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hare\NBG\Private\Confidential\FSTD\STDP\ThirdParties\09-2026\"/>
    </mc:Choice>
  </mc:AlternateContent>
  <bookViews>
    <workbookView xWindow="15" yWindow="345" windowWidth="19125" windowHeight="10770" tabRatio="932"/>
  </bookViews>
  <sheets>
    <sheet name="BS" sheetId="14" r:id="rId1"/>
    <sheet name="BS-E" sheetId="15" r:id="rId2"/>
    <sheet name="IS" sheetId="16" r:id="rId3"/>
    <sheet name="IS-E" sheetId="17" r:id="rId4"/>
    <sheet name="RC-D" sheetId="45" r:id="rId5"/>
    <sheet name="RC-D-E" sheetId="46" r:id="rId6"/>
    <sheet name="Sectors_I" sheetId="43" r:id="rId7"/>
    <sheet name="Sectors_I-E" sheetId="44" r:id="rId8"/>
    <sheet name="A-CP" sheetId="47" r:id="rId9"/>
    <sheet name="A-CP-E" sheetId="48" r:id="rId10"/>
  </sheets>
  <externalReferences>
    <externalReference r:id="rId11"/>
    <externalReference r:id="rId12"/>
  </externalReferences>
  <definedNames>
    <definedName name="_Key1" localSheetId="7" hidden="1">#REF!</definedName>
    <definedName name="_Key1" hidden="1">#REF!</definedName>
    <definedName name="_Order1" hidden="1">255</definedName>
    <definedName name="_Order2" hidden="1">255</definedName>
    <definedName name="_Parse_In" localSheetId="7" hidden="1">#REF!</definedName>
    <definedName name="_Parse_In" hidden="1">#REF!</definedName>
    <definedName name="_Sort" localSheetId="7" hidden="1">#REF!</definedName>
    <definedName name="_Sort" hidden="1">#REF!</definedName>
    <definedName name="a" localSheetId="7" hidden="1">#REF!</definedName>
    <definedName name="a" hidden="1">#REF!</definedName>
    <definedName name="aaaaaaaaa" localSheetId="7" hidden="1">#REF!</definedName>
    <definedName name="aaaaaaaaa" hidden="1">#REF!</definedName>
    <definedName name="acctype">[1]Validation!$C$8:$C$16</definedName>
    <definedName name="ana" localSheetId="7" hidden="1">#REF!</definedName>
    <definedName name="ana" hidden="1">#REF!</definedName>
    <definedName name="AS2DocOpenMode" hidden="1">"AS2DocumentEdit"</definedName>
    <definedName name="AS2ReportLS" hidden="1">1</definedName>
    <definedName name="AS2StaticLS" localSheetId="7" hidden="1">#REF!</definedName>
    <definedName name="AS2StaticLS" hidden="1">#REF!</definedName>
    <definedName name="AS2SyncStepLS" hidden="1">0</definedName>
    <definedName name="AS2TickmarkLS" localSheetId="7" hidden="1">#REF!</definedName>
    <definedName name="AS2TickmarkLS" hidden="1">#REF!</definedName>
    <definedName name="AS2VersionLS" hidden="1">300</definedName>
    <definedName name="BA_Demand_Deposits_Res_Ind" localSheetId="7">#REF!</definedName>
    <definedName name="BA_Demand_Deposits_Res_Ind">#REF!</definedName>
    <definedName name="BALACC" localSheetId="7">#REF!</definedName>
    <definedName name="BALACC">#REF!</definedName>
    <definedName name="BG_Del" hidden="1">15</definedName>
    <definedName name="BG_Ins" hidden="1">4</definedName>
    <definedName name="BG_Mod" hidden="1">6</definedName>
    <definedName name="call">[1]Validation!$E$8:$E$9</definedName>
    <definedName name="convert">[1]Validation!$F$8:$F$10</definedName>
    <definedName name="Countries">[1]Countries!$A$3:$A$500</definedName>
    <definedName name="currencies">'[1]Currency Codes'!$A$3:$A$166</definedName>
    <definedName name="dependency">[1]Validation!$B$8:$B$11</definedName>
    <definedName name="dfgh" localSheetId="7" hidden="1">#REF!</definedName>
    <definedName name="dfgh" hidden="1">#REF!</definedName>
    <definedName name="fintype">[1]Validation!$C$8:$C$12</definedName>
    <definedName name="jgjhg" localSheetId="7" hidden="1">#REF!</definedName>
    <definedName name="jgjhg" hidden="1">#REF!</definedName>
    <definedName name="jgjhg1" localSheetId="7" hidden="1">#REF!</definedName>
    <definedName name="jgjhg1" hidden="1">#REF!</definedName>
    <definedName name="L_FORMULAS_GEO">[2]ListSheet!$W$2:$W$15</definedName>
    <definedName name="LDtype">[1]Validation!$A$8:$A$13</definedName>
    <definedName name="NDtype">[1]Validation!$A$3:$A$4</definedName>
    <definedName name="ÓÓÓÓÓÓÓÓ" localSheetId="7" hidden="1">#REF!</definedName>
    <definedName name="ÓÓÓÓÓÓÓÓ" hidden="1">#REF!</definedName>
    <definedName name="ÓÓÓÓÓÓÓÓÓÓÓÓÓÓÓ" localSheetId="7" hidden="1">#REF!</definedName>
    <definedName name="ÓÓÓÓÓÓÓÓÓÓÓÓÓÓÓ" hidden="1">#REF!</definedName>
    <definedName name="_xlnm.Print_Area" localSheetId="4">'RC-D'!$A$1:$Q$23</definedName>
    <definedName name="_xlnm.Print_Area" localSheetId="5">'RC-D-E'!$A$1:$Q$23</definedName>
    <definedName name="_xlnm.Print_Area" localSheetId="6">Sectors_I!$A$1:$AB$51</definedName>
    <definedName name="Q" localSheetId="7" hidden="1">#REF!</definedName>
    <definedName name="Q" hidden="1">#REF!</definedName>
    <definedName name="sdsss" localSheetId="7" hidden="1">#REF!</definedName>
    <definedName name="sdsss" hidden="1">#REF!</definedName>
    <definedName name="ss" localSheetId="7" hidden="1">#REF!</definedName>
    <definedName name="ss" hidden="1">#REF!</definedName>
    <definedName name="sub">[1]Validation!$D$8:$D$9</definedName>
    <definedName name="TextRefCopyRangeCount" hidden="1">3</definedName>
    <definedName name="wrn.Aging._.and._.Trend._.Analysis." hidden="1">{#N/A,#N/A,FALSE,"Aging Summary";#N/A,#N/A,FALSE,"Ratio Analysis";#N/A,#N/A,FALSE,"Test 120 Day Accts";#N/A,#N/A,FALSE,"Tickmarks"}</definedName>
    <definedName name="აა" localSheetId="7" hidden="1">#REF!</definedName>
    <definedName name="აა" hidden="1">#REF!</definedName>
    <definedName name="ს" localSheetId="7" hidden="1">#REF!</definedName>
    <definedName name="ს" hidden="1">#REF!</definedName>
    <definedName name="სსს" localSheetId="7" hidden="1">#REF!</definedName>
    <definedName name="სსს" hidden="1">#REF!</definedName>
  </definedNames>
  <calcPr calcId="162913"/>
</workbook>
</file>

<file path=xl/calcChain.xml><?xml version="1.0" encoding="utf-8"?>
<calcChain xmlns="http://schemas.openxmlformats.org/spreadsheetml/2006/main">
  <c r="C31" i="15" l="1"/>
  <c r="D31" i="15"/>
  <c r="E31" i="15"/>
  <c r="F31" i="15"/>
  <c r="C32" i="15"/>
  <c r="D32" i="15"/>
  <c r="E32" i="15"/>
  <c r="F32" i="15"/>
  <c r="C33" i="15"/>
  <c r="D33" i="15"/>
  <c r="E33" i="15"/>
  <c r="F33" i="15"/>
  <c r="C34" i="15"/>
  <c r="D34" i="15"/>
  <c r="E34" i="15"/>
  <c r="F34" i="15"/>
  <c r="C35" i="15"/>
  <c r="D35" i="15"/>
  <c r="E35" i="15"/>
  <c r="F35" i="15"/>
  <c r="C36" i="15"/>
  <c r="D36" i="15"/>
  <c r="E36" i="15"/>
  <c r="F36" i="15"/>
  <c r="C37" i="15"/>
  <c r="D37" i="15"/>
  <c r="E37" i="15"/>
  <c r="F37" i="15"/>
  <c r="C38" i="15"/>
  <c r="D38" i="15"/>
  <c r="E38" i="15"/>
  <c r="F38" i="15"/>
  <c r="C39" i="15"/>
  <c r="D39" i="15"/>
  <c r="E39" i="15"/>
  <c r="F39" i="15"/>
  <c r="C40" i="15"/>
  <c r="D40" i="15"/>
  <c r="E40" i="15"/>
  <c r="F40" i="15"/>
  <c r="C41" i="15"/>
  <c r="D41" i="15"/>
  <c r="E41" i="15"/>
  <c r="F41" i="15"/>
  <c r="C42" i="15"/>
  <c r="D42" i="15"/>
  <c r="E42" i="15"/>
  <c r="F42" i="15"/>
  <c r="C43" i="15"/>
  <c r="D43" i="15"/>
  <c r="E43" i="15"/>
  <c r="F43" i="15"/>
  <c r="C44" i="15"/>
  <c r="D44" i="15"/>
  <c r="E44" i="15"/>
  <c r="F44" i="15"/>
  <c r="C45" i="15"/>
  <c r="D45" i="15"/>
  <c r="E45" i="15"/>
  <c r="F45" i="15"/>
  <c r="C46" i="15"/>
  <c r="D46" i="15"/>
  <c r="E46" i="15"/>
  <c r="F46" i="15"/>
  <c r="C47" i="15"/>
  <c r="D47" i="15"/>
  <c r="E47" i="15"/>
  <c r="F47" i="15"/>
  <c r="C48" i="15"/>
  <c r="D48" i="15"/>
  <c r="E48" i="15"/>
  <c r="F48" i="15"/>
  <c r="C49" i="15"/>
  <c r="D49" i="15"/>
  <c r="E49" i="15"/>
  <c r="F49" i="15"/>
  <c r="C50" i="15"/>
  <c r="D50" i="15"/>
  <c r="E50" i="15"/>
  <c r="F50" i="15"/>
  <c r="G31" i="15" l="1"/>
  <c r="H31" i="15"/>
  <c r="I31" i="15"/>
  <c r="J31" i="15"/>
  <c r="K31" i="15"/>
  <c r="L31" i="15"/>
  <c r="M31" i="15"/>
  <c r="N31" i="15"/>
  <c r="O31" i="15"/>
  <c r="G32" i="15"/>
  <c r="H32" i="15"/>
  <c r="I32" i="15"/>
  <c r="J32" i="15"/>
  <c r="K32" i="15"/>
  <c r="L32" i="15"/>
  <c r="N32" i="15"/>
  <c r="O32" i="15"/>
  <c r="G33" i="15"/>
  <c r="H33" i="15"/>
  <c r="I33" i="15"/>
  <c r="J33" i="15"/>
  <c r="K33" i="15"/>
  <c r="L33" i="15"/>
  <c r="N33" i="15"/>
  <c r="O33" i="15"/>
  <c r="G34" i="15"/>
  <c r="H34" i="15"/>
  <c r="I34" i="15"/>
  <c r="J34" i="15"/>
  <c r="K34" i="15"/>
  <c r="L34" i="15"/>
  <c r="N34" i="15"/>
  <c r="O34" i="15"/>
  <c r="G35" i="15"/>
  <c r="H35" i="15"/>
  <c r="I35" i="15"/>
  <c r="J35" i="15"/>
  <c r="K35" i="15"/>
  <c r="L35" i="15"/>
  <c r="N35" i="15"/>
  <c r="O35" i="15"/>
  <c r="G36" i="15"/>
  <c r="H36" i="15"/>
  <c r="I36" i="15"/>
  <c r="J36" i="15"/>
  <c r="K36" i="15"/>
  <c r="L36" i="15"/>
  <c r="N36" i="15"/>
  <c r="O36" i="15"/>
  <c r="G37" i="15"/>
  <c r="H37" i="15"/>
  <c r="I37" i="15"/>
  <c r="J37" i="15"/>
  <c r="K37" i="15"/>
  <c r="L37" i="15"/>
  <c r="N37" i="15"/>
  <c r="O37" i="15"/>
  <c r="G38" i="15"/>
  <c r="H38" i="15"/>
  <c r="I38" i="15"/>
  <c r="J38" i="15"/>
  <c r="K38" i="15"/>
  <c r="L38" i="15"/>
  <c r="N38" i="15"/>
  <c r="O38" i="15"/>
  <c r="G39" i="15"/>
  <c r="H39" i="15"/>
  <c r="I39" i="15"/>
  <c r="J39" i="15"/>
  <c r="K39" i="15"/>
  <c r="L39" i="15"/>
  <c r="N39" i="15"/>
  <c r="O39" i="15"/>
  <c r="G40" i="15"/>
  <c r="H40" i="15"/>
  <c r="I40" i="15"/>
  <c r="J40" i="15"/>
  <c r="K40" i="15"/>
  <c r="L40" i="15"/>
  <c r="N40" i="15"/>
  <c r="O40" i="15"/>
  <c r="G41" i="15"/>
  <c r="H41" i="15"/>
  <c r="I41" i="15"/>
  <c r="J41" i="15"/>
  <c r="K41" i="15"/>
  <c r="L41" i="15"/>
  <c r="N41" i="15"/>
  <c r="O41" i="15"/>
  <c r="G42" i="15"/>
  <c r="H42" i="15"/>
  <c r="I42" i="15"/>
  <c r="J42" i="15"/>
  <c r="K42" i="15"/>
  <c r="L42" i="15"/>
  <c r="N42" i="15"/>
  <c r="O42" i="15"/>
  <c r="G43" i="15"/>
  <c r="H43" i="15"/>
  <c r="I43" i="15"/>
  <c r="J43" i="15"/>
  <c r="K43" i="15"/>
  <c r="L43" i="15"/>
  <c r="N43" i="15"/>
  <c r="O43" i="15"/>
  <c r="G44" i="15"/>
  <c r="H44" i="15"/>
  <c r="I44" i="15"/>
  <c r="J44" i="15"/>
  <c r="K44" i="15"/>
  <c r="L44" i="15"/>
  <c r="N44" i="15"/>
  <c r="O44" i="15"/>
  <c r="G45" i="15"/>
  <c r="H45" i="15"/>
  <c r="I45" i="15"/>
  <c r="J45" i="15"/>
  <c r="K45" i="15"/>
  <c r="L45" i="15"/>
  <c r="N45" i="15"/>
  <c r="O45" i="15"/>
  <c r="G46" i="15"/>
  <c r="H46" i="15"/>
  <c r="I46" i="15"/>
  <c r="J46" i="15"/>
  <c r="K46" i="15"/>
  <c r="L46" i="15"/>
  <c r="N46" i="15"/>
  <c r="O46" i="15"/>
  <c r="G47" i="15"/>
  <c r="H47" i="15"/>
  <c r="I47" i="15"/>
  <c r="J47" i="15"/>
  <c r="K47" i="15"/>
  <c r="L47" i="15"/>
  <c r="N47" i="15"/>
  <c r="O47" i="15"/>
  <c r="G48" i="15"/>
  <c r="H48" i="15"/>
  <c r="I48" i="15"/>
  <c r="J48" i="15"/>
  <c r="K48" i="15"/>
  <c r="L48" i="15"/>
  <c r="N48" i="15"/>
  <c r="O48" i="15"/>
  <c r="G49" i="15"/>
  <c r="H49" i="15"/>
  <c r="I49" i="15"/>
  <c r="J49" i="15"/>
  <c r="K49" i="15"/>
  <c r="L49" i="15"/>
  <c r="N49" i="15"/>
  <c r="O49" i="15"/>
  <c r="G50" i="15"/>
  <c r="H50" i="15"/>
  <c r="I50" i="15"/>
  <c r="J50" i="15"/>
  <c r="K50" i="15"/>
  <c r="L50" i="15"/>
  <c r="N50" i="15"/>
  <c r="O50" i="15"/>
  <c r="B53" i="43" l="1"/>
  <c r="Q24" i="45" l="1"/>
  <c r="F46" i="48" l="1"/>
  <c r="E46" i="48"/>
  <c r="D46" i="48"/>
  <c r="C46" i="48"/>
  <c r="F45" i="48"/>
  <c r="E45" i="48"/>
  <c r="D45" i="48"/>
  <c r="C45" i="48"/>
  <c r="F44" i="48"/>
  <c r="E44" i="48"/>
  <c r="D44" i="48"/>
  <c r="C44" i="48"/>
  <c r="F43" i="48"/>
  <c r="E43" i="48"/>
  <c r="D43" i="48"/>
  <c r="C43" i="48"/>
  <c r="F42" i="48"/>
  <c r="E42" i="48"/>
  <c r="D42" i="48"/>
  <c r="C42" i="48"/>
  <c r="F41" i="48"/>
  <c r="E41" i="48"/>
  <c r="D41" i="48"/>
  <c r="C41" i="48"/>
  <c r="F40" i="48"/>
  <c r="E40" i="48"/>
  <c r="D40" i="48"/>
  <c r="C40" i="48"/>
  <c r="F39" i="48"/>
  <c r="E39" i="48"/>
  <c r="D39" i="48"/>
  <c r="C39" i="48"/>
  <c r="F38" i="48"/>
  <c r="E38" i="48"/>
  <c r="D38" i="48"/>
  <c r="C38" i="48"/>
  <c r="F37" i="48"/>
  <c r="E37" i="48"/>
  <c r="D37" i="48"/>
  <c r="C37" i="48"/>
  <c r="F36" i="48"/>
  <c r="E36" i="48"/>
  <c r="D36" i="48"/>
  <c r="C36" i="48"/>
  <c r="F35" i="48"/>
  <c r="E35" i="48"/>
  <c r="D35" i="48"/>
  <c r="C35" i="48"/>
  <c r="F30" i="48"/>
  <c r="E30" i="48"/>
  <c r="D30" i="48"/>
  <c r="C30" i="48"/>
  <c r="F29" i="48"/>
  <c r="E29" i="48"/>
  <c r="D29" i="48"/>
  <c r="C29" i="48"/>
  <c r="F28" i="48"/>
  <c r="E28" i="48"/>
  <c r="D28" i="48"/>
  <c r="C28" i="48"/>
  <c r="F27" i="48"/>
  <c r="E27" i="48"/>
  <c r="D27" i="48"/>
  <c r="C27" i="48"/>
  <c r="F26" i="48"/>
  <c r="E26" i="48"/>
  <c r="D26" i="48"/>
  <c r="C26" i="48"/>
  <c r="F25" i="48"/>
  <c r="E25" i="48"/>
  <c r="D25" i="48"/>
  <c r="C25" i="48"/>
  <c r="F24" i="48"/>
  <c r="E24" i="48"/>
  <c r="D24" i="48"/>
  <c r="C24" i="48"/>
  <c r="F23" i="48"/>
  <c r="E23" i="48"/>
  <c r="D23" i="48"/>
  <c r="C23" i="48"/>
  <c r="F22" i="48"/>
  <c r="E22" i="48"/>
  <c r="D22" i="48"/>
  <c r="C22" i="48"/>
  <c r="F21" i="48"/>
  <c r="E21" i="48"/>
  <c r="D21" i="48"/>
  <c r="C21" i="48"/>
  <c r="F20" i="48"/>
  <c r="E20" i="48"/>
  <c r="D20" i="48"/>
  <c r="C20" i="48"/>
  <c r="F15" i="48"/>
  <c r="E15" i="48"/>
  <c r="D15" i="48"/>
  <c r="C15" i="48"/>
  <c r="F14" i="48"/>
  <c r="E14" i="48"/>
  <c r="D14" i="48"/>
  <c r="C14" i="48"/>
  <c r="F13" i="48"/>
  <c r="E13" i="48"/>
  <c r="D13" i="48"/>
  <c r="C13" i="48"/>
  <c r="F12" i="48"/>
  <c r="E12" i="48"/>
  <c r="D12" i="48"/>
  <c r="C12" i="48"/>
  <c r="F11" i="48"/>
  <c r="E11" i="48"/>
  <c r="D11" i="48"/>
  <c r="C11" i="48"/>
  <c r="F10" i="48"/>
  <c r="E10" i="48"/>
  <c r="D10" i="48"/>
  <c r="C10" i="48"/>
  <c r="F9" i="48"/>
  <c r="E9" i="48"/>
  <c r="D9" i="48"/>
  <c r="C9" i="48"/>
  <c r="F8" i="48"/>
  <c r="E8" i="48"/>
  <c r="D8" i="48"/>
  <c r="C8" i="48"/>
  <c r="F7" i="48"/>
  <c r="E7" i="48"/>
  <c r="D7" i="48"/>
  <c r="C7" i="48"/>
  <c r="B3" i="48"/>
  <c r="B3" i="47"/>
  <c r="B7" i="14" l="1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5" i="15" l="1"/>
  <c r="A25" i="15"/>
  <c r="B24" i="15"/>
  <c r="A24" i="15"/>
  <c r="B23" i="15"/>
  <c r="A23" i="15"/>
  <c r="B22" i="15"/>
  <c r="A22" i="15"/>
  <c r="F25" i="16"/>
  <c r="E25" i="16"/>
  <c r="D25" i="16"/>
  <c r="C25" i="16"/>
  <c r="A25" i="16"/>
  <c r="A25" i="17" l="1"/>
  <c r="A24" i="17"/>
  <c r="A23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B49" i="17"/>
  <c r="B24" i="17" s="1"/>
  <c r="A49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B50" i="17"/>
  <c r="B25" i="17" s="1"/>
  <c r="A50" i="17"/>
  <c r="B50" i="16"/>
  <c r="A50" i="16"/>
  <c r="B49" i="16"/>
  <c r="A49" i="16"/>
  <c r="F25" i="17"/>
  <c r="E25" i="17"/>
  <c r="D25" i="17"/>
  <c r="C25" i="17"/>
  <c r="F24" i="16"/>
  <c r="F24" i="17" s="1"/>
  <c r="E24" i="16"/>
  <c r="E24" i="17" s="1"/>
  <c r="D24" i="16"/>
  <c r="D24" i="17" s="1"/>
  <c r="C24" i="16"/>
  <c r="C24" i="17" s="1"/>
  <c r="F23" i="16"/>
  <c r="F23" i="17" s="1"/>
  <c r="E23" i="16"/>
  <c r="E23" i="17" s="1"/>
  <c r="D23" i="16"/>
  <c r="D23" i="17" s="1"/>
  <c r="C23" i="16"/>
  <c r="C23" i="17" s="1"/>
  <c r="F22" i="16"/>
  <c r="E22" i="16"/>
  <c r="D22" i="16"/>
  <c r="C22" i="16"/>
  <c r="F21" i="16"/>
  <c r="E21" i="16"/>
  <c r="D21" i="16"/>
  <c r="C21" i="16"/>
  <c r="T50" i="15"/>
  <c r="S50" i="15"/>
  <c r="R50" i="15"/>
  <c r="Q50" i="15"/>
  <c r="P50" i="15"/>
  <c r="T49" i="15"/>
  <c r="S49" i="15"/>
  <c r="R49" i="15"/>
  <c r="Q49" i="15"/>
  <c r="P49" i="15"/>
  <c r="J25" i="14"/>
  <c r="J25" i="15" s="1"/>
  <c r="I25" i="14"/>
  <c r="I25" i="15" s="1"/>
  <c r="H25" i="14"/>
  <c r="H25" i="15" s="1"/>
  <c r="G25" i="14"/>
  <c r="G25" i="15" s="1"/>
  <c r="F25" i="14"/>
  <c r="F25" i="15" s="1"/>
  <c r="E25" i="14"/>
  <c r="E25" i="15" s="1"/>
  <c r="D25" i="14"/>
  <c r="D25" i="15" s="1"/>
  <c r="C25" i="14"/>
  <c r="C25" i="15" s="1"/>
  <c r="B25" i="16"/>
  <c r="A25" i="14"/>
  <c r="F20" i="16" l="1"/>
  <c r="E20" i="16"/>
  <c r="D20" i="16"/>
  <c r="C20" i="16"/>
  <c r="F19" i="16"/>
  <c r="E19" i="16"/>
  <c r="D19" i="16"/>
  <c r="C19" i="16"/>
  <c r="F18" i="16"/>
  <c r="E18" i="16"/>
  <c r="D18" i="16"/>
  <c r="C18" i="16"/>
  <c r="F17" i="16"/>
  <c r="E17" i="16"/>
  <c r="D17" i="16"/>
  <c r="C17" i="16"/>
  <c r="F16" i="16"/>
  <c r="E16" i="16"/>
  <c r="D16" i="16"/>
  <c r="C16" i="16"/>
  <c r="F15" i="16"/>
  <c r="E15" i="16"/>
  <c r="D15" i="16"/>
  <c r="C15" i="16"/>
  <c r="F14" i="16"/>
  <c r="E14" i="16"/>
  <c r="D14" i="16"/>
  <c r="C14" i="16"/>
  <c r="F13" i="16"/>
  <c r="E13" i="16"/>
  <c r="D13" i="16"/>
  <c r="C13" i="16"/>
  <c r="F12" i="16"/>
  <c r="E12" i="16"/>
  <c r="D12" i="16"/>
  <c r="C12" i="16"/>
  <c r="F11" i="16"/>
  <c r="E11" i="16"/>
  <c r="D11" i="16"/>
  <c r="C11" i="16"/>
  <c r="F10" i="16"/>
  <c r="E10" i="16"/>
  <c r="D10" i="16"/>
  <c r="C10" i="16"/>
  <c r="F9" i="16"/>
  <c r="E9" i="16"/>
  <c r="D9" i="16"/>
  <c r="C9" i="16"/>
  <c r="F8" i="16"/>
  <c r="E8" i="16"/>
  <c r="D8" i="16"/>
  <c r="C8" i="16"/>
  <c r="A11" i="17" l="1"/>
  <c r="A10" i="17"/>
  <c r="A9" i="17"/>
  <c r="A8" i="17"/>
  <c r="A7" i="17"/>
  <c r="A48" i="17"/>
  <c r="A47" i="17"/>
  <c r="A22" i="17" s="1"/>
  <c r="A46" i="17"/>
  <c r="A21" i="17" s="1"/>
  <c r="A45" i="17"/>
  <c r="A20" i="17" s="1"/>
  <c r="A44" i="17"/>
  <c r="A19" i="17" s="1"/>
  <c r="A43" i="17"/>
  <c r="A18" i="17" s="1"/>
  <c r="A42" i="17"/>
  <c r="A17" i="17" s="1"/>
  <c r="A41" i="17"/>
  <c r="A16" i="17" s="1"/>
  <c r="A40" i="17"/>
  <c r="A15" i="17" s="1"/>
  <c r="A39" i="17"/>
  <c r="A14" i="17" s="1"/>
  <c r="A38" i="17"/>
  <c r="A13" i="17" s="1"/>
  <c r="A37" i="17"/>
  <c r="A12" i="17" s="1"/>
  <c r="A36" i="17"/>
  <c r="A35" i="17"/>
  <c r="A34" i="17"/>
  <c r="A33" i="17"/>
  <c r="A32" i="17"/>
  <c r="A24" i="16"/>
  <c r="B48" i="16"/>
  <c r="A48" i="16"/>
  <c r="A23" i="16" s="1"/>
  <c r="B47" i="16"/>
  <c r="A47" i="16"/>
  <c r="A22" i="16" s="1"/>
  <c r="B46" i="16"/>
  <c r="A46" i="16"/>
  <c r="A21" i="16" s="1"/>
  <c r="B45" i="16"/>
  <c r="A45" i="16"/>
  <c r="A20" i="16" s="1"/>
  <c r="B44" i="16"/>
  <c r="A44" i="16"/>
  <c r="A19" i="16" s="1"/>
  <c r="B43" i="16"/>
  <c r="A43" i="16"/>
  <c r="A18" i="16" s="1"/>
  <c r="B42" i="16"/>
  <c r="A42" i="16"/>
  <c r="A17" i="16" s="1"/>
  <c r="B41" i="16"/>
  <c r="A41" i="16"/>
  <c r="A16" i="16" s="1"/>
  <c r="B40" i="16"/>
  <c r="A40" i="16"/>
  <c r="A15" i="16" s="1"/>
  <c r="B39" i="16"/>
  <c r="A39" i="16"/>
  <c r="B38" i="16"/>
  <c r="A38" i="16"/>
  <c r="B37" i="16"/>
  <c r="A37" i="16"/>
  <c r="B36" i="16"/>
  <c r="A36" i="16"/>
  <c r="A11" i="16" s="1"/>
  <c r="B35" i="16"/>
  <c r="A35" i="16"/>
  <c r="A10" i="16" s="1"/>
  <c r="B34" i="16"/>
  <c r="A34" i="16"/>
  <c r="A9" i="16" s="1"/>
  <c r="B33" i="16"/>
  <c r="A33" i="16"/>
  <c r="A8" i="16" s="1"/>
  <c r="B32" i="16"/>
  <c r="A32" i="16"/>
  <c r="A7" i="16" s="1"/>
  <c r="C21" i="17"/>
  <c r="C22" i="17"/>
  <c r="C19" i="17"/>
  <c r="C18" i="17"/>
  <c r="C17" i="17"/>
  <c r="C16" i="17"/>
  <c r="C15" i="17"/>
  <c r="A14" i="16"/>
  <c r="C13" i="17"/>
  <c r="A13" i="16"/>
  <c r="C12" i="17"/>
  <c r="A12" i="16"/>
  <c r="C9" i="17"/>
  <c r="C8" i="17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J24" i="14"/>
  <c r="J24" i="15" s="1"/>
  <c r="I24" i="14"/>
  <c r="I24" i="15" s="1"/>
  <c r="H24" i="14"/>
  <c r="H24" i="15" s="1"/>
  <c r="G24" i="14"/>
  <c r="G24" i="15" s="1"/>
  <c r="F24" i="14"/>
  <c r="F24" i="15" s="1"/>
  <c r="E24" i="14"/>
  <c r="E24" i="15" s="1"/>
  <c r="D24" i="14"/>
  <c r="D24" i="15" s="1"/>
  <c r="J23" i="14"/>
  <c r="J23" i="15" s="1"/>
  <c r="I23" i="14"/>
  <c r="I23" i="15" s="1"/>
  <c r="H23" i="14"/>
  <c r="H23" i="15" s="1"/>
  <c r="G23" i="14"/>
  <c r="G23" i="15" s="1"/>
  <c r="F23" i="14"/>
  <c r="F23" i="15" s="1"/>
  <c r="E23" i="14"/>
  <c r="E23" i="15" s="1"/>
  <c r="D23" i="14"/>
  <c r="D23" i="15" s="1"/>
  <c r="J22" i="14"/>
  <c r="J22" i="15" s="1"/>
  <c r="I22" i="14"/>
  <c r="I22" i="15" s="1"/>
  <c r="H22" i="14"/>
  <c r="H22" i="15" s="1"/>
  <c r="G22" i="14"/>
  <c r="G22" i="15" s="1"/>
  <c r="F22" i="14"/>
  <c r="F22" i="15" s="1"/>
  <c r="E22" i="14"/>
  <c r="E22" i="15" s="1"/>
  <c r="D22" i="14"/>
  <c r="D22" i="15" s="1"/>
  <c r="J21" i="14"/>
  <c r="J21" i="15" s="1"/>
  <c r="I21" i="14"/>
  <c r="I21" i="15" s="1"/>
  <c r="H21" i="14"/>
  <c r="H21" i="15" s="1"/>
  <c r="G21" i="14"/>
  <c r="G21" i="15" s="1"/>
  <c r="F21" i="14"/>
  <c r="F21" i="15" s="1"/>
  <c r="E21" i="14"/>
  <c r="E21" i="15" s="1"/>
  <c r="D21" i="14"/>
  <c r="D21" i="15" s="1"/>
  <c r="J20" i="14"/>
  <c r="J20" i="15" s="1"/>
  <c r="I20" i="14"/>
  <c r="I20" i="15" s="1"/>
  <c r="H20" i="14"/>
  <c r="H20" i="15" s="1"/>
  <c r="G20" i="14"/>
  <c r="G20" i="15" s="1"/>
  <c r="F20" i="14"/>
  <c r="F20" i="15" s="1"/>
  <c r="E20" i="14"/>
  <c r="E20" i="15" s="1"/>
  <c r="D20" i="14"/>
  <c r="D20" i="15" s="1"/>
  <c r="J19" i="14"/>
  <c r="J19" i="15" s="1"/>
  <c r="I19" i="14"/>
  <c r="I19" i="15" s="1"/>
  <c r="H19" i="14"/>
  <c r="H19" i="15" s="1"/>
  <c r="G19" i="14"/>
  <c r="G19" i="15" s="1"/>
  <c r="F19" i="14"/>
  <c r="F19" i="15" s="1"/>
  <c r="E19" i="14"/>
  <c r="E19" i="15" s="1"/>
  <c r="D19" i="14"/>
  <c r="D19" i="15" s="1"/>
  <c r="J18" i="14"/>
  <c r="J18" i="15" s="1"/>
  <c r="I18" i="14"/>
  <c r="I18" i="15" s="1"/>
  <c r="H18" i="14"/>
  <c r="H18" i="15" s="1"/>
  <c r="G18" i="14"/>
  <c r="G18" i="15" s="1"/>
  <c r="F18" i="14"/>
  <c r="F18" i="15" s="1"/>
  <c r="E18" i="14"/>
  <c r="E18" i="15" s="1"/>
  <c r="D18" i="14"/>
  <c r="D18" i="15" s="1"/>
  <c r="J17" i="14"/>
  <c r="J17" i="15" s="1"/>
  <c r="I17" i="14"/>
  <c r="I17" i="15" s="1"/>
  <c r="H17" i="14"/>
  <c r="H17" i="15" s="1"/>
  <c r="G17" i="14"/>
  <c r="G17" i="15" s="1"/>
  <c r="F17" i="14"/>
  <c r="F17" i="15" s="1"/>
  <c r="E17" i="14"/>
  <c r="E17" i="15" s="1"/>
  <c r="D17" i="14"/>
  <c r="D17" i="15" s="1"/>
  <c r="J16" i="14"/>
  <c r="J16" i="15" s="1"/>
  <c r="I16" i="14"/>
  <c r="I16" i="15" s="1"/>
  <c r="H16" i="14"/>
  <c r="H16" i="15" s="1"/>
  <c r="G16" i="14"/>
  <c r="G16" i="15" s="1"/>
  <c r="F16" i="14"/>
  <c r="F16" i="15" s="1"/>
  <c r="E16" i="14"/>
  <c r="E16" i="15" s="1"/>
  <c r="D16" i="14"/>
  <c r="D16" i="15" s="1"/>
  <c r="J15" i="14"/>
  <c r="J15" i="15" s="1"/>
  <c r="I15" i="14"/>
  <c r="I15" i="15" s="1"/>
  <c r="H15" i="14"/>
  <c r="H15" i="15" s="1"/>
  <c r="G15" i="14"/>
  <c r="G15" i="15" s="1"/>
  <c r="F15" i="14"/>
  <c r="F15" i="15" s="1"/>
  <c r="E15" i="14"/>
  <c r="E15" i="15" s="1"/>
  <c r="D15" i="14"/>
  <c r="D15" i="15" s="1"/>
  <c r="J14" i="14"/>
  <c r="J14" i="15" s="1"/>
  <c r="I14" i="14"/>
  <c r="I14" i="15" s="1"/>
  <c r="H14" i="14"/>
  <c r="H14" i="15" s="1"/>
  <c r="G14" i="14"/>
  <c r="G14" i="15" s="1"/>
  <c r="F14" i="14"/>
  <c r="F14" i="15" s="1"/>
  <c r="E14" i="14"/>
  <c r="E14" i="15" s="1"/>
  <c r="D14" i="14"/>
  <c r="D14" i="15" s="1"/>
  <c r="J13" i="14"/>
  <c r="J13" i="15" s="1"/>
  <c r="I13" i="14"/>
  <c r="I13" i="15" s="1"/>
  <c r="H13" i="14"/>
  <c r="H13" i="15" s="1"/>
  <c r="G13" i="14"/>
  <c r="G13" i="15" s="1"/>
  <c r="F13" i="14"/>
  <c r="F13" i="15" s="1"/>
  <c r="E13" i="14"/>
  <c r="E13" i="15" s="1"/>
  <c r="D13" i="14"/>
  <c r="D13" i="15" s="1"/>
  <c r="J12" i="14"/>
  <c r="J12" i="15" s="1"/>
  <c r="I12" i="14"/>
  <c r="I12" i="15" s="1"/>
  <c r="H12" i="14"/>
  <c r="H12" i="15" s="1"/>
  <c r="G12" i="14"/>
  <c r="G12" i="15" s="1"/>
  <c r="F12" i="14"/>
  <c r="F12" i="15" s="1"/>
  <c r="E12" i="14"/>
  <c r="E12" i="15" s="1"/>
  <c r="D12" i="14"/>
  <c r="D12" i="15" s="1"/>
  <c r="J11" i="14"/>
  <c r="J11" i="15" s="1"/>
  <c r="I11" i="14"/>
  <c r="I11" i="15" s="1"/>
  <c r="H11" i="14"/>
  <c r="H11" i="15" s="1"/>
  <c r="G11" i="14"/>
  <c r="G11" i="15" s="1"/>
  <c r="F11" i="14"/>
  <c r="F11" i="15" s="1"/>
  <c r="E11" i="14"/>
  <c r="E11" i="15" s="1"/>
  <c r="D11" i="14"/>
  <c r="D11" i="15" s="1"/>
  <c r="J10" i="14"/>
  <c r="J10" i="15" s="1"/>
  <c r="I10" i="14"/>
  <c r="I10" i="15" s="1"/>
  <c r="H10" i="14"/>
  <c r="H10" i="15" s="1"/>
  <c r="G10" i="14"/>
  <c r="G10" i="15" s="1"/>
  <c r="F10" i="14"/>
  <c r="F10" i="15" s="1"/>
  <c r="E10" i="14"/>
  <c r="E10" i="15" s="1"/>
  <c r="D10" i="14"/>
  <c r="D10" i="15" s="1"/>
  <c r="J9" i="14"/>
  <c r="J9" i="15" s="1"/>
  <c r="I9" i="14"/>
  <c r="I9" i="15" s="1"/>
  <c r="H9" i="14"/>
  <c r="H9" i="15" s="1"/>
  <c r="G9" i="14"/>
  <c r="G9" i="15" s="1"/>
  <c r="F9" i="14"/>
  <c r="F9" i="15" s="1"/>
  <c r="E9" i="14"/>
  <c r="E9" i="15" s="1"/>
  <c r="D9" i="14"/>
  <c r="D9" i="15" s="1"/>
  <c r="J8" i="14"/>
  <c r="I8" i="14"/>
  <c r="H8" i="14"/>
  <c r="G8" i="14"/>
  <c r="F8" i="14"/>
  <c r="E8" i="14"/>
  <c r="D8" i="14"/>
  <c r="C24" i="14"/>
  <c r="C24" i="15" s="1"/>
  <c r="C23" i="14"/>
  <c r="C23" i="15" s="1"/>
  <c r="C22" i="14"/>
  <c r="C22" i="15" s="1"/>
  <c r="C21" i="14"/>
  <c r="C21" i="15" s="1"/>
  <c r="C20" i="14"/>
  <c r="C20" i="15" s="1"/>
  <c r="C19" i="14"/>
  <c r="C19" i="15" s="1"/>
  <c r="C18" i="14"/>
  <c r="C18" i="15" s="1"/>
  <c r="C17" i="14"/>
  <c r="C17" i="15" s="1"/>
  <c r="C16" i="14"/>
  <c r="C16" i="15" s="1"/>
  <c r="C15" i="14"/>
  <c r="C15" i="15" s="1"/>
  <c r="C14" i="14"/>
  <c r="C14" i="15" s="1"/>
  <c r="C13" i="14"/>
  <c r="C13" i="15" s="1"/>
  <c r="C12" i="14"/>
  <c r="C12" i="15" s="1"/>
  <c r="C11" i="14"/>
  <c r="C11" i="15" s="1"/>
  <c r="C10" i="14"/>
  <c r="C10" i="15" s="1"/>
  <c r="C9" i="14"/>
  <c r="C9" i="15" s="1"/>
  <c r="C8" i="14"/>
  <c r="C8" i="15" s="1"/>
  <c r="B24" i="16"/>
  <c r="A24" i="14"/>
  <c r="E8" i="15" l="1"/>
  <c r="F8" i="15"/>
  <c r="G8" i="15"/>
  <c r="H8" i="15"/>
  <c r="J8" i="15"/>
  <c r="I8" i="15"/>
  <c r="D8" i="15"/>
  <c r="C10" i="17"/>
  <c r="C20" i="17"/>
  <c r="C14" i="17"/>
  <c r="C11" i="17"/>
  <c r="E9" i="17" l="1"/>
  <c r="E12" i="17"/>
  <c r="E18" i="17"/>
  <c r="E21" i="17"/>
  <c r="E17" i="17"/>
  <c r="E10" i="17"/>
  <c r="E20" i="17"/>
  <c r="E8" i="17"/>
  <c r="E22" i="17"/>
  <c r="E14" i="17"/>
  <c r="E13" i="17"/>
  <c r="E11" i="17"/>
  <c r="E16" i="17"/>
  <c r="E19" i="17"/>
  <c r="E15" i="17"/>
  <c r="D21" i="17"/>
  <c r="D14" i="17"/>
  <c r="D9" i="17"/>
  <c r="D12" i="17"/>
  <c r="D11" i="17"/>
  <c r="D20" i="17"/>
  <c r="D16" i="17"/>
  <c r="D8" i="17"/>
  <c r="D15" i="17"/>
  <c r="D18" i="17"/>
  <c r="D17" i="17"/>
  <c r="D10" i="17"/>
  <c r="D19" i="17"/>
  <c r="D22" i="17"/>
  <c r="D13" i="17"/>
  <c r="F17" i="17"/>
  <c r="F10" i="17"/>
  <c r="F16" i="17"/>
  <c r="F19" i="17"/>
  <c r="F8" i="17"/>
  <c r="F22" i="17"/>
  <c r="F11" i="17"/>
  <c r="F14" i="17"/>
  <c r="F9" i="17"/>
  <c r="F15" i="17"/>
  <c r="F21" i="17"/>
  <c r="F20" i="17"/>
  <c r="F13" i="17"/>
  <c r="F12" i="17"/>
  <c r="F18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M44" i="17"/>
  <c r="M45" i="17"/>
  <c r="M46" i="17"/>
  <c r="M47" i="17"/>
  <c r="M48" i="17"/>
  <c r="B8" i="16" l="1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6" i="14"/>
  <c r="C7" i="14"/>
  <c r="C26" i="14" s="1"/>
  <c r="B7" i="15" l="1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O48" i="17" l="1"/>
  <c r="N48" i="17"/>
  <c r="K48" i="17"/>
  <c r="J48" i="17"/>
  <c r="I48" i="17"/>
  <c r="H48" i="17"/>
  <c r="G48" i="17"/>
  <c r="F48" i="17"/>
  <c r="E48" i="17"/>
  <c r="D48" i="17"/>
  <c r="C48" i="17"/>
  <c r="B48" i="17"/>
  <c r="B23" i="17" s="1"/>
  <c r="T48" i="15"/>
  <c r="S48" i="15"/>
  <c r="R48" i="15"/>
  <c r="Q48" i="15"/>
  <c r="P48" i="15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O47" i="17" l="1"/>
  <c r="N47" i="17"/>
  <c r="K47" i="17"/>
  <c r="J47" i="17"/>
  <c r="I47" i="17"/>
  <c r="H47" i="17"/>
  <c r="G47" i="17"/>
  <c r="F47" i="17"/>
  <c r="E47" i="17"/>
  <c r="D47" i="17"/>
  <c r="C47" i="17"/>
  <c r="B47" i="17"/>
  <c r="B22" i="17" s="1"/>
  <c r="T47" i="15"/>
  <c r="S47" i="15"/>
  <c r="R47" i="15"/>
  <c r="Q47" i="15"/>
  <c r="P47" i="15"/>
  <c r="AB7" i="44" l="1"/>
  <c r="AA7" i="44"/>
  <c r="Z7" i="44"/>
  <c r="Y7" i="44"/>
  <c r="X7" i="44"/>
  <c r="W7" i="44"/>
  <c r="V7" i="44"/>
  <c r="U7" i="44"/>
  <c r="T7" i="44"/>
  <c r="S7" i="44"/>
  <c r="R7" i="44"/>
  <c r="Q7" i="44"/>
  <c r="P7" i="44"/>
  <c r="O7" i="44"/>
  <c r="N7" i="44"/>
  <c r="M7" i="44"/>
  <c r="L7" i="44"/>
  <c r="K7" i="44"/>
  <c r="J7" i="44"/>
  <c r="I7" i="44"/>
  <c r="H7" i="44"/>
  <c r="G7" i="44"/>
  <c r="F7" i="44"/>
  <c r="E7" i="44"/>
  <c r="D7" i="44"/>
  <c r="C7" i="44"/>
  <c r="B7" i="44"/>
  <c r="P31" i="15" l="1"/>
  <c r="Q31" i="15"/>
  <c r="R31" i="15"/>
  <c r="S31" i="15"/>
  <c r="T31" i="15"/>
  <c r="P32" i="15"/>
  <c r="Q32" i="15"/>
  <c r="R32" i="15"/>
  <c r="S32" i="15"/>
  <c r="T32" i="15"/>
  <c r="P33" i="15"/>
  <c r="Q33" i="15"/>
  <c r="R33" i="15"/>
  <c r="S33" i="15"/>
  <c r="T33" i="15"/>
  <c r="P34" i="15"/>
  <c r="Q34" i="15"/>
  <c r="R34" i="15"/>
  <c r="S34" i="15"/>
  <c r="T34" i="15"/>
  <c r="P35" i="15"/>
  <c r="Q35" i="15"/>
  <c r="R35" i="15"/>
  <c r="S35" i="15"/>
  <c r="T35" i="15"/>
  <c r="P36" i="15"/>
  <c r="Q36" i="15"/>
  <c r="R36" i="15"/>
  <c r="S36" i="15"/>
  <c r="T36" i="15"/>
  <c r="P37" i="15"/>
  <c r="Q37" i="15"/>
  <c r="R37" i="15"/>
  <c r="S37" i="15"/>
  <c r="T37" i="15"/>
  <c r="P38" i="15"/>
  <c r="Q38" i="15"/>
  <c r="R38" i="15"/>
  <c r="S38" i="15"/>
  <c r="T38" i="15"/>
  <c r="P39" i="15"/>
  <c r="Q39" i="15"/>
  <c r="R39" i="15"/>
  <c r="S39" i="15"/>
  <c r="T39" i="15"/>
  <c r="P40" i="15"/>
  <c r="Q40" i="15"/>
  <c r="R40" i="15"/>
  <c r="S40" i="15"/>
  <c r="T40" i="15"/>
  <c r="P41" i="15"/>
  <c r="Q41" i="15"/>
  <c r="R41" i="15"/>
  <c r="S41" i="15"/>
  <c r="T41" i="15"/>
  <c r="P42" i="15"/>
  <c r="Q42" i="15"/>
  <c r="R42" i="15"/>
  <c r="S42" i="15"/>
  <c r="T42" i="15"/>
  <c r="P43" i="15"/>
  <c r="Q43" i="15"/>
  <c r="R43" i="15"/>
  <c r="S43" i="15"/>
  <c r="T43" i="15"/>
  <c r="P44" i="15"/>
  <c r="Q44" i="15"/>
  <c r="R44" i="15"/>
  <c r="S44" i="15"/>
  <c r="T44" i="15"/>
  <c r="P45" i="15"/>
  <c r="Q45" i="15"/>
  <c r="R45" i="15"/>
  <c r="S45" i="15"/>
  <c r="T45" i="15"/>
  <c r="P46" i="15"/>
  <c r="Q46" i="15"/>
  <c r="R46" i="15"/>
  <c r="S46" i="15"/>
  <c r="T46" i="15"/>
  <c r="A3" i="44" l="1"/>
  <c r="AB51" i="44"/>
  <c r="AA51" i="44"/>
  <c r="Z51" i="44"/>
  <c r="Y51" i="44"/>
  <c r="X51" i="44"/>
  <c r="W51" i="44"/>
  <c r="V51" i="44"/>
  <c r="U51" i="44"/>
  <c r="T51" i="44"/>
  <c r="S51" i="44"/>
  <c r="R51" i="44"/>
  <c r="Q51" i="44"/>
  <c r="P51" i="44"/>
  <c r="O51" i="44"/>
  <c r="N51" i="44"/>
  <c r="M51" i="44"/>
  <c r="L51" i="44"/>
  <c r="K51" i="44"/>
  <c r="J51" i="44"/>
  <c r="I51" i="44"/>
  <c r="H51" i="44"/>
  <c r="G51" i="44"/>
  <c r="F51" i="44"/>
  <c r="E51" i="44"/>
  <c r="D51" i="44"/>
  <c r="C51" i="44"/>
  <c r="B51" i="44"/>
  <c r="AB50" i="44"/>
  <c r="AA50" i="44"/>
  <c r="Z50" i="44"/>
  <c r="Y50" i="44"/>
  <c r="X50" i="44"/>
  <c r="W50" i="44"/>
  <c r="V50" i="44"/>
  <c r="U50" i="44"/>
  <c r="T50" i="44"/>
  <c r="S50" i="44"/>
  <c r="R50" i="44"/>
  <c r="Q50" i="44"/>
  <c r="P50" i="44"/>
  <c r="O50" i="44"/>
  <c r="N50" i="44"/>
  <c r="M50" i="44"/>
  <c r="L50" i="44"/>
  <c r="K50" i="44"/>
  <c r="J50" i="44"/>
  <c r="I50" i="44"/>
  <c r="H50" i="44"/>
  <c r="G50" i="44"/>
  <c r="F50" i="44"/>
  <c r="E50" i="44"/>
  <c r="D50" i="44"/>
  <c r="C50" i="44"/>
  <c r="B50" i="44"/>
  <c r="AB49" i="44"/>
  <c r="AA49" i="44"/>
  <c r="Z49" i="44"/>
  <c r="Y49" i="44"/>
  <c r="X49" i="44"/>
  <c r="W49" i="44"/>
  <c r="V49" i="44"/>
  <c r="U49" i="44"/>
  <c r="T49" i="44"/>
  <c r="S49" i="44"/>
  <c r="R49" i="44"/>
  <c r="Q49" i="44"/>
  <c r="P49" i="44"/>
  <c r="O49" i="44"/>
  <c r="N49" i="44"/>
  <c r="M49" i="44"/>
  <c r="L49" i="44"/>
  <c r="K49" i="44"/>
  <c r="J49" i="44"/>
  <c r="I49" i="44"/>
  <c r="H49" i="44"/>
  <c r="G49" i="44"/>
  <c r="F49" i="44"/>
  <c r="E49" i="44"/>
  <c r="D49" i="44"/>
  <c r="C49" i="44"/>
  <c r="B49" i="44"/>
  <c r="AB48" i="44"/>
  <c r="AA48" i="44"/>
  <c r="Z48" i="44"/>
  <c r="Y48" i="44"/>
  <c r="X48" i="44"/>
  <c r="W48" i="44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C48" i="44"/>
  <c r="B48" i="44"/>
  <c r="AB47" i="44"/>
  <c r="AA47" i="44"/>
  <c r="Z47" i="44"/>
  <c r="Y47" i="44"/>
  <c r="X47" i="44"/>
  <c r="W47" i="44"/>
  <c r="V47" i="44"/>
  <c r="U47" i="44"/>
  <c r="T47" i="44"/>
  <c r="S47" i="44"/>
  <c r="R47" i="44"/>
  <c r="Q47" i="44"/>
  <c r="P47" i="44"/>
  <c r="O47" i="44"/>
  <c r="N47" i="44"/>
  <c r="M47" i="44"/>
  <c r="L47" i="44"/>
  <c r="K47" i="44"/>
  <c r="J47" i="44"/>
  <c r="I47" i="44"/>
  <c r="H47" i="44"/>
  <c r="G47" i="44"/>
  <c r="F47" i="44"/>
  <c r="E47" i="44"/>
  <c r="D47" i="44"/>
  <c r="C47" i="44"/>
  <c r="B47" i="44"/>
  <c r="AB46" i="44"/>
  <c r="AA46" i="44"/>
  <c r="Z46" i="44"/>
  <c r="Y46" i="44"/>
  <c r="X46" i="44"/>
  <c r="W46" i="44"/>
  <c r="V46" i="44"/>
  <c r="U46" i="44"/>
  <c r="T46" i="44"/>
  <c r="S46" i="44"/>
  <c r="R46" i="44"/>
  <c r="Q46" i="44"/>
  <c r="P46" i="44"/>
  <c r="O46" i="44"/>
  <c r="N46" i="44"/>
  <c r="M46" i="44"/>
  <c r="L46" i="44"/>
  <c r="K46" i="44"/>
  <c r="J46" i="44"/>
  <c r="I46" i="44"/>
  <c r="H46" i="44"/>
  <c r="G46" i="44"/>
  <c r="F46" i="44"/>
  <c r="E46" i="44"/>
  <c r="D46" i="44"/>
  <c r="C46" i="44"/>
  <c r="B46" i="44"/>
  <c r="AB45" i="44"/>
  <c r="AA45" i="44"/>
  <c r="Z45" i="44"/>
  <c r="Y45" i="44"/>
  <c r="X45" i="44"/>
  <c r="W45" i="44"/>
  <c r="V45" i="44"/>
  <c r="U45" i="44"/>
  <c r="T45" i="44"/>
  <c r="S45" i="44"/>
  <c r="R45" i="44"/>
  <c r="Q45" i="44"/>
  <c r="P45" i="44"/>
  <c r="O45" i="44"/>
  <c r="N45" i="44"/>
  <c r="M45" i="44"/>
  <c r="L45" i="44"/>
  <c r="K45" i="44"/>
  <c r="J45" i="44"/>
  <c r="I45" i="44"/>
  <c r="H45" i="44"/>
  <c r="G45" i="44"/>
  <c r="F45" i="44"/>
  <c r="E45" i="44"/>
  <c r="D45" i="44"/>
  <c r="C45" i="44"/>
  <c r="B45" i="44"/>
  <c r="AB44" i="44"/>
  <c r="AA44" i="44"/>
  <c r="Z44" i="44"/>
  <c r="Y44" i="44"/>
  <c r="X44" i="44"/>
  <c r="W44" i="44"/>
  <c r="V44" i="44"/>
  <c r="U44" i="44"/>
  <c r="T44" i="44"/>
  <c r="S44" i="44"/>
  <c r="R44" i="44"/>
  <c r="Q44" i="44"/>
  <c r="P44" i="44"/>
  <c r="O44" i="44"/>
  <c r="N44" i="44"/>
  <c r="M44" i="44"/>
  <c r="L44" i="44"/>
  <c r="K44" i="44"/>
  <c r="J44" i="44"/>
  <c r="I44" i="44"/>
  <c r="H44" i="44"/>
  <c r="G44" i="44"/>
  <c r="F44" i="44"/>
  <c r="E44" i="44"/>
  <c r="D44" i="44"/>
  <c r="C44" i="44"/>
  <c r="B44" i="44"/>
  <c r="AB43" i="44"/>
  <c r="AA43" i="44"/>
  <c r="Z43" i="44"/>
  <c r="Y43" i="44"/>
  <c r="X43" i="44"/>
  <c r="W43" i="44"/>
  <c r="V43" i="44"/>
  <c r="U43" i="44"/>
  <c r="T43" i="44"/>
  <c r="S43" i="44"/>
  <c r="R43" i="44"/>
  <c r="Q43" i="44"/>
  <c r="P43" i="44"/>
  <c r="O43" i="44"/>
  <c r="N43" i="44"/>
  <c r="M43" i="44"/>
  <c r="L43" i="44"/>
  <c r="K43" i="44"/>
  <c r="J43" i="44"/>
  <c r="I43" i="44"/>
  <c r="H43" i="44"/>
  <c r="G43" i="44"/>
  <c r="F43" i="44"/>
  <c r="E43" i="44"/>
  <c r="D43" i="44"/>
  <c r="C43" i="44"/>
  <c r="B43" i="44"/>
  <c r="AB42" i="44"/>
  <c r="AA42" i="44"/>
  <c r="Z42" i="44"/>
  <c r="Y42" i="44"/>
  <c r="X42" i="44"/>
  <c r="W42" i="44"/>
  <c r="V42" i="44"/>
  <c r="U42" i="44"/>
  <c r="T42" i="44"/>
  <c r="S42" i="44"/>
  <c r="R42" i="44"/>
  <c r="Q42" i="44"/>
  <c r="P42" i="44"/>
  <c r="O42" i="44"/>
  <c r="N42" i="44"/>
  <c r="M42" i="44"/>
  <c r="L42" i="44"/>
  <c r="K42" i="44"/>
  <c r="J42" i="44"/>
  <c r="I42" i="44"/>
  <c r="H42" i="44"/>
  <c r="G42" i="44"/>
  <c r="F42" i="44"/>
  <c r="E42" i="44"/>
  <c r="D42" i="44"/>
  <c r="C42" i="44"/>
  <c r="B42" i="44"/>
  <c r="AB41" i="44"/>
  <c r="AA41" i="44"/>
  <c r="Z41" i="44"/>
  <c r="Y41" i="44"/>
  <c r="X41" i="44"/>
  <c r="W41" i="44"/>
  <c r="V41" i="44"/>
  <c r="U41" i="44"/>
  <c r="T41" i="44"/>
  <c r="S41" i="44"/>
  <c r="R41" i="44"/>
  <c r="Q41" i="44"/>
  <c r="P41" i="44"/>
  <c r="O41" i="44"/>
  <c r="N41" i="44"/>
  <c r="M41" i="44"/>
  <c r="L41" i="44"/>
  <c r="K41" i="44"/>
  <c r="J41" i="44"/>
  <c r="I41" i="44"/>
  <c r="H41" i="44"/>
  <c r="G41" i="44"/>
  <c r="F41" i="44"/>
  <c r="E41" i="44"/>
  <c r="D41" i="44"/>
  <c r="C41" i="44"/>
  <c r="B41" i="44"/>
  <c r="AB40" i="44"/>
  <c r="AA40" i="44"/>
  <c r="Z40" i="44"/>
  <c r="Y40" i="44"/>
  <c r="X40" i="44"/>
  <c r="W40" i="44"/>
  <c r="V40" i="44"/>
  <c r="U40" i="44"/>
  <c r="T40" i="44"/>
  <c r="S40" i="44"/>
  <c r="R40" i="44"/>
  <c r="Q40" i="44"/>
  <c r="P40" i="44"/>
  <c r="O40" i="44"/>
  <c r="N40" i="44"/>
  <c r="M40" i="44"/>
  <c r="L40" i="44"/>
  <c r="K40" i="44"/>
  <c r="J40" i="44"/>
  <c r="I40" i="44"/>
  <c r="H40" i="44"/>
  <c r="G40" i="44"/>
  <c r="F40" i="44"/>
  <c r="E40" i="44"/>
  <c r="D40" i="44"/>
  <c r="C40" i="44"/>
  <c r="B40" i="44"/>
  <c r="AB39" i="44"/>
  <c r="AA39" i="44"/>
  <c r="Z39" i="44"/>
  <c r="Y39" i="44"/>
  <c r="X39" i="44"/>
  <c r="W39" i="44"/>
  <c r="V39" i="44"/>
  <c r="U39" i="44"/>
  <c r="T39" i="44"/>
  <c r="S39" i="44"/>
  <c r="R39" i="44"/>
  <c r="Q39" i="44"/>
  <c r="P39" i="44"/>
  <c r="O39" i="44"/>
  <c r="N39" i="44"/>
  <c r="M39" i="44"/>
  <c r="L39" i="44"/>
  <c r="K39" i="44"/>
  <c r="J39" i="44"/>
  <c r="I39" i="44"/>
  <c r="H39" i="44"/>
  <c r="G39" i="44"/>
  <c r="F39" i="44"/>
  <c r="E39" i="44"/>
  <c r="D39" i="44"/>
  <c r="C39" i="44"/>
  <c r="B39" i="44"/>
  <c r="AB38" i="44"/>
  <c r="AA38" i="44"/>
  <c r="Z38" i="44"/>
  <c r="Y38" i="44"/>
  <c r="X38" i="44"/>
  <c r="W38" i="44"/>
  <c r="V38" i="44"/>
  <c r="U38" i="44"/>
  <c r="T38" i="44"/>
  <c r="S38" i="44"/>
  <c r="R38" i="44"/>
  <c r="Q38" i="44"/>
  <c r="P38" i="44"/>
  <c r="O38" i="44"/>
  <c r="N38" i="44"/>
  <c r="M38" i="44"/>
  <c r="L38" i="44"/>
  <c r="K38" i="44"/>
  <c r="J38" i="44"/>
  <c r="I38" i="44"/>
  <c r="H38" i="44"/>
  <c r="G38" i="44"/>
  <c r="F38" i="44"/>
  <c r="E38" i="44"/>
  <c r="D38" i="44"/>
  <c r="C38" i="44"/>
  <c r="B38" i="44"/>
  <c r="AB37" i="44"/>
  <c r="AA37" i="44"/>
  <c r="Z37" i="44"/>
  <c r="Y37" i="44"/>
  <c r="X37" i="44"/>
  <c r="W37" i="44"/>
  <c r="V37" i="44"/>
  <c r="U37" i="44"/>
  <c r="T37" i="44"/>
  <c r="S37" i="44"/>
  <c r="R37" i="44"/>
  <c r="Q37" i="44"/>
  <c r="P37" i="44"/>
  <c r="O37" i="44"/>
  <c r="N37" i="44"/>
  <c r="M37" i="44"/>
  <c r="L37" i="44"/>
  <c r="K37" i="44"/>
  <c r="J37" i="44"/>
  <c r="I37" i="44"/>
  <c r="H37" i="44"/>
  <c r="G37" i="44"/>
  <c r="F37" i="44"/>
  <c r="E37" i="44"/>
  <c r="D37" i="44"/>
  <c r="C37" i="44"/>
  <c r="B37" i="44"/>
  <c r="AB36" i="44"/>
  <c r="AA36" i="44"/>
  <c r="Z36" i="44"/>
  <c r="Y36" i="44"/>
  <c r="X36" i="44"/>
  <c r="W36" i="44"/>
  <c r="V36" i="44"/>
  <c r="U36" i="44"/>
  <c r="T36" i="44"/>
  <c r="S36" i="44"/>
  <c r="R36" i="44"/>
  <c r="Q36" i="44"/>
  <c r="P36" i="44"/>
  <c r="O36" i="44"/>
  <c r="N36" i="44"/>
  <c r="M36" i="44"/>
  <c r="L36" i="44"/>
  <c r="K36" i="44"/>
  <c r="J36" i="44"/>
  <c r="I36" i="44"/>
  <c r="H36" i="44"/>
  <c r="G36" i="44"/>
  <c r="F36" i="44"/>
  <c r="E36" i="44"/>
  <c r="D36" i="44"/>
  <c r="C36" i="44"/>
  <c r="B36" i="44"/>
  <c r="AB35" i="44"/>
  <c r="AA35" i="44"/>
  <c r="Z35" i="44"/>
  <c r="Y35" i="44"/>
  <c r="X35" i="44"/>
  <c r="W35" i="44"/>
  <c r="V35" i="44"/>
  <c r="U35" i="44"/>
  <c r="T35" i="44"/>
  <c r="S35" i="44"/>
  <c r="R35" i="44"/>
  <c r="Q35" i="44"/>
  <c r="P35" i="44"/>
  <c r="O35" i="44"/>
  <c r="N35" i="44"/>
  <c r="M35" i="44"/>
  <c r="L35" i="44"/>
  <c r="K35" i="44"/>
  <c r="J35" i="44"/>
  <c r="I35" i="44"/>
  <c r="H35" i="44"/>
  <c r="G35" i="44"/>
  <c r="F35" i="44"/>
  <c r="E35" i="44"/>
  <c r="D35" i="44"/>
  <c r="C35" i="44"/>
  <c r="B35" i="44"/>
  <c r="AB34" i="44"/>
  <c r="AA34" i="44"/>
  <c r="Z34" i="44"/>
  <c r="Y34" i="44"/>
  <c r="X34" i="44"/>
  <c r="W34" i="44"/>
  <c r="V34" i="44"/>
  <c r="U34" i="44"/>
  <c r="T34" i="44"/>
  <c r="S34" i="44"/>
  <c r="R34" i="44"/>
  <c r="Q34" i="44"/>
  <c r="P34" i="44"/>
  <c r="O34" i="44"/>
  <c r="N34" i="44"/>
  <c r="M34" i="44"/>
  <c r="L34" i="44"/>
  <c r="K34" i="44"/>
  <c r="J34" i="44"/>
  <c r="I34" i="44"/>
  <c r="H34" i="44"/>
  <c r="G34" i="44"/>
  <c r="F34" i="44"/>
  <c r="E34" i="44"/>
  <c r="D34" i="44"/>
  <c r="C34" i="44"/>
  <c r="B34" i="44"/>
  <c r="AB33" i="44"/>
  <c r="AA33" i="44"/>
  <c r="Z33" i="44"/>
  <c r="Y33" i="44"/>
  <c r="X33" i="44"/>
  <c r="W33" i="44"/>
  <c r="V33" i="44"/>
  <c r="U33" i="44"/>
  <c r="T33" i="44"/>
  <c r="S33" i="44"/>
  <c r="R33" i="44"/>
  <c r="Q33" i="44"/>
  <c r="P33" i="44"/>
  <c r="O33" i="44"/>
  <c r="N33" i="44"/>
  <c r="M33" i="44"/>
  <c r="L33" i="44"/>
  <c r="K33" i="44"/>
  <c r="J33" i="44"/>
  <c r="I33" i="44"/>
  <c r="H33" i="44"/>
  <c r="G33" i="44"/>
  <c r="F33" i="44"/>
  <c r="E33" i="44"/>
  <c r="D33" i="44"/>
  <c r="C33" i="44"/>
  <c r="B33" i="44"/>
  <c r="AB32" i="44"/>
  <c r="AA32" i="44"/>
  <c r="Z32" i="44"/>
  <c r="Y32" i="44"/>
  <c r="X32" i="44"/>
  <c r="W32" i="44"/>
  <c r="V32" i="44"/>
  <c r="U32" i="44"/>
  <c r="T32" i="44"/>
  <c r="S32" i="44"/>
  <c r="R32" i="44"/>
  <c r="Q32" i="44"/>
  <c r="P32" i="44"/>
  <c r="O32" i="44"/>
  <c r="N32" i="44"/>
  <c r="M32" i="44"/>
  <c r="L32" i="44"/>
  <c r="K32" i="44"/>
  <c r="J32" i="44"/>
  <c r="I32" i="44"/>
  <c r="H32" i="44"/>
  <c r="G32" i="44"/>
  <c r="F32" i="44"/>
  <c r="E32" i="44"/>
  <c r="D32" i="44"/>
  <c r="C32" i="44"/>
  <c r="B32" i="44"/>
  <c r="AB31" i="44"/>
  <c r="AA31" i="44"/>
  <c r="Z31" i="44"/>
  <c r="Y31" i="44"/>
  <c r="X31" i="44"/>
  <c r="W31" i="44"/>
  <c r="V31" i="44"/>
  <c r="U31" i="44"/>
  <c r="T31" i="44"/>
  <c r="S31" i="44"/>
  <c r="R31" i="44"/>
  <c r="Q31" i="44"/>
  <c r="P31" i="44"/>
  <c r="O31" i="44"/>
  <c r="N31" i="44"/>
  <c r="M31" i="44"/>
  <c r="L31" i="44"/>
  <c r="K31" i="44"/>
  <c r="J31" i="44"/>
  <c r="I31" i="44"/>
  <c r="H31" i="44"/>
  <c r="G31" i="44"/>
  <c r="F31" i="44"/>
  <c r="E31" i="44"/>
  <c r="D31" i="44"/>
  <c r="C31" i="44"/>
  <c r="B31" i="44"/>
  <c r="AB30" i="44"/>
  <c r="AA30" i="44"/>
  <c r="Z30" i="44"/>
  <c r="Y30" i="44"/>
  <c r="X30" i="44"/>
  <c r="W30" i="44"/>
  <c r="V30" i="44"/>
  <c r="U30" i="44"/>
  <c r="T30" i="44"/>
  <c r="S30" i="44"/>
  <c r="R30" i="44"/>
  <c r="Q30" i="44"/>
  <c r="P30" i="44"/>
  <c r="O30" i="44"/>
  <c r="N30" i="44"/>
  <c r="M30" i="44"/>
  <c r="L30" i="44"/>
  <c r="K30" i="44"/>
  <c r="J30" i="44"/>
  <c r="I30" i="44"/>
  <c r="H30" i="44"/>
  <c r="G30" i="44"/>
  <c r="F30" i="44"/>
  <c r="E30" i="44"/>
  <c r="D30" i="44"/>
  <c r="C30" i="44"/>
  <c r="B30" i="44"/>
  <c r="AB29" i="44"/>
  <c r="AA29" i="44"/>
  <c r="Z29" i="44"/>
  <c r="Y29" i="44"/>
  <c r="X29" i="44"/>
  <c r="W29" i="44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C29" i="44"/>
  <c r="B29" i="44"/>
  <c r="AB28" i="44"/>
  <c r="AA28" i="44"/>
  <c r="Z28" i="44"/>
  <c r="Y28" i="44"/>
  <c r="X28" i="44"/>
  <c r="W28" i="44"/>
  <c r="V28" i="44"/>
  <c r="U28" i="44"/>
  <c r="T28" i="44"/>
  <c r="S28" i="44"/>
  <c r="R28" i="44"/>
  <c r="Q28" i="44"/>
  <c r="P28" i="44"/>
  <c r="O28" i="44"/>
  <c r="N28" i="44"/>
  <c r="M28" i="44"/>
  <c r="L28" i="44"/>
  <c r="K28" i="44"/>
  <c r="J28" i="44"/>
  <c r="I28" i="44"/>
  <c r="H28" i="44"/>
  <c r="G28" i="44"/>
  <c r="F28" i="44"/>
  <c r="E28" i="44"/>
  <c r="D28" i="44"/>
  <c r="C28" i="44"/>
  <c r="B28" i="44"/>
  <c r="AB27" i="44"/>
  <c r="AA27" i="44"/>
  <c r="Z27" i="44"/>
  <c r="Y27" i="44"/>
  <c r="X27" i="44"/>
  <c r="W27" i="44"/>
  <c r="V27" i="44"/>
  <c r="U27" i="44"/>
  <c r="T27" i="44"/>
  <c r="S27" i="44"/>
  <c r="R27" i="44"/>
  <c r="Q27" i="44"/>
  <c r="P27" i="44"/>
  <c r="O27" i="44"/>
  <c r="N27" i="44"/>
  <c r="M27" i="44"/>
  <c r="L27" i="44"/>
  <c r="K27" i="44"/>
  <c r="J27" i="44"/>
  <c r="I27" i="44"/>
  <c r="H27" i="44"/>
  <c r="G27" i="44"/>
  <c r="F27" i="44"/>
  <c r="E27" i="44"/>
  <c r="D27" i="44"/>
  <c r="C27" i="44"/>
  <c r="B27" i="44"/>
  <c r="AB26" i="44"/>
  <c r="AA26" i="44"/>
  <c r="Z26" i="44"/>
  <c r="Y26" i="44"/>
  <c r="X26" i="44"/>
  <c r="W26" i="44"/>
  <c r="V26" i="44"/>
  <c r="U26" i="44"/>
  <c r="T26" i="44"/>
  <c r="S26" i="44"/>
  <c r="R26" i="44"/>
  <c r="Q26" i="44"/>
  <c r="P26" i="44"/>
  <c r="O26" i="44"/>
  <c r="N26" i="44"/>
  <c r="M26" i="44"/>
  <c r="L26" i="44"/>
  <c r="K26" i="44"/>
  <c r="J26" i="44"/>
  <c r="I26" i="44"/>
  <c r="H26" i="44"/>
  <c r="G26" i="44"/>
  <c r="F26" i="44"/>
  <c r="E26" i="44"/>
  <c r="D26" i="44"/>
  <c r="C26" i="44"/>
  <c r="B26" i="44"/>
  <c r="AB25" i="44"/>
  <c r="AA25" i="44"/>
  <c r="Z25" i="44"/>
  <c r="Y25" i="44"/>
  <c r="X25" i="44"/>
  <c r="W25" i="44"/>
  <c r="V25" i="44"/>
  <c r="U25" i="44"/>
  <c r="T25" i="44"/>
  <c r="S25" i="44"/>
  <c r="R25" i="44"/>
  <c r="Q25" i="44"/>
  <c r="P25" i="44"/>
  <c r="O25" i="44"/>
  <c r="N25" i="44"/>
  <c r="M25" i="44"/>
  <c r="L25" i="44"/>
  <c r="K25" i="44"/>
  <c r="J25" i="44"/>
  <c r="I25" i="44"/>
  <c r="H25" i="44"/>
  <c r="G25" i="44"/>
  <c r="F25" i="44"/>
  <c r="E25" i="44"/>
  <c r="D25" i="44"/>
  <c r="C25" i="44"/>
  <c r="B25" i="44"/>
  <c r="AB24" i="44"/>
  <c r="AA24" i="44"/>
  <c r="Z24" i="44"/>
  <c r="Y24" i="44"/>
  <c r="X24" i="44"/>
  <c r="W24" i="44"/>
  <c r="V24" i="44"/>
  <c r="U24" i="44"/>
  <c r="T24" i="44"/>
  <c r="S24" i="44"/>
  <c r="R24" i="44"/>
  <c r="Q24" i="44"/>
  <c r="P24" i="44"/>
  <c r="O24" i="44"/>
  <c r="N24" i="44"/>
  <c r="M24" i="44"/>
  <c r="L24" i="44"/>
  <c r="K24" i="44"/>
  <c r="J24" i="44"/>
  <c r="I24" i="44"/>
  <c r="H24" i="44"/>
  <c r="G24" i="44"/>
  <c r="F24" i="44"/>
  <c r="E24" i="44"/>
  <c r="D24" i="44"/>
  <c r="C24" i="44"/>
  <c r="B24" i="44"/>
  <c r="AB23" i="44"/>
  <c r="AA23" i="44"/>
  <c r="Z23" i="44"/>
  <c r="Y23" i="44"/>
  <c r="X23" i="44"/>
  <c r="W23" i="44"/>
  <c r="V23" i="44"/>
  <c r="U23" i="44"/>
  <c r="T23" i="44"/>
  <c r="S23" i="44"/>
  <c r="R23" i="44"/>
  <c r="Q23" i="44"/>
  <c r="P23" i="44"/>
  <c r="O23" i="44"/>
  <c r="N23" i="44"/>
  <c r="M23" i="44"/>
  <c r="L23" i="44"/>
  <c r="K23" i="44"/>
  <c r="J23" i="44"/>
  <c r="I23" i="44"/>
  <c r="H23" i="44"/>
  <c r="G23" i="44"/>
  <c r="F23" i="44"/>
  <c r="E23" i="44"/>
  <c r="D23" i="44"/>
  <c r="C23" i="44"/>
  <c r="B23" i="44"/>
  <c r="AB22" i="44"/>
  <c r="AA22" i="44"/>
  <c r="Z22" i="44"/>
  <c r="Y22" i="44"/>
  <c r="X22" i="44"/>
  <c r="W22" i="44"/>
  <c r="V22" i="44"/>
  <c r="U22" i="44"/>
  <c r="T22" i="44"/>
  <c r="S22" i="44"/>
  <c r="R22" i="44"/>
  <c r="Q22" i="44"/>
  <c r="P22" i="44"/>
  <c r="O22" i="44"/>
  <c r="N22" i="44"/>
  <c r="M22" i="44"/>
  <c r="L22" i="44"/>
  <c r="K22" i="44"/>
  <c r="J22" i="44"/>
  <c r="I22" i="44"/>
  <c r="H22" i="44"/>
  <c r="G22" i="44"/>
  <c r="F22" i="44"/>
  <c r="E22" i="44"/>
  <c r="D22" i="44"/>
  <c r="C22" i="44"/>
  <c r="B22" i="44"/>
  <c r="AB21" i="44"/>
  <c r="AA21" i="44"/>
  <c r="Z21" i="44"/>
  <c r="Y21" i="44"/>
  <c r="X21" i="44"/>
  <c r="W21" i="44"/>
  <c r="V21" i="44"/>
  <c r="U21" i="44"/>
  <c r="T21" i="44"/>
  <c r="S21" i="44"/>
  <c r="R21" i="44"/>
  <c r="Q21" i="44"/>
  <c r="P21" i="44"/>
  <c r="O21" i="44"/>
  <c r="N21" i="44"/>
  <c r="M21" i="44"/>
  <c r="L21" i="44"/>
  <c r="K21" i="44"/>
  <c r="J21" i="44"/>
  <c r="I21" i="44"/>
  <c r="H21" i="44"/>
  <c r="G21" i="44"/>
  <c r="F21" i="44"/>
  <c r="E21" i="44"/>
  <c r="D21" i="44"/>
  <c r="C21" i="44"/>
  <c r="B21" i="44"/>
  <c r="AB20" i="44"/>
  <c r="AA20" i="44"/>
  <c r="Z20" i="44"/>
  <c r="Y20" i="44"/>
  <c r="X20" i="44"/>
  <c r="W20" i="44"/>
  <c r="V20" i="44"/>
  <c r="U20" i="44"/>
  <c r="T20" i="44"/>
  <c r="S20" i="44"/>
  <c r="R20" i="44"/>
  <c r="Q20" i="44"/>
  <c r="P20" i="44"/>
  <c r="O20" i="44"/>
  <c r="N20" i="44"/>
  <c r="M20" i="44"/>
  <c r="L20" i="44"/>
  <c r="K20" i="44"/>
  <c r="J20" i="44"/>
  <c r="I20" i="44"/>
  <c r="H20" i="44"/>
  <c r="G20" i="44"/>
  <c r="F20" i="44"/>
  <c r="E20" i="44"/>
  <c r="D20" i="44"/>
  <c r="C20" i="44"/>
  <c r="B20" i="44"/>
  <c r="AB19" i="44"/>
  <c r="AA19" i="44"/>
  <c r="Z19" i="44"/>
  <c r="Y19" i="44"/>
  <c r="X19" i="44"/>
  <c r="W19" i="44"/>
  <c r="V19" i="44"/>
  <c r="U19" i="44"/>
  <c r="T19" i="44"/>
  <c r="S19" i="44"/>
  <c r="R19" i="44"/>
  <c r="Q19" i="44"/>
  <c r="P19" i="44"/>
  <c r="O19" i="44"/>
  <c r="N19" i="44"/>
  <c r="M19" i="44"/>
  <c r="L19" i="44"/>
  <c r="K19" i="44"/>
  <c r="J19" i="44"/>
  <c r="I19" i="44"/>
  <c r="H19" i="44"/>
  <c r="G19" i="44"/>
  <c r="F19" i="44"/>
  <c r="E19" i="44"/>
  <c r="D19" i="44"/>
  <c r="C19" i="44"/>
  <c r="B19" i="44"/>
  <c r="AB18" i="44"/>
  <c r="AA18" i="44"/>
  <c r="Z18" i="44"/>
  <c r="Y18" i="44"/>
  <c r="X18" i="44"/>
  <c r="W18" i="44"/>
  <c r="V18" i="44"/>
  <c r="U18" i="44"/>
  <c r="T18" i="44"/>
  <c r="S18" i="44"/>
  <c r="R18" i="44"/>
  <c r="Q18" i="44"/>
  <c r="P18" i="44"/>
  <c r="O18" i="44"/>
  <c r="N18" i="44"/>
  <c r="M18" i="44"/>
  <c r="L18" i="44"/>
  <c r="K18" i="44"/>
  <c r="J18" i="44"/>
  <c r="I18" i="44"/>
  <c r="H18" i="44"/>
  <c r="G18" i="44"/>
  <c r="F18" i="44"/>
  <c r="E18" i="44"/>
  <c r="D18" i="44"/>
  <c r="C18" i="44"/>
  <c r="B18" i="44"/>
  <c r="AB17" i="44"/>
  <c r="AA17" i="44"/>
  <c r="Z17" i="44"/>
  <c r="Y17" i="44"/>
  <c r="X17" i="44"/>
  <c r="W17" i="44"/>
  <c r="V17" i="44"/>
  <c r="U17" i="44"/>
  <c r="T17" i="44"/>
  <c r="S17" i="44"/>
  <c r="R17" i="44"/>
  <c r="Q17" i="44"/>
  <c r="P17" i="44"/>
  <c r="O17" i="44"/>
  <c r="N17" i="44"/>
  <c r="M17" i="44"/>
  <c r="L17" i="44"/>
  <c r="K17" i="44"/>
  <c r="J17" i="44"/>
  <c r="I17" i="44"/>
  <c r="H17" i="44"/>
  <c r="G17" i="44"/>
  <c r="F17" i="44"/>
  <c r="E17" i="44"/>
  <c r="D17" i="44"/>
  <c r="C17" i="44"/>
  <c r="B17" i="44"/>
  <c r="AB16" i="44"/>
  <c r="AA16" i="44"/>
  <c r="Z16" i="44"/>
  <c r="Y16" i="44"/>
  <c r="X16" i="44"/>
  <c r="W16" i="44"/>
  <c r="V16" i="44"/>
  <c r="U16" i="44"/>
  <c r="T16" i="44"/>
  <c r="S16" i="44"/>
  <c r="R16" i="44"/>
  <c r="Q16" i="44"/>
  <c r="P16" i="44"/>
  <c r="O16" i="44"/>
  <c r="N16" i="44"/>
  <c r="M16" i="44"/>
  <c r="L16" i="44"/>
  <c r="K16" i="44"/>
  <c r="J16" i="44"/>
  <c r="I16" i="44"/>
  <c r="H16" i="44"/>
  <c r="G16" i="44"/>
  <c r="F16" i="44"/>
  <c r="E16" i="44"/>
  <c r="D16" i="44"/>
  <c r="C16" i="44"/>
  <c r="B16" i="44"/>
  <c r="AB15" i="44"/>
  <c r="AA15" i="44"/>
  <c r="Z15" i="44"/>
  <c r="Y15" i="44"/>
  <c r="X15" i="44"/>
  <c r="W15" i="44"/>
  <c r="V15" i="44"/>
  <c r="U15" i="44"/>
  <c r="T15" i="44"/>
  <c r="S15" i="44"/>
  <c r="R15" i="44"/>
  <c r="Q15" i="44"/>
  <c r="P15" i="44"/>
  <c r="O15" i="44"/>
  <c r="N15" i="44"/>
  <c r="M15" i="44"/>
  <c r="L15" i="44"/>
  <c r="K15" i="44"/>
  <c r="J15" i="44"/>
  <c r="I15" i="44"/>
  <c r="H15" i="44"/>
  <c r="G15" i="44"/>
  <c r="F15" i="44"/>
  <c r="E15" i="44"/>
  <c r="D15" i="44"/>
  <c r="C15" i="44"/>
  <c r="B15" i="44"/>
  <c r="AB14" i="44"/>
  <c r="AA14" i="44"/>
  <c r="Z14" i="44"/>
  <c r="Y14" i="44"/>
  <c r="X14" i="44"/>
  <c r="W14" i="44"/>
  <c r="V14" i="44"/>
  <c r="U14" i="44"/>
  <c r="T14" i="44"/>
  <c r="S14" i="44"/>
  <c r="R14" i="44"/>
  <c r="Q14" i="44"/>
  <c r="P14" i="44"/>
  <c r="O14" i="44"/>
  <c r="N14" i="44"/>
  <c r="M14" i="44"/>
  <c r="L14" i="44"/>
  <c r="K14" i="44"/>
  <c r="J14" i="44"/>
  <c r="I14" i="44"/>
  <c r="H14" i="44"/>
  <c r="G14" i="44"/>
  <c r="F14" i="44"/>
  <c r="E14" i="44"/>
  <c r="D14" i="44"/>
  <c r="C14" i="44"/>
  <c r="B14" i="44"/>
  <c r="AB13" i="44"/>
  <c r="AA13" i="44"/>
  <c r="Z13" i="44"/>
  <c r="Y13" i="44"/>
  <c r="X13" i="44"/>
  <c r="W13" i="44"/>
  <c r="V13" i="44"/>
  <c r="U13" i="44"/>
  <c r="T13" i="44"/>
  <c r="S13" i="44"/>
  <c r="R13" i="44"/>
  <c r="Q13" i="44"/>
  <c r="P13" i="44"/>
  <c r="O13" i="44"/>
  <c r="N13" i="44"/>
  <c r="M13" i="44"/>
  <c r="L13" i="44"/>
  <c r="K13" i="44"/>
  <c r="J13" i="44"/>
  <c r="I13" i="44"/>
  <c r="H13" i="44"/>
  <c r="G13" i="44"/>
  <c r="F13" i="44"/>
  <c r="E13" i="44"/>
  <c r="D13" i="44"/>
  <c r="C13" i="44"/>
  <c r="B13" i="44"/>
  <c r="AB12" i="44"/>
  <c r="AA12" i="44"/>
  <c r="Z12" i="44"/>
  <c r="Y12" i="44"/>
  <c r="X12" i="44"/>
  <c r="W12" i="44"/>
  <c r="V12" i="44"/>
  <c r="U12" i="44"/>
  <c r="T12" i="44"/>
  <c r="S12" i="44"/>
  <c r="R12" i="44"/>
  <c r="Q12" i="44"/>
  <c r="P12" i="44"/>
  <c r="O12" i="44"/>
  <c r="N12" i="44"/>
  <c r="M12" i="44"/>
  <c r="L12" i="44"/>
  <c r="K12" i="44"/>
  <c r="J12" i="44"/>
  <c r="I12" i="44"/>
  <c r="H12" i="44"/>
  <c r="G12" i="44"/>
  <c r="F12" i="44"/>
  <c r="E12" i="44"/>
  <c r="D12" i="44"/>
  <c r="C12" i="44"/>
  <c r="B12" i="44"/>
  <c r="AB11" i="44"/>
  <c r="AA11" i="44"/>
  <c r="Z11" i="44"/>
  <c r="Y11" i="44"/>
  <c r="X11" i="44"/>
  <c r="W11" i="44"/>
  <c r="V11" i="44"/>
  <c r="U11" i="44"/>
  <c r="T11" i="44"/>
  <c r="S11" i="44"/>
  <c r="R11" i="44"/>
  <c r="Q11" i="44"/>
  <c r="P11" i="44"/>
  <c r="O11" i="44"/>
  <c r="N11" i="44"/>
  <c r="M11" i="44"/>
  <c r="L11" i="44"/>
  <c r="K11" i="44"/>
  <c r="J11" i="44"/>
  <c r="I11" i="44"/>
  <c r="H11" i="44"/>
  <c r="G11" i="44"/>
  <c r="F11" i="44"/>
  <c r="E11" i="44"/>
  <c r="D11" i="44"/>
  <c r="C11" i="44"/>
  <c r="B11" i="44"/>
  <c r="AB10" i="44"/>
  <c r="AA10" i="44"/>
  <c r="Z10" i="44"/>
  <c r="Y10" i="44"/>
  <c r="X10" i="44"/>
  <c r="W10" i="44"/>
  <c r="V10" i="44"/>
  <c r="U10" i="44"/>
  <c r="T10" i="44"/>
  <c r="S10" i="44"/>
  <c r="R10" i="44"/>
  <c r="Q10" i="44"/>
  <c r="P10" i="44"/>
  <c r="O10" i="44"/>
  <c r="N10" i="44"/>
  <c r="M10" i="44"/>
  <c r="L10" i="44"/>
  <c r="K10" i="44"/>
  <c r="J10" i="44"/>
  <c r="I10" i="44"/>
  <c r="H10" i="44"/>
  <c r="G10" i="44"/>
  <c r="F10" i="44"/>
  <c r="E10" i="44"/>
  <c r="D10" i="44"/>
  <c r="C10" i="44"/>
  <c r="B10" i="44"/>
  <c r="AB9" i="44"/>
  <c r="AA9" i="44"/>
  <c r="Z9" i="44"/>
  <c r="Y9" i="44"/>
  <c r="X9" i="44"/>
  <c r="W9" i="44"/>
  <c r="V9" i="44"/>
  <c r="U9" i="44"/>
  <c r="T9" i="44"/>
  <c r="S9" i="44"/>
  <c r="R9" i="44"/>
  <c r="Q9" i="44"/>
  <c r="P9" i="44"/>
  <c r="O9" i="44"/>
  <c r="N9" i="44"/>
  <c r="M9" i="44"/>
  <c r="L9" i="44"/>
  <c r="K9" i="44"/>
  <c r="J9" i="44"/>
  <c r="I9" i="44"/>
  <c r="H9" i="44"/>
  <c r="G9" i="44"/>
  <c r="F9" i="44"/>
  <c r="E9" i="44"/>
  <c r="D9" i="44"/>
  <c r="C9" i="44"/>
  <c r="B9" i="44"/>
  <c r="AB8" i="44"/>
  <c r="AA8" i="44"/>
  <c r="Z8" i="44"/>
  <c r="Y8" i="44"/>
  <c r="X8" i="44"/>
  <c r="W8" i="44"/>
  <c r="V8" i="44"/>
  <c r="U8" i="44"/>
  <c r="T8" i="44"/>
  <c r="S8" i="44"/>
  <c r="R8" i="44"/>
  <c r="Q8" i="44"/>
  <c r="P8" i="44"/>
  <c r="O8" i="44"/>
  <c r="N8" i="44"/>
  <c r="M8" i="44"/>
  <c r="L8" i="44"/>
  <c r="K8" i="44"/>
  <c r="J8" i="44"/>
  <c r="I8" i="44"/>
  <c r="H8" i="44"/>
  <c r="G8" i="44"/>
  <c r="F8" i="44"/>
  <c r="E8" i="44"/>
  <c r="D8" i="44"/>
  <c r="C8" i="44"/>
  <c r="B8" i="44"/>
  <c r="B2" i="46" l="1"/>
  <c r="B2" i="45"/>
  <c r="Q23" i="46"/>
  <c r="P23" i="46"/>
  <c r="O23" i="46"/>
  <c r="N23" i="46"/>
  <c r="M23" i="46"/>
  <c r="L23" i="46"/>
  <c r="K23" i="46"/>
  <c r="J23" i="46"/>
  <c r="I23" i="46"/>
  <c r="H23" i="46"/>
  <c r="G23" i="46"/>
  <c r="F23" i="46"/>
  <c r="E23" i="46"/>
  <c r="D23" i="46"/>
  <c r="C23" i="46"/>
  <c r="Q22" i="46"/>
  <c r="P22" i="46"/>
  <c r="O22" i="46"/>
  <c r="N22" i="46"/>
  <c r="M22" i="46"/>
  <c r="L22" i="46"/>
  <c r="K22" i="46"/>
  <c r="J22" i="46"/>
  <c r="I22" i="46"/>
  <c r="H22" i="46"/>
  <c r="G22" i="46"/>
  <c r="F22" i="46"/>
  <c r="E22" i="46"/>
  <c r="D22" i="46"/>
  <c r="C22" i="46"/>
  <c r="Q21" i="46"/>
  <c r="P21" i="46"/>
  <c r="O21" i="46"/>
  <c r="N21" i="46"/>
  <c r="M21" i="46"/>
  <c r="L21" i="46"/>
  <c r="K21" i="46"/>
  <c r="J21" i="46"/>
  <c r="I21" i="46"/>
  <c r="H21" i="46"/>
  <c r="G21" i="46"/>
  <c r="F21" i="46"/>
  <c r="E21" i="46"/>
  <c r="D21" i="46"/>
  <c r="C21" i="46"/>
  <c r="Q20" i="46"/>
  <c r="P20" i="46"/>
  <c r="O20" i="46"/>
  <c r="N20" i="46"/>
  <c r="M20" i="46"/>
  <c r="L20" i="46"/>
  <c r="K20" i="46"/>
  <c r="J20" i="46"/>
  <c r="I20" i="46"/>
  <c r="H20" i="46"/>
  <c r="G20" i="46"/>
  <c r="F20" i="46"/>
  <c r="E20" i="46"/>
  <c r="D20" i="46"/>
  <c r="C20" i="46"/>
  <c r="Q19" i="46"/>
  <c r="P19" i="46"/>
  <c r="O19" i="46"/>
  <c r="N19" i="46"/>
  <c r="M19" i="46"/>
  <c r="L19" i="46"/>
  <c r="K19" i="46"/>
  <c r="J19" i="46"/>
  <c r="I19" i="46"/>
  <c r="H19" i="46"/>
  <c r="G19" i="46"/>
  <c r="F19" i="46"/>
  <c r="E19" i="46"/>
  <c r="D19" i="46"/>
  <c r="C19" i="46"/>
  <c r="Q18" i="46"/>
  <c r="P18" i="46"/>
  <c r="O18" i="46"/>
  <c r="N18" i="46"/>
  <c r="M18" i="46"/>
  <c r="L18" i="46"/>
  <c r="K18" i="46"/>
  <c r="J18" i="46"/>
  <c r="I18" i="46"/>
  <c r="H18" i="46"/>
  <c r="G18" i="46"/>
  <c r="F18" i="46"/>
  <c r="E18" i="46"/>
  <c r="D18" i="46"/>
  <c r="C18" i="46"/>
  <c r="Q17" i="46"/>
  <c r="P17" i="46"/>
  <c r="O17" i="46"/>
  <c r="N17" i="46"/>
  <c r="M17" i="46"/>
  <c r="L17" i="46"/>
  <c r="K17" i="46"/>
  <c r="J17" i="46"/>
  <c r="I17" i="46"/>
  <c r="H17" i="46"/>
  <c r="G17" i="46"/>
  <c r="F17" i="46"/>
  <c r="E17" i="46"/>
  <c r="D17" i="46"/>
  <c r="C17" i="46"/>
  <c r="Q16" i="46"/>
  <c r="P16" i="46"/>
  <c r="O16" i="46"/>
  <c r="N16" i="46"/>
  <c r="M16" i="46"/>
  <c r="L16" i="46"/>
  <c r="K16" i="46"/>
  <c r="J16" i="46"/>
  <c r="I16" i="46"/>
  <c r="H16" i="46"/>
  <c r="G16" i="46"/>
  <c r="F16" i="46"/>
  <c r="E16" i="46"/>
  <c r="D16" i="46"/>
  <c r="C16" i="46"/>
  <c r="Q14" i="46"/>
  <c r="P14" i="46"/>
  <c r="O14" i="46"/>
  <c r="N14" i="46"/>
  <c r="M14" i="46"/>
  <c r="L14" i="46"/>
  <c r="K14" i="46"/>
  <c r="J14" i="46"/>
  <c r="I14" i="46"/>
  <c r="H14" i="46"/>
  <c r="G14" i="46"/>
  <c r="F14" i="46"/>
  <c r="E14" i="46"/>
  <c r="D14" i="46"/>
  <c r="C14" i="46"/>
  <c r="Q13" i="46"/>
  <c r="P13" i="46"/>
  <c r="O13" i="46"/>
  <c r="N13" i="46"/>
  <c r="M13" i="46"/>
  <c r="L13" i="46"/>
  <c r="K13" i="46"/>
  <c r="J13" i="46"/>
  <c r="I13" i="46"/>
  <c r="H13" i="46"/>
  <c r="G13" i="46"/>
  <c r="F13" i="46"/>
  <c r="E13" i="46"/>
  <c r="D13" i="46"/>
  <c r="C13" i="46"/>
  <c r="Q12" i="46"/>
  <c r="P12" i="46"/>
  <c r="O12" i="46"/>
  <c r="N12" i="46"/>
  <c r="M12" i="46"/>
  <c r="L12" i="46"/>
  <c r="K12" i="46"/>
  <c r="J12" i="46"/>
  <c r="I12" i="46"/>
  <c r="H12" i="46"/>
  <c r="G12" i="46"/>
  <c r="F12" i="46"/>
  <c r="E12" i="46"/>
  <c r="D12" i="46"/>
  <c r="C12" i="46"/>
  <c r="Q11" i="46"/>
  <c r="P11" i="46"/>
  <c r="O11" i="46"/>
  <c r="N11" i="46"/>
  <c r="M11" i="46"/>
  <c r="L11" i="46"/>
  <c r="K11" i="46"/>
  <c r="J11" i="46"/>
  <c r="I11" i="46"/>
  <c r="H11" i="46"/>
  <c r="G11" i="46"/>
  <c r="F11" i="46"/>
  <c r="E11" i="46"/>
  <c r="D11" i="46"/>
  <c r="C11" i="46"/>
  <c r="Q10" i="46"/>
  <c r="P10" i="46"/>
  <c r="O10" i="46"/>
  <c r="N10" i="46"/>
  <c r="M10" i="46"/>
  <c r="L10" i="46"/>
  <c r="K10" i="46"/>
  <c r="J10" i="46"/>
  <c r="I10" i="46"/>
  <c r="H10" i="46"/>
  <c r="G10" i="46"/>
  <c r="F10" i="46"/>
  <c r="E10" i="46"/>
  <c r="D10" i="46"/>
  <c r="C10" i="46"/>
  <c r="Q9" i="46"/>
  <c r="P9" i="46"/>
  <c r="O9" i="46"/>
  <c r="N9" i="46"/>
  <c r="M9" i="46"/>
  <c r="L9" i="46"/>
  <c r="K9" i="46"/>
  <c r="J9" i="46"/>
  <c r="I9" i="46"/>
  <c r="H9" i="46"/>
  <c r="G9" i="46"/>
  <c r="F9" i="46"/>
  <c r="E9" i="46"/>
  <c r="D9" i="46"/>
  <c r="C9" i="46"/>
  <c r="Q8" i="46"/>
  <c r="P8" i="46"/>
  <c r="O8" i="46"/>
  <c r="N8" i="46"/>
  <c r="M8" i="46"/>
  <c r="L8" i="46"/>
  <c r="K8" i="46"/>
  <c r="J8" i="46"/>
  <c r="I8" i="46"/>
  <c r="H8" i="46"/>
  <c r="G8" i="46"/>
  <c r="F8" i="46"/>
  <c r="E8" i="46"/>
  <c r="D8" i="46"/>
  <c r="C8" i="46"/>
  <c r="Q7" i="46"/>
  <c r="P7" i="46"/>
  <c r="O7" i="46"/>
  <c r="N7" i="46"/>
  <c r="M7" i="46"/>
  <c r="L7" i="46"/>
  <c r="K7" i="46"/>
  <c r="J7" i="46"/>
  <c r="I7" i="46"/>
  <c r="H7" i="46"/>
  <c r="G7" i="46"/>
  <c r="F7" i="46"/>
  <c r="E7" i="46"/>
  <c r="D7" i="46"/>
  <c r="C7" i="46"/>
  <c r="O46" i="17" l="1"/>
  <c r="N46" i="17"/>
  <c r="K46" i="17"/>
  <c r="J46" i="17"/>
  <c r="I46" i="17"/>
  <c r="H46" i="17"/>
  <c r="G46" i="17"/>
  <c r="F46" i="17"/>
  <c r="E46" i="17"/>
  <c r="D46" i="17"/>
  <c r="C46" i="17"/>
  <c r="B46" i="17"/>
  <c r="B21" i="17" s="1"/>
  <c r="F7" i="16" l="1"/>
  <c r="E7" i="16"/>
  <c r="D7" i="16"/>
  <c r="C7" i="16"/>
  <c r="C26" i="16" s="1"/>
  <c r="B31" i="16"/>
  <c r="D26" i="16" l="1"/>
  <c r="F26" i="16"/>
  <c r="E26" i="16"/>
  <c r="A3" i="43"/>
  <c r="O45" i="17" l="1"/>
  <c r="N45" i="17"/>
  <c r="K45" i="17"/>
  <c r="J45" i="17"/>
  <c r="I45" i="17"/>
  <c r="H45" i="17"/>
  <c r="G45" i="17"/>
  <c r="F45" i="17"/>
  <c r="E45" i="17"/>
  <c r="D45" i="17"/>
  <c r="C45" i="17"/>
  <c r="B45" i="17"/>
  <c r="B20" i="17" s="1"/>
  <c r="I7" i="14" l="1"/>
  <c r="I26" i="14" s="1"/>
  <c r="B7" i="16"/>
  <c r="C7" i="15"/>
  <c r="C26" i="15" s="1"/>
  <c r="D7" i="14"/>
  <c r="D26" i="14" s="1"/>
  <c r="E7" i="14"/>
  <c r="E26" i="14" s="1"/>
  <c r="F7" i="14"/>
  <c r="F26" i="14" s="1"/>
  <c r="G7" i="14"/>
  <c r="G26" i="14" s="1"/>
  <c r="H7" i="14"/>
  <c r="H26" i="14" s="1"/>
  <c r="J7" i="14"/>
  <c r="J26" i="14" s="1"/>
  <c r="D7" i="17"/>
  <c r="D26" i="17" s="1"/>
  <c r="E7" i="17"/>
  <c r="E26" i="17" s="1"/>
  <c r="F7" i="17"/>
  <c r="F26" i="17" s="1"/>
  <c r="R30" i="14"/>
  <c r="B3" i="16"/>
  <c r="O29" i="16" s="1"/>
  <c r="B3" i="15"/>
  <c r="R30" i="15" s="1"/>
  <c r="O29" i="17" s="1"/>
  <c r="B26" i="16"/>
  <c r="B44" i="17"/>
  <c r="B19" i="17" s="1"/>
  <c r="B43" i="17"/>
  <c r="B18" i="17" s="1"/>
  <c r="B42" i="17"/>
  <c r="B17" i="17" s="1"/>
  <c r="B41" i="17"/>
  <c r="B16" i="17" s="1"/>
  <c r="B40" i="17"/>
  <c r="B15" i="17" s="1"/>
  <c r="B39" i="17"/>
  <c r="B14" i="17" s="1"/>
  <c r="B38" i="17"/>
  <c r="B13" i="17" s="1"/>
  <c r="B37" i="17"/>
  <c r="B12" i="17" s="1"/>
  <c r="B36" i="17"/>
  <c r="B11" i="17" s="1"/>
  <c r="B35" i="17"/>
  <c r="B10" i="17" s="1"/>
  <c r="B34" i="17"/>
  <c r="B9" i="17" s="1"/>
  <c r="B33" i="17"/>
  <c r="B8" i="17" s="1"/>
  <c r="B32" i="17"/>
  <c r="B7" i="17" s="1"/>
  <c r="B31" i="17"/>
  <c r="O44" i="17"/>
  <c r="N44" i="17"/>
  <c r="K44" i="17"/>
  <c r="J44" i="17"/>
  <c r="I44" i="17"/>
  <c r="H44" i="17"/>
  <c r="G44" i="17"/>
  <c r="F44" i="17"/>
  <c r="E44" i="17"/>
  <c r="D44" i="17"/>
  <c r="C44" i="17"/>
  <c r="O43" i="17"/>
  <c r="N43" i="17"/>
  <c r="K43" i="17"/>
  <c r="J43" i="17"/>
  <c r="I43" i="17"/>
  <c r="H43" i="17"/>
  <c r="G43" i="17"/>
  <c r="F43" i="17"/>
  <c r="E43" i="17"/>
  <c r="D43" i="17"/>
  <c r="C43" i="17"/>
  <c r="O42" i="17"/>
  <c r="N42" i="17"/>
  <c r="K42" i="17"/>
  <c r="J42" i="17"/>
  <c r="I42" i="17"/>
  <c r="H42" i="17"/>
  <c r="G42" i="17"/>
  <c r="F42" i="17"/>
  <c r="E42" i="17"/>
  <c r="D42" i="17"/>
  <c r="C42" i="17"/>
  <c r="O41" i="17"/>
  <c r="N41" i="17"/>
  <c r="K41" i="17"/>
  <c r="J41" i="17"/>
  <c r="I41" i="17"/>
  <c r="H41" i="17"/>
  <c r="G41" i="17"/>
  <c r="F41" i="17"/>
  <c r="E41" i="17"/>
  <c r="D41" i="17"/>
  <c r="C41" i="17"/>
  <c r="O40" i="17"/>
  <c r="N40" i="17"/>
  <c r="K40" i="17"/>
  <c r="J40" i="17"/>
  <c r="I40" i="17"/>
  <c r="H40" i="17"/>
  <c r="G40" i="17"/>
  <c r="F40" i="17"/>
  <c r="E40" i="17"/>
  <c r="D40" i="17"/>
  <c r="C40" i="17"/>
  <c r="O39" i="17"/>
  <c r="N39" i="17"/>
  <c r="K39" i="17"/>
  <c r="J39" i="17"/>
  <c r="I39" i="17"/>
  <c r="H39" i="17"/>
  <c r="G39" i="17"/>
  <c r="F39" i="17"/>
  <c r="E39" i="17"/>
  <c r="D39" i="17"/>
  <c r="C39" i="17"/>
  <c r="O38" i="17"/>
  <c r="N38" i="17"/>
  <c r="K38" i="17"/>
  <c r="J38" i="17"/>
  <c r="I38" i="17"/>
  <c r="H38" i="17"/>
  <c r="G38" i="17"/>
  <c r="F38" i="17"/>
  <c r="E38" i="17"/>
  <c r="D38" i="17"/>
  <c r="C38" i="17"/>
  <c r="O37" i="17"/>
  <c r="N37" i="17"/>
  <c r="K37" i="17"/>
  <c r="J37" i="17"/>
  <c r="I37" i="17"/>
  <c r="H37" i="17"/>
  <c r="G37" i="17"/>
  <c r="F37" i="17"/>
  <c r="E37" i="17"/>
  <c r="D37" i="17"/>
  <c r="C37" i="17"/>
  <c r="O36" i="17"/>
  <c r="N36" i="17"/>
  <c r="K36" i="17"/>
  <c r="J36" i="17"/>
  <c r="I36" i="17"/>
  <c r="H36" i="17"/>
  <c r="G36" i="17"/>
  <c r="F36" i="17"/>
  <c r="E36" i="17"/>
  <c r="D36" i="17"/>
  <c r="C36" i="17"/>
  <c r="O35" i="17"/>
  <c r="N35" i="17"/>
  <c r="K35" i="17"/>
  <c r="J35" i="17"/>
  <c r="I35" i="17"/>
  <c r="H35" i="17"/>
  <c r="G35" i="17"/>
  <c r="F35" i="17"/>
  <c r="E35" i="17"/>
  <c r="D35" i="17"/>
  <c r="C35" i="17"/>
  <c r="O34" i="17"/>
  <c r="N34" i="17"/>
  <c r="K34" i="17"/>
  <c r="J34" i="17"/>
  <c r="I34" i="17"/>
  <c r="H34" i="17"/>
  <c r="G34" i="17"/>
  <c r="F34" i="17"/>
  <c r="E34" i="17"/>
  <c r="D34" i="17"/>
  <c r="C34" i="17"/>
  <c r="O33" i="17"/>
  <c r="N33" i="17"/>
  <c r="K33" i="17"/>
  <c r="J33" i="17"/>
  <c r="I33" i="17"/>
  <c r="H33" i="17"/>
  <c r="G33" i="17"/>
  <c r="F33" i="17"/>
  <c r="E33" i="17"/>
  <c r="D33" i="17"/>
  <c r="C33" i="17"/>
  <c r="O32" i="17"/>
  <c r="N32" i="17"/>
  <c r="K32" i="17"/>
  <c r="J32" i="17"/>
  <c r="I32" i="17"/>
  <c r="H32" i="17"/>
  <c r="G32" i="17"/>
  <c r="F32" i="17"/>
  <c r="E32" i="17"/>
  <c r="D32" i="17"/>
  <c r="C32" i="17"/>
  <c r="O31" i="17"/>
  <c r="N31" i="17"/>
  <c r="K31" i="17"/>
  <c r="J31" i="17"/>
  <c r="I31" i="17"/>
  <c r="H31" i="17"/>
  <c r="G31" i="17"/>
  <c r="F31" i="17"/>
  <c r="E31" i="17"/>
  <c r="D31" i="17"/>
  <c r="C31" i="17"/>
  <c r="F7" i="15" l="1"/>
  <c r="F26" i="15" s="1"/>
  <c r="J7" i="15"/>
  <c r="J26" i="15" s="1"/>
  <c r="E7" i="15"/>
  <c r="E26" i="15" s="1"/>
  <c r="H7" i="15"/>
  <c r="D7" i="15"/>
  <c r="D26" i="15" s="1"/>
  <c r="I7" i="15"/>
  <c r="G7" i="15"/>
  <c r="G26" i="15" s="1"/>
  <c r="B3" i="17"/>
  <c r="C7" i="17"/>
  <c r="C26" i="17" s="1"/>
  <c r="I26" i="15" l="1"/>
  <c r="H26" i="15"/>
</calcChain>
</file>

<file path=xl/sharedStrings.xml><?xml version="1.0" encoding="utf-8"?>
<sst xmlns="http://schemas.openxmlformats.org/spreadsheetml/2006/main" count="513" uniqueCount="367">
  <si>
    <t>N</t>
  </si>
  <si>
    <t>Assets</t>
  </si>
  <si>
    <t>Liabilities</t>
  </si>
  <si>
    <t>Capital</t>
  </si>
  <si>
    <t>Profit</t>
  </si>
  <si>
    <t>Total Assets</t>
  </si>
  <si>
    <t>Loan Portfolio</t>
  </si>
  <si>
    <t>Total Liabilities</t>
  </si>
  <si>
    <t>Deposits of Individuals</t>
  </si>
  <si>
    <t>Loan Loss Reserves</t>
  </si>
  <si>
    <t>Shareholders' Equity</t>
  </si>
  <si>
    <t>Share Capital</t>
  </si>
  <si>
    <t>Regulatory Capital</t>
  </si>
  <si>
    <t>Total</t>
  </si>
  <si>
    <t>Provisions for Possible Losses</t>
  </si>
  <si>
    <t>Net Interest Income</t>
  </si>
  <si>
    <t>Net Fee and Commission Income</t>
  </si>
  <si>
    <t>Total Interest Income</t>
  </si>
  <si>
    <t>Interest Income from Loans</t>
  </si>
  <si>
    <t>Total Interest Expenses</t>
  </si>
  <si>
    <t>Interest Expenses on Deposits</t>
  </si>
  <si>
    <t>Gain (Loss) on Foreign Exchange Trade</t>
  </si>
  <si>
    <t>GEL</t>
  </si>
  <si>
    <t>FX</t>
  </si>
  <si>
    <t>Deposits' Structure of Banking Sector</t>
  </si>
  <si>
    <t>Deposits of Legal Entities</t>
  </si>
  <si>
    <t>Total Deposits</t>
  </si>
  <si>
    <t>წილი საბანკო სექტორში</t>
  </si>
  <si>
    <t>აქტივები</t>
  </si>
  <si>
    <t>საკრედიტო დაბანდება</t>
  </si>
  <si>
    <t>მთლიანი ვალდებულებები</t>
  </si>
  <si>
    <t>დეპოზიტები</t>
  </si>
  <si>
    <t>არასაბანკო იურიდიული და ფიზიკური პირების დეპოზიტები</t>
  </si>
  <si>
    <t>მ.შ. იურიდიულ პირთა დეპოზიტები</t>
  </si>
  <si>
    <t>მ.შ. ფიზიკურ პირთა დეპოზიტები</t>
  </si>
  <si>
    <t>სააქციო კაპიტალი</t>
  </si>
  <si>
    <t>ათას ლარებში</t>
  </si>
  <si>
    <t>ვალდებულებები</t>
  </si>
  <si>
    <t>კაპიტალი</t>
  </si>
  <si>
    <t>მოგება</t>
  </si>
  <si>
    <t>მთლიანი აქტივები</t>
  </si>
  <si>
    <t>ფულადი სახსრები</t>
  </si>
  <si>
    <t>სესხების შესაძლო დანაკარგების რეზერვი</t>
  </si>
  <si>
    <t>სულ დეპოზიტები</t>
  </si>
  <si>
    <t>ნასესხები სახსრები</t>
  </si>
  <si>
    <t>მ.შ.საწესდებო კაპიტალი</t>
  </si>
  <si>
    <t>საზედამხედველო კაპიტალი</t>
  </si>
  <si>
    <t>Market Share</t>
  </si>
  <si>
    <t>Non Banking Deposits</t>
  </si>
  <si>
    <t>Total Banking Sector</t>
  </si>
  <si>
    <t>Cash Equivalents</t>
  </si>
  <si>
    <t>Borrowed Funds</t>
  </si>
  <si>
    <t>Thausands GEL</t>
  </si>
  <si>
    <t>წმინდა საპროცენტო შემოსავალი</t>
  </si>
  <si>
    <t>წმინდა საკომისიო შემოსავალი</t>
  </si>
  <si>
    <t>წმინდა მოგება</t>
  </si>
  <si>
    <t>მთლიანი აქტივების მოცულობა</t>
  </si>
  <si>
    <t>დანახარჯები აქტივების შესაძლო დანაკარგების მიხედვით</t>
  </si>
  <si>
    <t>მთლიანი საპროცენტო შემოსავალი</t>
  </si>
  <si>
    <t>მ.შ. საპროცენტო შემოსავლები სესხებიდან</t>
  </si>
  <si>
    <t>მთლიანი საპროცენტო ხარჯი</t>
  </si>
  <si>
    <t>მ.შ. დეპოზიტებზე გადახდილი პროცენტები</t>
  </si>
  <si>
    <t>წმინდა არასაპროცენტო შემოსავალი</t>
  </si>
  <si>
    <t>NET Interest Income</t>
  </si>
  <si>
    <t>NET Income</t>
  </si>
  <si>
    <t>Net Non-Interest Income</t>
  </si>
  <si>
    <t>სულ</t>
  </si>
  <si>
    <t>ლარი</t>
  </si>
  <si>
    <t>სებ–ის დეპოზიტები</t>
  </si>
  <si>
    <t>კომერციული ბანკების დეპოზიტები</t>
  </si>
  <si>
    <t>იურიდიული პირების დეპოზიტები</t>
  </si>
  <si>
    <t>რეზიდენტი იურიდიული პირების დეპოზიტები</t>
  </si>
  <si>
    <t>არარეზიდენტი იურიდიული პირების დეპოზიტები</t>
  </si>
  <si>
    <t>ფიზიკური პირების დეპოზიტები</t>
  </si>
  <si>
    <t>რეზიდენტი ფიზიკური პირების დეპოზიტები</t>
  </si>
  <si>
    <t>არარეზიდენტი ფიზიკური პირების დეპოზიტები</t>
  </si>
  <si>
    <t>ვადიანი დეპოზიტები</t>
  </si>
  <si>
    <t>მოგება აქტივებზე ROA, გაწლიურებული</t>
  </si>
  <si>
    <t>მოგება კაპიტალზე ROE, გაწლიურებული</t>
  </si>
  <si>
    <t>Return on Assets - ROA, Annualized</t>
  </si>
  <si>
    <t>Return on Equity - ROE, Annualized</t>
  </si>
  <si>
    <t>კონსოლიდირებული</t>
  </si>
  <si>
    <t>სახელმწიფო ორგანიზაციები</t>
  </si>
  <si>
    <t xml:space="preserve">საფინანსო ინსტიტუტები </t>
  </si>
  <si>
    <t>უძრავი ქონების დეველოპმენტი</t>
  </si>
  <si>
    <t>უძრავი ქონების მენეჯმენტი</t>
  </si>
  <si>
    <t>სამშენებლო კომპანიები (არა დეველოპერები)</t>
  </si>
  <si>
    <t>სამშენებლო მასალების მოპოვება, წარმოება და ვაჭრობა</t>
  </si>
  <si>
    <t>სამომხმარებლო საქონლის წარმოება</t>
  </si>
  <si>
    <t>ვაჭრობა (სხვა)</t>
  </si>
  <si>
    <t>წარმოება (სხვა)</t>
  </si>
  <si>
    <t>სასტუმროები და ტურიზმი</t>
  </si>
  <si>
    <t>რესტორნები, ბარები, კაფეები და სწრაფი კვების ობიექტები</t>
  </si>
  <si>
    <t>მძიმე მრეწველობა</t>
  </si>
  <si>
    <t>ენერგეტიკა</t>
  </si>
  <si>
    <t>ავტომობილების დილერები</t>
  </si>
  <si>
    <t>ჯანდაცვა</t>
  </si>
  <si>
    <t>ფარმაცევტიკა</t>
  </si>
  <si>
    <t>ტელეკომუნიკაცია</t>
  </si>
  <si>
    <t>სერვისი</t>
  </si>
  <si>
    <t>სოფლის მეურნეობის სექტორი</t>
  </si>
  <si>
    <t>საცალო პროდუქტები</t>
  </si>
  <si>
    <t>მომენტალური განვადება</t>
  </si>
  <si>
    <t>ოვერდრაფტები</t>
  </si>
  <si>
    <t>საკრედიტო ბარათები</t>
  </si>
  <si>
    <t>იპოთეკური სესხები</t>
  </si>
  <si>
    <t>Table N 7 - Credit portfolio by sectors</t>
  </si>
  <si>
    <t>State</t>
  </si>
  <si>
    <t>Financial Institutions</t>
  </si>
  <si>
    <t>Real Estate Management</t>
  </si>
  <si>
    <t>Construction Companies</t>
  </si>
  <si>
    <t>Production and Trade of Construction Materials</t>
  </si>
  <si>
    <t>Trade of Consumer Foods and Goods</t>
  </si>
  <si>
    <t>Production of Consumer Foods and Goods</t>
  </si>
  <si>
    <t>Production and Trade of Durable Goods</t>
  </si>
  <si>
    <t>Production and Trade of Clothes, Shoes and Textiles</t>
  </si>
  <si>
    <t>Trade (Other)</t>
  </si>
  <si>
    <t>Other Production</t>
  </si>
  <si>
    <t>Hotels, Tourism</t>
  </si>
  <si>
    <t>Restaurants</t>
  </si>
  <si>
    <t>Industry</t>
  </si>
  <si>
    <t>Energy</t>
  </si>
  <si>
    <t>Auto Dealers</t>
  </si>
  <si>
    <t>Health Care</t>
  </si>
  <si>
    <t>Pharmacy</t>
  </si>
  <si>
    <t>Telecommunication</t>
  </si>
  <si>
    <t>Service</t>
  </si>
  <si>
    <t>Agro</t>
  </si>
  <si>
    <t>Retail</t>
  </si>
  <si>
    <t>Car Loans</t>
  </si>
  <si>
    <t>Consumer Loans</t>
  </si>
  <si>
    <t>Momental Installments</t>
  </si>
  <si>
    <t>Payrolls (Overdrafts)</t>
  </si>
  <si>
    <t>Credit Cards</t>
  </si>
  <si>
    <t>Mortgages</t>
  </si>
  <si>
    <t>For Finished Property</t>
  </si>
  <si>
    <t>For in Progress Property</t>
  </si>
  <si>
    <t>საქართველოს ბანკი</t>
  </si>
  <si>
    <t>თი–ბი–სი ბანკი</t>
  </si>
  <si>
    <t>ლიბერთი ბანკი</t>
  </si>
  <si>
    <t>ვი–თი–ბი ბანკი</t>
  </si>
  <si>
    <t>პროკრედიტ ბანკი</t>
  </si>
  <si>
    <t>ბაზის ბანკი</t>
  </si>
  <si>
    <t>ქართუ ბანკი</t>
  </si>
  <si>
    <t>ტერა ბანკი</t>
  </si>
  <si>
    <t>კრედო ბანკი</t>
  </si>
  <si>
    <t>ხალიკ ბანკი</t>
  </si>
  <si>
    <t>ზირაათ ბანკი</t>
  </si>
  <si>
    <t>Bank of Georgia</t>
  </si>
  <si>
    <t>TBC Bank</t>
  </si>
  <si>
    <t>Liberty Bank</t>
  </si>
  <si>
    <t>VTB Bank Georgia</t>
  </si>
  <si>
    <t>ProCredit Bank</t>
  </si>
  <si>
    <t>Basis Bank</t>
  </si>
  <si>
    <t>Cartu Bank</t>
  </si>
  <si>
    <t>Tera bank</t>
  </si>
  <si>
    <t>Credo Bank</t>
  </si>
  <si>
    <t>HALYK Bank</t>
  </si>
  <si>
    <t>Pasha Bank</t>
  </si>
  <si>
    <t>Ziraat Bank</t>
  </si>
  <si>
    <t>Silk Bank</t>
  </si>
  <si>
    <t>სილქ ბანკი</t>
  </si>
  <si>
    <t xml:space="preserve">სახელმწიფო ინსტიტუტებისა და სახელმწიფო კონტროლს დაქვემდებარებულ ორგანიზაციებიდან მოზიდული უზრუნველყოფილი დეპოზიტები
</t>
  </si>
  <si>
    <t>Secured deposits of government institutions and government controlled entities</t>
  </si>
  <si>
    <t>პეისერა</t>
  </si>
  <si>
    <t>Paysera</t>
  </si>
  <si>
    <t>სხვა</t>
  </si>
  <si>
    <t>მოთხოვნამდე დეპოზიტები</t>
  </si>
  <si>
    <t>მიმდინარე დეპოზიტები</t>
  </si>
  <si>
    <t>სადეპოზიტო სერტიფიკატები (CD)</t>
  </si>
  <si>
    <t>ყველა სახის დეპოზიტები</t>
  </si>
  <si>
    <t>ფინანსური სექტორის დეპოზიტები</t>
  </si>
  <si>
    <t>რეზიდენტი კომერციული ბანკების დეპოზიტები</t>
  </si>
  <si>
    <t>არარეზიდენტი კომერციული ბანკების დეპოზიტები</t>
  </si>
  <si>
    <t>არასაბანკო ფინანსური ინსტიტუტების დეპოზიტები</t>
  </si>
  <si>
    <t>რეზიდენტი არასაბანკო ფინანსური ინსტიტუტების დეპოზიტები</t>
  </si>
  <si>
    <t>არარეზიდენტი არასაბანკო ფინანსური ინსტიტუტების დეპოზიტები</t>
  </si>
  <si>
    <t>სულ ფინანსური სექტორის დეპოზიტები</t>
  </si>
  <si>
    <t>არაფინანსური სექტორის დეპოზიტები</t>
  </si>
  <si>
    <t>სულ არასაბანკო იურიდიული და ფიზიკური პირების დეპოზიტები</t>
  </si>
  <si>
    <t>მოგება–ზარალი ვალუტის ყიდვა–გაყიდვის ოპერაციებიდან</t>
  </si>
  <si>
    <t>ცხრილი N5 – დეპოზიტების სტრუქტურა საბანკო სექტორში</t>
  </si>
  <si>
    <t>Other</t>
  </si>
  <si>
    <t>ფინანსური ინსტრუმენტის ამორტიზირებული ღირებულება</t>
  </si>
  <si>
    <t>ფინანსური ინსტრუმენტის მოსალოდნელი საკრედიტო ზარალი (BANK)</t>
  </si>
  <si>
    <t>სესხის ძირი თანხით შეწონილი საპროცენტო განაკვეთი</t>
  </si>
  <si>
    <t>სესხის ძირი თანხით შეწონილი საშუალო საკონტრაქტო ვადიანობა სტოკზე (თვე)</t>
  </si>
  <si>
    <t>91 და მეტი დღით ვადაგადაცილებული  ფინანსური ინსტრუმენტების ამორტიზებული ღირებულება</t>
  </si>
  <si>
    <t>1-ი დონის (BANK) საკრედიტო რისკი ფინანსური ინსტრუმენტების ამორტიზირებული ღირებულება</t>
  </si>
  <si>
    <t>მე-2 დონის (BANK) საკრედიტო რისკი ფინანსური ინსტრუმენტების ამორტიზირებული ღირებულება</t>
  </si>
  <si>
    <t>მე-3 დონის (BANK)  საკრედიტო რისკი ფინანსური ინსტრუმენტების ამორტიზირებული ღირებულება</t>
  </si>
  <si>
    <t>შეძენილი ან გამოშვებული, გაუფასურებული (POCI) (BANK)  ფინანსური ინსტრუმენტების ამორტიზირებული ღირებულება</t>
  </si>
  <si>
    <t>საბითუმო ლომბარდი</t>
  </si>
  <si>
    <t>სამომხმარებლო საქონლით ვაჭრობა</t>
  </si>
  <si>
    <t>ხანგრძლივი მოხმარების სამომხმარებლო საქონლის წარმოება და ვაჭრობა</t>
  </si>
  <si>
    <t>ფეხსაცმლის, ტანსაცმლისა და ტექსტილის წარმოება და ვაჭრობა</t>
  </si>
  <si>
    <t>ბენზინგასამართი სადგურები და ბენზინის იმპორტიორები</t>
  </si>
  <si>
    <t>მათ შორის: ექსპორტიორები</t>
  </si>
  <si>
    <t>სატრანსპორტო სესხები</t>
  </si>
  <si>
    <t>სამომხმარებლო სესხები</t>
  </si>
  <si>
    <t>სწრაფი სესხები (Pay Day Loans)</t>
  </si>
  <si>
    <t>იპოთეკური სესხები - დასრულებული უძრავი ქონების შეძენა</t>
  </si>
  <si>
    <t>იპოთეკური სესხები - მშენებლობა, მშენებლობის პროცესში მყოფი უძრავი ქონების შეძენა</t>
  </si>
  <si>
    <t>იპოთეკური სესხები - უძრავი ქონების რემონტისათვის</t>
  </si>
  <si>
    <t>საცალო ლომბარდული სესხები</t>
  </si>
  <si>
    <t>სტუდენტური სესხები</t>
  </si>
  <si>
    <t xml:space="preserve">კორპორატიული სეგმენტი </t>
  </si>
  <si>
    <t xml:space="preserve">მცირე და საშუალო სეგმენტი </t>
  </si>
  <si>
    <t>მიკრო სეგმენტი</t>
  </si>
  <si>
    <t xml:space="preserve">საცალო სეგმენტი </t>
  </si>
  <si>
    <t>სექტორები, საცალო პროდუქტები</t>
  </si>
  <si>
    <t>ცხრილი N6 - სასესხო პორტფელი სექტორების მიხედვით</t>
  </si>
  <si>
    <t>Sectors, retail products</t>
  </si>
  <si>
    <t>Oil Importers and Retailers</t>
  </si>
  <si>
    <t>i.a. Exporters</t>
  </si>
  <si>
    <t>Pay Day Loans</t>
  </si>
  <si>
    <t>For Housing Rennovations</t>
  </si>
  <si>
    <t>Student Loans</t>
  </si>
  <si>
    <t>Retail Pawn Shop Loans</t>
  </si>
  <si>
    <t>Wholesale Pawn Shop</t>
  </si>
  <si>
    <t>Corporate Segment</t>
  </si>
  <si>
    <t>SME Segment</t>
  </si>
  <si>
    <t>Micro Segment</t>
  </si>
  <si>
    <t>Retail Segment</t>
  </si>
  <si>
    <t>ECL (BANK)</t>
  </si>
  <si>
    <t>Amortised Cost</t>
  </si>
  <si>
    <t>Interest rate weighted by loan principal</t>
  </si>
  <si>
    <t>Average contract maturity on stock weighted by loan principal (month)</t>
  </si>
  <si>
    <t>Amortised cost of financial instruments overdue by 91 days and more</t>
  </si>
  <si>
    <t>Amortised cost of Stage 1 (BANK) financial instruments</t>
  </si>
  <si>
    <t>Amortised cost of Stage 2 (BANK) financial isntruments</t>
  </si>
  <si>
    <t>Amortised cost of Stage 3 (BANK) financial instruments</t>
  </si>
  <si>
    <t>Amortised cost of purchased or originated, credit-impaired (POCI) (BANK) financial instruments</t>
  </si>
  <si>
    <t>Real Estate Development</t>
  </si>
  <si>
    <t>წმინდა საკომისიო შემოსავალი მომსახურების მიხედვით</t>
  </si>
  <si>
    <t>მოგება გადასახადის გადახდამდე</t>
  </si>
  <si>
    <t>Net Fee and Commission Income from Services</t>
  </si>
  <si>
    <t>Net Income Before Taxes</t>
  </si>
  <si>
    <t>პაშაბანკი</t>
  </si>
  <si>
    <t>იშ ბანკ</t>
  </si>
  <si>
    <t>IS Bank</t>
  </si>
  <si>
    <t>უცხ. ვალუტა</t>
  </si>
  <si>
    <t>Current (Accounts) Deposits</t>
  </si>
  <si>
    <t>Demand Deposits</t>
  </si>
  <si>
    <t>Time Deposits</t>
  </si>
  <si>
    <t>Certificates of Deposit (CD)</t>
  </si>
  <si>
    <t>All Deposits</t>
  </si>
  <si>
    <t>Financial Sector Deposits</t>
  </si>
  <si>
    <t>NBG Deposits</t>
  </si>
  <si>
    <t>Commercial Banks Deposits</t>
  </si>
  <si>
    <t>Resident banks</t>
  </si>
  <si>
    <t>Non-resident banks</t>
  </si>
  <si>
    <t>Nonbank Financial Institutions Deposits</t>
  </si>
  <si>
    <t>Resident nonbank financial institutes</t>
  </si>
  <si>
    <t>Non-resident nonbank financial institutes</t>
  </si>
  <si>
    <t>Total Financial Sector Deposits</t>
  </si>
  <si>
    <t>Non-financial Sector Deposits</t>
  </si>
  <si>
    <t>Resident legal entitites</t>
  </si>
  <si>
    <t>Non-resident legal entities</t>
  </si>
  <si>
    <t>Resident individuals</t>
  </si>
  <si>
    <t>Non-resident individuals</t>
  </si>
  <si>
    <t>Total Non-financial Sector Deposits</t>
  </si>
  <si>
    <t>ათასი ლარი</t>
  </si>
  <si>
    <t>Consolidated</t>
  </si>
  <si>
    <t>Interbank Financial Instruments</t>
  </si>
  <si>
    <t>ბანკთაშორისი ფინანსური ინსტრუმენტები</t>
  </si>
  <si>
    <t>საკრედიტო პორტფელი (ბანკთაშორისი სესხების გარდა)</t>
  </si>
  <si>
    <t>Credit Portfolio (w/o Interbank financial instruments)</t>
  </si>
  <si>
    <t>Deposits of non-bank financial institutions</t>
  </si>
  <si>
    <t/>
  </si>
  <si>
    <t>პეივბანკი</t>
  </si>
  <si>
    <t>PaveBank</t>
  </si>
  <si>
    <t>ჰეშბანკი</t>
  </si>
  <si>
    <t>HashBank</t>
  </si>
  <si>
    <t>in 1000 GEL</t>
  </si>
  <si>
    <t>მთლიანი არასაპროცენტო ხარჯი</t>
  </si>
  <si>
    <t>Total non-Interest Expenses</t>
  </si>
  <si>
    <t>Non Interest Income/Expenses</t>
  </si>
  <si>
    <t>Interest Income/Expenses</t>
  </si>
  <si>
    <t>არასაპროცენტო შემოსავლები/ხარჯები</t>
  </si>
  <si>
    <t>საპროცენტო შემოსავლები/ხარჯები</t>
  </si>
  <si>
    <t>ცხრილი N 1 – კომერციული ბანკების/მიკრობანკების ფინანსური მონაცემები საბალანსო უწყისის მიხედვით</t>
  </si>
  <si>
    <t>ბანკის/მიკრობანკის დასახელება</t>
  </si>
  <si>
    <t>Name of The Bank/Microbank</t>
  </si>
  <si>
    <t>Income Statement Financial Data of Commercial Banks/Microbanks Operating in Georgia</t>
  </si>
  <si>
    <t xml:space="preserve">ცხრილი N 2 – კომერციული ბანკების/მიკრობანკების ფინანსური მონაცემები მოგება–ზარალის უწყისის მიხედვით </t>
  </si>
  <si>
    <t>Balance Sheet Financial Data of Commercial Banks/Microbanks Operating in Georgia</t>
  </si>
  <si>
    <t>მიკრობანკი ემბისი</t>
  </si>
  <si>
    <t>მიკრობანკი კრისტალი</t>
  </si>
  <si>
    <t>Microbank Crystal</t>
  </si>
  <si>
    <t>Microbank MBC</t>
  </si>
  <si>
    <t>ცხრილი N7 - სასესხო პორტფელის განაწილება</t>
  </si>
  <si>
    <t>Table N 7 - Credit portfolio distribution</t>
  </si>
  <si>
    <t>სესხების რაოდენობა</t>
  </si>
  <si>
    <t>წილი სესხების მთლიან რაოდენობაში</t>
  </si>
  <si>
    <t>წილი სესხების მთლიან მოცულობაში</t>
  </si>
  <si>
    <t>1 თვის ჩათვლით</t>
  </si>
  <si>
    <t>1 თვიდან 3 თვის ჩათვლით</t>
  </si>
  <si>
    <t>3 თვიდან 6 თვის ჩათვლით</t>
  </si>
  <si>
    <t>6 თვიდან 1 წლის ჩათვლით</t>
  </si>
  <si>
    <t>1 წლიდან 2 წლის ჩათვლით</t>
  </si>
  <si>
    <t>2 წლიდან 5 წლის ჩათვლით</t>
  </si>
  <si>
    <t>5 წლიდან 10 წლის ჩათვლით</t>
  </si>
  <si>
    <t>10 წელზე მეტი</t>
  </si>
  <si>
    <t>Up to 1 Month</t>
  </si>
  <si>
    <t>1-3 Months</t>
  </si>
  <si>
    <t>3-6 Months</t>
  </si>
  <si>
    <t>6-12 Months</t>
  </si>
  <si>
    <t>1-2 Years</t>
  </si>
  <si>
    <t>2-5 Years</t>
  </si>
  <si>
    <t>5-10Years</t>
  </si>
  <si>
    <t>more than 12 Years</t>
  </si>
  <si>
    <t xml:space="preserve">Total </t>
  </si>
  <si>
    <t>Number of Loans</t>
  </si>
  <si>
    <t>% of Total Number</t>
  </si>
  <si>
    <t>% of Total Amount</t>
  </si>
  <si>
    <t>by contract maturity</t>
  </si>
  <si>
    <t>საკონტრაქტო ვადიანობის მიხედვით</t>
  </si>
  <si>
    <t>up to 1,000 GEL</t>
  </si>
  <si>
    <t>1,000 - 2,000 GEL</t>
  </si>
  <si>
    <t>2,000 - 20,000 GEL</t>
  </si>
  <si>
    <t>20,000 - 50,000 GEL</t>
  </si>
  <si>
    <t>50,000 - 100,000 GEL</t>
  </si>
  <si>
    <t>100,000 - 500,000 GEL</t>
  </si>
  <si>
    <t>500,000 - 1,000,000 GEL</t>
  </si>
  <si>
    <t>1,000,000 - 2,000,000 GEL</t>
  </si>
  <si>
    <t>2,000,000 - 5,000,000 GEL</t>
  </si>
  <si>
    <t>more than 5,000,000 GEL</t>
  </si>
  <si>
    <t>by contract amount</t>
  </si>
  <si>
    <t>1 GELდან 1,000 GELს ჩათვლით</t>
  </si>
  <si>
    <t>1,000 GELდან 2,000 GELს ჩათვლით</t>
  </si>
  <si>
    <t>2,000 GELდან 20,000 GELს ჩათვლით</t>
  </si>
  <si>
    <t>20,000 GELდან 50,000 GELს ჩათვლით</t>
  </si>
  <si>
    <t>50,000 GELდან 100,000 GELს ჩათვლით</t>
  </si>
  <si>
    <t>100,000 GELდან 500,000 GELს ჩათვლით</t>
  </si>
  <si>
    <t>500,000 GELდან 1,000,000 GELს ჩათვლით</t>
  </si>
  <si>
    <t>1,000,000 GELდან 2,000,000 GELს ჩათვლით</t>
  </si>
  <si>
    <t>2,000,000 GELდან 5,000,000 GELს ჩათვლით</t>
  </si>
  <si>
    <t>5,000,000 ლარზე მეტი</t>
  </si>
  <si>
    <t>საკონტრაქტო თანხის მიხედვით</t>
  </si>
  <si>
    <t>0 % დან 5 % ჩათვლით</t>
  </si>
  <si>
    <t>5 % დან 10 % ჩათვლით</t>
  </si>
  <si>
    <t>10 % დან 15 % ჩათვლით</t>
  </si>
  <si>
    <t>15 % დან 20 % ჩათვლით</t>
  </si>
  <si>
    <t>20 % დან 25 % ჩათვლით</t>
  </si>
  <si>
    <t>25 % დან 30 % ჩათვლით</t>
  </si>
  <si>
    <t>30 % დან 35 % ჩათვლით</t>
  </si>
  <si>
    <t>35 % დან 40 % ჩათვლით</t>
  </si>
  <si>
    <t>40 % დან 45 % ჩათვლით</t>
  </si>
  <si>
    <t>45 % დან 50 % ჩათვლით</t>
  </si>
  <si>
    <t>50 % ზე მეტი</t>
  </si>
  <si>
    <t>საკონტრაქტო საპროცენტო განაკვეთის მიხედვით</t>
  </si>
  <si>
    <t>0%-5%</t>
  </si>
  <si>
    <t>5%-10%</t>
  </si>
  <si>
    <t>10%-15%</t>
  </si>
  <si>
    <t>15%-20%</t>
  </si>
  <si>
    <t>20%-25%</t>
  </si>
  <si>
    <t>25%-30%</t>
  </si>
  <si>
    <t>30%-35%</t>
  </si>
  <si>
    <t>35%-40%</t>
  </si>
  <si>
    <t>40%-45%</t>
  </si>
  <si>
    <t>45%-50%</t>
  </si>
  <si>
    <t>more than 50%</t>
  </si>
  <si>
    <t>by contract interest rate</t>
  </si>
  <si>
    <t>სესხების ძირი თანხის მოცულობა</t>
  </si>
  <si>
    <t>Principal Amount of Loans</t>
  </si>
  <si>
    <t>სხვაობა: საიჯარო მოთხოვნები, რომლებსაც ბანკი ვერ აკლასიფიცირებს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</si>
</sst>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_-* #,##0.00_$_-;\-* #,##0.00_$_-;_-* &quot;-&quot;??_$_-;_-@_-"/>
    <numFmt numFmtId="165" formatCode="_(* #,##0_);_(* \(#,##0\);_(* &quot;-&quot;??_);_(@_)"/>
    <numFmt numFmtId="166" formatCode="#,##0,"/>
    <numFmt numFmtId="167" formatCode="dd\/mm\/yyyy\ \მ\დ\გ\ო\მ\ა\რ\ე\ო\ბ\ი\თ"/>
    <numFmt numFmtId="168" formatCode="&quot;as on &quot;\ mmmm\ dd\,\ yyyy"/>
    <numFmt numFmtId="169" formatCode="&quot;as of &quot;\ mmmm\ dd\,\ yyyy"/>
    <numFmt numFmtId="170" formatCode="_(* #,##0.0_);_(* \(#,##0.0\);_(* &quot;-&quot;??_);_(@_)"/>
    <numFmt numFmtId="171" formatCode="_-* #,##0_$_-;\-* #,##0_$_-;_-* &quot;-&quot;??_$_-;_-@_-"/>
  </numFmts>
  <fonts count="21" x14ac:knownFonts="1">
    <font>
      <sz val="10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</font>
    <font>
      <b/>
      <u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0">
    <xf numFmtId="0" fontId="0" fillId="0" borderId="0" xfId="0"/>
    <xf numFmtId="0" fontId="10" fillId="0" borderId="0" xfId="0" applyFont="1" applyFill="1"/>
    <xf numFmtId="0" fontId="10" fillId="0" borderId="0" xfId="0" applyFont="1"/>
    <xf numFmtId="0" fontId="10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12" fillId="0" borderId="0" xfId="0" applyFont="1" applyProtection="1"/>
    <xf numFmtId="16" fontId="12" fillId="0" borderId="0" xfId="0" applyNumberFormat="1" applyFont="1" applyProtection="1"/>
    <xf numFmtId="0" fontId="12" fillId="0" borderId="4" xfId="0" applyFont="1" applyBorder="1" applyAlignment="1" applyProtection="1">
      <alignment horizontal="center" vertical="center" textRotation="90" wrapText="1"/>
    </xf>
    <xf numFmtId="0" fontId="12" fillId="0" borderId="3" xfId="0" applyFont="1" applyBorder="1" applyAlignment="1" applyProtection="1">
      <alignment horizontal="center" vertical="center" textRotation="90" wrapText="1"/>
    </xf>
    <xf numFmtId="0" fontId="12" fillId="0" borderId="5" xfId="0" applyFont="1" applyBorder="1" applyAlignment="1" applyProtection="1">
      <alignment horizontal="center" vertical="center" textRotation="90" wrapText="1"/>
    </xf>
    <xf numFmtId="0" fontId="12" fillId="0" borderId="0" xfId="0" applyFont="1" applyAlignment="1" applyProtection="1">
      <alignment wrapText="1"/>
    </xf>
    <xf numFmtId="10" fontId="10" fillId="2" borderId="6" xfId="2" applyNumberFormat="1" applyFont="1" applyFill="1" applyBorder="1" applyAlignment="1" applyProtection="1">
      <alignment horizontal="left"/>
    </xf>
    <xf numFmtId="10" fontId="13" fillId="2" borderId="7" xfId="3" applyNumberFormat="1" applyFont="1" applyFill="1" applyBorder="1" applyAlignment="1" applyProtection="1">
      <alignment horizontal="right"/>
    </xf>
    <xf numFmtId="10" fontId="13" fillId="2" borderId="2" xfId="3" applyNumberFormat="1" applyFont="1" applyFill="1" applyBorder="1" applyAlignment="1" applyProtection="1">
      <alignment horizontal="right"/>
    </xf>
    <xf numFmtId="10" fontId="10" fillId="0" borderId="6" xfId="2" applyNumberFormat="1" applyFont="1" applyFill="1" applyBorder="1" applyAlignment="1" applyProtection="1">
      <alignment horizontal="left"/>
    </xf>
    <xf numFmtId="10" fontId="13" fillId="0" borderId="7" xfId="3" applyNumberFormat="1" applyFont="1" applyFill="1" applyBorder="1" applyAlignment="1" applyProtection="1">
      <alignment horizontal="right"/>
    </xf>
    <xf numFmtId="10" fontId="13" fillId="0" borderId="2" xfId="3" applyNumberFormat="1" applyFont="1" applyFill="1" applyBorder="1" applyAlignment="1" applyProtection="1">
      <alignment horizontal="right"/>
    </xf>
    <xf numFmtId="1" fontId="9" fillId="0" borderId="8" xfId="2" applyNumberFormat="1" applyFont="1" applyFill="1" applyBorder="1" applyAlignment="1" applyProtection="1">
      <alignment horizontal="center" vertical="center"/>
    </xf>
    <xf numFmtId="10" fontId="9" fillId="0" borderId="9" xfId="2" applyNumberFormat="1" applyFont="1" applyFill="1" applyBorder="1" applyAlignment="1" applyProtection="1">
      <alignment horizontal="left"/>
    </xf>
    <xf numFmtId="10" fontId="14" fillId="0" borderId="8" xfId="3" applyNumberFormat="1" applyFont="1" applyFill="1" applyBorder="1" applyAlignment="1" applyProtection="1">
      <alignment horizontal="right"/>
    </xf>
    <xf numFmtId="10" fontId="14" fillId="0" borderId="10" xfId="3" applyNumberFormat="1" applyFont="1" applyFill="1" applyBorder="1" applyAlignment="1" applyProtection="1">
      <alignment horizontal="right"/>
    </xf>
    <xf numFmtId="10" fontId="14" fillId="0" borderId="9" xfId="3" applyNumberFormat="1" applyFont="1" applyFill="1" applyBorder="1" applyAlignment="1" applyProtection="1">
      <alignment horizontal="right"/>
    </xf>
    <xf numFmtId="165" fontId="7" fillId="0" borderId="0" xfId="1" applyNumberFormat="1" applyFont="1" applyProtection="1"/>
    <xf numFmtId="166" fontId="10" fillId="2" borderId="7" xfId="0" applyNumberFormat="1" applyFont="1" applyFill="1" applyBorder="1" applyAlignment="1" applyProtection="1">
      <alignment horizontal="right"/>
    </xf>
    <xf numFmtId="166" fontId="10" fillId="2" borderId="2" xfId="0" applyNumberFormat="1" applyFont="1" applyFill="1" applyBorder="1" applyAlignment="1" applyProtection="1">
      <alignment horizontal="right"/>
    </xf>
    <xf numFmtId="166" fontId="10" fillId="2" borderId="6" xfId="0" applyNumberFormat="1" applyFont="1" applyFill="1" applyBorder="1" applyAlignment="1" applyProtection="1">
      <alignment horizontal="right"/>
    </xf>
    <xf numFmtId="166" fontId="10" fillId="0" borderId="7" xfId="0" applyNumberFormat="1" applyFont="1" applyFill="1" applyBorder="1" applyAlignment="1" applyProtection="1">
      <alignment horizontal="right"/>
    </xf>
    <xf numFmtId="166" fontId="10" fillId="0" borderId="2" xfId="0" applyNumberFormat="1" applyFont="1" applyFill="1" applyBorder="1" applyAlignment="1" applyProtection="1">
      <alignment horizontal="right"/>
    </xf>
    <xf numFmtId="166" fontId="10" fillId="0" borderId="6" xfId="0" applyNumberFormat="1" applyFont="1" applyFill="1" applyBorder="1" applyAlignment="1" applyProtection="1">
      <alignment horizontal="right"/>
    </xf>
    <xf numFmtId="10" fontId="10" fillId="2" borderId="7" xfId="2" applyNumberFormat="1" applyFont="1" applyFill="1" applyBorder="1" applyAlignment="1" applyProtection="1">
      <alignment horizontal="right"/>
    </xf>
    <xf numFmtId="10" fontId="10" fillId="2" borderId="2" xfId="2" applyNumberFormat="1" applyFont="1" applyFill="1" applyBorder="1" applyAlignment="1" applyProtection="1">
      <alignment horizontal="right"/>
    </xf>
    <xf numFmtId="10" fontId="10" fillId="2" borderId="6" xfId="2" applyNumberFormat="1" applyFont="1" applyFill="1" applyBorder="1" applyAlignment="1" applyProtection="1">
      <alignment horizontal="right"/>
    </xf>
    <xf numFmtId="10" fontId="10" fillId="0" borderId="7" xfId="2" applyNumberFormat="1" applyFont="1" applyFill="1" applyBorder="1" applyAlignment="1" applyProtection="1">
      <alignment horizontal="right"/>
    </xf>
    <xf numFmtId="10" fontId="10" fillId="0" borderId="2" xfId="2" applyNumberFormat="1" applyFont="1" applyFill="1" applyBorder="1" applyAlignment="1" applyProtection="1">
      <alignment horizontal="right"/>
    </xf>
    <xf numFmtId="10" fontId="10" fillId="0" borderId="6" xfId="2" applyNumberFormat="1" applyFont="1" applyFill="1" applyBorder="1" applyAlignment="1" applyProtection="1">
      <alignment horizontal="right"/>
    </xf>
    <xf numFmtId="0" fontId="10" fillId="0" borderId="3" xfId="0" applyFont="1" applyBorder="1" applyAlignment="1" applyProtection="1">
      <alignment horizontal="center" vertical="center" textRotation="90" wrapText="1"/>
    </xf>
    <xf numFmtId="0" fontId="10" fillId="0" borderId="5" xfId="0" applyFont="1" applyBorder="1" applyAlignment="1" applyProtection="1">
      <alignment horizontal="center" vertical="center" textRotation="90" wrapText="1"/>
    </xf>
    <xf numFmtId="0" fontId="11" fillId="0" borderId="0" xfId="0" applyFont="1" applyProtection="1"/>
    <xf numFmtId="0" fontId="10" fillId="0" borderId="4" xfId="0" applyFont="1" applyBorder="1" applyAlignment="1" applyProtection="1">
      <alignment horizontal="center" vertical="center" textRotation="90" wrapText="1"/>
    </xf>
    <xf numFmtId="0" fontId="10" fillId="0" borderId="13" xfId="0" applyFont="1" applyBorder="1" applyAlignment="1" applyProtection="1">
      <alignment horizontal="center" vertical="center" textRotation="90" wrapText="1"/>
    </xf>
    <xf numFmtId="166" fontId="10" fillId="2" borderId="13" xfId="0" applyNumberFormat="1" applyFont="1" applyFill="1" applyBorder="1" applyAlignment="1" applyProtection="1">
      <alignment horizontal="right"/>
    </xf>
    <xf numFmtId="166" fontId="10" fillId="2" borderId="4" xfId="0" applyNumberFormat="1" applyFont="1" applyFill="1" applyBorder="1" applyAlignment="1" applyProtection="1">
      <alignment horizontal="right"/>
    </xf>
    <xf numFmtId="166" fontId="10" fillId="2" borderId="3" xfId="0" applyNumberFormat="1" applyFont="1" applyFill="1" applyBorder="1" applyAlignment="1" applyProtection="1">
      <alignment horizontal="right"/>
    </xf>
    <xf numFmtId="166" fontId="10" fillId="2" borderId="5" xfId="0" applyNumberFormat="1" applyFont="1" applyFill="1" applyBorder="1" applyAlignment="1" applyProtection="1">
      <alignment horizontal="right"/>
    </xf>
    <xf numFmtId="166" fontId="10" fillId="0" borderId="13" xfId="0" applyNumberFormat="1" applyFont="1" applyFill="1" applyBorder="1" applyAlignment="1" applyProtection="1">
      <alignment horizontal="right"/>
    </xf>
    <xf numFmtId="166" fontId="10" fillId="0" borderId="4" xfId="0" applyNumberFormat="1" applyFont="1" applyFill="1" applyBorder="1" applyAlignment="1" applyProtection="1">
      <alignment horizontal="right"/>
    </xf>
    <xf numFmtId="166" fontId="10" fillId="0" borderId="3" xfId="0" applyNumberFormat="1" applyFont="1" applyFill="1" applyBorder="1" applyAlignment="1" applyProtection="1">
      <alignment horizontal="right"/>
    </xf>
    <xf numFmtId="166" fontId="10" fillId="0" borderId="5" xfId="0" applyNumberFormat="1" applyFont="1" applyFill="1" applyBorder="1" applyAlignment="1" applyProtection="1">
      <alignment horizontal="right"/>
    </xf>
    <xf numFmtId="3" fontId="10" fillId="0" borderId="0" xfId="0" applyNumberFormat="1" applyFont="1" applyBorder="1" applyProtection="1"/>
    <xf numFmtId="0" fontId="10" fillId="0" borderId="0" xfId="0" applyFont="1" applyProtection="1"/>
    <xf numFmtId="0" fontId="10" fillId="0" borderId="0" xfId="0" applyFont="1" applyFill="1" applyProtection="1"/>
    <xf numFmtId="0" fontId="10" fillId="0" borderId="0" xfId="0" applyFont="1" applyFill="1" applyBorder="1" applyProtection="1"/>
    <xf numFmtId="0" fontId="9" fillId="0" borderId="0" xfId="0" applyFont="1" applyFill="1" applyBorder="1" applyAlignment="1" applyProtection="1">
      <alignment horizontal="left"/>
    </xf>
    <xf numFmtId="165" fontId="10" fillId="2" borderId="7" xfId="1" applyNumberFormat="1" applyFont="1" applyFill="1" applyBorder="1" applyAlignment="1" applyProtection="1">
      <alignment horizontal="center" vertical="center"/>
    </xf>
    <xf numFmtId="165" fontId="10" fillId="0" borderId="7" xfId="1" applyNumberFormat="1" applyFont="1" applyFill="1" applyBorder="1" applyAlignment="1" applyProtection="1">
      <alignment horizontal="center" vertical="center"/>
    </xf>
    <xf numFmtId="10" fontId="10" fillId="2" borderId="7" xfId="3" applyNumberFormat="1" applyFont="1" applyFill="1" applyBorder="1" applyAlignment="1" applyProtection="1">
      <alignment horizontal="right"/>
    </xf>
    <xf numFmtId="10" fontId="10" fillId="2" borderId="2" xfId="3" applyNumberFormat="1" applyFont="1" applyFill="1" applyBorder="1" applyAlignment="1" applyProtection="1">
      <alignment horizontal="right"/>
    </xf>
    <xf numFmtId="10" fontId="10" fillId="0" borderId="7" xfId="3" applyNumberFormat="1" applyFont="1" applyFill="1" applyBorder="1" applyAlignment="1" applyProtection="1">
      <alignment horizontal="right"/>
    </xf>
    <xf numFmtId="10" fontId="10" fillId="0" borderId="2" xfId="3" applyNumberFormat="1" applyFont="1" applyFill="1" applyBorder="1" applyAlignment="1" applyProtection="1">
      <alignment horizontal="right"/>
    </xf>
    <xf numFmtId="166" fontId="12" fillId="0" borderId="0" xfId="0" applyNumberFormat="1" applyFont="1" applyProtection="1"/>
    <xf numFmtId="0" fontId="12" fillId="0" borderId="0" xfId="0" applyFont="1" applyAlignment="1" applyProtection="1">
      <alignment horizontal="right"/>
    </xf>
    <xf numFmtId="15" fontId="12" fillId="0" borderId="0" xfId="0" applyNumberFormat="1" applyFont="1" applyProtection="1"/>
    <xf numFmtId="167" fontId="12" fillId="0" borderId="0" xfId="0" applyNumberFormat="1" applyFont="1" applyProtection="1"/>
    <xf numFmtId="168" fontId="12" fillId="0" borderId="0" xfId="0" applyNumberFormat="1" applyFont="1" applyProtection="1"/>
    <xf numFmtId="167" fontId="12" fillId="3" borderId="0" xfId="0" applyNumberFormat="1" applyFont="1" applyFill="1" applyProtection="1"/>
    <xf numFmtId="167" fontId="16" fillId="0" borderId="0" xfId="0" applyNumberFormat="1" applyFont="1" applyProtection="1"/>
    <xf numFmtId="166" fontId="10" fillId="0" borderId="25" xfId="0" applyNumberFormat="1" applyFont="1" applyFill="1" applyBorder="1" applyAlignment="1" applyProtection="1">
      <alignment horizontal="right"/>
    </xf>
    <xf numFmtId="166" fontId="10" fillId="2" borderId="25" xfId="0" applyNumberFormat="1" applyFont="1" applyFill="1" applyBorder="1" applyAlignment="1" applyProtection="1">
      <alignment horizontal="right"/>
    </xf>
    <xf numFmtId="10" fontId="12" fillId="0" borderId="2" xfId="2" applyNumberFormat="1" applyFont="1" applyBorder="1" applyProtection="1"/>
    <xf numFmtId="10" fontId="12" fillId="0" borderId="6" xfId="2" applyNumberFormat="1" applyFont="1" applyBorder="1" applyProtection="1"/>
    <xf numFmtId="10" fontId="12" fillId="2" borderId="2" xfId="2" applyNumberFormat="1" applyFont="1" applyFill="1" applyBorder="1" applyProtection="1"/>
    <xf numFmtId="10" fontId="12" fillId="2" borderId="6" xfId="2" applyNumberFormat="1" applyFont="1" applyFill="1" applyBorder="1" applyProtection="1"/>
    <xf numFmtId="0" fontId="16" fillId="0" borderId="0" xfId="0" applyFont="1" applyAlignment="1" applyProtection="1"/>
    <xf numFmtId="0" fontId="16" fillId="0" borderId="0" xfId="0" applyFont="1" applyAlignment="1" applyProtection="1">
      <alignment horizontal="left" indent="4"/>
    </xf>
    <xf numFmtId="169" fontId="16" fillId="0" borderId="0" xfId="0" applyNumberFormat="1" applyFont="1" applyProtection="1"/>
    <xf numFmtId="169" fontId="12" fillId="0" borderId="0" xfId="0" applyNumberFormat="1" applyFont="1" applyProtection="1"/>
    <xf numFmtId="0" fontId="12" fillId="0" borderId="0" xfId="0" applyFont="1" applyFill="1" applyProtection="1"/>
    <xf numFmtId="0" fontId="12" fillId="0" borderId="14" xfId="0" applyFont="1" applyBorder="1" applyAlignment="1" applyProtection="1"/>
    <xf numFmtId="0" fontId="12" fillId="0" borderId="15" xfId="0" applyFont="1" applyBorder="1" applyAlignment="1" applyProtection="1"/>
    <xf numFmtId="0" fontId="12" fillId="0" borderId="16" xfId="0" applyFont="1" applyBorder="1" applyAlignment="1" applyProtection="1"/>
    <xf numFmtId="0" fontId="12" fillId="0" borderId="20" xfId="0" applyFont="1" applyBorder="1" applyAlignment="1" applyProtection="1">
      <alignment horizontal="center" vertical="center" textRotation="90" wrapText="1"/>
    </xf>
    <xf numFmtId="0" fontId="12" fillId="0" borderId="28" xfId="0" applyFont="1" applyBorder="1" applyAlignment="1" applyProtection="1">
      <alignment horizontal="center" vertical="center" textRotation="90" wrapText="1"/>
    </xf>
    <xf numFmtId="0" fontId="12" fillId="0" borderId="18" xfId="0" applyFont="1" applyBorder="1" applyAlignment="1" applyProtection="1">
      <alignment horizontal="center" vertical="center" textRotation="90" wrapText="1"/>
    </xf>
    <xf numFmtId="166" fontId="10" fillId="4" borderId="2" xfId="0" applyNumberFormat="1" applyFont="1" applyFill="1" applyBorder="1" applyAlignment="1" applyProtection="1">
      <alignment horizontal="right"/>
    </xf>
    <xf numFmtId="14" fontId="12" fillId="0" borderId="0" xfId="0" applyNumberFormat="1" applyFont="1" applyProtection="1"/>
    <xf numFmtId="3" fontId="12" fillId="0" borderId="0" xfId="0" applyNumberFormat="1" applyFont="1" applyProtection="1"/>
    <xf numFmtId="0" fontId="17" fillId="0" borderId="0" xfId="0" applyFont="1"/>
    <xf numFmtId="0" fontId="10" fillId="0" borderId="0" xfId="20" applyFont="1"/>
    <xf numFmtId="0" fontId="9" fillId="0" borderId="3" xfId="0" applyFont="1" applyFill="1" applyBorder="1" applyAlignment="1">
      <alignment horizontal="left" indent="1"/>
    </xf>
    <xf numFmtId="0" fontId="9" fillId="0" borderId="3" xfId="0" applyFont="1" applyFill="1" applyBorder="1" applyAlignment="1" applyProtection="1">
      <alignment horizontal="left" indent="1"/>
    </xf>
    <xf numFmtId="0" fontId="10" fillId="0" borderId="3" xfId="0" applyFont="1" applyFill="1" applyBorder="1" applyAlignment="1" applyProtection="1">
      <alignment horizontal="left" indent="2"/>
    </xf>
    <xf numFmtId="0" fontId="10" fillId="0" borderId="3" xfId="0" applyFont="1" applyFill="1" applyBorder="1" applyAlignment="1" applyProtection="1">
      <alignment horizontal="left" indent="2"/>
      <protection locked="0"/>
    </xf>
    <xf numFmtId="0" fontId="10" fillId="0" borderId="3" xfId="0" applyFont="1" applyFill="1" applyBorder="1" applyAlignment="1">
      <alignment horizontal="left" wrapText="1" indent="2"/>
    </xf>
    <xf numFmtId="0" fontId="9" fillId="0" borderId="3" xfId="0" applyFont="1" applyFill="1" applyBorder="1" applyAlignment="1" applyProtection="1">
      <alignment horizontal="left"/>
    </xf>
    <xf numFmtId="0" fontId="9" fillId="0" borderId="3" xfId="0" applyFont="1" applyFill="1" applyBorder="1" applyAlignment="1">
      <alignment horizontal="left" indent="2"/>
    </xf>
    <xf numFmtId="0" fontId="9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10" fillId="0" borderId="0" xfId="20" applyFont="1" applyProtection="1"/>
    <xf numFmtId="0" fontId="12" fillId="0" borderId="3" xfId="21" applyFont="1" applyFill="1" applyBorder="1"/>
    <xf numFmtId="0" fontId="15" fillId="0" borderId="3" xfId="21" applyFont="1" applyFill="1" applyBorder="1"/>
    <xf numFmtId="0" fontId="12" fillId="0" borderId="3" xfId="21" applyFont="1" applyFill="1" applyBorder="1" applyAlignment="1">
      <alignment horizontal="left" indent="2"/>
    </xf>
    <xf numFmtId="10" fontId="17" fillId="0" borderId="3" xfId="22" applyNumberFormat="1" applyFont="1" applyBorder="1"/>
    <xf numFmtId="170" fontId="17" fillId="0" borderId="3" xfId="23" applyNumberFormat="1" applyFont="1" applyBorder="1"/>
    <xf numFmtId="0" fontId="12" fillId="0" borderId="0" xfId="21" applyFont="1"/>
    <xf numFmtId="0" fontId="17" fillId="0" borderId="3" xfId="21" applyNumberFormat="1" applyFont="1" applyFill="1" applyBorder="1" applyAlignment="1">
      <alignment horizontal="center" vertical="center" wrapText="1"/>
    </xf>
    <xf numFmtId="10" fontId="12" fillId="0" borderId="3" xfId="21" applyNumberFormat="1" applyFont="1" applyBorder="1"/>
    <xf numFmtId="0" fontId="15" fillId="0" borderId="0" xfId="0" applyFont="1" applyAlignment="1">
      <alignment horizontal="left" vertical="center"/>
    </xf>
    <xf numFmtId="0" fontId="12" fillId="0" borderId="3" xfId="21" applyFont="1" applyFill="1" applyBorder="1" applyAlignment="1">
      <alignment horizontal="left" indent="1"/>
    </xf>
    <xf numFmtId="10" fontId="12" fillId="0" borderId="3" xfId="21" applyNumberFormat="1" applyFont="1" applyFill="1" applyBorder="1"/>
    <xf numFmtId="10" fontId="17" fillId="0" borderId="3" xfId="22" applyNumberFormat="1" applyFont="1" applyFill="1" applyBorder="1"/>
    <xf numFmtId="170" fontId="17" fillId="0" borderId="3" xfId="23" applyNumberFormat="1" applyFont="1" applyFill="1" applyBorder="1"/>
    <xf numFmtId="0" fontId="12" fillId="0" borderId="0" xfId="21" applyFont="1" applyFill="1"/>
    <xf numFmtId="1" fontId="9" fillId="6" borderId="8" xfId="2" applyNumberFormat="1" applyFont="1" applyFill="1" applyBorder="1" applyAlignment="1" applyProtection="1">
      <alignment horizontal="center" vertical="center"/>
    </xf>
    <xf numFmtId="10" fontId="9" fillId="6" borderId="9" xfId="2" applyNumberFormat="1" applyFont="1" applyFill="1" applyBorder="1" applyAlignment="1" applyProtection="1">
      <alignment horizontal="left"/>
    </xf>
    <xf numFmtId="166" fontId="9" fillId="6" borderId="8" xfId="0" applyNumberFormat="1" applyFont="1" applyFill="1" applyBorder="1" applyAlignment="1" applyProtection="1">
      <alignment horizontal="right"/>
    </xf>
    <xf numFmtId="10" fontId="15" fillId="6" borderId="11" xfId="2" applyNumberFormat="1" applyFont="1" applyFill="1" applyBorder="1" applyProtection="1"/>
    <xf numFmtId="10" fontId="15" fillId="6" borderId="12" xfId="2" applyNumberFormat="1" applyFont="1" applyFill="1" applyBorder="1" applyProtection="1"/>
    <xf numFmtId="165" fontId="10" fillId="6" borderId="7" xfId="1" applyNumberFormat="1" applyFont="1" applyFill="1" applyBorder="1" applyAlignment="1" applyProtection="1">
      <alignment horizontal="center" vertical="center"/>
    </xf>
    <xf numFmtId="10" fontId="9" fillId="6" borderId="6" xfId="2" applyNumberFormat="1" applyFont="1" applyFill="1" applyBorder="1" applyAlignment="1" applyProtection="1">
      <alignment horizontal="left"/>
    </xf>
    <xf numFmtId="166" fontId="9" fillId="6" borderId="7" xfId="0" applyNumberFormat="1" applyFont="1" applyFill="1" applyBorder="1" applyAlignment="1" applyProtection="1">
      <alignment horizontal="right"/>
    </xf>
    <xf numFmtId="166" fontId="9" fillId="6" borderId="2" xfId="0" applyNumberFormat="1" applyFont="1" applyFill="1" applyBorder="1" applyAlignment="1" applyProtection="1">
      <alignment horizontal="right"/>
    </xf>
    <xf numFmtId="166" fontId="9" fillId="6" borderId="6" xfId="0" applyNumberFormat="1" applyFont="1" applyFill="1" applyBorder="1" applyAlignment="1" applyProtection="1">
      <alignment horizontal="right"/>
    </xf>
    <xf numFmtId="166" fontId="9" fillId="6" borderId="26" xfId="0" applyNumberFormat="1" applyFont="1" applyFill="1" applyBorder="1" applyAlignment="1" applyProtection="1">
      <alignment horizontal="right"/>
    </xf>
    <xf numFmtId="10" fontId="15" fillId="6" borderId="1" xfId="2" applyNumberFormat="1" applyFont="1" applyFill="1" applyBorder="1" applyProtection="1"/>
    <xf numFmtId="10" fontId="15" fillId="6" borderId="27" xfId="2" applyNumberFormat="1" applyFont="1" applyFill="1" applyBorder="1" applyProtection="1"/>
    <xf numFmtId="1" fontId="9" fillId="0" borderId="0" xfId="2" applyNumberFormat="1" applyFont="1" applyFill="1" applyBorder="1" applyAlignment="1" applyProtection="1">
      <alignment horizontal="center" vertical="center"/>
    </xf>
    <xf numFmtId="10" fontId="9" fillId="0" borderId="0" xfId="2" applyNumberFormat="1" applyFont="1" applyFill="1" applyBorder="1" applyAlignment="1" applyProtection="1">
      <alignment horizontal="left"/>
    </xf>
    <xf numFmtId="10" fontId="14" fillId="0" borderId="0" xfId="3" applyNumberFormat="1" applyFont="1" applyFill="1" applyBorder="1" applyAlignment="1" applyProtection="1">
      <alignment horizontal="right"/>
    </xf>
    <xf numFmtId="165" fontId="9" fillId="5" borderId="7" xfId="1" applyNumberFormat="1" applyFont="1" applyFill="1" applyBorder="1" applyAlignment="1" applyProtection="1">
      <alignment horizontal="center" vertical="center"/>
    </xf>
    <xf numFmtId="10" fontId="9" fillId="5" borderId="6" xfId="2" applyNumberFormat="1" applyFont="1" applyFill="1" applyBorder="1" applyAlignment="1" applyProtection="1">
      <alignment horizontal="left"/>
    </xf>
    <xf numFmtId="166" fontId="9" fillId="5" borderId="24" xfId="0" applyNumberFormat="1" applyFont="1" applyFill="1" applyBorder="1" applyAlignment="1" applyProtection="1">
      <alignment horizontal="right"/>
    </xf>
    <xf numFmtId="165" fontId="9" fillId="6" borderId="7" xfId="1" applyNumberFormat="1" applyFont="1" applyFill="1" applyBorder="1" applyAlignment="1" applyProtection="1">
      <alignment horizontal="center" vertical="center"/>
    </xf>
    <xf numFmtId="166" fontId="9" fillId="6" borderId="13" xfId="0" applyNumberFormat="1" applyFont="1" applyFill="1" applyBorder="1" applyAlignment="1" applyProtection="1">
      <alignment horizontal="right"/>
    </xf>
    <xf numFmtId="166" fontId="9" fillId="6" borderId="4" xfId="0" applyNumberFormat="1" applyFont="1" applyFill="1" applyBorder="1" applyAlignment="1" applyProtection="1">
      <alignment horizontal="right"/>
    </xf>
    <xf numFmtId="166" fontId="9" fillId="6" borderId="3" xfId="0" applyNumberFormat="1" applyFont="1" applyFill="1" applyBorder="1" applyAlignment="1" applyProtection="1">
      <alignment horizontal="right"/>
    </xf>
    <xf numFmtId="166" fontId="9" fillId="6" borderId="5" xfId="0" applyNumberFormat="1" applyFont="1" applyFill="1" applyBorder="1" applyAlignment="1" applyProtection="1">
      <alignment horizontal="right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38" fontId="18" fillId="6" borderId="13" xfId="0" applyNumberFormat="1" applyFont="1" applyFill="1" applyBorder="1" applyAlignment="1" applyProtection="1">
      <alignment horizontal="center"/>
      <protection locked="0"/>
    </xf>
    <xf numFmtId="38" fontId="1" fillId="6" borderId="32" xfId="0" applyNumberFormat="1" applyFont="1" applyFill="1" applyBorder="1" applyAlignment="1" applyProtection="1">
      <protection locked="0"/>
    </xf>
    <xf numFmtId="166" fontId="10" fillId="0" borderId="3" xfId="1" applyNumberFormat="1" applyFont="1" applyFill="1" applyBorder="1" applyAlignment="1" applyProtection="1">
      <alignment horizontal="right"/>
      <protection locked="0"/>
    </xf>
    <xf numFmtId="166" fontId="9" fillId="7" borderId="3" xfId="1" applyNumberFormat="1" applyFont="1" applyFill="1" applyBorder="1" applyAlignment="1">
      <alignment horizontal="right"/>
    </xf>
    <xf numFmtId="166" fontId="10" fillId="7" borderId="3" xfId="1" applyNumberFormat="1" applyFont="1" applyFill="1" applyBorder="1" applyAlignment="1">
      <alignment horizontal="right"/>
    </xf>
    <xf numFmtId="166" fontId="1" fillId="6" borderId="32" xfId="1" applyNumberFormat="1" applyFont="1" applyFill="1" applyBorder="1" applyAlignment="1" applyProtection="1">
      <alignment horizontal="right"/>
      <protection locked="0"/>
    </xf>
    <xf numFmtId="166" fontId="18" fillId="6" borderId="13" xfId="1" applyNumberFormat="1" applyFont="1" applyFill="1" applyBorder="1" applyAlignment="1" applyProtection="1">
      <alignment horizontal="right"/>
      <protection locked="0"/>
    </xf>
    <xf numFmtId="166" fontId="10" fillId="7" borderId="3" xfId="1" applyNumberFormat="1" applyFont="1" applyFill="1" applyBorder="1" applyAlignment="1" applyProtection="1">
      <alignment horizontal="right"/>
      <protection locked="0"/>
    </xf>
    <xf numFmtId="166" fontId="10" fillId="7" borderId="3" xfId="1" applyNumberFormat="1" applyFont="1" applyFill="1" applyBorder="1" applyAlignment="1" applyProtection="1">
      <alignment horizontal="right"/>
    </xf>
    <xf numFmtId="0" fontId="10" fillId="0" borderId="36" xfId="0" applyFont="1" applyFill="1" applyBorder="1" applyAlignment="1" applyProtection="1">
      <alignment horizontal="left" indent="1"/>
    </xf>
    <xf numFmtId="0" fontId="10" fillId="0" borderId="37" xfId="0" applyFont="1" applyFill="1" applyBorder="1" applyAlignment="1" applyProtection="1">
      <alignment horizontal="left" indent="1"/>
    </xf>
    <xf numFmtId="0" fontId="9" fillId="2" borderId="3" xfId="0" applyFont="1" applyFill="1" applyBorder="1" applyAlignment="1">
      <alignment horizontal="left"/>
    </xf>
    <xf numFmtId="166" fontId="9" fillId="2" borderId="3" xfId="1" applyNumberFormat="1" applyFont="1" applyFill="1" applyBorder="1" applyAlignment="1">
      <alignment horizontal="right"/>
    </xf>
    <xf numFmtId="166" fontId="12" fillId="0" borderId="28" xfId="21" applyNumberFormat="1" applyFont="1" applyBorder="1"/>
    <xf numFmtId="166" fontId="12" fillId="0" borderId="3" xfId="21" applyNumberFormat="1" applyFont="1" applyBorder="1"/>
    <xf numFmtId="166" fontId="12" fillId="0" borderId="28" xfId="21" applyNumberFormat="1" applyFont="1" applyFill="1" applyBorder="1"/>
    <xf numFmtId="166" fontId="12" fillId="0" borderId="3" xfId="21" applyNumberFormat="1" applyFont="1" applyFill="1" applyBorder="1"/>
    <xf numFmtId="166" fontId="17" fillId="0" borderId="3" xfId="23" applyNumberFormat="1" applyFont="1" applyBorder="1"/>
    <xf numFmtId="166" fontId="17" fillId="0" borderId="3" xfId="23" applyNumberFormat="1" applyFont="1" applyFill="1" applyBorder="1"/>
    <xf numFmtId="0" fontId="12" fillId="0" borderId="29" xfId="0" applyFont="1" applyBorder="1" applyAlignment="1" applyProtection="1"/>
    <xf numFmtId="0" fontId="12" fillId="0" borderId="0" xfId="21" applyFont="1" applyAlignment="1">
      <alignment horizontal="right"/>
    </xf>
    <xf numFmtId="164" fontId="6" fillId="0" borderId="0" xfId="1" applyBorder="1"/>
    <xf numFmtId="166" fontId="9" fillId="6" borderId="29" xfId="0" applyNumberFormat="1" applyFont="1" applyFill="1" applyBorder="1" applyAlignment="1" applyProtection="1">
      <alignment horizontal="right"/>
    </xf>
    <xf numFmtId="166" fontId="9" fillId="6" borderId="11" xfId="0" applyNumberFormat="1" applyFont="1" applyFill="1" applyBorder="1" applyAlignment="1" applyProtection="1">
      <alignment horizontal="right"/>
    </xf>
    <xf numFmtId="166" fontId="9" fillId="6" borderId="12" xfId="0" applyNumberFormat="1" applyFont="1" applyFill="1" applyBorder="1" applyAlignment="1" applyProtection="1">
      <alignment horizontal="right"/>
    </xf>
    <xf numFmtId="166" fontId="9" fillId="6" borderId="42" xfId="0" applyNumberFormat="1" applyFont="1" applyFill="1" applyBorder="1" applyAlignment="1" applyProtection="1">
      <alignment horizontal="right"/>
    </xf>
    <xf numFmtId="166" fontId="9" fillId="6" borderId="10" xfId="0" applyNumberFormat="1" applyFont="1" applyFill="1" applyBorder="1" applyAlignment="1" applyProtection="1">
      <alignment horizontal="right"/>
    </xf>
    <xf numFmtId="171" fontId="6" fillId="0" borderId="0" xfId="1" applyNumberFormat="1"/>
    <xf numFmtId="167" fontId="9" fillId="0" borderId="0" xfId="0" applyNumberFormat="1" applyFont="1" applyProtection="1"/>
    <xf numFmtId="169" fontId="9" fillId="0" borderId="0" xfId="0" applyNumberFormat="1" applyFont="1" applyProtection="1"/>
    <xf numFmtId="0" fontId="12" fillId="0" borderId="3" xfId="0" applyFont="1" applyFill="1" applyBorder="1"/>
    <xf numFmtId="3" fontId="12" fillId="0" borderId="3" xfId="0" applyNumberFormat="1" applyFont="1" applyBorder="1"/>
    <xf numFmtId="10" fontId="12" fillId="0" borderId="3" xfId="0" applyNumberFormat="1" applyFont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29" xfId="0" applyFont="1" applyBorder="1" applyAlignment="1" applyProtection="1">
      <alignment horizontal="center"/>
    </xf>
    <xf numFmtId="0" fontId="12" fillId="0" borderId="11" xfId="0" applyFont="1" applyBorder="1" applyAlignment="1" applyProtection="1">
      <alignment horizontal="center"/>
    </xf>
    <xf numFmtId="0" fontId="12" fillId="0" borderId="12" xfId="0" applyFont="1" applyBorder="1" applyAlignment="1" applyProtection="1">
      <alignment horizontal="center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/>
    </xf>
    <xf numFmtId="0" fontId="12" fillId="0" borderId="15" xfId="0" applyFont="1" applyBorder="1" applyAlignment="1" applyProtection="1">
      <alignment horizontal="center"/>
    </xf>
    <xf numFmtId="0" fontId="12" fillId="0" borderId="16" xfId="0" applyFont="1" applyBorder="1" applyAlignment="1" applyProtection="1">
      <alignment horizontal="center"/>
    </xf>
    <xf numFmtId="0" fontId="10" fillId="0" borderId="17" xfId="0" applyFont="1" applyBorder="1" applyAlignment="1" applyProtection="1">
      <alignment horizontal="center" vertical="center" textRotation="90" wrapText="1"/>
    </xf>
    <xf numFmtId="0" fontId="10" fillId="0" borderId="18" xfId="0" applyFont="1" applyBorder="1" applyAlignment="1" applyProtection="1">
      <alignment horizontal="center" vertical="center" textRotation="90" wrapText="1"/>
    </xf>
    <xf numFmtId="0" fontId="12" fillId="0" borderId="14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23" xfId="0" applyFont="1" applyBorder="1" applyAlignment="1" applyProtection="1">
      <alignment horizontal="center" vertical="center" textRotation="90" wrapText="1"/>
    </xf>
    <xf numFmtId="0" fontId="12" fillId="0" borderId="13" xfId="0" applyFont="1" applyBorder="1" applyAlignment="1" applyProtection="1">
      <alignment horizontal="center" vertical="center" textRotation="90" wrapText="1"/>
    </xf>
    <xf numFmtId="0" fontId="10" fillId="0" borderId="14" xfId="0" applyFont="1" applyBorder="1" applyAlignment="1" applyProtection="1">
      <alignment horizontal="center"/>
    </xf>
    <xf numFmtId="0" fontId="10" fillId="0" borderId="15" xfId="0" applyFont="1" applyBorder="1" applyAlignment="1" applyProtection="1">
      <alignment horizontal="center"/>
    </xf>
    <xf numFmtId="0" fontId="10" fillId="0" borderId="16" xfId="0" applyFont="1" applyBorder="1" applyAlignment="1" applyProtection="1">
      <alignment horizontal="center"/>
    </xf>
    <xf numFmtId="0" fontId="10" fillId="0" borderId="38" xfId="0" applyFont="1" applyBorder="1" applyAlignment="1" applyProtection="1">
      <alignment horizontal="center" vertical="center" textRotation="90" wrapText="1"/>
    </xf>
    <xf numFmtId="0" fontId="10" fillId="0" borderId="28" xfId="0" applyFont="1" applyBorder="1" applyAlignment="1" applyProtection="1">
      <alignment horizontal="center" vertical="center" textRotation="90" wrapText="1"/>
    </xf>
    <xf numFmtId="0" fontId="10" fillId="0" borderId="40" xfId="0" applyFont="1" applyBorder="1" applyAlignment="1" applyProtection="1">
      <alignment horizontal="center"/>
    </xf>
    <xf numFmtId="0" fontId="10" fillId="0" borderId="41" xfId="0" applyFont="1" applyBorder="1" applyAlignment="1" applyProtection="1">
      <alignment horizontal="center"/>
    </xf>
    <xf numFmtId="0" fontId="10" fillId="0" borderId="39" xfId="0" applyFont="1" applyBorder="1" applyAlignment="1" applyProtection="1">
      <alignment horizontal="center"/>
    </xf>
    <xf numFmtId="0" fontId="10" fillId="0" borderId="16" xfId="0" applyFont="1" applyBorder="1" applyAlignment="1" applyProtection="1">
      <alignment horizontal="center" vertical="center" textRotation="90" wrapText="1"/>
    </xf>
    <xf numFmtId="0" fontId="10" fillId="0" borderId="5" xfId="0" applyFont="1" applyBorder="1" applyAlignment="1" applyProtection="1">
      <alignment horizontal="center" vertical="center" textRotation="90" wrapText="1"/>
    </xf>
    <xf numFmtId="0" fontId="10" fillId="0" borderId="15" xfId="0" applyFont="1" applyBorder="1" applyAlignment="1" applyProtection="1">
      <alignment horizontal="center" vertical="center" textRotation="90" wrapText="1"/>
    </xf>
    <xf numFmtId="0" fontId="10" fillId="0" borderId="3" xfId="0" applyFont="1" applyBorder="1" applyAlignment="1" applyProtection="1">
      <alignment horizontal="center" vertical="center" textRotation="90" wrapText="1"/>
    </xf>
    <xf numFmtId="0" fontId="12" fillId="0" borderId="21" xfId="0" applyFont="1" applyBorder="1" applyAlignment="1" applyProtection="1">
      <alignment horizontal="center"/>
    </xf>
    <xf numFmtId="0" fontId="12" fillId="0" borderId="22" xfId="0" applyFont="1" applyBorder="1" applyAlignment="1" applyProtection="1">
      <alignment horizontal="center"/>
    </xf>
    <xf numFmtId="0" fontId="12" fillId="0" borderId="34" xfId="0" applyFont="1" applyBorder="1" applyAlignment="1" applyProtection="1">
      <alignment horizontal="center"/>
    </xf>
    <xf numFmtId="0" fontId="10" fillId="0" borderId="21" xfId="0" applyFont="1" applyBorder="1" applyAlignment="1" applyProtection="1">
      <alignment horizontal="center"/>
    </xf>
    <xf numFmtId="0" fontId="10" fillId="0" borderId="22" xfId="0" applyFont="1" applyBorder="1" applyAlignment="1" applyProtection="1">
      <alignment horizontal="center"/>
    </xf>
    <xf numFmtId="0" fontId="10" fillId="0" borderId="33" xfId="0" applyFont="1" applyBorder="1" applyAlignment="1" applyProtection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/>
    </xf>
    <xf numFmtId="0" fontId="19" fillId="0" borderId="31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 applyProtection="1">
      <alignment horizontal="left" vertical="center" indent="1"/>
    </xf>
    <xf numFmtId="0" fontId="10" fillId="0" borderId="36" xfId="0" applyFont="1" applyFill="1" applyBorder="1" applyAlignment="1" applyProtection="1">
      <alignment horizontal="left" vertical="center" indent="1"/>
    </xf>
    <xf numFmtId="0" fontId="12" fillId="0" borderId="3" xfId="21" applyFont="1" applyBorder="1" applyAlignment="1">
      <alignment horizontal="center" vertical="center" wrapText="1"/>
    </xf>
    <xf numFmtId="0" fontId="15" fillId="0" borderId="3" xfId="21" applyFont="1" applyFill="1" applyBorder="1" applyAlignment="1">
      <alignment horizontal="center" vertical="center"/>
    </xf>
    <xf numFmtId="0" fontId="12" fillId="0" borderId="3" xfId="21" applyFont="1" applyFill="1" applyBorder="1" applyAlignment="1">
      <alignment horizontal="center" vertical="center" wrapText="1"/>
    </xf>
  </cellXfs>
  <cellStyles count="24">
    <cellStyle name="Comma" xfId="1" builtinId="3"/>
    <cellStyle name="Comma 2" xfId="5"/>
    <cellStyle name="Comma 2 2" xfId="9"/>
    <cellStyle name="Comma 3" xfId="10"/>
    <cellStyle name="Comma 3 2" xfId="16"/>
    <cellStyle name="Comma 4" xfId="13"/>
    <cellStyle name="Comma 5" xfId="15"/>
    <cellStyle name="Comma 6" xfId="23"/>
    <cellStyle name="Normal" xfId="0" builtinId="0"/>
    <cellStyle name="Normal 10" xfId="7"/>
    <cellStyle name="Normal 11" xfId="18"/>
    <cellStyle name="Normal 2" xfId="4"/>
    <cellStyle name="Normal 2 2" xfId="6"/>
    <cellStyle name="Normal 3" xfId="12"/>
    <cellStyle name="Normal 4" xfId="14"/>
    <cellStyle name="Normal 4 2" xfId="11"/>
    <cellStyle name="Normal 4 2 2" xfId="17"/>
    <cellStyle name="Normal 5" xfId="21"/>
    <cellStyle name="Normal_RC-D 2" xfId="20"/>
    <cellStyle name="Percent" xfId="2" builtinId="5"/>
    <cellStyle name="Percent 2" xfId="8"/>
    <cellStyle name="Percent 2 2" xfId="3"/>
    <cellStyle name="Percent 2 3" xfId="19"/>
    <cellStyle name="Percent 3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pnadzem\AppData\Local\Microsoft\Windows\INetCache\Content.Outlook\TRKG25IM\FINAL%20Forms\FINREP%20Supplemental%20Form%20-%20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LD-A"/>
      <sheetName val="LD-D"/>
      <sheetName val="LD-AD"/>
      <sheetName val="Validation"/>
      <sheetName val="RCS"/>
      <sheetName val="CI"/>
      <sheetName val="Countries"/>
      <sheetName val="Currency Codes"/>
      <sheetName val="Rating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0</v>
          </cell>
        </row>
        <row r="4">
          <cell r="A4">
            <v>1</v>
          </cell>
        </row>
        <row r="8">
          <cell r="A8">
            <v>1</v>
          </cell>
          <cell r="B8">
            <v>0</v>
          </cell>
          <cell r="C8">
            <v>1</v>
          </cell>
          <cell r="D8">
            <v>1</v>
          </cell>
          <cell r="E8">
            <v>1</v>
          </cell>
          <cell r="F8">
            <v>0</v>
          </cell>
        </row>
        <row r="9">
          <cell r="A9">
            <v>2</v>
          </cell>
          <cell r="B9">
            <v>1</v>
          </cell>
          <cell r="C9">
            <v>2</v>
          </cell>
          <cell r="D9">
            <v>0</v>
          </cell>
          <cell r="E9">
            <v>0</v>
          </cell>
          <cell r="F9">
            <v>1</v>
          </cell>
        </row>
        <row r="10">
          <cell r="A10">
            <v>3</v>
          </cell>
          <cell r="B10">
            <v>2</v>
          </cell>
          <cell r="C10">
            <v>3</v>
          </cell>
          <cell r="F10">
            <v>2</v>
          </cell>
        </row>
        <row r="11">
          <cell r="A11">
            <v>4</v>
          </cell>
          <cell r="B11">
            <v>3</v>
          </cell>
          <cell r="C11">
            <v>4</v>
          </cell>
        </row>
        <row r="12">
          <cell r="A12">
            <v>5</v>
          </cell>
          <cell r="C12">
            <v>5</v>
          </cell>
        </row>
        <row r="13">
          <cell r="A13">
            <v>6</v>
          </cell>
          <cell r="C13">
            <v>6</v>
          </cell>
        </row>
        <row r="14">
          <cell r="C14">
            <v>7</v>
          </cell>
        </row>
        <row r="15">
          <cell r="C15">
            <v>8</v>
          </cell>
        </row>
        <row r="16">
          <cell r="C16">
            <v>9</v>
          </cell>
        </row>
      </sheetData>
      <sheetData sheetId="5" refreshError="1"/>
      <sheetData sheetId="6" refreshError="1"/>
      <sheetData sheetId="7">
        <row r="3">
          <cell r="A3" t="str">
            <v>AF</v>
          </cell>
        </row>
        <row r="4">
          <cell r="A4" t="str">
            <v>AX</v>
          </cell>
        </row>
        <row r="5">
          <cell r="A5" t="str">
            <v>AL</v>
          </cell>
        </row>
        <row r="6">
          <cell r="A6" t="str">
            <v>DZ</v>
          </cell>
        </row>
        <row r="7">
          <cell r="A7" t="str">
            <v>AS</v>
          </cell>
        </row>
        <row r="8">
          <cell r="A8" t="str">
            <v>AD</v>
          </cell>
        </row>
        <row r="9">
          <cell r="A9" t="str">
            <v>AO</v>
          </cell>
        </row>
        <row r="10">
          <cell r="A10" t="str">
            <v>AI</v>
          </cell>
        </row>
        <row r="11">
          <cell r="A11" t="str">
            <v>AQ</v>
          </cell>
        </row>
        <row r="12">
          <cell r="A12" t="str">
            <v>AG</v>
          </cell>
        </row>
        <row r="13">
          <cell r="A13" t="str">
            <v>AR</v>
          </cell>
        </row>
        <row r="14">
          <cell r="A14" t="str">
            <v>AM</v>
          </cell>
        </row>
        <row r="15">
          <cell r="A15" t="str">
            <v>AW</v>
          </cell>
        </row>
        <row r="16">
          <cell r="A16" t="str">
            <v>AC</v>
          </cell>
        </row>
        <row r="17">
          <cell r="A17" t="str">
            <v>AU</v>
          </cell>
        </row>
        <row r="18">
          <cell r="A18" t="str">
            <v>AT</v>
          </cell>
        </row>
        <row r="19">
          <cell r="A19" t="str">
            <v>AZ</v>
          </cell>
        </row>
        <row r="20">
          <cell r="A20" t="str">
            <v>BS</v>
          </cell>
        </row>
        <row r="21">
          <cell r="A21" t="str">
            <v>BH</v>
          </cell>
        </row>
        <row r="22">
          <cell r="A22" t="str">
            <v>BD</v>
          </cell>
        </row>
        <row r="23">
          <cell r="A23" t="str">
            <v>BB</v>
          </cell>
        </row>
        <row r="24">
          <cell r="A24" t="str">
            <v>BY</v>
          </cell>
        </row>
        <row r="25">
          <cell r="A25" t="str">
            <v>BE</v>
          </cell>
        </row>
        <row r="26">
          <cell r="A26" t="str">
            <v>BZ</v>
          </cell>
        </row>
        <row r="27">
          <cell r="A27" t="str">
            <v>BJ</v>
          </cell>
        </row>
        <row r="28">
          <cell r="A28" t="str">
            <v>BM</v>
          </cell>
        </row>
        <row r="29">
          <cell r="A29" t="str">
            <v>BT</v>
          </cell>
        </row>
        <row r="30">
          <cell r="A30" t="str">
            <v>BO</v>
          </cell>
        </row>
        <row r="31">
          <cell r="A31" t="str">
            <v>BA</v>
          </cell>
        </row>
        <row r="32">
          <cell r="A32" t="str">
            <v>BW</v>
          </cell>
        </row>
        <row r="33">
          <cell r="A33" t="str">
            <v>BV</v>
          </cell>
        </row>
        <row r="34">
          <cell r="A34" t="str">
            <v>BR</v>
          </cell>
        </row>
        <row r="35">
          <cell r="A35" t="str">
            <v>IO</v>
          </cell>
        </row>
        <row r="36">
          <cell r="A36" t="str">
            <v>VG</v>
          </cell>
        </row>
        <row r="37">
          <cell r="A37" t="str">
            <v>BN</v>
          </cell>
        </row>
        <row r="38">
          <cell r="A38" t="str">
            <v>BG</v>
          </cell>
        </row>
        <row r="39">
          <cell r="A39" t="str">
            <v>BF</v>
          </cell>
        </row>
        <row r="40">
          <cell r="A40" t="str">
            <v>BI</v>
          </cell>
        </row>
        <row r="41">
          <cell r="A41" t="str">
            <v>KH</v>
          </cell>
        </row>
        <row r="42">
          <cell r="A42" t="str">
            <v>CM</v>
          </cell>
        </row>
        <row r="43">
          <cell r="A43" t="str">
            <v>CA</v>
          </cell>
        </row>
        <row r="44">
          <cell r="A44" t="str">
            <v>CV</v>
          </cell>
        </row>
        <row r="45">
          <cell r="A45" t="str">
            <v>KY</v>
          </cell>
        </row>
        <row r="46">
          <cell r="A46" t="str">
            <v>CF</v>
          </cell>
        </row>
        <row r="47">
          <cell r="A47" t="str">
            <v>TD</v>
          </cell>
        </row>
        <row r="48">
          <cell r="A48" t="str">
            <v>CL</v>
          </cell>
        </row>
        <row r="49">
          <cell r="A49" t="str">
            <v>CN</v>
          </cell>
        </row>
        <row r="50">
          <cell r="A50" t="str">
            <v>CX</v>
          </cell>
        </row>
        <row r="51">
          <cell r="A51" t="str">
            <v>CC</v>
          </cell>
        </row>
        <row r="52">
          <cell r="A52" t="str">
            <v>CO</v>
          </cell>
        </row>
        <row r="53">
          <cell r="A53" t="str">
            <v>KM</v>
          </cell>
        </row>
        <row r="54">
          <cell r="A54" t="str">
            <v>CG</v>
          </cell>
        </row>
        <row r="55">
          <cell r="A55" t="str">
            <v>CD</v>
          </cell>
        </row>
        <row r="56">
          <cell r="A56" t="str">
            <v>CK</v>
          </cell>
        </row>
        <row r="57">
          <cell r="A57" t="str">
            <v>CR</v>
          </cell>
        </row>
        <row r="58">
          <cell r="A58" t="str">
            <v>CI</v>
          </cell>
        </row>
        <row r="59">
          <cell r="A59" t="str">
            <v>HR</v>
          </cell>
        </row>
        <row r="60">
          <cell r="A60" t="str">
            <v>CU</v>
          </cell>
        </row>
        <row r="61">
          <cell r="A61" t="str">
            <v>CY</v>
          </cell>
        </row>
        <row r="62">
          <cell r="A62" t="str">
            <v>CZ</v>
          </cell>
        </row>
        <row r="63">
          <cell r="A63" t="str">
            <v>CS</v>
          </cell>
        </row>
        <row r="64">
          <cell r="A64" t="str">
            <v>DK</v>
          </cell>
        </row>
        <row r="65">
          <cell r="A65" t="str">
            <v>DJ</v>
          </cell>
        </row>
        <row r="66">
          <cell r="A66" t="str">
            <v>DM</v>
          </cell>
        </row>
        <row r="67">
          <cell r="A67" t="str">
            <v>DO</v>
          </cell>
        </row>
        <row r="68">
          <cell r="A68" t="str">
            <v>TP</v>
          </cell>
        </row>
        <row r="69">
          <cell r="A69" t="str">
            <v>EC</v>
          </cell>
        </row>
        <row r="70">
          <cell r="A70" t="str">
            <v>EG</v>
          </cell>
        </row>
        <row r="71">
          <cell r="A71" t="str">
            <v>SV</v>
          </cell>
        </row>
        <row r="72">
          <cell r="A72" t="str">
            <v>GQ</v>
          </cell>
        </row>
        <row r="73">
          <cell r="A73" t="str">
            <v>ER</v>
          </cell>
        </row>
        <row r="74">
          <cell r="A74" t="str">
            <v>EE</v>
          </cell>
        </row>
        <row r="75">
          <cell r="A75" t="str">
            <v>ET</v>
          </cell>
        </row>
        <row r="76">
          <cell r="A76" t="str">
            <v>EU</v>
          </cell>
        </row>
        <row r="77">
          <cell r="A77" t="str">
            <v>MK</v>
          </cell>
        </row>
        <row r="78">
          <cell r="A78" t="str">
            <v>FK</v>
          </cell>
        </row>
        <row r="79">
          <cell r="A79" t="str">
            <v>FO</v>
          </cell>
        </row>
        <row r="80">
          <cell r="A80" t="str">
            <v>FJ</v>
          </cell>
        </row>
        <row r="81">
          <cell r="A81" t="str">
            <v>FI</v>
          </cell>
        </row>
        <row r="82">
          <cell r="A82" t="str">
            <v>FR</v>
          </cell>
        </row>
        <row r="83">
          <cell r="A83" t="str">
            <v>FX</v>
          </cell>
        </row>
        <row r="84">
          <cell r="A84" t="str">
            <v>GF</v>
          </cell>
        </row>
        <row r="85">
          <cell r="A85" t="str">
            <v>PF</v>
          </cell>
        </row>
        <row r="86">
          <cell r="A86" t="str">
            <v>TF</v>
          </cell>
        </row>
        <row r="87">
          <cell r="A87" t="str">
            <v>GA</v>
          </cell>
        </row>
        <row r="88">
          <cell r="A88" t="str">
            <v>GM</v>
          </cell>
        </row>
        <row r="89">
          <cell r="A89" t="str">
            <v>GE</v>
          </cell>
        </row>
        <row r="90">
          <cell r="A90" t="str">
            <v>DE</v>
          </cell>
        </row>
        <row r="91">
          <cell r="A91" t="str">
            <v>GH</v>
          </cell>
        </row>
        <row r="92">
          <cell r="A92" t="str">
            <v>GI</v>
          </cell>
        </row>
        <row r="93">
          <cell r="A93" t="str">
            <v>GB</v>
          </cell>
        </row>
        <row r="94">
          <cell r="A94" t="str">
            <v>GR</v>
          </cell>
        </row>
        <row r="95">
          <cell r="A95" t="str">
            <v>GL</v>
          </cell>
        </row>
        <row r="96">
          <cell r="A96" t="str">
            <v>GD</v>
          </cell>
        </row>
        <row r="97">
          <cell r="A97" t="str">
            <v>GP</v>
          </cell>
        </row>
        <row r="98">
          <cell r="A98" t="str">
            <v>GU</v>
          </cell>
        </row>
        <row r="99">
          <cell r="A99" t="str">
            <v>GT</v>
          </cell>
        </row>
        <row r="100">
          <cell r="A100" t="str">
            <v>GG</v>
          </cell>
        </row>
        <row r="101">
          <cell r="A101" t="str">
            <v>GN</v>
          </cell>
        </row>
        <row r="102">
          <cell r="A102" t="str">
            <v>GW</v>
          </cell>
        </row>
        <row r="103">
          <cell r="A103" t="str">
            <v>GY</v>
          </cell>
        </row>
        <row r="104">
          <cell r="A104" t="str">
            <v>HT</v>
          </cell>
        </row>
        <row r="105">
          <cell r="A105" t="str">
            <v>HM</v>
          </cell>
        </row>
        <row r="106">
          <cell r="A106" t="str">
            <v>HN</v>
          </cell>
        </row>
        <row r="107">
          <cell r="A107" t="str">
            <v>HK</v>
          </cell>
        </row>
        <row r="108">
          <cell r="A108" t="str">
            <v>HU</v>
          </cell>
        </row>
        <row r="109">
          <cell r="A109" t="str">
            <v>IS</v>
          </cell>
        </row>
        <row r="110">
          <cell r="A110" t="str">
            <v>IN</v>
          </cell>
        </row>
        <row r="111">
          <cell r="A111" t="str">
            <v>ID</v>
          </cell>
        </row>
        <row r="112">
          <cell r="A112" t="str">
            <v>IR</v>
          </cell>
        </row>
        <row r="113">
          <cell r="A113" t="str">
            <v>IQ</v>
          </cell>
        </row>
        <row r="114">
          <cell r="A114" t="str">
            <v>IE</v>
          </cell>
        </row>
        <row r="115">
          <cell r="A115" t="str">
            <v>IM</v>
          </cell>
        </row>
        <row r="116">
          <cell r="A116" t="str">
            <v>IL</v>
          </cell>
        </row>
        <row r="117">
          <cell r="A117" t="str">
            <v>IT</v>
          </cell>
        </row>
        <row r="118">
          <cell r="A118" t="str">
            <v>JM</v>
          </cell>
        </row>
        <row r="119">
          <cell r="A119" t="str">
            <v>JP</v>
          </cell>
        </row>
        <row r="120">
          <cell r="A120" t="str">
            <v>JE</v>
          </cell>
        </row>
        <row r="121">
          <cell r="A121" t="str">
            <v>JO</v>
          </cell>
        </row>
        <row r="122">
          <cell r="A122" t="str">
            <v>KZ</v>
          </cell>
        </row>
        <row r="123">
          <cell r="A123" t="str">
            <v>KE</v>
          </cell>
        </row>
        <row r="124">
          <cell r="A124" t="str">
            <v>KI</v>
          </cell>
        </row>
        <row r="125">
          <cell r="A125" t="str">
            <v>KP</v>
          </cell>
        </row>
        <row r="126">
          <cell r="A126" t="str">
            <v>KR</v>
          </cell>
        </row>
        <row r="127">
          <cell r="A127" t="str">
            <v>XK</v>
          </cell>
        </row>
        <row r="128">
          <cell r="A128" t="str">
            <v>KW</v>
          </cell>
        </row>
        <row r="129">
          <cell r="A129" t="str">
            <v>KG</v>
          </cell>
        </row>
        <row r="130">
          <cell r="A130" t="str">
            <v>LA</v>
          </cell>
        </row>
        <row r="131">
          <cell r="A131" t="str">
            <v>LV</v>
          </cell>
        </row>
        <row r="132">
          <cell r="A132" t="str">
            <v>LB</v>
          </cell>
        </row>
        <row r="133">
          <cell r="A133" t="str">
            <v>LS</v>
          </cell>
        </row>
        <row r="134">
          <cell r="A134" t="str">
            <v>LR</v>
          </cell>
        </row>
        <row r="135">
          <cell r="A135" t="str">
            <v>LY</v>
          </cell>
        </row>
        <row r="136">
          <cell r="A136" t="str">
            <v>LI</v>
          </cell>
        </row>
        <row r="137">
          <cell r="A137" t="str">
            <v>LT</v>
          </cell>
        </row>
        <row r="138">
          <cell r="A138" t="str">
            <v>LU</v>
          </cell>
        </row>
        <row r="139">
          <cell r="A139" t="str">
            <v>MO</v>
          </cell>
        </row>
        <row r="140">
          <cell r="A140" t="str">
            <v>MG</v>
          </cell>
        </row>
        <row r="141">
          <cell r="A141" t="str">
            <v>MW</v>
          </cell>
        </row>
        <row r="142">
          <cell r="A142" t="str">
            <v>MY</v>
          </cell>
        </row>
        <row r="143">
          <cell r="A143" t="str">
            <v>MV</v>
          </cell>
        </row>
        <row r="144">
          <cell r="A144" t="str">
            <v>ML</v>
          </cell>
        </row>
        <row r="145">
          <cell r="A145" t="str">
            <v>MT</v>
          </cell>
        </row>
        <row r="146">
          <cell r="A146" t="str">
            <v>MH</v>
          </cell>
        </row>
        <row r="147">
          <cell r="A147" t="str">
            <v>MQ</v>
          </cell>
        </row>
        <row r="148">
          <cell r="A148" t="str">
            <v>MR</v>
          </cell>
        </row>
        <row r="149">
          <cell r="A149" t="str">
            <v>MU</v>
          </cell>
        </row>
        <row r="150">
          <cell r="A150" t="str">
            <v>YT</v>
          </cell>
        </row>
        <row r="151">
          <cell r="A151" t="str">
            <v>MX</v>
          </cell>
        </row>
        <row r="152">
          <cell r="A152" t="str">
            <v>FM</v>
          </cell>
        </row>
        <row r="153">
          <cell r="A153" t="str">
            <v>MD</v>
          </cell>
        </row>
        <row r="154">
          <cell r="A154" t="str">
            <v>MC</v>
          </cell>
        </row>
        <row r="155">
          <cell r="A155" t="str">
            <v>MN</v>
          </cell>
        </row>
        <row r="156">
          <cell r="A156" t="str">
            <v>ME</v>
          </cell>
        </row>
        <row r="157">
          <cell r="A157" t="str">
            <v>MS</v>
          </cell>
        </row>
        <row r="158">
          <cell r="A158" t="str">
            <v>MA</v>
          </cell>
        </row>
        <row r="159">
          <cell r="A159" t="str">
            <v>MZ</v>
          </cell>
        </row>
        <row r="160">
          <cell r="A160" t="str">
            <v>MM</v>
          </cell>
        </row>
        <row r="161">
          <cell r="A161" t="str">
            <v>NA</v>
          </cell>
        </row>
        <row r="162">
          <cell r="A162" t="str">
            <v>NR</v>
          </cell>
        </row>
        <row r="163">
          <cell r="A163" t="str">
            <v>NP</v>
          </cell>
        </row>
        <row r="164">
          <cell r="A164" t="str">
            <v>NL</v>
          </cell>
        </row>
        <row r="165">
          <cell r="A165" t="str">
            <v>AN</v>
          </cell>
        </row>
        <row r="166">
          <cell r="A166" t="str">
            <v>NT</v>
          </cell>
        </row>
        <row r="167">
          <cell r="A167" t="str">
            <v>NC</v>
          </cell>
        </row>
        <row r="168">
          <cell r="A168" t="str">
            <v>NZ</v>
          </cell>
        </row>
        <row r="169">
          <cell r="A169" t="str">
            <v>NI</v>
          </cell>
        </row>
        <row r="170">
          <cell r="A170" t="str">
            <v>NE</v>
          </cell>
        </row>
        <row r="171">
          <cell r="A171" t="str">
            <v>NG</v>
          </cell>
        </row>
        <row r="172">
          <cell r="A172" t="str">
            <v>NU</v>
          </cell>
        </row>
        <row r="173">
          <cell r="A173" t="str">
            <v>NF</v>
          </cell>
        </row>
        <row r="174">
          <cell r="A174" t="str">
            <v>MP</v>
          </cell>
        </row>
        <row r="175">
          <cell r="A175" t="str">
            <v>NO</v>
          </cell>
        </row>
        <row r="176">
          <cell r="A176" t="str">
            <v>OM</v>
          </cell>
        </row>
        <row r="177">
          <cell r="A177" t="str">
            <v>PK</v>
          </cell>
        </row>
        <row r="178">
          <cell r="A178" t="str">
            <v>PW</v>
          </cell>
        </row>
        <row r="179">
          <cell r="A179" t="str">
            <v>PS</v>
          </cell>
        </row>
        <row r="180">
          <cell r="A180" t="str">
            <v>PA</v>
          </cell>
        </row>
        <row r="181">
          <cell r="A181" t="str">
            <v>PG</v>
          </cell>
        </row>
        <row r="182">
          <cell r="A182" t="str">
            <v>PY</v>
          </cell>
        </row>
        <row r="183">
          <cell r="A183" t="str">
            <v>PE</v>
          </cell>
        </row>
        <row r="184">
          <cell r="A184" t="str">
            <v>PH</v>
          </cell>
        </row>
        <row r="185">
          <cell r="A185" t="str">
            <v>PN</v>
          </cell>
        </row>
        <row r="186">
          <cell r="A186" t="str">
            <v>PL</v>
          </cell>
        </row>
        <row r="187">
          <cell r="A187" t="str">
            <v>PT</v>
          </cell>
        </row>
        <row r="188">
          <cell r="A188" t="str">
            <v>PR</v>
          </cell>
        </row>
        <row r="189">
          <cell r="A189" t="str">
            <v>QA</v>
          </cell>
        </row>
        <row r="190">
          <cell r="A190" t="str">
            <v>RE</v>
          </cell>
        </row>
        <row r="191">
          <cell r="A191" t="str">
            <v>RO</v>
          </cell>
        </row>
        <row r="192">
          <cell r="A192" t="str">
            <v>RU</v>
          </cell>
        </row>
        <row r="193">
          <cell r="A193" t="str">
            <v>RW</v>
          </cell>
        </row>
        <row r="194">
          <cell r="A194" t="str">
            <v>GS</v>
          </cell>
        </row>
        <row r="195">
          <cell r="A195" t="str">
            <v>KN</v>
          </cell>
        </row>
        <row r="196">
          <cell r="A196" t="str">
            <v>LC</v>
          </cell>
        </row>
        <row r="197">
          <cell r="A197" t="str">
            <v>MF</v>
          </cell>
        </row>
        <row r="198">
          <cell r="A198" t="str">
            <v>VC</v>
          </cell>
        </row>
        <row r="199">
          <cell r="A199" t="str">
            <v>WS</v>
          </cell>
        </row>
        <row r="200">
          <cell r="A200" t="str">
            <v>SM</v>
          </cell>
        </row>
        <row r="201">
          <cell r="A201" t="str">
            <v>ST</v>
          </cell>
        </row>
        <row r="202">
          <cell r="A202" t="str">
            <v>SA</v>
          </cell>
        </row>
        <row r="203">
          <cell r="A203" t="str">
            <v>SN</v>
          </cell>
        </row>
        <row r="204">
          <cell r="A204" t="str">
            <v>RS</v>
          </cell>
        </row>
        <row r="205">
          <cell r="A205" t="str">
            <v>YU</v>
          </cell>
        </row>
        <row r="206">
          <cell r="A206" t="str">
            <v>SC</v>
          </cell>
        </row>
        <row r="207">
          <cell r="A207" t="str">
            <v>SL</v>
          </cell>
        </row>
        <row r="208">
          <cell r="A208" t="str">
            <v>SG</v>
          </cell>
        </row>
        <row r="209">
          <cell r="A209" t="str">
            <v>SK</v>
          </cell>
        </row>
        <row r="210">
          <cell r="A210" t="str">
            <v>SI</v>
          </cell>
        </row>
        <row r="211">
          <cell r="A211" t="str">
            <v>SB</v>
          </cell>
        </row>
        <row r="212">
          <cell r="A212" t="str">
            <v>SO</v>
          </cell>
        </row>
        <row r="213">
          <cell r="A213" t="str">
            <v>ZA</v>
          </cell>
        </row>
        <row r="214">
          <cell r="A214" t="str">
            <v>SS</v>
          </cell>
        </row>
        <row r="215">
          <cell r="A215" t="str">
            <v>ES</v>
          </cell>
        </row>
        <row r="216">
          <cell r="A216" t="str">
            <v>LK</v>
          </cell>
        </row>
        <row r="217">
          <cell r="A217" t="str">
            <v>SH</v>
          </cell>
        </row>
        <row r="218">
          <cell r="A218" t="str">
            <v>PM</v>
          </cell>
        </row>
        <row r="219">
          <cell r="A219" t="str">
            <v>SD</v>
          </cell>
        </row>
        <row r="220">
          <cell r="A220" t="str">
            <v>SR</v>
          </cell>
        </row>
        <row r="221">
          <cell r="A221" t="str">
            <v>SJ</v>
          </cell>
        </row>
        <row r="222">
          <cell r="A222" t="str">
            <v>SZ</v>
          </cell>
        </row>
        <row r="223">
          <cell r="A223" t="str">
            <v>SE</v>
          </cell>
        </row>
        <row r="224">
          <cell r="A224" t="str">
            <v>CH</v>
          </cell>
        </row>
        <row r="225">
          <cell r="A225" t="str">
            <v>SY</v>
          </cell>
        </row>
        <row r="226">
          <cell r="A226" t="str">
            <v>TW</v>
          </cell>
        </row>
        <row r="227">
          <cell r="A227" t="str">
            <v>TJ</v>
          </cell>
        </row>
        <row r="228">
          <cell r="A228" t="str">
            <v>TZ</v>
          </cell>
        </row>
        <row r="229">
          <cell r="A229" t="str">
            <v>TH</v>
          </cell>
        </row>
        <row r="230">
          <cell r="A230" t="str">
            <v>TG</v>
          </cell>
        </row>
        <row r="231">
          <cell r="A231" t="str">
            <v>TK</v>
          </cell>
        </row>
        <row r="232">
          <cell r="A232" t="str">
            <v>TO</v>
          </cell>
        </row>
        <row r="233">
          <cell r="A233" t="str">
            <v>TT</v>
          </cell>
        </row>
        <row r="234">
          <cell r="A234" t="str">
            <v>TN</v>
          </cell>
        </row>
        <row r="235">
          <cell r="A235" t="str">
            <v>TR</v>
          </cell>
        </row>
        <row r="236">
          <cell r="A236" t="str">
            <v>TM</v>
          </cell>
        </row>
        <row r="237">
          <cell r="A237" t="str">
            <v>TC</v>
          </cell>
        </row>
        <row r="238">
          <cell r="A238" t="str">
            <v>TV</v>
          </cell>
        </row>
        <row r="239">
          <cell r="A239" t="str">
            <v>UG</v>
          </cell>
        </row>
        <row r="240">
          <cell r="A240" t="str">
            <v>UA</v>
          </cell>
        </row>
        <row r="241">
          <cell r="A241" t="str">
            <v>AE</v>
          </cell>
        </row>
        <row r="242">
          <cell r="A242" t="str">
            <v>UK</v>
          </cell>
        </row>
        <row r="243">
          <cell r="A243" t="str">
            <v>US</v>
          </cell>
        </row>
        <row r="244">
          <cell r="A244" t="str">
            <v>UY</v>
          </cell>
        </row>
        <row r="245">
          <cell r="A245" t="str">
            <v>UM</v>
          </cell>
        </row>
        <row r="246">
          <cell r="A246" t="str">
            <v>SU</v>
          </cell>
        </row>
        <row r="247">
          <cell r="A247" t="str">
            <v>UZ</v>
          </cell>
        </row>
        <row r="248">
          <cell r="A248" t="str">
            <v>VU</v>
          </cell>
        </row>
        <row r="249">
          <cell r="A249" t="str">
            <v>VA</v>
          </cell>
        </row>
        <row r="250">
          <cell r="A250" t="str">
            <v>VE</v>
          </cell>
        </row>
        <row r="251">
          <cell r="A251" t="str">
            <v>VN</v>
          </cell>
        </row>
        <row r="252">
          <cell r="A252" t="str">
            <v>VI</v>
          </cell>
        </row>
        <row r="253">
          <cell r="A253" t="str">
            <v>WF</v>
          </cell>
        </row>
        <row r="254">
          <cell r="A254" t="str">
            <v>EH</v>
          </cell>
        </row>
        <row r="255">
          <cell r="A255" t="str">
            <v>YE</v>
          </cell>
        </row>
        <row r="256">
          <cell r="A256" t="str">
            <v>ZR</v>
          </cell>
        </row>
        <row r="257">
          <cell r="A257" t="str">
            <v>ZM</v>
          </cell>
        </row>
        <row r="258">
          <cell r="A258" t="str">
            <v>ZW</v>
          </cell>
        </row>
        <row r="259">
          <cell r="A259" t="str">
            <v>IFI</v>
          </cell>
        </row>
        <row r="260">
          <cell r="A260" t="str">
            <v>BL</v>
          </cell>
        </row>
        <row r="261">
          <cell r="A261" t="str">
            <v>TL</v>
          </cell>
        </row>
        <row r="262">
          <cell r="A262" t="str">
            <v>OT</v>
          </cell>
        </row>
      </sheetData>
      <sheetData sheetId="8">
        <row r="3">
          <cell r="A3" t="str">
            <v>AED</v>
          </cell>
        </row>
        <row r="4">
          <cell r="A4" t="str">
            <v>AFN</v>
          </cell>
        </row>
        <row r="5">
          <cell r="A5" t="str">
            <v>ALL</v>
          </cell>
        </row>
        <row r="6">
          <cell r="A6" t="str">
            <v>AMD</v>
          </cell>
        </row>
        <row r="7">
          <cell r="A7" t="str">
            <v>ANG</v>
          </cell>
        </row>
        <row r="8">
          <cell r="A8" t="str">
            <v>AOA</v>
          </cell>
        </row>
        <row r="9">
          <cell r="A9" t="str">
            <v>ARS</v>
          </cell>
        </row>
        <row r="10">
          <cell r="A10" t="str">
            <v>AUD</v>
          </cell>
        </row>
        <row r="11">
          <cell r="A11" t="str">
            <v>AWG</v>
          </cell>
        </row>
        <row r="12">
          <cell r="A12" t="str">
            <v>AZN</v>
          </cell>
        </row>
        <row r="13">
          <cell r="A13" t="str">
            <v>BAM</v>
          </cell>
        </row>
        <row r="14">
          <cell r="A14" t="str">
            <v>BBD</v>
          </cell>
        </row>
        <row r="15">
          <cell r="A15" t="str">
            <v>BDT</v>
          </cell>
        </row>
        <row r="16">
          <cell r="A16" t="str">
            <v>BGN</v>
          </cell>
        </row>
        <row r="17">
          <cell r="A17" t="str">
            <v>BHD</v>
          </cell>
        </row>
        <row r="18">
          <cell r="A18" t="str">
            <v>BIF</v>
          </cell>
        </row>
        <row r="19">
          <cell r="A19" t="str">
            <v>BMD</v>
          </cell>
        </row>
        <row r="20">
          <cell r="A20" t="str">
            <v>BND</v>
          </cell>
        </row>
        <row r="21">
          <cell r="A21" t="str">
            <v>BOB</v>
          </cell>
        </row>
        <row r="22">
          <cell r="A22" t="str">
            <v>BRL</v>
          </cell>
        </row>
        <row r="23">
          <cell r="A23" t="str">
            <v>BSD</v>
          </cell>
        </row>
        <row r="24">
          <cell r="A24" t="str">
            <v>BTN</v>
          </cell>
        </row>
        <row r="25">
          <cell r="A25" t="str">
            <v>BWP</v>
          </cell>
        </row>
        <row r="26">
          <cell r="A26" t="str">
            <v>BYR</v>
          </cell>
        </row>
        <row r="27">
          <cell r="A27" t="str">
            <v>BZD</v>
          </cell>
        </row>
        <row r="28">
          <cell r="A28" t="str">
            <v>CAD</v>
          </cell>
        </row>
        <row r="29">
          <cell r="A29" t="str">
            <v>CDF</v>
          </cell>
        </row>
        <row r="30">
          <cell r="A30" t="str">
            <v>CHF</v>
          </cell>
        </row>
        <row r="31">
          <cell r="A31" t="str">
            <v>CLP</v>
          </cell>
        </row>
        <row r="32">
          <cell r="A32" t="str">
            <v>CNY</v>
          </cell>
        </row>
        <row r="33">
          <cell r="A33" t="str">
            <v>COP</v>
          </cell>
        </row>
        <row r="34">
          <cell r="A34" t="str">
            <v>CRC</v>
          </cell>
        </row>
        <row r="35">
          <cell r="A35" t="str">
            <v>CUC</v>
          </cell>
        </row>
        <row r="36">
          <cell r="A36" t="str">
            <v>CUP</v>
          </cell>
        </row>
        <row r="37">
          <cell r="A37" t="str">
            <v>CVE</v>
          </cell>
        </row>
        <row r="38">
          <cell r="A38" t="str">
            <v>CZK</v>
          </cell>
        </row>
        <row r="39">
          <cell r="A39" t="str">
            <v>DJF</v>
          </cell>
        </row>
        <row r="40">
          <cell r="A40" t="str">
            <v>DKK</v>
          </cell>
        </row>
        <row r="41">
          <cell r="A41" t="str">
            <v>DOP</v>
          </cell>
        </row>
        <row r="42">
          <cell r="A42" t="str">
            <v>DZD</v>
          </cell>
        </row>
        <row r="43">
          <cell r="A43" t="str">
            <v>EGP</v>
          </cell>
        </row>
        <row r="44">
          <cell r="A44" t="str">
            <v>ERN</v>
          </cell>
        </row>
        <row r="45">
          <cell r="A45" t="str">
            <v>ETB</v>
          </cell>
        </row>
        <row r="46">
          <cell r="A46" t="str">
            <v>EUR</v>
          </cell>
        </row>
        <row r="47">
          <cell r="A47" t="str">
            <v>FJD</v>
          </cell>
        </row>
        <row r="48">
          <cell r="A48" t="str">
            <v>FKP</v>
          </cell>
        </row>
        <row r="49">
          <cell r="A49" t="str">
            <v>GBP</v>
          </cell>
        </row>
        <row r="50">
          <cell r="A50" t="str">
            <v>GEL</v>
          </cell>
        </row>
        <row r="51">
          <cell r="A51" t="str">
            <v>GGP</v>
          </cell>
        </row>
        <row r="52">
          <cell r="A52" t="str">
            <v>GHS</v>
          </cell>
        </row>
        <row r="53">
          <cell r="A53" t="str">
            <v>GIP</v>
          </cell>
        </row>
        <row r="54">
          <cell r="A54" t="str">
            <v>GMD</v>
          </cell>
        </row>
        <row r="55">
          <cell r="A55" t="str">
            <v>GNF</v>
          </cell>
        </row>
        <row r="56">
          <cell r="A56" t="str">
            <v>GTQ</v>
          </cell>
        </row>
        <row r="57">
          <cell r="A57" t="str">
            <v>GYD</v>
          </cell>
        </row>
        <row r="58">
          <cell r="A58" t="str">
            <v>HKD</v>
          </cell>
        </row>
        <row r="59">
          <cell r="A59" t="str">
            <v>HNL</v>
          </cell>
        </row>
        <row r="60">
          <cell r="A60" t="str">
            <v>HRK</v>
          </cell>
        </row>
        <row r="61">
          <cell r="A61" t="str">
            <v>HTG</v>
          </cell>
        </row>
        <row r="62">
          <cell r="A62" t="str">
            <v>HUF</v>
          </cell>
        </row>
        <row r="63">
          <cell r="A63" t="str">
            <v>IDR</v>
          </cell>
        </row>
        <row r="64">
          <cell r="A64" t="str">
            <v>ILS</v>
          </cell>
        </row>
        <row r="65">
          <cell r="A65" t="str">
            <v>IMP</v>
          </cell>
        </row>
        <row r="66">
          <cell r="A66" t="str">
            <v>INR</v>
          </cell>
        </row>
        <row r="67">
          <cell r="A67" t="str">
            <v>IQD</v>
          </cell>
        </row>
        <row r="68">
          <cell r="A68" t="str">
            <v>IRR</v>
          </cell>
        </row>
        <row r="69">
          <cell r="A69" t="str">
            <v>ISK</v>
          </cell>
        </row>
        <row r="70">
          <cell r="A70" t="str">
            <v>JEP</v>
          </cell>
        </row>
        <row r="71">
          <cell r="A71" t="str">
            <v>JMD</v>
          </cell>
        </row>
        <row r="72">
          <cell r="A72" t="str">
            <v>JOD</v>
          </cell>
        </row>
        <row r="73">
          <cell r="A73" t="str">
            <v>JPY</v>
          </cell>
        </row>
        <row r="74">
          <cell r="A74" t="str">
            <v>KES</v>
          </cell>
        </row>
        <row r="75">
          <cell r="A75" t="str">
            <v>KGS</v>
          </cell>
        </row>
        <row r="76">
          <cell r="A76" t="str">
            <v>KHR</v>
          </cell>
        </row>
        <row r="77">
          <cell r="A77" t="str">
            <v>KMF</v>
          </cell>
        </row>
        <row r="78">
          <cell r="A78" t="str">
            <v>KPW</v>
          </cell>
        </row>
        <row r="79">
          <cell r="A79" t="str">
            <v>KRW</v>
          </cell>
        </row>
        <row r="80">
          <cell r="A80" t="str">
            <v>KWD</v>
          </cell>
        </row>
        <row r="81">
          <cell r="A81" t="str">
            <v>KYD</v>
          </cell>
        </row>
        <row r="82">
          <cell r="A82" t="str">
            <v>KZT</v>
          </cell>
        </row>
        <row r="83">
          <cell r="A83" t="str">
            <v>LAK</v>
          </cell>
        </row>
        <row r="84">
          <cell r="A84" t="str">
            <v>LBP</v>
          </cell>
        </row>
        <row r="85">
          <cell r="A85" t="str">
            <v>LKR</v>
          </cell>
        </row>
        <row r="86">
          <cell r="A86" t="str">
            <v>LRD</v>
          </cell>
        </row>
        <row r="87">
          <cell r="A87" t="str">
            <v>LSL</v>
          </cell>
        </row>
        <row r="88">
          <cell r="A88" t="str">
            <v>LTL</v>
          </cell>
        </row>
        <row r="89">
          <cell r="A89" t="str">
            <v>LVL</v>
          </cell>
        </row>
        <row r="90">
          <cell r="A90" t="str">
            <v>LYD</v>
          </cell>
        </row>
        <row r="91">
          <cell r="A91" t="str">
            <v>MAD</v>
          </cell>
        </row>
        <row r="92">
          <cell r="A92" t="str">
            <v>MDL</v>
          </cell>
        </row>
        <row r="93">
          <cell r="A93" t="str">
            <v>MGA</v>
          </cell>
        </row>
        <row r="94">
          <cell r="A94" t="str">
            <v>MKD</v>
          </cell>
        </row>
        <row r="95">
          <cell r="A95" t="str">
            <v>MMK</v>
          </cell>
        </row>
        <row r="96">
          <cell r="A96" t="str">
            <v>MNT</v>
          </cell>
        </row>
        <row r="97">
          <cell r="A97" t="str">
            <v>MOP</v>
          </cell>
        </row>
        <row r="98">
          <cell r="A98" t="str">
            <v>MRO</v>
          </cell>
        </row>
        <row r="99">
          <cell r="A99" t="str">
            <v>MUR</v>
          </cell>
        </row>
        <row r="100">
          <cell r="A100" t="str">
            <v>MVR</v>
          </cell>
        </row>
        <row r="101">
          <cell r="A101" t="str">
            <v>MWK</v>
          </cell>
        </row>
        <row r="102">
          <cell r="A102" t="str">
            <v>MXN</v>
          </cell>
        </row>
        <row r="103">
          <cell r="A103" t="str">
            <v>MYR</v>
          </cell>
        </row>
        <row r="104">
          <cell r="A104" t="str">
            <v>MZN</v>
          </cell>
        </row>
        <row r="105">
          <cell r="A105" t="str">
            <v>NAD</v>
          </cell>
        </row>
        <row r="106">
          <cell r="A106" t="str">
            <v>NGN</v>
          </cell>
        </row>
        <row r="107">
          <cell r="A107" t="str">
            <v>NIO</v>
          </cell>
        </row>
        <row r="108">
          <cell r="A108" t="str">
            <v>NOK</v>
          </cell>
        </row>
        <row r="109">
          <cell r="A109" t="str">
            <v>NPR</v>
          </cell>
        </row>
        <row r="110">
          <cell r="A110" t="str">
            <v>NZD</v>
          </cell>
        </row>
        <row r="111">
          <cell r="A111" t="str">
            <v>OMR</v>
          </cell>
        </row>
        <row r="112">
          <cell r="A112" t="str">
            <v>PAB</v>
          </cell>
        </row>
        <row r="113">
          <cell r="A113" t="str">
            <v>PEN</v>
          </cell>
        </row>
        <row r="114">
          <cell r="A114" t="str">
            <v>PGK</v>
          </cell>
        </row>
        <row r="115">
          <cell r="A115" t="str">
            <v>PHP</v>
          </cell>
        </row>
        <row r="116">
          <cell r="A116" t="str">
            <v>PKR</v>
          </cell>
        </row>
        <row r="117">
          <cell r="A117" t="str">
            <v>PLN</v>
          </cell>
        </row>
        <row r="118">
          <cell r="A118" t="str">
            <v>PYG</v>
          </cell>
        </row>
        <row r="119">
          <cell r="A119" t="str">
            <v>QAR</v>
          </cell>
        </row>
        <row r="120">
          <cell r="A120" t="str">
            <v>RON</v>
          </cell>
        </row>
        <row r="121">
          <cell r="A121" t="str">
            <v>RSD</v>
          </cell>
        </row>
        <row r="122">
          <cell r="A122" t="str">
            <v>RUB</v>
          </cell>
        </row>
        <row r="123">
          <cell r="A123" t="str">
            <v>RWF</v>
          </cell>
        </row>
        <row r="124">
          <cell r="A124" t="str">
            <v>SAR</v>
          </cell>
        </row>
        <row r="125">
          <cell r="A125" t="str">
            <v>SBD</v>
          </cell>
        </row>
        <row r="126">
          <cell r="A126" t="str">
            <v>SCR</v>
          </cell>
        </row>
        <row r="127">
          <cell r="A127" t="str">
            <v>SDG</v>
          </cell>
        </row>
        <row r="128">
          <cell r="A128" t="str">
            <v>SEK</v>
          </cell>
        </row>
        <row r="129">
          <cell r="A129" t="str">
            <v>SGD</v>
          </cell>
        </row>
        <row r="130">
          <cell r="A130" t="str">
            <v>SHP</v>
          </cell>
        </row>
        <row r="131">
          <cell r="A131" t="str">
            <v>SLL</v>
          </cell>
        </row>
        <row r="132">
          <cell r="A132" t="str">
            <v>SOS</v>
          </cell>
        </row>
        <row r="133">
          <cell r="A133" t="str">
            <v>SPL*</v>
          </cell>
        </row>
        <row r="134">
          <cell r="A134" t="str">
            <v>SRD</v>
          </cell>
        </row>
        <row r="135">
          <cell r="A135" t="str">
            <v>STD</v>
          </cell>
        </row>
        <row r="136">
          <cell r="A136" t="str">
            <v>SVC</v>
          </cell>
        </row>
        <row r="137">
          <cell r="A137" t="str">
            <v>SYP</v>
          </cell>
        </row>
        <row r="138">
          <cell r="A138" t="str">
            <v>SZL</v>
          </cell>
        </row>
        <row r="139">
          <cell r="A139" t="str">
            <v>THB</v>
          </cell>
        </row>
        <row r="140">
          <cell r="A140" t="str">
            <v>TJS</v>
          </cell>
        </row>
        <row r="141">
          <cell r="A141" t="str">
            <v>TMT</v>
          </cell>
        </row>
        <row r="142">
          <cell r="A142" t="str">
            <v>TND</v>
          </cell>
        </row>
        <row r="143">
          <cell r="A143" t="str">
            <v>TOP</v>
          </cell>
        </row>
        <row r="144">
          <cell r="A144" t="str">
            <v>TRY</v>
          </cell>
        </row>
        <row r="145">
          <cell r="A145" t="str">
            <v>TTD</v>
          </cell>
        </row>
        <row r="146">
          <cell r="A146" t="str">
            <v>TVD</v>
          </cell>
        </row>
        <row r="147">
          <cell r="A147" t="str">
            <v>TWD</v>
          </cell>
        </row>
        <row r="148">
          <cell r="A148" t="str">
            <v>TZS</v>
          </cell>
        </row>
        <row r="149">
          <cell r="A149" t="str">
            <v>UAH</v>
          </cell>
        </row>
        <row r="150">
          <cell r="A150" t="str">
            <v>UGX</v>
          </cell>
        </row>
        <row r="151">
          <cell r="A151" t="str">
            <v>USD</v>
          </cell>
        </row>
        <row r="152">
          <cell r="A152" t="str">
            <v>UYU</v>
          </cell>
        </row>
        <row r="153">
          <cell r="A153" t="str">
            <v>UZS</v>
          </cell>
        </row>
        <row r="154">
          <cell r="A154" t="str">
            <v>VEF</v>
          </cell>
        </row>
        <row r="155">
          <cell r="A155" t="str">
            <v>VND</v>
          </cell>
        </row>
        <row r="156">
          <cell r="A156" t="str">
            <v>VUV</v>
          </cell>
        </row>
        <row r="157">
          <cell r="A157" t="str">
            <v>WST</v>
          </cell>
        </row>
        <row r="158">
          <cell r="A158" t="str">
            <v>XAF</v>
          </cell>
        </row>
        <row r="159">
          <cell r="A159" t="str">
            <v>XCD</v>
          </cell>
        </row>
        <row r="160">
          <cell r="A160" t="str">
            <v>XDR</v>
          </cell>
        </row>
        <row r="161">
          <cell r="A161" t="str">
            <v>XOF</v>
          </cell>
        </row>
        <row r="162">
          <cell r="A162" t="str">
            <v>XPF</v>
          </cell>
        </row>
        <row r="163">
          <cell r="A163" t="str">
            <v>YER</v>
          </cell>
        </row>
        <row r="164">
          <cell r="A164" t="str">
            <v>ZAR</v>
          </cell>
        </row>
        <row r="165">
          <cell r="A165" t="str">
            <v>ZMK</v>
          </cell>
        </row>
        <row r="166">
          <cell r="A166" t="str">
            <v>ZWD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A2:U63"/>
  <sheetViews>
    <sheetView tabSelected="1" view="pageBreakPreview" zoomScaleNormal="100" zoomScaleSheetLayoutView="100" workbookViewId="0">
      <selection activeCell="B3" sqref="B3"/>
    </sheetView>
  </sheetViews>
  <sheetFormatPr defaultColWidth="9.140625" defaultRowHeight="12.75" x14ac:dyDescent="0.2"/>
  <cols>
    <col min="1" max="1" width="4.42578125" style="6" customWidth="1"/>
    <col min="2" max="2" width="42.28515625" style="6" bestFit="1" customWidth="1"/>
    <col min="3" max="3" width="17.28515625" style="6" bestFit="1" customWidth="1"/>
    <col min="4" max="4" width="10.42578125" style="6" bestFit="1" customWidth="1"/>
    <col min="5" max="5" width="10.28515625" style="6" bestFit="1" customWidth="1"/>
    <col min="6" max="6" width="9.7109375" style="6" bestFit="1" customWidth="1"/>
    <col min="7" max="7" width="10.5703125" style="6" bestFit="1" customWidth="1"/>
    <col min="8" max="8" width="10.28515625" style="6" bestFit="1" customWidth="1"/>
    <col min="9" max="9" width="10.5703125" style="6" bestFit="1" customWidth="1"/>
    <col min="10" max="11" width="10.28515625" style="6" bestFit="1" customWidth="1"/>
    <col min="12" max="12" width="11.140625" style="6" customWidth="1"/>
    <col min="13" max="13" width="9.85546875" style="6" bestFit="1" customWidth="1"/>
    <col min="14" max="15" width="10.42578125" style="6" bestFit="1" customWidth="1"/>
    <col min="16" max="16" width="9.85546875" style="6" bestFit="1" customWidth="1"/>
    <col min="17" max="17" width="10.42578125" style="6" bestFit="1" customWidth="1"/>
    <col min="18" max="18" width="11" style="6" customWidth="1"/>
    <col min="19" max="19" width="12.140625" style="6" bestFit="1" customWidth="1"/>
    <col min="20" max="16384" width="9.140625" style="6"/>
  </cols>
  <sheetData>
    <row r="2" spans="1:10" x14ac:dyDescent="0.2">
      <c r="A2" s="6" t="s">
        <v>281</v>
      </c>
    </row>
    <row r="3" spans="1:10" x14ac:dyDescent="0.2">
      <c r="B3" s="65">
        <v>46295</v>
      </c>
    </row>
    <row r="4" spans="1:10" ht="13.5" thickBot="1" x14ac:dyDescent="0.25"/>
    <row r="5" spans="1:10" x14ac:dyDescent="0.2">
      <c r="A5" s="180" t="s">
        <v>0</v>
      </c>
      <c r="B5" s="178" t="s">
        <v>282</v>
      </c>
      <c r="C5" s="182" t="s">
        <v>27</v>
      </c>
      <c r="D5" s="183"/>
      <c r="E5" s="183"/>
      <c r="F5" s="183"/>
      <c r="G5" s="183"/>
      <c r="H5" s="183"/>
      <c r="I5" s="183"/>
      <c r="J5" s="184"/>
    </row>
    <row r="6" spans="1:10" s="11" customFormat="1" ht="117.75" customHeight="1" x14ac:dyDescent="0.2">
      <c r="A6" s="181"/>
      <c r="B6" s="179"/>
      <c r="C6" s="8" t="s">
        <v>28</v>
      </c>
      <c r="D6" s="9" t="s">
        <v>29</v>
      </c>
      <c r="E6" s="9" t="s">
        <v>30</v>
      </c>
      <c r="F6" s="9" t="s">
        <v>31</v>
      </c>
      <c r="G6" s="9" t="s">
        <v>32</v>
      </c>
      <c r="H6" s="9" t="s">
        <v>33</v>
      </c>
      <c r="I6" s="9" t="s">
        <v>34</v>
      </c>
      <c r="J6" s="9" t="s">
        <v>35</v>
      </c>
    </row>
    <row r="7" spans="1:10" x14ac:dyDescent="0.2">
      <c r="A7" s="55">
        <f t="shared" ref="A7:A25" si="0">A32</f>
        <v>1</v>
      </c>
      <c r="B7" s="15" t="str">
        <f t="shared" ref="B7:B25" si="1">B32</f>
        <v>საქართველოს ბანკი</v>
      </c>
      <c r="C7" s="58">
        <f t="shared" ref="C7:C25" si="2">C32/C$31</f>
        <v>0.38527388223560405</v>
      </c>
      <c r="D7" s="59">
        <f t="shared" ref="D7" si="3">E32/E$31</f>
        <v>0.38519851139571637</v>
      </c>
      <c r="E7" s="59">
        <f t="shared" ref="E7" si="4">G32/G$31</f>
        <v>0.38920619052366101</v>
      </c>
      <c r="F7" s="59">
        <f t="shared" ref="F7" si="5">H32/H$31</f>
        <v>0.39940363644504012</v>
      </c>
      <c r="G7" s="59">
        <f t="shared" ref="G7" si="6">J32/J$31</f>
        <v>0.4045655936828354</v>
      </c>
      <c r="H7" s="59">
        <f t="shared" ref="H7" si="7">K32/K$31</f>
        <v>0.34342767032389449</v>
      </c>
      <c r="I7" s="59">
        <f t="shared" ref="I7" si="8">L32/L$31</f>
        <v>0.44974793889458914</v>
      </c>
      <c r="J7" s="59">
        <f t="shared" ref="J7" si="9">O32/O$31</f>
        <v>0.36373919258828219</v>
      </c>
    </row>
    <row r="8" spans="1:10" x14ac:dyDescent="0.2">
      <c r="A8" s="54">
        <f t="shared" si="0"/>
        <v>2</v>
      </c>
      <c r="B8" s="12" t="str">
        <f t="shared" si="1"/>
        <v>თი–ბი–სი ბანკი</v>
      </c>
      <c r="C8" s="56">
        <f t="shared" si="2"/>
        <v>0.36498524353841627</v>
      </c>
      <c r="D8" s="57">
        <f t="shared" ref="D8:D24" si="10">E33/E$31</f>
        <v>0.37254498687571791</v>
      </c>
      <c r="E8" s="57">
        <f t="shared" ref="E8:E24" si="11">G33/G$31</f>
        <v>0.3682994754642675</v>
      </c>
      <c r="F8" s="57">
        <f t="shared" ref="F8:F24" si="12">H33/H$31</f>
        <v>0.36905554838473403</v>
      </c>
      <c r="G8" s="57">
        <f t="shared" ref="G8:G24" si="13">J33/J$31</f>
        <v>0.35285289900853034</v>
      </c>
      <c r="H8" s="57">
        <f t="shared" ref="H8:H24" si="14">K33/K$31</f>
        <v>0.37119733061945664</v>
      </c>
      <c r="I8" s="57">
        <f t="shared" ref="I8:I24" si="15">L33/L$31</f>
        <v>0.33929593802226848</v>
      </c>
      <c r="J8" s="57">
        <f t="shared" ref="J8:J24" si="16">O33/O$31</f>
        <v>0.34683535240584851</v>
      </c>
    </row>
    <row r="9" spans="1:10" x14ac:dyDescent="0.2">
      <c r="A9" s="55">
        <f t="shared" si="0"/>
        <v>3</v>
      </c>
      <c r="B9" s="15" t="str">
        <f t="shared" si="1"/>
        <v>ბაზის ბანკი</v>
      </c>
      <c r="C9" s="58">
        <f t="shared" si="2"/>
        <v>5.5345104123359863E-2</v>
      </c>
      <c r="D9" s="59">
        <f t="shared" si="10"/>
        <v>4.2418295147188825E-2</v>
      </c>
      <c r="E9" s="59">
        <f t="shared" si="11"/>
        <v>5.1567525440567634E-2</v>
      </c>
      <c r="F9" s="59">
        <f t="shared" si="12"/>
        <v>5.4001050121517541E-2</v>
      </c>
      <c r="G9" s="59">
        <f t="shared" si="13"/>
        <v>5.6569216263219105E-2</v>
      </c>
      <c r="H9" s="59">
        <f t="shared" si="14"/>
        <v>6.8550596824516655E-2</v>
      </c>
      <c r="I9" s="59">
        <f t="shared" si="15"/>
        <v>4.7714697776294668E-2</v>
      </c>
      <c r="J9" s="59">
        <f t="shared" si="16"/>
        <v>7.6032441772272308E-2</v>
      </c>
    </row>
    <row r="10" spans="1:10" x14ac:dyDescent="0.2">
      <c r="A10" s="54">
        <f t="shared" si="0"/>
        <v>4</v>
      </c>
      <c r="B10" s="12" t="str">
        <f t="shared" si="1"/>
        <v>ლიბერთი ბანკი</v>
      </c>
      <c r="C10" s="56">
        <f t="shared" si="2"/>
        <v>5.5335101270609935E-2</v>
      </c>
      <c r="D10" s="57">
        <f t="shared" si="10"/>
        <v>5.9197151864201727E-2</v>
      </c>
      <c r="E10" s="57">
        <f t="shared" si="11"/>
        <v>5.8381439795010766E-2</v>
      </c>
      <c r="F10" s="57">
        <f t="shared" si="12"/>
        <v>6.5056525801646101E-2</v>
      </c>
      <c r="G10" s="57">
        <f t="shared" si="13"/>
        <v>7.0991876761701947E-2</v>
      </c>
      <c r="H10" s="57">
        <f t="shared" si="14"/>
        <v>7.3039089921401068E-2</v>
      </c>
      <c r="I10" s="57">
        <f t="shared" si="15"/>
        <v>6.9478938692796519E-2</v>
      </c>
      <c r="J10" s="57">
        <f t="shared" si="16"/>
        <v>3.8652289924538986E-2</v>
      </c>
    </row>
    <row r="11" spans="1:10" x14ac:dyDescent="0.2">
      <c r="A11" s="55">
        <f t="shared" si="0"/>
        <v>5</v>
      </c>
      <c r="B11" s="15" t="str">
        <f t="shared" si="1"/>
        <v>კრედო ბანკი</v>
      </c>
      <c r="C11" s="58">
        <f t="shared" si="2"/>
        <v>3.6986622443756896E-2</v>
      </c>
      <c r="D11" s="59">
        <f t="shared" si="10"/>
        <v>4.5739508785231038E-2</v>
      </c>
      <c r="E11" s="59">
        <f t="shared" si="11"/>
        <v>3.8230492893540177E-2</v>
      </c>
      <c r="F11" s="59">
        <f t="shared" si="12"/>
        <v>2.7707331695525146E-2</v>
      </c>
      <c r="G11" s="59">
        <f t="shared" si="13"/>
        <v>3.1411056826706613E-2</v>
      </c>
      <c r="H11" s="59">
        <f t="shared" si="14"/>
        <v>2.8564839776242995E-2</v>
      </c>
      <c r="I11" s="59">
        <f t="shared" si="15"/>
        <v>3.3514477326722879E-2</v>
      </c>
      <c r="J11" s="59">
        <f t="shared" si="16"/>
        <v>3.0174754439397666E-2</v>
      </c>
    </row>
    <row r="12" spans="1:10" x14ac:dyDescent="0.2">
      <c r="A12" s="54">
        <f t="shared" si="0"/>
        <v>6</v>
      </c>
      <c r="B12" s="12" t="str">
        <f t="shared" si="1"/>
        <v>პროკრედიტ ბანკი</v>
      </c>
      <c r="C12" s="56">
        <f t="shared" si="2"/>
        <v>1.9640538529813491E-2</v>
      </c>
      <c r="D12" s="57">
        <f t="shared" si="10"/>
        <v>1.9583066611525098E-2</v>
      </c>
      <c r="E12" s="57">
        <f t="shared" si="11"/>
        <v>1.9634170155375628E-2</v>
      </c>
      <c r="F12" s="57">
        <f t="shared" si="12"/>
        <v>1.9307686052590464E-2</v>
      </c>
      <c r="G12" s="57">
        <f t="shared" si="13"/>
        <v>2.1150161721534274E-2</v>
      </c>
      <c r="H12" s="57">
        <f t="shared" si="14"/>
        <v>2.8171694776014031E-2</v>
      </c>
      <c r="I12" s="57">
        <f t="shared" si="15"/>
        <v>1.596108572821579E-2</v>
      </c>
      <c r="J12" s="57">
        <f t="shared" si="16"/>
        <v>1.9675414022841276E-2</v>
      </c>
    </row>
    <row r="13" spans="1:10" x14ac:dyDescent="0.2">
      <c r="A13" s="55">
        <f t="shared" si="0"/>
        <v>7</v>
      </c>
      <c r="B13" s="15" t="str">
        <f t="shared" si="1"/>
        <v>ტერა ბანკი</v>
      </c>
      <c r="C13" s="58">
        <f t="shared" si="2"/>
        <v>1.9124181355366966E-2</v>
      </c>
      <c r="D13" s="59">
        <f t="shared" si="10"/>
        <v>2.0955464300779471E-2</v>
      </c>
      <c r="E13" s="59">
        <f t="shared" si="11"/>
        <v>1.9219712840649075E-2</v>
      </c>
      <c r="F13" s="59">
        <f t="shared" si="12"/>
        <v>1.8065521305980409E-2</v>
      </c>
      <c r="G13" s="59">
        <f t="shared" si="13"/>
        <v>1.8876370417600413E-2</v>
      </c>
      <c r="H13" s="59">
        <f t="shared" si="14"/>
        <v>2.3933477202588628E-2</v>
      </c>
      <c r="I13" s="59">
        <f t="shared" si="15"/>
        <v>1.5139051058705121E-2</v>
      </c>
      <c r="J13" s="59">
        <f t="shared" si="16"/>
        <v>1.8601017843492402E-2</v>
      </c>
    </row>
    <row r="14" spans="1:10" x14ac:dyDescent="0.2">
      <c r="A14" s="54">
        <f t="shared" si="0"/>
        <v>8</v>
      </c>
      <c r="B14" s="12" t="str">
        <f t="shared" si="1"/>
        <v>ქართუ ბანკი</v>
      </c>
      <c r="C14" s="56">
        <f t="shared" si="2"/>
        <v>1.9075397567009097E-2</v>
      </c>
      <c r="D14" s="57">
        <f t="shared" si="10"/>
        <v>1.4493623051329466E-2</v>
      </c>
      <c r="E14" s="57">
        <f t="shared" si="11"/>
        <v>1.7342477026404176E-2</v>
      </c>
      <c r="F14" s="57">
        <f t="shared" si="12"/>
        <v>2.0217427906684304E-2</v>
      </c>
      <c r="G14" s="57">
        <f t="shared" si="13"/>
        <v>2.2005013390676727E-2</v>
      </c>
      <c r="H14" s="57">
        <f t="shared" si="14"/>
        <v>2.7363094648972536E-2</v>
      </c>
      <c r="I14" s="57">
        <f t="shared" si="15"/>
        <v>1.8045266906262711E-2</v>
      </c>
      <c r="J14" s="57">
        <f t="shared" si="16"/>
        <v>2.8565474478565885E-2</v>
      </c>
    </row>
    <row r="15" spans="1:10" x14ac:dyDescent="0.2">
      <c r="A15" s="55">
        <f t="shared" si="0"/>
        <v>9</v>
      </c>
      <c r="B15" s="15" t="str">
        <f t="shared" si="1"/>
        <v>ხალიკ ბანკი</v>
      </c>
      <c r="C15" s="58">
        <f t="shared" si="2"/>
        <v>9.7685126377574944E-3</v>
      </c>
      <c r="D15" s="59">
        <f t="shared" si="10"/>
        <v>1.2429146507679845E-2</v>
      </c>
      <c r="E15" s="59">
        <f t="shared" si="11"/>
        <v>8.6418623808928972E-3</v>
      </c>
      <c r="F15" s="59">
        <f t="shared" si="12"/>
        <v>4.2323266482848501E-3</v>
      </c>
      <c r="G15" s="59">
        <f t="shared" si="13"/>
        <v>2.9641708482225516E-3</v>
      </c>
      <c r="H15" s="59">
        <f t="shared" si="14"/>
        <v>3.0339250556428352E-3</v>
      </c>
      <c r="I15" s="59">
        <f t="shared" si="15"/>
        <v>2.9126208689873728E-3</v>
      </c>
      <c r="J15" s="59">
        <f t="shared" si="16"/>
        <v>1.5938442146405305E-2</v>
      </c>
    </row>
    <row r="16" spans="1:10" x14ac:dyDescent="0.2">
      <c r="A16" s="54">
        <f t="shared" si="0"/>
        <v>10</v>
      </c>
      <c r="B16" s="12" t="str">
        <f t="shared" si="1"/>
        <v>იშ ბანკ</v>
      </c>
      <c r="C16" s="56">
        <f t="shared" si="2"/>
        <v>6.5326403325045752E-3</v>
      </c>
      <c r="D16" s="57">
        <f t="shared" si="10"/>
        <v>4.4136146829434966E-3</v>
      </c>
      <c r="E16" s="57">
        <f t="shared" si="11"/>
        <v>5.9812644036697895E-3</v>
      </c>
      <c r="F16" s="57">
        <f t="shared" si="12"/>
        <v>6.3152544889599491E-3</v>
      </c>
      <c r="G16" s="57">
        <f t="shared" si="13"/>
        <v>3.3782873440873201E-3</v>
      </c>
      <c r="H16" s="57">
        <f t="shared" si="14"/>
        <v>7.5262672655331611E-3</v>
      </c>
      <c r="I16" s="57">
        <f t="shared" si="15"/>
        <v>3.12833850649838E-4</v>
      </c>
      <c r="J16" s="57">
        <f t="shared" si="16"/>
        <v>9.5521671097956503E-3</v>
      </c>
    </row>
    <row r="17" spans="1:20" x14ac:dyDescent="0.2">
      <c r="A17" s="55">
        <f t="shared" si="0"/>
        <v>11</v>
      </c>
      <c r="B17" s="15" t="str">
        <f t="shared" si="1"/>
        <v>მიკრობანკი კრისტალი</v>
      </c>
      <c r="C17" s="58">
        <f t="shared" si="2"/>
        <v>5.8822277258952522E-3</v>
      </c>
      <c r="D17" s="59">
        <f t="shared" si="10"/>
        <v>7.6532981701935609E-3</v>
      </c>
      <c r="E17" s="59">
        <f t="shared" si="11"/>
        <v>5.7660938280307819E-3</v>
      </c>
      <c r="F17" s="59">
        <f t="shared" si="12"/>
        <v>7.0680118468603227E-4</v>
      </c>
      <c r="G17" s="59">
        <f t="shared" si="13"/>
        <v>8.105040795533076E-4</v>
      </c>
      <c r="H17" s="59">
        <f t="shared" si="14"/>
        <v>2.4554036789803492E-5</v>
      </c>
      <c r="I17" s="59">
        <f t="shared" si="15"/>
        <v>1.3913394138325844E-3</v>
      </c>
      <c r="J17" s="59">
        <f t="shared" si="16"/>
        <v>6.5182174518152542E-3</v>
      </c>
    </row>
    <row r="18" spans="1:20" x14ac:dyDescent="0.2">
      <c r="A18" s="54">
        <f t="shared" si="0"/>
        <v>12</v>
      </c>
      <c r="B18" s="12" t="str">
        <f t="shared" si="1"/>
        <v>პაშაბანკი</v>
      </c>
      <c r="C18" s="56">
        <f t="shared" si="2"/>
        <v>5.6774959135947566E-3</v>
      </c>
      <c r="D18" s="57">
        <f t="shared" si="10"/>
        <v>5.4068362146129818E-3</v>
      </c>
      <c r="E18" s="57">
        <f t="shared" si="11"/>
        <v>5.2288106646233056E-3</v>
      </c>
      <c r="F18" s="57">
        <f t="shared" si="12"/>
        <v>5.530615704397287E-3</v>
      </c>
      <c r="G18" s="57">
        <f t="shared" si="13"/>
        <v>4.2133916176364918E-3</v>
      </c>
      <c r="H18" s="57">
        <f t="shared" si="14"/>
        <v>7.1717273888603373E-3</v>
      </c>
      <c r="I18" s="57">
        <f t="shared" si="15"/>
        <v>2.0271127791655977E-3</v>
      </c>
      <c r="J18" s="57">
        <f t="shared" si="16"/>
        <v>8.1346527355942427E-3</v>
      </c>
    </row>
    <row r="19" spans="1:20" ht="12" customHeight="1" x14ac:dyDescent="0.2">
      <c r="A19" s="55">
        <f t="shared" si="0"/>
        <v>13</v>
      </c>
      <c r="B19" s="15" t="str">
        <f t="shared" si="1"/>
        <v>ზირაათ ბანკი</v>
      </c>
      <c r="C19" s="58">
        <f t="shared" si="2"/>
        <v>4.7598179518423354E-3</v>
      </c>
      <c r="D19" s="59">
        <f t="shared" si="10"/>
        <v>3.7738254826239792E-3</v>
      </c>
      <c r="E19" s="59">
        <f t="shared" si="11"/>
        <v>3.8344340624988731E-3</v>
      </c>
      <c r="F19" s="59">
        <f t="shared" si="12"/>
        <v>4.6424679045619366E-3</v>
      </c>
      <c r="G19" s="59">
        <f t="shared" si="13"/>
        <v>3.8039766010294438E-3</v>
      </c>
      <c r="H19" s="59">
        <f t="shared" si="14"/>
        <v>6.4492353657491569E-3</v>
      </c>
      <c r="I19" s="59">
        <f t="shared" si="15"/>
        <v>1.8490689411751807E-3</v>
      </c>
      <c r="J19" s="59">
        <f t="shared" si="16"/>
        <v>9.8275426701814397E-3</v>
      </c>
    </row>
    <row r="20" spans="1:20" x14ac:dyDescent="0.2">
      <c r="A20" s="54">
        <f t="shared" si="0"/>
        <v>14</v>
      </c>
      <c r="B20" s="12" t="str">
        <f t="shared" si="1"/>
        <v>ვი–თი–ბი ბანკი</v>
      </c>
      <c r="C20" s="56">
        <f t="shared" si="2"/>
        <v>3.6471339121664677E-3</v>
      </c>
      <c r="D20" s="57">
        <f t="shared" si="10"/>
        <v>1.9645967594438206E-3</v>
      </c>
      <c r="E20" s="57">
        <f t="shared" si="11"/>
        <v>1.5854975813572294E-3</v>
      </c>
      <c r="F20" s="57">
        <f t="shared" si="12"/>
        <v>1.7112235140459198E-4</v>
      </c>
      <c r="G20" s="57">
        <f t="shared" si="13"/>
        <v>1.9223024583906215E-4</v>
      </c>
      <c r="H20" s="57">
        <f t="shared" si="14"/>
        <v>3.3736084406212573E-4</v>
      </c>
      <c r="I20" s="57">
        <f t="shared" si="15"/>
        <v>8.4975363281075136E-5</v>
      </c>
      <c r="J20" s="57">
        <f t="shared" si="16"/>
        <v>1.4937373018678137E-2</v>
      </c>
    </row>
    <row r="21" spans="1:20" x14ac:dyDescent="0.2">
      <c r="A21" s="55">
        <f t="shared" si="0"/>
        <v>15</v>
      </c>
      <c r="B21" s="15" t="str">
        <f t="shared" si="1"/>
        <v>პეივბანკი</v>
      </c>
      <c r="C21" s="58">
        <f t="shared" si="2"/>
        <v>2.7281228410024967E-3</v>
      </c>
      <c r="D21" s="59">
        <f t="shared" si="10"/>
        <v>0</v>
      </c>
      <c r="E21" s="59">
        <f t="shared" si="11"/>
        <v>2.9251486217567791E-3</v>
      </c>
      <c r="F21" s="59">
        <f t="shared" si="12"/>
        <v>2.9901773406340567E-3</v>
      </c>
      <c r="G21" s="59">
        <f t="shared" si="13"/>
        <v>3.4289005132946393E-3</v>
      </c>
      <c r="H21" s="59">
        <f t="shared" si="14"/>
        <v>8.068674208191691E-3</v>
      </c>
      <c r="I21" s="59">
        <f t="shared" si="15"/>
        <v>0</v>
      </c>
      <c r="J21" s="59">
        <f t="shared" si="16"/>
        <v>1.6491410031207903E-3</v>
      </c>
    </row>
    <row r="22" spans="1:20" x14ac:dyDescent="0.2">
      <c r="A22" s="54">
        <f t="shared" si="0"/>
        <v>16</v>
      </c>
      <c r="B22" s="12" t="str">
        <f t="shared" si="1"/>
        <v>სილქ ბანკი</v>
      </c>
      <c r="C22" s="56">
        <f t="shared" si="2"/>
        <v>2.0269954711420006E-3</v>
      </c>
      <c r="D22" s="57">
        <f t="shared" si="10"/>
        <v>1.944549520217217E-3</v>
      </c>
      <c r="E22" s="57">
        <f t="shared" si="11"/>
        <v>1.8295944752171314E-3</v>
      </c>
      <c r="F22" s="57">
        <f t="shared" si="12"/>
        <v>1.9630831009158109E-3</v>
      </c>
      <c r="G22" s="57">
        <f t="shared" si="13"/>
        <v>2.1684913543142934E-3</v>
      </c>
      <c r="H22" s="57">
        <f t="shared" si="14"/>
        <v>2.7676919145727774E-3</v>
      </c>
      <c r="I22" s="57">
        <f t="shared" si="15"/>
        <v>1.725668224622331E-3</v>
      </c>
      <c r="J22" s="57">
        <f t="shared" si="16"/>
        <v>3.1080321177176917E-3</v>
      </c>
    </row>
    <row r="23" spans="1:20" x14ac:dyDescent="0.2">
      <c r="A23" s="55">
        <f t="shared" si="0"/>
        <v>17</v>
      </c>
      <c r="B23" s="15" t="str">
        <f t="shared" si="1"/>
        <v>მიკრობანკი ემბისი</v>
      </c>
      <c r="C23" s="58">
        <f t="shared" si="2"/>
        <v>1.8325271281807414E-3</v>
      </c>
      <c r="D23" s="59">
        <f t="shared" si="10"/>
        <v>1.9694614309353465E-3</v>
      </c>
      <c r="E23" s="59">
        <f t="shared" si="11"/>
        <v>1.8584126879818445E-3</v>
      </c>
      <c r="F23" s="59">
        <f t="shared" si="12"/>
        <v>2.6526010356806018E-4</v>
      </c>
      <c r="G23" s="59">
        <f t="shared" si="13"/>
        <v>3.0417945214187317E-4</v>
      </c>
      <c r="H23" s="59">
        <f t="shared" si="14"/>
        <v>0</v>
      </c>
      <c r="I23" s="59">
        <f t="shared" si="15"/>
        <v>5.2897513145055844E-4</v>
      </c>
      <c r="J23" s="59">
        <f t="shared" si="16"/>
        <v>1.6907687858163083E-3</v>
      </c>
    </row>
    <row r="24" spans="1:20" x14ac:dyDescent="0.2">
      <c r="A24" s="54">
        <f t="shared" si="0"/>
        <v>18</v>
      </c>
      <c r="B24" s="12" t="str">
        <f t="shared" si="1"/>
        <v>ჰეშბანკი</v>
      </c>
      <c r="C24" s="56">
        <f t="shared" si="2"/>
        <v>1.2839340163903409E-3</v>
      </c>
      <c r="D24" s="57">
        <f t="shared" si="10"/>
        <v>3.1406319966045506E-4</v>
      </c>
      <c r="E24" s="57">
        <f t="shared" si="11"/>
        <v>4.1766785836810341E-4</v>
      </c>
      <c r="F24" s="57">
        <f t="shared" si="12"/>
        <v>3.3388090177311641E-4</v>
      </c>
      <c r="G24" s="57">
        <f t="shared" si="13"/>
        <v>2.7783129878783001E-4</v>
      </c>
      <c r="H24" s="57">
        <f t="shared" si="14"/>
        <v>3.0811583886742363E-4</v>
      </c>
      <c r="I24" s="57">
        <f t="shared" si="15"/>
        <v>2.5545032034958866E-4</v>
      </c>
      <c r="J24" s="57">
        <f t="shared" si="16"/>
        <v>6.0279094251375924E-3</v>
      </c>
    </row>
    <row r="25" spans="1:20" ht="13.5" thickBot="1" x14ac:dyDescent="0.25">
      <c r="A25" s="55">
        <f t="shared" si="0"/>
        <v>19</v>
      </c>
      <c r="B25" s="15" t="str">
        <f t="shared" si="1"/>
        <v>პეისერა</v>
      </c>
      <c r="C25" s="58">
        <f t="shared" si="2"/>
        <v>9.452100559303508E-5</v>
      </c>
      <c r="D25" s="59">
        <f t="shared" ref="D25" si="17">E50/E$31</f>
        <v>0</v>
      </c>
      <c r="E25" s="59">
        <f t="shared" ref="E25" si="18">G50/G$31</f>
        <v>4.9729296127240904E-5</v>
      </c>
      <c r="F25" s="59">
        <f t="shared" ref="F25" si="19">H50/H$31</f>
        <v>3.4282557097993633E-5</v>
      </c>
      <c r="G25" s="59">
        <f t="shared" ref="G25" si="20">J50/J$31</f>
        <v>3.5848572287626569E-5</v>
      </c>
      <c r="H25" s="59">
        <f t="shared" ref="H25" si="21">K50/K$31</f>
        <v>6.4653988644032084E-5</v>
      </c>
      <c r="I25" s="59">
        <f t="shared" ref="I25" si="22">L50/L$31</f>
        <v>1.4560700631563774E-5</v>
      </c>
      <c r="J25" s="59">
        <f t="shared" ref="J25" si="23">O50/O$31</f>
        <v>3.3981606050078223E-4</v>
      </c>
    </row>
    <row r="26" spans="1:20" ht="13.5" thickBot="1" x14ac:dyDescent="0.25">
      <c r="A26" s="18"/>
      <c r="B26" s="19" t="str">
        <f>B31</f>
        <v>კონსოლიდირებული</v>
      </c>
      <c r="C26" s="20">
        <f>SUM(C7:C25)</f>
        <v>1.0000000000000062</v>
      </c>
      <c r="D26" s="21">
        <f t="shared" ref="D26:J26" si="24">SUM(D7:D25)</f>
        <v>1.0000000000000007</v>
      </c>
      <c r="E26" s="21">
        <f t="shared" si="24"/>
        <v>0.99999999999999956</v>
      </c>
      <c r="F26" s="21">
        <f t="shared" si="24"/>
        <v>1.000000000000002</v>
      </c>
      <c r="G26" s="21">
        <f t="shared" si="24"/>
        <v>0.99999999999999911</v>
      </c>
      <c r="H26" s="21">
        <f t="shared" si="24"/>
        <v>1.0000000000000004</v>
      </c>
      <c r="I26" s="21">
        <f t="shared" si="24"/>
        <v>1.0000000000000011</v>
      </c>
      <c r="J26" s="21">
        <f t="shared" si="24"/>
        <v>1.0000000000000024</v>
      </c>
    </row>
    <row r="27" spans="1:20" x14ac:dyDescent="0.2">
      <c r="A27" s="126"/>
      <c r="B27" s="127"/>
      <c r="C27" s="128"/>
      <c r="D27" s="128"/>
      <c r="E27" s="128"/>
      <c r="F27" s="128"/>
      <c r="G27" s="128"/>
      <c r="H27" s="128"/>
      <c r="I27" s="128"/>
      <c r="J27" s="128"/>
    </row>
    <row r="28" spans="1:20" ht="13.5" thickBot="1" x14ac:dyDescent="0.25">
      <c r="B28" s="61" t="s">
        <v>36</v>
      </c>
      <c r="S28" s="23"/>
    </row>
    <row r="29" spans="1:20" ht="13.5" thickBot="1" x14ac:dyDescent="0.25">
      <c r="A29" s="180" t="s">
        <v>0</v>
      </c>
      <c r="B29" s="178" t="s">
        <v>282</v>
      </c>
      <c r="C29" s="182" t="s">
        <v>28</v>
      </c>
      <c r="D29" s="183"/>
      <c r="E29" s="183"/>
      <c r="F29" s="184"/>
      <c r="G29" s="159" t="s">
        <v>37</v>
      </c>
      <c r="H29" s="176"/>
      <c r="I29" s="176"/>
      <c r="J29" s="176"/>
      <c r="K29" s="176"/>
      <c r="L29" s="176"/>
      <c r="M29" s="176"/>
      <c r="N29" s="177"/>
      <c r="O29" s="175" t="s">
        <v>38</v>
      </c>
      <c r="P29" s="176"/>
      <c r="Q29" s="177"/>
      <c r="R29" s="175" t="s">
        <v>39</v>
      </c>
      <c r="S29" s="176"/>
      <c r="T29" s="177"/>
    </row>
    <row r="30" spans="1:20" ht="150.75" customHeight="1" thickBot="1" x14ac:dyDescent="0.25">
      <c r="A30" s="181"/>
      <c r="B30" s="179"/>
      <c r="C30" s="8" t="s">
        <v>40</v>
      </c>
      <c r="D30" s="9" t="s">
        <v>41</v>
      </c>
      <c r="E30" s="9" t="s">
        <v>29</v>
      </c>
      <c r="F30" s="10" t="s">
        <v>42</v>
      </c>
      <c r="G30" s="81" t="s">
        <v>30</v>
      </c>
      <c r="H30" s="82" t="s">
        <v>43</v>
      </c>
      <c r="I30" s="82" t="s">
        <v>174</v>
      </c>
      <c r="J30" s="82" t="s">
        <v>32</v>
      </c>
      <c r="K30" s="82" t="s">
        <v>33</v>
      </c>
      <c r="L30" s="82" t="s">
        <v>34</v>
      </c>
      <c r="M30" s="82" t="s">
        <v>162</v>
      </c>
      <c r="N30" s="83" t="s">
        <v>44</v>
      </c>
      <c r="O30" s="81" t="s">
        <v>35</v>
      </c>
      <c r="P30" s="82" t="s">
        <v>45</v>
      </c>
      <c r="Q30" s="83" t="s">
        <v>46</v>
      </c>
      <c r="R30" s="81" t="str">
        <f>YEAR($B$3)&amp;" წლის "&amp;MONTH($B$3)&amp;" თვის წმინდა მოგება"</f>
        <v>2026 წლის 9 თვის წმინდა მოგება</v>
      </c>
      <c r="S30" s="82" t="s">
        <v>77</v>
      </c>
      <c r="T30" s="83" t="s">
        <v>78</v>
      </c>
    </row>
    <row r="31" spans="1:20" ht="13.5" thickBot="1" x14ac:dyDescent="0.25">
      <c r="A31" s="113"/>
      <c r="B31" s="114" t="s">
        <v>81</v>
      </c>
      <c r="C31" s="162">
        <v>116610259918.90401</v>
      </c>
      <c r="D31" s="163">
        <v>13814147489.908512</v>
      </c>
      <c r="E31" s="163">
        <v>79831202418.195709</v>
      </c>
      <c r="F31" s="164">
        <v>-1246804024.6030099</v>
      </c>
      <c r="G31" s="162">
        <v>98604703301.117493</v>
      </c>
      <c r="H31" s="163">
        <v>79883044959.918533</v>
      </c>
      <c r="I31" s="163">
        <v>7585685110.1852703</v>
      </c>
      <c r="J31" s="163">
        <v>69662117642.045105</v>
      </c>
      <c r="K31" s="163">
        <v>29603930556.2113</v>
      </c>
      <c r="L31" s="163">
        <v>40058187085.833801</v>
      </c>
      <c r="M31" s="163">
        <v>3107137455.0538001</v>
      </c>
      <c r="N31" s="164">
        <v>16977690345.493679</v>
      </c>
      <c r="O31" s="115">
        <v>18005556567.818298</v>
      </c>
      <c r="P31" s="166">
        <v>1400525044.5</v>
      </c>
      <c r="Q31" s="165">
        <v>20216153159.497799</v>
      </c>
      <c r="R31" s="115">
        <v>2888979379.5293999</v>
      </c>
      <c r="S31" s="116">
        <v>3.4785485558991761E-2</v>
      </c>
      <c r="T31" s="117">
        <v>0.22751096908140273</v>
      </c>
    </row>
    <row r="32" spans="1:20" x14ac:dyDescent="0.2">
      <c r="A32" s="55">
        <v>1</v>
      </c>
      <c r="B32" s="15" t="s">
        <v>137</v>
      </c>
      <c r="C32" s="27">
        <v>44926887547.459</v>
      </c>
      <c r="D32" s="28">
        <v>3948148693.0799999</v>
      </c>
      <c r="E32" s="28">
        <v>30750860334.419098</v>
      </c>
      <c r="F32" s="29">
        <v>-370886284.1092</v>
      </c>
      <c r="G32" s="27">
        <v>38377560939.5438</v>
      </c>
      <c r="H32" s="28">
        <v>31905578647.294098</v>
      </c>
      <c r="I32" s="28">
        <v>2801552138.5665002</v>
      </c>
      <c r="J32" s="28">
        <v>28182895981.057499</v>
      </c>
      <c r="K32" s="28">
        <v>10166808903.35</v>
      </c>
      <c r="L32" s="28">
        <v>18016087077.7076</v>
      </c>
      <c r="M32" s="84"/>
      <c r="N32" s="29">
        <v>5885416970.1799994</v>
      </c>
      <c r="O32" s="27">
        <v>6549326608.0808697</v>
      </c>
      <c r="P32" s="28">
        <v>27993660.18</v>
      </c>
      <c r="Q32" s="29">
        <v>7736737822.23561</v>
      </c>
      <c r="R32" s="27">
        <v>1444637425.5467601</v>
      </c>
      <c r="S32" s="69">
        <v>4.4467987760600326E-2</v>
      </c>
      <c r="T32" s="70">
        <v>0.30715619245479908</v>
      </c>
    </row>
    <row r="33" spans="1:21" x14ac:dyDescent="0.2">
      <c r="A33" s="54">
        <v>2</v>
      </c>
      <c r="B33" s="12" t="s">
        <v>138</v>
      </c>
      <c r="C33" s="24">
        <v>42561024115.579201</v>
      </c>
      <c r="D33" s="25">
        <v>4938082400.9172993</v>
      </c>
      <c r="E33" s="25">
        <v>29740714257.1595</v>
      </c>
      <c r="F33" s="26">
        <v>-408050607.87260002</v>
      </c>
      <c r="G33" s="24">
        <v>36316060504.111298</v>
      </c>
      <c r="H33" s="25">
        <v>29481280964.3251</v>
      </c>
      <c r="I33" s="25">
        <v>3668360162.3109899</v>
      </c>
      <c r="J33" s="25">
        <v>24580480161.068901</v>
      </c>
      <c r="K33" s="25">
        <v>10988899998.309401</v>
      </c>
      <c r="L33" s="25">
        <v>13591580162.759501</v>
      </c>
      <c r="M33" s="84"/>
      <c r="N33" s="26">
        <v>6216724583.5682001</v>
      </c>
      <c r="O33" s="24">
        <v>6244963557.4626999</v>
      </c>
      <c r="P33" s="25">
        <v>21015907.690000001</v>
      </c>
      <c r="Q33" s="26">
        <v>7462459022.9952002</v>
      </c>
      <c r="R33" s="24">
        <v>1062788639.8024</v>
      </c>
      <c r="S33" s="71">
        <v>3.5426031771391316E-2</v>
      </c>
      <c r="T33" s="72">
        <v>0.23958423649651323</v>
      </c>
    </row>
    <row r="34" spans="1:21" x14ac:dyDescent="0.2">
      <c r="A34" s="55">
        <v>3</v>
      </c>
      <c r="B34" s="15" t="s">
        <v>142</v>
      </c>
      <c r="C34" s="27">
        <v>6453806977.0637999</v>
      </c>
      <c r="D34" s="28">
        <v>1037232802.0053</v>
      </c>
      <c r="E34" s="28">
        <v>3386303506.1300001</v>
      </c>
      <c r="F34" s="29">
        <v>-29485805.140000001</v>
      </c>
      <c r="G34" s="27">
        <v>5084800546.04</v>
      </c>
      <c r="H34" s="28">
        <v>4313768314.7399998</v>
      </c>
      <c r="I34" s="28">
        <v>373022250.62046301</v>
      </c>
      <c r="J34" s="28">
        <v>3940731398.2466602</v>
      </c>
      <c r="K34" s="28">
        <v>2029367107.97983</v>
      </c>
      <c r="L34" s="28">
        <v>1911364290.26683</v>
      </c>
      <c r="M34" s="84"/>
      <c r="N34" s="29">
        <v>693833970.49000001</v>
      </c>
      <c r="O34" s="27">
        <v>1369006431.3199999</v>
      </c>
      <c r="P34" s="28">
        <v>30690893</v>
      </c>
      <c r="Q34" s="29">
        <v>877551633.829</v>
      </c>
      <c r="R34" s="27">
        <v>109622444.65000001</v>
      </c>
      <c r="S34" s="69">
        <v>2.5569262942742817E-2</v>
      </c>
      <c r="T34" s="70">
        <v>0.13511925218887488</v>
      </c>
    </row>
    <row r="35" spans="1:21" x14ac:dyDescent="0.2">
      <c r="A35" s="54">
        <v>4</v>
      </c>
      <c r="B35" s="12" t="s">
        <v>139</v>
      </c>
      <c r="C35" s="24">
        <v>6452640541.8046999</v>
      </c>
      <c r="D35" s="25">
        <v>647670214.47509909</v>
      </c>
      <c r="E35" s="25">
        <v>4725779813.0517597</v>
      </c>
      <c r="F35" s="26">
        <v>-148760101.401043</v>
      </c>
      <c r="G35" s="24">
        <v>5756684549.2790899</v>
      </c>
      <c r="H35" s="25">
        <v>5196913375.548995</v>
      </c>
      <c r="I35" s="25">
        <v>114808689.71038</v>
      </c>
      <c r="J35" s="25">
        <v>4945444470.6032495</v>
      </c>
      <c r="K35" s="25">
        <v>2162244145.92203</v>
      </c>
      <c r="L35" s="25">
        <v>2783200324.6812201</v>
      </c>
      <c r="M35" s="84"/>
      <c r="N35" s="26">
        <v>463787918.082093</v>
      </c>
      <c r="O35" s="24">
        <v>695955992.71200001</v>
      </c>
      <c r="P35" s="25">
        <v>44490459.259999998</v>
      </c>
      <c r="Q35" s="26">
        <v>691321272.49740005</v>
      </c>
      <c r="R35" s="24">
        <v>92118601.004067004</v>
      </c>
      <c r="S35" s="71">
        <v>1.9577930922981782E-2</v>
      </c>
      <c r="T35" s="72">
        <v>0.17583426310219905</v>
      </c>
    </row>
    <row r="36" spans="1:21" x14ac:dyDescent="0.2">
      <c r="A36" s="55">
        <v>5</v>
      </c>
      <c r="B36" s="15" t="s">
        <v>145</v>
      </c>
      <c r="C36" s="27">
        <v>4313019656.6888599</v>
      </c>
      <c r="D36" s="28">
        <v>537191903.19000006</v>
      </c>
      <c r="E36" s="28">
        <v>3651439984.3426199</v>
      </c>
      <c r="F36" s="29">
        <v>-85096320.163756996</v>
      </c>
      <c r="G36" s="27">
        <v>3769706408.82301</v>
      </c>
      <c r="H36" s="28">
        <v>2213346023.5530109</v>
      </c>
      <c r="I36" s="28">
        <v>0</v>
      </c>
      <c r="J36" s="28">
        <v>2188160735.9229999</v>
      </c>
      <c r="K36" s="28">
        <v>845631533.08519995</v>
      </c>
      <c r="L36" s="28">
        <v>1342529202.8378</v>
      </c>
      <c r="M36" s="84"/>
      <c r="N36" s="29">
        <v>1445394371.3</v>
      </c>
      <c r="O36" s="27">
        <v>543313247.97860098</v>
      </c>
      <c r="P36" s="28">
        <v>5303030</v>
      </c>
      <c r="Q36" s="29">
        <v>670718282.49860096</v>
      </c>
      <c r="R36" s="27">
        <v>67023634.538601004</v>
      </c>
      <c r="S36" s="69">
        <v>2.2110922411305127E-2</v>
      </c>
      <c r="T36" s="70">
        <v>0.17670270831760743</v>
      </c>
    </row>
    <row r="37" spans="1:21" x14ac:dyDescent="0.2">
      <c r="A37" s="54">
        <v>6</v>
      </c>
      <c r="B37" s="12" t="s">
        <v>141</v>
      </c>
      <c r="C37" s="24">
        <v>2290288302.9088001</v>
      </c>
      <c r="D37" s="25">
        <v>466386353.24856603</v>
      </c>
      <c r="E37" s="25">
        <v>1563339754.6336701</v>
      </c>
      <c r="F37" s="26">
        <v>-28260553.601955</v>
      </c>
      <c r="G37" s="24">
        <v>1936021522.7344699</v>
      </c>
      <c r="H37" s="25">
        <v>1542356753.011076</v>
      </c>
      <c r="I37" s="25">
        <v>68991699.046200007</v>
      </c>
      <c r="J37" s="25">
        <v>1473365053.9937999</v>
      </c>
      <c r="K37" s="25">
        <v>833992895.79990005</v>
      </c>
      <c r="L37" s="25">
        <v>639372158.19389999</v>
      </c>
      <c r="M37" s="84"/>
      <c r="N37" s="26">
        <v>361429310.36730999</v>
      </c>
      <c r="O37" s="24">
        <v>354266780.183514</v>
      </c>
      <c r="P37" s="25">
        <v>112482804.98999999</v>
      </c>
      <c r="Q37" s="26">
        <v>393682143.38338</v>
      </c>
      <c r="R37" s="24">
        <v>28882744.978799</v>
      </c>
      <c r="S37" s="71">
        <v>1.703964824871812E-2</v>
      </c>
      <c r="T37" s="72">
        <v>0.11346361981158226</v>
      </c>
    </row>
    <row r="38" spans="1:21" x14ac:dyDescent="0.2">
      <c r="A38" s="55">
        <v>7</v>
      </c>
      <c r="B38" s="15" t="s">
        <v>144</v>
      </c>
      <c r="C38" s="27">
        <v>2230075758.5855999</v>
      </c>
      <c r="D38" s="28">
        <v>192466647.00999999</v>
      </c>
      <c r="E38" s="28">
        <v>1672899912.3627999</v>
      </c>
      <c r="F38" s="29">
        <v>-39641398.856932998</v>
      </c>
      <c r="G38" s="27">
        <v>1895154082.18488</v>
      </c>
      <c r="H38" s="28">
        <v>1443128850.7099991</v>
      </c>
      <c r="I38" s="28">
        <v>125503389.17299999</v>
      </c>
      <c r="J38" s="28">
        <v>1314967936.6856999</v>
      </c>
      <c r="K38" s="28">
        <v>708524997.07410002</v>
      </c>
      <c r="L38" s="28">
        <v>606442939.61160004</v>
      </c>
      <c r="M38" s="84"/>
      <c r="N38" s="29">
        <v>415553295.58000004</v>
      </c>
      <c r="O38" s="27">
        <v>334921679</v>
      </c>
      <c r="P38" s="28">
        <v>128022000</v>
      </c>
      <c r="Q38" s="29">
        <v>407735595.11978298</v>
      </c>
      <c r="R38" s="27">
        <v>24393270.502154</v>
      </c>
      <c r="S38" s="69">
        <v>1.450672574572595E-2</v>
      </c>
      <c r="T38" s="70">
        <v>0.10098817732725353</v>
      </c>
    </row>
    <row r="39" spans="1:21" x14ac:dyDescent="0.2">
      <c r="A39" s="54">
        <v>8</v>
      </c>
      <c r="B39" s="12" t="s">
        <v>143</v>
      </c>
      <c r="C39" s="24">
        <v>2224387068.3453598</v>
      </c>
      <c r="D39" s="25">
        <v>796115675.789024</v>
      </c>
      <c r="E39" s="25">
        <v>1157043355.58371</v>
      </c>
      <c r="F39" s="26">
        <v>-32126592.420922</v>
      </c>
      <c r="G39" s="24">
        <v>1710049801.69503</v>
      </c>
      <c r="H39" s="25">
        <v>1615029702.443574</v>
      </c>
      <c r="I39" s="25">
        <v>81778437.854203999</v>
      </c>
      <c r="J39" s="25">
        <v>1532915831.5360999</v>
      </c>
      <c r="K39" s="25">
        <v>810055153.79121995</v>
      </c>
      <c r="L39" s="25">
        <v>722860677.74487698</v>
      </c>
      <c r="M39" s="84"/>
      <c r="N39" s="26">
        <v>77767291.379246995</v>
      </c>
      <c r="O39" s="24">
        <v>514337266.61038798</v>
      </c>
      <c r="P39" s="25">
        <v>114430000</v>
      </c>
      <c r="Q39" s="26">
        <v>552493866.91038799</v>
      </c>
      <c r="R39" s="24">
        <v>29682158.147590999</v>
      </c>
      <c r="S39" s="71">
        <v>1.9725112721327105E-2</v>
      </c>
      <c r="T39" s="72">
        <v>7.9594817024998876E-2</v>
      </c>
    </row>
    <row r="40" spans="1:21" x14ac:dyDescent="0.2">
      <c r="A40" s="55">
        <v>9</v>
      </c>
      <c r="B40" s="15" t="s">
        <v>146</v>
      </c>
      <c r="C40" s="27">
        <v>1139108797.71</v>
      </c>
      <c r="D40" s="28">
        <v>109247376.63</v>
      </c>
      <c r="E40" s="28">
        <v>992233710.74000001</v>
      </c>
      <c r="F40" s="29">
        <v>-18763166.489999998</v>
      </c>
      <c r="G40" s="27">
        <v>852128276.03703296</v>
      </c>
      <c r="H40" s="28">
        <v>338091139.93000001</v>
      </c>
      <c r="I40" s="28">
        <v>131597308.7</v>
      </c>
      <c r="J40" s="28">
        <v>206490418.34</v>
      </c>
      <c r="K40" s="28">
        <v>89816106.659999996</v>
      </c>
      <c r="L40" s="28">
        <v>116674311.68000001</v>
      </c>
      <c r="M40" s="84"/>
      <c r="N40" s="29">
        <v>494703153.29000002</v>
      </c>
      <c r="O40" s="27">
        <v>286980521.67000002</v>
      </c>
      <c r="P40" s="28">
        <v>76000000</v>
      </c>
      <c r="Q40" s="29">
        <v>304630116.91000003</v>
      </c>
      <c r="R40" s="27">
        <v>18481235.489999998</v>
      </c>
      <c r="S40" s="69">
        <v>2.1738365303072146E-2</v>
      </c>
      <c r="T40" s="70">
        <v>8.7994342186320643E-2</v>
      </c>
    </row>
    <row r="41" spans="1:21" x14ac:dyDescent="0.2">
      <c r="A41" s="54">
        <v>10</v>
      </c>
      <c r="B41" s="12" t="s">
        <v>239</v>
      </c>
      <c r="C41" s="24">
        <v>761772887.13007402</v>
      </c>
      <c r="D41" s="25">
        <v>150963344.96176299</v>
      </c>
      <c r="E41" s="25">
        <v>352344167.14998299</v>
      </c>
      <c r="F41" s="26">
        <v>-2403057.1074609999</v>
      </c>
      <c r="G41" s="24">
        <v>589780801.889395</v>
      </c>
      <c r="H41" s="25">
        <v>504481758.27491498</v>
      </c>
      <c r="I41" s="25">
        <v>118526638.433323</v>
      </c>
      <c r="J41" s="25">
        <v>235338650.392443</v>
      </c>
      <c r="K41" s="25">
        <v>222807093.47633001</v>
      </c>
      <c r="L41" s="25">
        <v>12531556.916113</v>
      </c>
      <c r="M41" s="84"/>
      <c r="N41" s="26">
        <v>80110004.047615007</v>
      </c>
      <c r="O41" s="24">
        <v>171992085.240679</v>
      </c>
      <c r="P41" s="25">
        <v>69161600</v>
      </c>
      <c r="Q41" s="26">
        <v>182632361.920679</v>
      </c>
      <c r="R41" s="24">
        <v>11690864.935752001</v>
      </c>
      <c r="S41" s="71">
        <v>2.3216952928130159E-2</v>
      </c>
      <c r="T41" s="72">
        <v>9.3909886390794034E-2</v>
      </c>
    </row>
    <row r="42" spans="1:21" x14ac:dyDescent="0.2">
      <c r="A42" s="55">
        <v>11</v>
      </c>
      <c r="B42" s="15" t="s">
        <v>288</v>
      </c>
      <c r="C42" s="27">
        <v>685928104.01882899</v>
      </c>
      <c r="D42" s="28">
        <v>48235394.663400002</v>
      </c>
      <c r="E42" s="28">
        <v>610971995.39152896</v>
      </c>
      <c r="F42" s="29">
        <v>-20161857.7203</v>
      </c>
      <c r="G42" s="27">
        <v>568563971.11938</v>
      </c>
      <c r="H42" s="28">
        <v>56461430.813997999</v>
      </c>
      <c r="I42" s="28">
        <v>0</v>
      </c>
      <c r="J42" s="28">
        <v>56461430.5392</v>
      </c>
      <c r="K42" s="28">
        <v>726896</v>
      </c>
      <c r="L42" s="28">
        <v>55734534.5392</v>
      </c>
      <c r="M42" s="84"/>
      <c r="N42" s="29">
        <v>484152269.23718202</v>
      </c>
      <c r="O42" s="27">
        <v>117364133.05</v>
      </c>
      <c r="P42" s="28">
        <v>3634576</v>
      </c>
      <c r="Q42" s="29">
        <v>128123386.31999999</v>
      </c>
      <c r="R42" s="27">
        <v>10691738.140000001</v>
      </c>
      <c r="S42" s="69">
        <v>2.0729566099300479E-2</v>
      </c>
      <c r="T42" s="70">
        <v>0.12631346034628887</v>
      </c>
    </row>
    <row r="43" spans="1:21" x14ac:dyDescent="0.2">
      <c r="A43" s="54">
        <v>12</v>
      </c>
      <c r="B43" s="12" t="s">
        <v>238</v>
      </c>
      <c r="C43" s="24">
        <v>662054274.17279994</v>
      </c>
      <c r="D43" s="25">
        <v>105741001.21619999</v>
      </c>
      <c r="E43" s="25">
        <v>431634236.29079998</v>
      </c>
      <c r="F43" s="26">
        <v>-6366179.1612</v>
      </c>
      <c r="G43" s="24">
        <v>515585324.20289999</v>
      </c>
      <c r="H43" s="25">
        <v>441802422.97039998</v>
      </c>
      <c r="I43" s="25">
        <v>75827466.552900001</v>
      </c>
      <c r="J43" s="25">
        <v>293513782.53979999</v>
      </c>
      <c r="K43" s="25">
        <v>212311319.58790001</v>
      </c>
      <c r="L43" s="25">
        <v>81202462.951900005</v>
      </c>
      <c r="M43" s="84"/>
      <c r="N43" s="26">
        <v>61527595.211900003</v>
      </c>
      <c r="O43" s="24">
        <v>146468949.9903</v>
      </c>
      <c r="P43" s="25">
        <v>136800000</v>
      </c>
      <c r="Q43" s="26">
        <v>167396458.15180001</v>
      </c>
      <c r="R43" s="24">
        <v>6469333.3816999998</v>
      </c>
      <c r="S43" s="71">
        <v>1.2870576661997974E-2</v>
      </c>
      <c r="T43" s="72">
        <v>5.9969416450380932E-2</v>
      </c>
    </row>
    <row r="44" spans="1:21" x14ac:dyDescent="0.2">
      <c r="A44" s="55">
        <v>13</v>
      </c>
      <c r="B44" s="15" t="s">
        <v>147</v>
      </c>
      <c r="C44" s="27">
        <v>555043608.53100002</v>
      </c>
      <c r="D44" s="28">
        <v>252298423.40920001</v>
      </c>
      <c r="E44" s="28">
        <v>301269025.99430001</v>
      </c>
      <c r="F44" s="29">
        <v>-9301207.4717999995</v>
      </c>
      <c r="G44" s="27">
        <v>378093233.06040001</v>
      </c>
      <c r="H44" s="28">
        <v>370854472.34509999</v>
      </c>
      <c r="I44" s="28">
        <v>12428715.710999999</v>
      </c>
      <c r="J44" s="28">
        <v>264993065.4885</v>
      </c>
      <c r="K44" s="28">
        <v>190922715.90830001</v>
      </c>
      <c r="L44" s="28">
        <v>74070349.580200002</v>
      </c>
      <c r="M44" s="84"/>
      <c r="N44" s="29">
        <v>33303.804900000003</v>
      </c>
      <c r="O44" s="27">
        <v>176950375.47060001</v>
      </c>
      <c r="P44" s="28">
        <v>130471000</v>
      </c>
      <c r="Q44" s="29">
        <v>176038826.6406</v>
      </c>
      <c r="R44" s="27">
        <v>7396949.0296</v>
      </c>
      <c r="S44" s="69">
        <v>2.0524014488337149E-2</v>
      </c>
      <c r="T44" s="70">
        <v>7.4492860416264878E-2</v>
      </c>
    </row>
    <row r="45" spans="1:21" x14ac:dyDescent="0.2">
      <c r="A45" s="54">
        <v>14</v>
      </c>
      <c r="B45" s="12" t="s">
        <v>140</v>
      </c>
      <c r="C45" s="24">
        <v>425293233.45678103</v>
      </c>
      <c r="D45" s="25">
        <v>202596747.52470002</v>
      </c>
      <c r="E45" s="25">
        <v>156836121.573291</v>
      </c>
      <c r="F45" s="26">
        <v>-35117150.690107003</v>
      </c>
      <c r="G45" s="24">
        <v>156337518.59436899</v>
      </c>
      <c r="H45" s="25">
        <v>13669774.490900001</v>
      </c>
      <c r="I45" s="25">
        <v>0</v>
      </c>
      <c r="J45" s="25">
        <v>13391166</v>
      </c>
      <c r="K45" s="25">
        <v>9987207</v>
      </c>
      <c r="L45" s="25">
        <v>3403959</v>
      </c>
      <c r="M45" s="84"/>
      <c r="N45" s="26">
        <v>124364725.8441</v>
      </c>
      <c r="O45" s="24">
        <v>268955714.86241198</v>
      </c>
      <c r="P45" s="25">
        <v>209008277</v>
      </c>
      <c r="Q45" s="26">
        <v>273559198.40721202</v>
      </c>
      <c r="R45" s="24">
        <v>-7913381.1480350001</v>
      </c>
      <c r="S45" s="71">
        <v>-2.4340015024189209E-2</v>
      </c>
      <c r="T45" s="72">
        <v>-3.9467313313420481E-2</v>
      </c>
    </row>
    <row r="46" spans="1:21" x14ac:dyDescent="0.2">
      <c r="A46" s="55">
        <v>15</v>
      </c>
      <c r="B46" s="15" t="s">
        <v>270</v>
      </c>
      <c r="C46" s="27">
        <v>318127113.57999998</v>
      </c>
      <c r="D46" s="28">
        <v>197681172.10999998</v>
      </c>
      <c r="E46" s="28">
        <v>0</v>
      </c>
      <c r="F46" s="29">
        <v>0</v>
      </c>
      <c r="G46" s="27">
        <v>288433411.95999998</v>
      </c>
      <c r="H46" s="28">
        <v>238864470.94</v>
      </c>
      <c r="I46" s="28">
        <v>0</v>
      </c>
      <c r="J46" s="28">
        <v>238864470.94</v>
      </c>
      <c r="K46" s="28">
        <v>238864470.94</v>
      </c>
      <c r="L46" s="28">
        <v>0</v>
      </c>
      <c r="M46" s="84"/>
      <c r="N46" s="29">
        <v>0</v>
      </c>
      <c r="O46" s="27">
        <v>29693701.620000001</v>
      </c>
      <c r="P46" s="28">
        <v>18319171</v>
      </c>
      <c r="Q46" s="29">
        <v>29351715.719999999</v>
      </c>
      <c r="R46" s="27">
        <v>10483015.07</v>
      </c>
      <c r="S46" s="69">
        <v>5.8418392187305511E-2</v>
      </c>
      <c r="T46" s="70">
        <v>0.7038467338052532</v>
      </c>
      <c r="U46" s="74"/>
    </row>
    <row r="47" spans="1:21" x14ac:dyDescent="0.2">
      <c r="A47" s="54">
        <v>16</v>
      </c>
      <c r="B47" s="12" t="s">
        <v>161</v>
      </c>
      <c r="C47" s="24">
        <v>236368468.74430999</v>
      </c>
      <c r="D47" s="25">
        <v>33104298.630000003</v>
      </c>
      <c r="E47" s="25">
        <v>155235726.36066601</v>
      </c>
      <c r="F47" s="26">
        <v>-9770826.0552299991</v>
      </c>
      <c r="G47" s="24">
        <v>180406620.390149</v>
      </c>
      <c r="H47" s="25">
        <v>156817055.61051401</v>
      </c>
      <c r="I47" s="25">
        <v>5755355.780514</v>
      </c>
      <c r="J47" s="25">
        <v>151061699.83000001</v>
      </c>
      <c r="K47" s="25">
        <v>81934559.239999995</v>
      </c>
      <c r="L47" s="25">
        <v>69127140.590000004</v>
      </c>
      <c r="M47" s="84"/>
      <c r="N47" s="26">
        <v>19205164.771086</v>
      </c>
      <c r="O47" s="24">
        <v>55961848.110161997</v>
      </c>
      <c r="P47" s="25">
        <v>124746400</v>
      </c>
      <c r="Q47" s="26">
        <v>52275717.228577003</v>
      </c>
      <c r="R47" s="24">
        <v>-19904825.9254</v>
      </c>
      <c r="S47" s="71">
        <v>-0.11313855671387939</v>
      </c>
      <c r="T47" s="72">
        <v>-0.42955554298509968</v>
      </c>
    </row>
    <row r="48" spans="1:21" x14ac:dyDescent="0.2">
      <c r="A48" s="55">
        <v>17</v>
      </c>
      <c r="B48" s="15" t="s">
        <v>287</v>
      </c>
      <c r="C48" s="27">
        <v>213691464.72559899</v>
      </c>
      <c r="D48" s="28">
        <v>45392576.196373001</v>
      </c>
      <c r="E48" s="28">
        <v>157224474.147829</v>
      </c>
      <c r="F48" s="29">
        <v>-2123300.6986039998</v>
      </c>
      <c r="G48" s="27">
        <v>183248231.70948201</v>
      </c>
      <c r="H48" s="28">
        <v>21189784.779399998</v>
      </c>
      <c r="I48" s="28">
        <v>0</v>
      </c>
      <c r="J48" s="28">
        <v>21189784.779399998</v>
      </c>
      <c r="K48" s="28">
        <v>0</v>
      </c>
      <c r="L48" s="28">
        <v>21189784.779399998</v>
      </c>
      <c r="M48" s="84"/>
      <c r="N48" s="29">
        <v>153686418.34008098</v>
      </c>
      <c r="O48" s="27">
        <v>30443233.016116999</v>
      </c>
      <c r="P48" s="28">
        <v>2634635</v>
      </c>
      <c r="Q48" s="29">
        <v>32779288.729598999</v>
      </c>
      <c r="R48" s="27">
        <v>2976072.6249170001</v>
      </c>
      <c r="S48" s="69">
        <v>1.9399576996416677E-2</v>
      </c>
      <c r="T48" s="70">
        <v>0.13526928606691294</v>
      </c>
      <c r="U48" s="74"/>
    </row>
    <row r="49" spans="1:21" x14ac:dyDescent="0.2">
      <c r="A49" s="54">
        <v>18</v>
      </c>
      <c r="B49" s="12" t="s">
        <v>272</v>
      </c>
      <c r="C49" s="24">
        <v>149719879.37</v>
      </c>
      <c r="D49" s="25">
        <v>96003240.321600005</v>
      </c>
      <c r="E49" s="25">
        <v>25072042.8642</v>
      </c>
      <c r="F49" s="26">
        <v>-489615.64189999999</v>
      </c>
      <c r="G49" s="24">
        <v>41184015.252800003</v>
      </c>
      <c r="H49" s="25">
        <v>26671423.0876</v>
      </c>
      <c r="I49" s="25">
        <v>7291550.4358000001</v>
      </c>
      <c r="J49" s="25">
        <v>19354316.6208</v>
      </c>
      <c r="K49" s="25">
        <v>9121439.8970999997</v>
      </c>
      <c r="L49" s="25">
        <v>10232876.7237</v>
      </c>
      <c r="M49" s="84"/>
      <c r="N49" s="26">
        <v>0</v>
      </c>
      <c r="O49" s="24">
        <v>108535864.14</v>
      </c>
      <c r="P49" s="25">
        <v>135320625.38</v>
      </c>
      <c r="Q49" s="26">
        <v>70769605.159999996</v>
      </c>
      <c r="R49" s="24">
        <v>-8765948.3699999992</v>
      </c>
      <c r="S49" s="71">
        <v>-0.10857888461482404</v>
      </c>
      <c r="T49" s="72">
        <v>-0.14581972070266325</v>
      </c>
    </row>
    <row r="50" spans="1:21" x14ac:dyDescent="0.2">
      <c r="A50" s="55">
        <v>19</v>
      </c>
      <c r="B50" s="15" t="s">
        <v>164</v>
      </c>
      <c r="C50" s="27">
        <v>11022119.029999999</v>
      </c>
      <c r="D50" s="28">
        <v>9589224.5300000012</v>
      </c>
      <c r="E50" s="28">
        <v>0</v>
      </c>
      <c r="F50" s="29">
        <v>0</v>
      </c>
      <c r="G50" s="27">
        <v>4903542.49</v>
      </c>
      <c r="H50" s="28">
        <v>2738595.05</v>
      </c>
      <c r="I50" s="28">
        <v>241307.29</v>
      </c>
      <c r="J50" s="28">
        <v>2497287.46</v>
      </c>
      <c r="K50" s="28">
        <v>1914012.19</v>
      </c>
      <c r="L50" s="28">
        <v>583275.27</v>
      </c>
      <c r="M50" s="84"/>
      <c r="N50" s="29">
        <v>0</v>
      </c>
      <c r="O50" s="27">
        <v>6118577.2999999998</v>
      </c>
      <c r="P50" s="28">
        <v>10000005</v>
      </c>
      <c r="Q50" s="29">
        <v>5896844.8399999999</v>
      </c>
      <c r="R50" s="27">
        <v>-1774592.8695</v>
      </c>
      <c r="S50" s="69">
        <v>-0.15198048460633676</v>
      </c>
      <c r="T50" s="70">
        <v>-0.33756202323002582</v>
      </c>
      <c r="U50" s="74"/>
    </row>
    <row r="51" spans="1:21" x14ac:dyDescent="0.2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</row>
    <row r="52" spans="1:21" x14ac:dyDescent="0.2">
      <c r="K52" s="85"/>
      <c r="L52" s="86"/>
    </row>
    <row r="53" spans="1:21" x14ac:dyDescent="0.2">
      <c r="C53" s="60"/>
      <c r="K53" s="85"/>
      <c r="L53" s="86"/>
    </row>
    <row r="54" spans="1:21" x14ac:dyDescent="0.2">
      <c r="K54" s="85"/>
      <c r="L54" s="86"/>
    </row>
    <row r="55" spans="1:21" x14ac:dyDescent="0.2">
      <c r="K55" s="85"/>
      <c r="L55" s="86"/>
    </row>
    <row r="56" spans="1:21" x14ac:dyDescent="0.2">
      <c r="K56" s="85"/>
      <c r="L56" s="86"/>
    </row>
    <row r="57" spans="1:21" x14ac:dyDescent="0.2">
      <c r="K57" s="85"/>
      <c r="L57" s="86"/>
    </row>
    <row r="58" spans="1:21" x14ac:dyDescent="0.2">
      <c r="K58" s="85"/>
      <c r="L58" s="86"/>
    </row>
    <row r="59" spans="1:21" x14ac:dyDescent="0.2">
      <c r="K59" s="85"/>
      <c r="L59" s="86"/>
    </row>
    <row r="60" spans="1:21" x14ac:dyDescent="0.2">
      <c r="K60" s="85"/>
      <c r="L60" s="86"/>
    </row>
    <row r="61" spans="1:21" x14ac:dyDescent="0.2">
      <c r="K61" s="85"/>
      <c r="L61" s="86"/>
    </row>
    <row r="62" spans="1:21" x14ac:dyDescent="0.2">
      <c r="K62" s="85"/>
      <c r="L62" s="86"/>
    </row>
    <row r="63" spans="1:21" x14ac:dyDescent="0.2">
      <c r="K63" s="85"/>
      <c r="L63" s="86"/>
    </row>
  </sheetData>
  <mergeCells count="9">
    <mergeCell ref="R29:T29"/>
    <mergeCell ref="O29:Q29"/>
    <mergeCell ref="B5:B6"/>
    <mergeCell ref="A5:A6"/>
    <mergeCell ref="A29:A30"/>
    <mergeCell ref="B29:B30"/>
    <mergeCell ref="C5:J5"/>
    <mergeCell ref="C29:F29"/>
    <mergeCell ref="H29:N29"/>
  </mergeCells>
  <pageMargins left="0" right="0" top="0.25" bottom="0.25" header="0.05" footer="0.05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  <pageSetUpPr fitToPage="1"/>
  </sheetPr>
  <dimension ref="A1:Z50"/>
  <sheetViews>
    <sheetView view="pageBreakPreview" zoomScaleNormal="100" zoomScaleSheetLayoutView="100" workbookViewId="0">
      <selection activeCell="B3" sqref="B3"/>
    </sheetView>
  </sheetViews>
  <sheetFormatPr defaultColWidth="9.140625" defaultRowHeight="12.75" x14ac:dyDescent="0.2"/>
  <cols>
    <col min="1" max="1" width="5.85546875" style="6" customWidth="1"/>
    <col min="2" max="2" width="33.7109375" style="6" bestFit="1" customWidth="1"/>
    <col min="3" max="3" width="12.28515625" style="6" bestFit="1" customWidth="1"/>
    <col min="4" max="5" width="12.7109375" style="6" bestFit="1" customWidth="1"/>
    <col min="6" max="6" width="11.85546875" style="6" bestFit="1" customWidth="1"/>
    <col min="7" max="8" width="13.42578125" style="6" bestFit="1" customWidth="1"/>
    <col min="9" max="9" width="13" style="6" bestFit="1" customWidth="1"/>
    <col min="10" max="10" width="12.5703125" style="6" bestFit="1" customWidth="1"/>
    <col min="11" max="11" width="12.28515625" style="6" bestFit="1" customWidth="1"/>
    <col min="12" max="12" width="12.5703125" style="6" bestFit="1" customWidth="1"/>
    <col min="13" max="13" width="11.5703125" style="6" bestFit="1" customWidth="1"/>
    <col min="14" max="14" width="10.85546875" style="6" bestFit="1" customWidth="1"/>
    <col min="15" max="15" width="12.5703125" style="6" bestFit="1" customWidth="1"/>
    <col min="16" max="16" width="14" style="6" bestFit="1" customWidth="1"/>
    <col min="17" max="17" width="9.5703125" style="6" customWidth="1"/>
    <col min="18" max="18" width="9.42578125" style="6" bestFit="1" customWidth="1"/>
    <col min="19" max="19" width="8.85546875" style="6" bestFit="1" customWidth="1"/>
    <col min="20" max="20" width="8" style="6" bestFit="1" customWidth="1"/>
    <col min="21" max="21" width="9.28515625" style="6" bestFit="1" customWidth="1"/>
    <col min="22" max="22" width="12.28515625" style="6" bestFit="1" customWidth="1"/>
    <col min="23" max="23" width="6.7109375" style="6" bestFit="1" customWidth="1"/>
    <col min="24" max="24" width="7.28515625" style="6" bestFit="1" customWidth="1"/>
    <col min="25" max="26" width="12.140625" style="6" bestFit="1" customWidth="1"/>
    <col min="27" max="16384" width="9.140625" style="6"/>
  </cols>
  <sheetData>
    <row r="1" spans="1:10" x14ac:dyDescent="0.2">
      <c r="C1" s="62"/>
    </row>
    <row r="2" spans="1:10" x14ac:dyDescent="0.2">
      <c r="A2" s="6" t="s">
        <v>286</v>
      </c>
    </row>
    <row r="3" spans="1:10" x14ac:dyDescent="0.2">
      <c r="B3" s="76">
        <f>BS!B3</f>
        <v>46295</v>
      </c>
    </row>
    <row r="4" spans="1:10" ht="13.5" thickBot="1" x14ac:dyDescent="0.25"/>
    <row r="5" spans="1:10" x14ac:dyDescent="0.2">
      <c r="A5" s="180" t="s">
        <v>0</v>
      </c>
      <c r="B5" s="178" t="s">
        <v>283</v>
      </c>
      <c r="C5" s="182" t="s">
        <v>47</v>
      </c>
      <c r="D5" s="183"/>
      <c r="E5" s="183"/>
      <c r="F5" s="183"/>
      <c r="G5" s="183"/>
      <c r="H5" s="183"/>
      <c r="I5" s="183"/>
      <c r="J5" s="184"/>
    </row>
    <row r="6" spans="1:10" s="11" customFormat="1" ht="55.5" x14ac:dyDescent="0.2">
      <c r="A6" s="181"/>
      <c r="B6" s="179"/>
      <c r="C6" s="8" t="s">
        <v>1</v>
      </c>
      <c r="D6" s="9" t="s">
        <v>6</v>
      </c>
      <c r="E6" s="9" t="s">
        <v>7</v>
      </c>
      <c r="F6" s="9" t="s">
        <v>26</v>
      </c>
      <c r="G6" s="9" t="s">
        <v>48</v>
      </c>
      <c r="H6" s="9" t="s">
        <v>25</v>
      </c>
      <c r="I6" s="9" t="s">
        <v>8</v>
      </c>
      <c r="J6" s="8" t="s">
        <v>10</v>
      </c>
    </row>
    <row r="7" spans="1:10" x14ac:dyDescent="0.2">
      <c r="A7" s="54">
        <f t="shared" ref="A7:A25" si="0">A32</f>
        <v>1</v>
      </c>
      <c r="B7" s="12" t="str">
        <f t="shared" ref="B7:B25" si="1">B32</f>
        <v>Bank of Georgia</v>
      </c>
      <c r="C7" s="30">
        <f>BS!C7</f>
        <v>0.38527388223560405</v>
      </c>
      <c r="D7" s="31">
        <f>BS!D7</f>
        <v>0.38519851139571637</v>
      </c>
      <c r="E7" s="31">
        <f>BS!E7</f>
        <v>0.38920619052366101</v>
      </c>
      <c r="F7" s="31">
        <f>BS!F7</f>
        <v>0.39940363644504012</v>
      </c>
      <c r="G7" s="31">
        <f>BS!G7</f>
        <v>0.4045655936828354</v>
      </c>
      <c r="H7" s="31">
        <f>BS!H7</f>
        <v>0.34342767032389449</v>
      </c>
      <c r="I7" s="31">
        <f>BS!I7</f>
        <v>0.44974793889458914</v>
      </c>
      <c r="J7" s="32">
        <f>BS!J7</f>
        <v>0.36373919258828219</v>
      </c>
    </row>
    <row r="8" spans="1:10" x14ac:dyDescent="0.2">
      <c r="A8" s="55">
        <f t="shared" si="0"/>
        <v>2</v>
      </c>
      <c r="B8" s="15" t="str">
        <f t="shared" si="1"/>
        <v>TBC Bank</v>
      </c>
      <c r="C8" s="33">
        <f>BS!C8</f>
        <v>0.36498524353841627</v>
      </c>
      <c r="D8" s="34">
        <f>BS!D8</f>
        <v>0.37254498687571791</v>
      </c>
      <c r="E8" s="34">
        <f>BS!E8</f>
        <v>0.3682994754642675</v>
      </c>
      <c r="F8" s="34">
        <f>BS!F8</f>
        <v>0.36905554838473403</v>
      </c>
      <c r="G8" s="34">
        <f>BS!G8</f>
        <v>0.35285289900853034</v>
      </c>
      <c r="H8" s="34">
        <f>BS!H8</f>
        <v>0.37119733061945664</v>
      </c>
      <c r="I8" s="34">
        <f>BS!I8</f>
        <v>0.33929593802226848</v>
      </c>
      <c r="J8" s="35">
        <f>BS!J8</f>
        <v>0.34683535240584851</v>
      </c>
    </row>
    <row r="9" spans="1:10" x14ac:dyDescent="0.2">
      <c r="A9" s="54">
        <f t="shared" si="0"/>
        <v>3</v>
      </c>
      <c r="B9" s="12" t="str">
        <f t="shared" si="1"/>
        <v>Basis Bank</v>
      </c>
      <c r="C9" s="30">
        <f>BS!C9</f>
        <v>5.5345104123359863E-2</v>
      </c>
      <c r="D9" s="31">
        <f>BS!D9</f>
        <v>4.2418295147188825E-2</v>
      </c>
      <c r="E9" s="31">
        <f>BS!E9</f>
        <v>5.1567525440567634E-2</v>
      </c>
      <c r="F9" s="31">
        <f>BS!F9</f>
        <v>5.4001050121517541E-2</v>
      </c>
      <c r="G9" s="31">
        <f>BS!G9</f>
        <v>5.6569216263219105E-2</v>
      </c>
      <c r="H9" s="31">
        <f>BS!H9</f>
        <v>6.8550596824516655E-2</v>
      </c>
      <c r="I9" s="31">
        <f>BS!I9</f>
        <v>4.7714697776294668E-2</v>
      </c>
      <c r="J9" s="32">
        <f>BS!J9</f>
        <v>7.6032441772272308E-2</v>
      </c>
    </row>
    <row r="10" spans="1:10" x14ac:dyDescent="0.2">
      <c r="A10" s="55">
        <f t="shared" si="0"/>
        <v>4</v>
      </c>
      <c r="B10" s="15" t="str">
        <f t="shared" si="1"/>
        <v>Liberty Bank</v>
      </c>
      <c r="C10" s="33">
        <f>BS!C10</f>
        <v>5.5335101270609935E-2</v>
      </c>
      <c r="D10" s="34">
        <f>BS!D10</f>
        <v>5.9197151864201727E-2</v>
      </c>
      <c r="E10" s="34">
        <f>BS!E10</f>
        <v>5.8381439795010766E-2</v>
      </c>
      <c r="F10" s="34">
        <f>BS!F10</f>
        <v>6.5056525801646101E-2</v>
      </c>
      <c r="G10" s="34">
        <f>BS!G10</f>
        <v>7.0991876761701947E-2</v>
      </c>
      <c r="H10" s="34">
        <f>BS!H10</f>
        <v>7.3039089921401068E-2</v>
      </c>
      <c r="I10" s="34">
        <f>BS!I10</f>
        <v>6.9478938692796519E-2</v>
      </c>
      <c r="J10" s="35">
        <f>BS!J10</f>
        <v>3.8652289924538986E-2</v>
      </c>
    </row>
    <row r="11" spans="1:10" x14ac:dyDescent="0.2">
      <c r="A11" s="54">
        <f t="shared" si="0"/>
        <v>5</v>
      </c>
      <c r="B11" s="12" t="str">
        <f t="shared" si="1"/>
        <v>Credo Bank</v>
      </c>
      <c r="C11" s="30">
        <f>BS!C11</f>
        <v>3.6986622443756896E-2</v>
      </c>
      <c r="D11" s="31">
        <f>BS!D11</f>
        <v>4.5739508785231038E-2</v>
      </c>
      <c r="E11" s="31">
        <f>BS!E11</f>
        <v>3.8230492893540177E-2</v>
      </c>
      <c r="F11" s="31">
        <f>BS!F11</f>
        <v>2.7707331695525146E-2</v>
      </c>
      <c r="G11" s="31">
        <f>BS!G11</f>
        <v>3.1411056826706613E-2</v>
      </c>
      <c r="H11" s="31">
        <f>BS!H11</f>
        <v>2.8564839776242995E-2</v>
      </c>
      <c r="I11" s="31">
        <f>BS!I11</f>
        <v>3.3514477326722879E-2</v>
      </c>
      <c r="J11" s="32">
        <f>BS!J11</f>
        <v>3.0174754439397666E-2</v>
      </c>
    </row>
    <row r="12" spans="1:10" x14ac:dyDescent="0.2">
      <c r="A12" s="55">
        <f t="shared" si="0"/>
        <v>6</v>
      </c>
      <c r="B12" s="15" t="str">
        <f t="shared" si="1"/>
        <v>ProCredit Bank</v>
      </c>
      <c r="C12" s="33">
        <f>BS!C12</f>
        <v>1.9640538529813491E-2</v>
      </c>
      <c r="D12" s="34">
        <f>BS!D12</f>
        <v>1.9583066611525098E-2</v>
      </c>
      <c r="E12" s="34">
        <f>BS!E12</f>
        <v>1.9634170155375628E-2</v>
      </c>
      <c r="F12" s="34">
        <f>BS!F12</f>
        <v>1.9307686052590464E-2</v>
      </c>
      <c r="G12" s="34">
        <f>BS!G12</f>
        <v>2.1150161721534274E-2</v>
      </c>
      <c r="H12" s="34">
        <f>BS!H12</f>
        <v>2.8171694776014031E-2</v>
      </c>
      <c r="I12" s="34">
        <f>BS!I12</f>
        <v>1.596108572821579E-2</v>
      </c>
      <c r="J12" s="35">
        <f>BS!J12</f>
        <v>1.9675414022841276E-2</v>
      </c>
    </row>
    <row r="13" spans="1:10" x14ac:dyDescent="0.2">
      <c r="A13" s="54">
        <f t="shared" si="0"/>
        <v>7</v>
      </c>
      <c r="B13" s="12" t="str">
        <f t="shared" si="1"/>
        <v>Tera bank</v>
      </c>
      <c r="C13" s="30">
        <f>BS!C13</f>
        <v>1.9124181355366966E-2</v>
      </c>
      <c r="D13" s="31">
        <f>BS!D13</f>
        <v>2.0955464300779471E-2</v>
      </c>
      <c r="E13" s="31">
        <f>BS!E13</f>
        <v>1.9219712840649075E-2</v>
      </c>
      <c r="F13" s="31">
        <f>BS!F13</f>
        <v>1.8065521305980409E-2</v>
      </c>
      <c r="G13" s="31">
        <f>BS!G13</f>
        <v>1.8876370417600413E-2</v>
      </c>
      <c r="H13" s="31">
        <f>BS!H13</f>
        <v>2.3933477202588628E-2</v>
      </c>
      <c r="I13" s="31">
        <f>BS!I13</f>
        <v>1.5139051058705121E-2</v>
      </c>
      <c r="J13" s="32">
        <f>BS!J13</f>
        <v>1.8601017843492402E-2</v>
      </c>
    </row>
    <row r="14" spans="1:10" x14ac:dyDescent="0.2">
      <c r="A14" s="55">
        <f t="shared" si="0"/>
        <v>8</v>
      </c>
      <c r="B14" s="15" t="str">
        <f t="shared" si="1"/>
        <v>Cartu Bank</v>
      </c>
      <c r="C14" s="33">
        <f>BS!C14</f>
        <v>1.9075397567009097E-2</v>
      </c>
      <c r="D14" s="34">
        <f>BS!D14</f>
        <v>1.4493623051329466E-2</v>
      </c>
      <c r="E14" s="34">
        <f>BS!E14</f>
        <v>1.7342477026404176E-2</v>
      </c>
      <c r="F14" s="34">
        <f>BS!F14</f>
        <v>2.0217427906684304E-2</v>
      </c>
      <c r="G14" s="34">
        <f>BS!G14</f>
        <v>2.2005013390676727E-2</v>
      </c>
      <c r="H14" s="34">
        <f>BS!H14</f>
        <v>2.7363094648972536E-2</v>
      </c>
      <c r="I14" s="34">
        <f>BS!I14</f>
        <v>1.8045266906262711E-2</v>
      </c>
      <c r="J14" s="35">
        <f>BS!J14</f>
        <v>2.8565474478565885E-2</v>
      </c>
    </row>
    <row r="15" spans="1:10" x14ac:dyDescent="0.2">
      <c r="A15" s="54">
        <f t="shared" si="0"/>
        <v>9</v>
      </c>
      <c r="B15" s="12" t="str">
        <f t="shared" si="1"/>
        <v>HALYK Bank</v>
      </c>
      <c r="C15" s="30">
        <f>BS!C15</f>
        <v>9.7685126377574944E-3</v>
      </c>
      <c r="D15" s="31">
        <f>BS!D15</f>
        <v>1.2429146507679845E-2</v>
      </c>
      <c r="E15" s="31">
        <f>BS!E15</f>
        <v>8.6418623808928972E-3</v>
      </c>
      <c r="F15" s="31">
        <f>BS!F15</f>
        <v>4.2323266482848501E-3</v>
      </c>
      <c r="G15" s="31">
        <f>BS!G15</f>
        <v>2.9641708482225516E-3</v>
      </c>
      <c r="H15" s="31">
        <f>BS!H15</f>
        <v>3.0339250556428352E-3</v>
      </c>
      <c r="I15" s="31">
        <f>BS!I15</f>
        <v>2.9126208689873728E-3</v>
      </c>
      <c r="J15" s="32">
        <f>BS!J15</f>
        <v>1.5938442146405305E-2</v>
      </c>
    </row>
    <row r="16" spans="1:10" x14ac:dyDescent="0.2">
      <c r="A16" s="55">
        <f t="shared" si="0"/>
        <v>10</v>
      </c>
      <c r="B16" s="15" t="str">
        <f t="shared" si="1"/>
        <v>IS Bank</v>
      </c>
      <c r="C16" s="33">
        <f>BS!C16</f>
        <v>6.5326403325045752E-3</v>
      </c>
      <c r="D16" s="34">
        <f>BS!D16</f>
        <v>4.4136146829434966E-3</v>
      </c>
      <c r="E16" s="34">
        <f>BS!E16</f>
        <v>5.9812644036697895E-3</v>
      </c>
      <c r="F16" s="34">
        <f>BS!F16</f>
        <v>6.3152544889599491E-3</v>
      </c>
      <c r="G16" s="34">
        <f>BS!G16</f>
        <v>3.3782873440873201E-3</v>
      </c>
      <c r="H16" s="34">
        <f>BS!H16</f>
        <v>7.5262672655331611E-3</v>
      </c>
      <c r="I16" s="34">
        <f>BS!I16</f>
        <v>3.12833850649838E-4</v>
      </c>
      <c r="J16" s="35">
        <f>BS!J16</f>
        <v>9.5521671097956503E-3</v>
      </c>
    </row>
    <row r="17" spans="1:26" x14ac:dyDescent="0.2">
      <c r="A17" s="54">
        <f t="shared" si="0"/>
        <v>11</v>
      </c>
      <c r="B17" s="12" t="str">
        <f t="shared" si="1"/>
        <v>Microbank Crystal</v>
      </c>
      <c r="C17" s="30">
        <f>BS!C17</f>
        <v>5.8822277258952522E-3</v>
      </c>
      <c r="D17" s="31">
        <f>BS!D17</f>
        <v>7.6532981701935609E-3</v>
      </c>
      <c r="E17" s="31">
        <f>BS!E17</f>
        <v>5.7660938280307819E-3</v>
      </c>
      <c r="F17" s="31">
        <f>BS!F17</f>
        <v>7.0680118468603227E-4</v>
      </c>
      <c r="G17" s="31">
        <f>BS!G17</f>
        <v>8.105040795533076E-4</v>
      </c>
      <c r="H17" s="31">
        <f>BS!H17</f>
        <v>2.4554036789803492E-5</v>
      </c>
      <c r="I17" s="31">
        <f>BS!I17</f>
        <v>1.3913394138325844E-3</v>
      </c>
      <c r="J17" s="32">
        <f>BS!J17</f>
        <v>6.5182174518152542E-3</v>
      </c>
    </row>
    <row r="18" spans="1:26" x14ac:dyDescent="0.2">
      <c r="A18" s="55">
        <f t="shared" si="0"/>
        <v>12</v>
      </c>
      <c r="B18" s="15" t="str">
        <f t="shared" si="1"/>
        <v>Pasha Bank</v>
      </c>
      <c r="C18" s="33">
        <f>BS!C18</f>
        <v>5.6774959135947566E-3</v>
      </c>
      <c r="D18" s="34">
        <f>BS!D18</f>
        <v>5.4068362146129818E-3</v>
      </c>
      <c r="E18" s="34">
        <f>BS!E18</f>
        <v>5.2288106646233056E-3</v>
      </c>
      <c r="F18" s="34">
        <f>BS!F18</f>
        <v>5.530615704397287E-3</v>
      </c>
      <c r="G18" s="34">
        <f>BS!G18</f>
        <v>4.2133916176364918E-3</v>
      </c>
      <c r="H18" s="34">
        <f>BS!H18</f>
        <v>7.1717273888603373E-3</v>
      </c>
      <c r="I18" s="34">
        <f>BS!I18</f>
        <v>2.0271127791655977E-3</v>
      </c>
      <c r="J18" s="35">
        <f>BS!J18</f>
        <v>8.1346527355942427E-3</v>
      </c>
    </row>
    <row r="19" spans="1:26" x14ac:dyDescent="0.2">
      <c r="A19" s="54">
        <f t="shared" si="0"/>
        <v>13</v>
      </c>
      <c r="B19" s="12" t="str">
        <f t="shared" si="1"/>
        <v>Ziraat Bank</v>
      </c>
      <c r="C19" s="30">
        <f>BS!C19</f>
        <v>4.7598179518423354E-3</v>
      </c>
      <c r="D19" s="31">
        <f>BS!D19</f>
        <v>3.7738254826239792E-3</v>
      </c>
      <c r="E19" s="31">
        <f>BS!E19</f>
        <v>3.8344340624988731E-3</v>
      </c>
      <c r="F19" s="31">
        <f>BS!F19</f>
        <v>4.6424679045619366E-3</v>
      </c>
      <c r="G19" s="31">
        <f>BS!G19</f>
        <v>3.8039766010294438E-3</v>
      </c>
      <c r="H19" s="31">
        <f>BS!H19</f>
        <v>6.4492353657491569E-3</v>
      </c>
      <c r="I19" s="31">
        <f>BS!I19</f>
        <v>1.8490689411751807E-3</v>
      </c>
      <c r="J19" s="32">
        <f>BS!J19</f>
        <v>9.8275426701814397E-3</v>
      </c>
    </row>
    <row r="20" spans="1:26" x14ac:dyDescent="0.2">
      <c r="A20" s="55">
        <f t="shared" si="0"/>
        <v>14</v>
      </c>
      <c r="B20" s="15" t="str">
        <f t="shared" si="1"/>
        <v>VTB Bank Georgia</v>
      </c>
      <c r="C20" s="33">
        <f>BS!C20</f>
        <v>3.6471339121664677E-3</v>
      </c>
      <c r="D20" s="34">
        <f>BS!D20</f>
        <v>1.9645967594438206E-3</v>
      </c>
      <c r="E20" s="34">
        <f>BS!E20</f>
        <v>1.5854975813572294E-3</v>
      </c>
      <c r="F20" s="34">
        <f>BS!F20</f>
        <v>1.7112235140459198E-4</v>
      </c>
      <c r="G20" s="34">
        <f>BS!G20</f>
        <v>1.9223024583906215E-4</v>
      </c>
      <c r="H20" s="34">
        <f>BS!H20</f>
        <v>3.3736084406212573E-4</v>
      </c>
      <c r="I20" s="34">
        <f>BS!I20</f>
        <v>8.4975363281075136E-5</v>
      </c>
      <c r="J20" s="35">
        <f>BS!J20</f>
        <v>1.4937373018678137E-2</v>
      </c>
    </row>
    <row r="21" spans="1:26" x14ac:dyDescent="0.2">
      <c r="A21" s="54">
        <f t="shared" si="0"/>
        <v>15</v>
      </c>
      <c r="B21" s="12" t="str">
        <f t="shared" si="1"/>
        <v>PaveBank</v>
      </c>
      <c r="C21" s="30">
        <f>BS!C21</f>
        <v>2.7281228410024967E-3</v>
      </c>
      <c r="D21" s="31">
        <f>BS!D21</f>
        <v>0</v>
      </c>
      <c r="E21" s="31">
        <f>BS!E21</f>
        <v>2.9251486217567791E-3</v>
      </c>
      <c r="F21" s="31">
        <f>BS!F21</f>
        <v>2.9901773406340567E-3</v>
      </c>
      <c r="G21" s="31">
        <f>BS!G21</f>
        <v>3.4289005132946393E-3</v>
      </c>
      <c r="H21" s="31">
        <f>BS!H21</f>
        <v>8.068674208191691E-3</v>
      </c>
      <c r="I21" s="31">
        <f>BS!I21</f>
        <v>0</v>
      </c>
      <c r="J21" s="32">
        <f>BS!J21</f>
        <v>1.6491410031207903E-3</v>
      </c>
    </row>
    <row r="22" spans="1:26" s="77" customFormat="1" x14ac:dyDescent="0.2">
      <c r="A22" s="55">
        <f t="shared" si="0"/>
        <v>16</v>
      </c>
      <c r="B22" s="15" t="str">
        <f t="shared" si="1"/>
        <v>Silk Bank</v>
      </c>
      <c r="C22" s="33">
        <f>BS!C22</f>
        <v>2.0269954711420006E-3</v>
      </c>
      <c r="D22" s="34">
        <f>BS!D22</f>
        <v>1.944549520217217E-3</v>
      </c>
      <c r="E22" s="34">
        <f>BS!E22</f>
        <v>1.8295944752171314E-3</v>
      </c>
      <c r="F22" s="34">
        <f>BS!F22</f>
        <v>1.9630831009158109E-3</v>
      </c>
      <c r="G22" s="34">
        <f>BS!G22</f>
        <v>2.1684913543142934E-3</v>
      </c>
      <c r="H22" s="34">
        <f>BS!H22</f>
        <v>2.7676919145727774E-3</v>
      </c>
      <c r="I22" s="34">
        <f>BS!I22</f>
        <v>1.725668224622331E-3</v>
      </c>
      <c r="J22" s="35">
        <f>BS!J22</f>
        <v>3.1080321177176917E-3</v>
      </c>
    </row>
    <row r="23" spans="1:26" x14ac:dyDescent="0.2">
      <c r="A23" s="54">
        <f t="shared" si="0"/>
        <v>17</v>
      </c>
      <c r="B23" s="12" t="str">
        <f t="shared" si="1"/>
        <v>Microbank MBC</v>
      </c>
      <c r="C23" s="30">
        <f>BS!C23</f>
        <v>1.8325271281807414E-3</v>
      </c>
      <c r="D23" s="31">
        <f>BS!D23</f>
        <v>1.9694614309353465E-3</v>
      </c>
      <c r="E23" s="31">
        <f>BS!E23</f>
        <v>1.8584126879818445E-3</v>
      </c>
      <c r="F23" s="31">
        <f>BS!F23</f>
        <v>2.6526010356806018E-4</v>
      </c>
      <c r="G23" s="31">
        <f>BS!G23</f>
        <v>3.0417945214187317E-4</v>
      </c>
      <c r="H23" s="31">
        <f>BS!H23</f>
        <v>0</v>
      </c>
      <c r="I23" s="31">
        <f>BS!I23</f>
        <v>5.2897513145055844E-4</v>
      </c>
      <c r="J23" s="32">
        <f>BS!J23</f>
        <v>1.6907687858163083E-3</v>
      </c>
    </row>
    <row r="24" spans="1:26" x14ac:dyDescent="0.2">
      <c r="A24" s="55">
        <f t="shared" si="0"/>
        <v>18</v>
      </c>
      <c r="B24" s="15" t="str">
        <f t="shared" si="1"/>
        <v>HashBank</v>
      </c>
      <c r="C24" s="33">
        <f>BS!C24</f>
        <v>1.2839340163903409E-3</v>
      </c>
      <c r="D24" s="34">
        <f>BS!D24</f>
        <v>3.1406319966045506E-4</v>
      </c>
      <c r="E24" s="34">
        <f>BS!E24</f>
        <v>4.1766785836810341E-4</v>
      </c>
      <c r="F24" s="34">
        <f>BS!F24</f>
        <v>3.3388090177311641E-4</v>
      </c>
      <c r="G24" s="34">
        <f>BS!G24</f>
        <v>2.7783129878783001E-4</v>
      </c>
      <c r="H24" s="34">
        <f>BS!H24</f>
        <v>3.0811583886742363E-4</v>
      </c>
      <c r="I24" s="34">
        <f>BS!I24</f>
        <v>2.5545032034958866E-4</v>
      </c>
      <c r="J24" s="35">
        <f>BS!J24</f>
        <v>6.0279094251375924E-3</v>
      </c>
    </row>
    <row r="25" spans="1:26" ht="13.5" thickBot="1" x14ac:dyDescent="0.25">
      <c r="A25" s="54">
        <f t="shared" si="0"/>
        <v>19</v>
      </c>
      <c r="B25" s="12" t="str">
        <f t="shared" si="1"/>
        <v>Paysera</v>
      </c>
      <c r="C25" s="30">
        <f>BS!C25</f>
        <v>9.452100559303508E-5</v>
      </c>
      <c r="D25" s="31">
        <f>BS!D25</f>
        <v>0</v>
      </c>
      <c r="E25" s="31">
        <f>BS!E25</f>
        <v>4.9729296127240904E-5</v>
      </c>
      <c r="F25" s="31">
        <f>BS!F25</f>
        <v>3.4282557097993633E-5</v>
      </c>
      <c r="G25" s="31">
        <f>BS!G25</f>
        <v>3.5848572287626569E-5</v>
      </c>
      <c r="H25" s="31">
        <f>BS!H25</f>
        <v>6.4653988644032084E-5</v>
      </c>
      <c r="I25" s="31">
        <f>BS!I25</f>
        <v>1.4560700631563774E-5</v>
      </c>
      <c r="J25" s="32">
        <f>BS!J25</f>
        <v>3.3981606050078223E-4</v>
      </c>
    </row>
    <row r="26" spans="1:26" ht="13.5" thickBot="1" x14ac:dyDescent="0.25">
      <c r="A26" s="55"/>
      <c r="B26" s="19" t="s">
        <v>49</v>
      </c>
      <c r="C26" s="20">
        <f>SUM(C7:C25)</f>
        <v>1.0000000000000062</v>
      </c>
      <c r="D26" s="21">
        <f t="shared" ref="D26:J26" si="2">SUM(D7:D25)</f>
        <v>1.0000000000000007</v>
      </c>
      <c r="E26" s="21">
        <f t="shared" si="2"/>
        <v>0.99999999999999956</v>
      </c>
      <c r="F26" s="21">
        <f t="shared" si="2"/>
        <v>1.000000000000002</v>
      </c>
      <c r="G26" s="21">
        <f t="shared" si="2"/>
        <v>0.99999999999999911</v>
      </c>
      <c r="H26" s="21">
        <f t="shared" si="2"/>
        <v>1.0000000000000004</v>
      </c>
      <c r="I26" s="21">
        <f t="shared" si="2"/>
        <v>1.0000000000000011</v>
      </c>
      <c r="J26" s="22">
        <f t="shared" si="2"/>
        <v>1.0000000000000024</v>
      </c>
    </row>
    <row r="27" spans="1:26" x14ac:dyDescent="0.2">
      <c r="A27" s="55"/>
      <c r="B27" s="15"/>
      <c r="Y27" s="23"/>
      <c r="Z27" s="23"/>
    </row>
    <row r="28" spans="1:26" ht="13.5" thickBot="1" x14ac:dyDescent="0.25">
      <c r="B28" s="61" t="s">
        <v>52</v>
      </c>
    </row>
    <row r="29" spans="1:26" x14ac:dyDescent="0.2">
      <c r="A29" s="180" t="s">
        <v>0</v>
      </c>
      <c r="B29" s="178" t="s">
        <v>283</v>
      </c>
      <c r="C29" s="182" t="s">
        <v>1</v>
      </c>
      <c r="D29" s="183"/>
      <c r="E29" s="183"/>
      <c r="F29" s="184"/>
      <c r="G29" s="78" t="s">
        <v>2</v>
      </c>
      <c r="H29" s="79"/>
      <c r="I29" s="79"/>
      <c r="J29" s="79"/>
      <c r="K29" s="79"/>
      <c r="L29" s="79"/>
      <c r="M29" s="79"/>
      <c r="N29" s="80"/>
      <c r="O29" s="182" t="s">
        <v>3</v>
      </c>
      <c r="P29" s="183"/>
      <c r="Q29" s="184"/>
      <c r="R29" s="182" t="s">
        <v>4</v>
      </c>
      <c r="S29" s="183"/>
      <c r="T29" s="184"/>
    </row>
    <row r="30" spans="1:26" ht="105" x14ac:dyDescent="0.2">
      <c r="A30" s="181"/>
      <c r="B30" s="179"/>
      <c r="C30" s="8" t="s">
        <v>5</v>
      </c>
      <c r="D30" s="9" t="s">
        <v>50</v>
      </c>
      <c r="E30" s="9" t="s">
        <v>6</v>
      </c>
      <c r="F30" s="10" t="s">
        <v>9</v>
      </c>
      <c r="G30" s="8" t="s">
        <v>7</v>
      </c>
      <c r="H30" s="9" t="s">
        <v>26</v>
      </c>
      <c r="I30" s="9" t="s">
        <v>268</v>
      </c>
      <c r="J30" s="9" t="s">
        <v>48</v>
      </c>
      <c r="K30" s="9" t="s">
        <v>25</v>
      </c>
      <c r="L30" s="9" t="s">
        <v>8</v>
      </c>
      <c r="M30" s="9" t="s">
        <v>163</v>
      </c>
      <c r="N30" s="10" t="s">
        <v>51</v>
      </c>
      <c r="O30" s="8" t="s">
        <v>10</v>
      </c>
      <c r="P30" s="9" t="s">
        <v>11</v>
      </c>
      <c r="Q30" s="10" t="s">
        <v>12</v>
      </c>
      <c r="R30" s="8" t="str">
        <f>"NET Income of "&amp;MONTH($B$3)&amp;" months "&amp;YEAR($B$3)</f>
        <v>NET Income of 9 months 2026</v>
      </c>
      <c r="S30" s="9" t="s">
        <v>79</v>
      </c>
      <c r="T30" s="10" t="s">
        <v>80</v>
      </c>
    </row>
    <row r="31" spans="1:26" x14ac:dyDescent="0.2">
      <c r="A31" s="118"/>
      <c r="B31" s="119" t="s">
        <v>263</v>
      </c>
      <c r="C31" s="120">
        <f>BS!C31</f>
        <v>116610259918.90401</v>
      </c>
      <c r="D31" s="121">
        <f>BS!D31</f>
        <v>13814147489.908512</v>
      </c>
      <c r="E31" s="121">
        <f>BS!E31</f>
        <v>79831202418.195709</v>
      </c>
      <c r="F31" s="122">
        <f>BS!F31</f>
        <v>-1246804024.6030099</v>
      </c>
      <c r="G31" s="120">
        <f>BS!G31</f>
        <v>98604703301.117493</v>
      </c>
      <c r="H31" s="121">
        <f>BS!H31</f>
        <v>79883044959.918533</v>
      </c>
      <c r="I31" s="121">
        <f>BS!I31</f>
        <v>7585685110.1852703</v>
      </c>
      <c r="J31" s="121">
        <f>BS!J31</f>
        <v>69662117642.045105</v>
      </c>
      <c r="K31" s="121">
        <f>BS!K31</f>
        <v>29603930556.2113</v>
      </c>
      <c r="L31" s="121">
        <f>BS!L31</f>
        <v>40058187085.833801</v>
      </c>
      <c r="M31" s="121">
        <f>BS!M31</f>
        <v>3107137455.0538001</v>
      </c>
      <c r="N31" s="122">
        <f>BS!N31</f>
        <v>16977690345.493679</v>
      </c>
      <c r="O31" s="120">
        <f>BS!O31</f>
        <v>18005556567.818298</v>
      </c>
      <c r="P31" s="121">
        <f>BS!P31</f>
        <v>1400525044.5</v>
      </c>
      <c r="Q31" s="122">
        <f>BS!Q31</f>
        <v>20216153159.497799</v>
      </c>
      <c r="R31" s="123">
        <f>BS!R31</f>
        <v>2888979379.5293999</v>
      </c>
      <c r="S31" s="124">
        <f>BS!S31</f>
        <v>3.4785485558991761E-2</v>
      </c>
      <c r="T31" s="125">
        <f>BS!T31</f>
        <v>0.22751096908140273</v>
      </c>
    </row>
    <row r="32" spans="1:26" x14ac:dyDescent="0.2">
      <c r="A32" s="55">
        <v>1</v>
      </c>
      <c r="B32" s="15" t="s">
        <v>148</v>
      </c>
      <c r="C32" s="27">
        <f>BS!C32</f>
        <v>44926887547.459</v>
      </c>
      <c r="D32" s="28">
        <f>BS!D32</f>
        <v>3948148693.0799999</v>
      </c>
      <c r="E32" s="28">
        <f>BS!E32</f>
        <v>30750860334.419098</v>
      </c>
      <c r="F32" s="29">
        <f>BS!F32</f>
        <v>-370886284.1092</v>
      </c>
      <c r="G32" s="27">
        <f>BS!G32</f>
        <v>38377560939.5438</v>
      </c>
      <c r="H32" s="28">
        <f>BS!H32</f>
        <v>31905578647.294098</v>
      </c>
      <c r="I32" s="28">
        <f>BS!I32</f>
        <v>2801552138.5665002</v>
      </c>
      <c r="J32" s="28">
        <f>BS!J32</f>
        <v>28182895981.057499</v>
      </c>
      <c r="K32" s="28">
        <f>BS!K32</f>
        <v>10166808903.35</v>
      </c>
      <c r="L32" s="28">
        <f>BS!L32</f>
        <v>18016087077.7076</v>
      </c>
      <c r="M32" s="84"/>
      <c r="N32" s="29">
        <f>BS!N32</f>
        <v>5885416970.1799994</v>
      </c>
      <c r="O32" s="27">
        <f>BS!O32</f>
        <v>6549326608.0808697</v>
      </c>
      <c r="P32" s="28">
        <f>BS!P32</f>
        <v>27993660.18</v>
      </c>
      <c r="Q32" s="29">
        <f>BS!Q32</f>
        <v>7736737822.23561</v>
      </c>
      <c r="R32" s="27">
        <f>BS!R32</f>
        <v>1444637425.5467601</v>
      </c>
      <c r="S32" s="69">
        <f>BS!S32</f>
        <v>4.4467987760600326E-2</v>
      </c>
      <c r="T32" s="70">
        <f>BS!T32</f>
        <v>0.30715619245479908</v>
      </c>
    </row>
    <row r="33" spans="1:21" x14ac:dyDescent="0.2">
      <c r="A33" s="54">
        <v>2</v>
      </c>
      <c r="B33" s="12" t="s">
        <v>149</v>
      </c>
      <c r="C33" s="24">
        <f>BS!C33</f>
        <v>42561024115.579201</v>
      </c>
      <c r="D33" s="25">
        <f>BS!D33</f>
        <v>4938082400.9172993</v>
      </c>
      <c r="E33" s="25">
        <f>BS!E33</f>
        <v>29740714257.1595</v>
      </c>
      <c r="F33" s="26">
        <f>BS!F33</f>
        <v>-408050607.87260002</v>
      </c>
      <c r="G33" s="24">
        <f>BS!G33</f>
        <v>36316060504.111298</v>
      </c>
      <c r="H33" s="25">
        <f>BS!H33</f>
        <v>29481280964.3251</v>
      </c>
      <c r="I33" s="25">
        <f>BS!I33</f>
        <v>3668360162.3109899</v>
      </c>
      <c r="J33" s="25">
        <f>BS!J33</f>
        <v>24580480161.068901</v>
      </c>
      <c r="K33" s="25">
        <f>BS!K33</f>
        <v>10988899998.309401</v>
      </c>
      <c r="L33" s="25">
        <f>BS!L33</f>
        <v>13591580162.759501</v>
      </c>
      <c r="M33" s="84"/>
      <c r="N33" s="26">
        <f>BS!N33</f>
        <v>6216724583.5682001</v>
      </c>
      <c r="O33" s="24">
        <f>BS!O33</f>
        <v>6244963557.4626999</v>
      </c>
      <c r="P33" s="25">
        <f>BS!P33</f>
        <v>21015907.690000001</v>
      </c>
      <c r="Q33" s="26">
        <f>BS!Q33</f>
        <v>7462459022.9952002</v>
      </c>
      <c r="R33" s="24">
        <f>BS!R33</f>
        <v>1062788639.8024</v>
      </c>
      <c r="S33" s="71">
        <f>BS!S33</f>
        <v>3.5426031771391316E-2</v>
      </c>
      <c r="T33" s="72">
        <f>BS!T33</f>
        <v>0.23958423649651323</v>
      </c>
    </row>
    <row r="34" spans="1:21" x14ac:dyDescent="0.2">
      <c r="A34" s="55">
        <v>3</v>
      </c>
      <c r="B34" s="15" t="s">
        <v>153</v>
      </c>
      <c r="C34" s="27">
        <f>BS!C34</f>
        <v>6453806977.0637999</v>
      </c>
      <c r="D34" s="28">
        <f>BS!D34</f>
        <v>1037232802.0053</v>
      </c>
      <c r="E34" s="28">
        <f>BS!E34</f>
        <v>3386303506.1300001</v>
      </c>
      <c r="F34" s="29">
        <f>BS!F34</f>
        <v>-29485805.140000001</v>
      </c>
      <c r="G34" s="27">
        <f>BS!G34</f>
        <v>5084800546.04</v>
      </c>
      <c r="H34" s="28">
        <f>BS!H34</f>
        <v>4313768314.7399998</v>
      </c>
      <c r="I34" s="28">
        <f>BS!I34</f>
        <v>373022250.62046301</v>
      </c>
      <c r="J34" s="28">
        <f>BS!J34</f>
        <v>3940731398.2466602</v>
      </c>
      <c r="K34" s="28">
        <f>BS!K34</f>
        <v>2029367107.97983</v>
      </c>
      <c r="L34" s="28">
        <f>BS!L34</f>
        <v>1911364290.26683</v>
      </c>
      <c r="M34" s="84"/>
      <c r="N34" s="29">
        <f>BS!N34</f>
        <v>693833970.49000001</v>
      </c>
      <c r="O34" s="27">
        <f>BS!O34</f>
        <v>1369006431.3199999</v>
      </c>
      <c r="P34" s="28">
        <f>BS!P34</f>
        <v>30690893</v>
      </c>
      <c r="Q34" s="29">
        <f>BS!Q34</f>
        <v>877551633.829</v>
      </c>
      <c r="R34" s="27">
        <f>BS!R34</f>
        <v>109622444.65000001</v>
      </c>
      <c r="S34" s="69">
        <f>BS!S34</f>
        <v>2.5569262942742817E-2</v>
      </c>
      <c r="T34" s="70">
        <f>BS!T34</f>
        <v>0.13511925218887488</v>
      </c>
    </row>
    <row r="35" spans="1:21" x14ac:dyDescent="0.2">
      <c r="A35" s="54">
        <v>4</v>
      </c>
      <c r="B35" s="12" t="s">
        <v>150</v>
      </c>
      <c r="C35" s="24">
        <f>BS!C35</f>
        <v>6452640541.8046999</v>
      </c>
      <c r="D35" s="25">
        <f>BS!D35</f>
        <v>647670214.47509909</v>
      </c>
      <c r="E35" s="25">
        <f>BS!E35</f>
        <v>4725779813.0517597</v>
      </c>
      <c r="F35" s="26">
        <f>BS!F35</f>
        <v>-148760101.401043</v>
      </c>
      <c r="G35" s="24">
        <f>BS!G35</f>
        <v>5756684549.2790899</v>
      </c>
      <c r="H35" s="25">
        <f>BS!H35</f>
        <v>5196913375.548995</v>
      </c>
      <c r="I35" s="25">
        <f>BS!I35</f>
        <v>114808689.71038</v>
      </c>
      <c r="J35" s="25">
        <f>BS!J35</f>
        <v>4945444470.6032495</v>
      </c>
      <c r="K35" s="25">
        <f>BS!K35</f>
        <v>2162244145.92203</v>
      </c>
      <c r="L35" s="25">
        <f>BS!L35</f>
        <v>2783200324.6812201</v>
      </c>
      <c r="M35" s="84"/>
      <c r="N35" s="26">
        <f>BS!N35</f>
        <v>463787918.082093</v>
      </c>
      <c r="O35" s="24">
        <f>BS!O35</f>
        <v>695955992.71200001</v>
      </c>
      <c r="P35" s="25">
        <f>BS!P35</f>
        <v>44490459.259999998</v>
      </c>
      <c r="Q35" s="26">
        <f>BS!Q35</f>
        <v>691321272.49740005</v>
      </c>
      <c r="R35" s="24">
        <f>BS!R35</f>
        <v>92118601.004067004</v>
      </c>
      <c r="S35" s="71">
        <f>BS!S35</f>
        <v>1.9577930922981782E-2</v>
      </c>
      <c r="T35" s="72">
        <f>BS!T35</f>
        <v>0.17583426310219905</v>
      </c>
    </row>
    <row r="36" spans="1:21" x14ac:dyDescent="0.2">
      <c r="A36" s="55">
        <v>5</v>
      </c>
      <c r="B36" s="15" t="s">
        <v>156</v>
      </c>
      <c r="C36" s="27">
        <f>BS!C36</f>
        <v>4313019656.6888599</v>
      </c>
      <c r="D36" s="28">
        <f>BS!D36</f>
        <v>537191903.19000006</v>
      </c>
      <c r="E36" s="28">
        <f>BS!E36</f>
        <v>3651439984.3426199</v>
      </c>
      <c r="F36" s="29">
        <f>BS!F36</f>
        <v>-85096320.163756996</v>
      </c>
      <c r="G36" s="27">
        <f>BS!G36</f>
        <v>3769706408.82301</v>
      </c>
      <c r="H36" s="28">
        <f>BS!H36</f>
        <v>2213346023.5530109</v>
      </c>
      <c r="I36" s="28">
        <f>BS!I36</f>
        <v>0</v>
      </c>
      <c r="J36" s="28">
        <f>BS!J36</f>
        <v>2188160735.9229999</v>
      </c>
      <c r="K36" s="28">
        <f>BS!K36</f>
        <v>845631533.08519995</v>
      </c>
      <c r="L36" s="28">
        <f>BS!L36</f>
        <v>1342529202.8378</v>
      </c>
      <c r="M36" s="84"/>
      <c r="N36" s="29">
        <f>BS!N36</f>
        <v>1445394371.3</v>
      </c>
      <c r="O36" s="27">
        <f>BS!O36</f>
        <v>543313247.97860098</v>
      </c>
      <c r="P36" s="28">
        <f>BS!P36</f>
        <v>5303030</v>
      </c>
      <c r="Q36" s="29">
        <f>BS!Q36</f>
        <v>670718282.49860096</v>
      </c>
      <c r="R36" s="27">
        <f>BS!R36</f>
        <v>67023634.538601004</v>
      </c>
      <c r="S36" s="69">
        <f>BS!S36</f>
        <v>2.2110922411305127E-2</v>
      </c>
      <c r="T36" s="70">
        <f>BS!T36</f>
        <v>0.17670270831760743</v>
      </c>
    </row>
    <row r="37" spans="1:21" x14ac:dyDescent="0.2">
      <c r="A37" s="54">
        <v>6</v>
      </c>
      <c r="B37" s="12" t="s">
        <v>152</v>
      </c>
      <c r="C37" s="24">
        <f>BS!C37</f>
        <v>2290288302.9088001</v>
      </c>
      <c r="D37" s="25">
        <f>BS!D37</f>
        <v>466386353.24856603</v>
      </c>
      <c r="E37" s="25">
        <f>BS!E37</f>
        <v>1563339754.6336701</v>
      </c>
      <c r="F37" s="26">
        <f>BS!F37</f>
        <v>-28260553.601955</v>
      </c>
      <c r="G37" s="24">
        <f>BS!G37</f>
        <v>1936021522.7344699</v>
      </c>
      <c r="H37" s="25">
        <f>BS!H37</f>
        <v>1542356753.011076</v>
      </c>
      <c r="I37" s="25">
        <f>BS!I37</f>
        <v>68991699.046200007</v>
      </c>
      <c r="J37" s="25">
        <f>BS!J37</f>
        <v>1473365053.9937999</v>
      </c>
      <c r="K37" s="25">
        <f>BS!K37</f>
        <v>833992895.79990005</v>
      </c>
      <c r="L37" s="25">
        <f>BS!L37</f>
        <v>639372158.19389999</v>
      </c>
      <c r="M37" s="84"/>
      <c r="N37" s="26">
        <f>BS!N37</f>
        <v>361429310.36730999</v>
      </c>
      <c r="O37" s="24">
        <f>BS!O37</f>
        <v>354266780.183514</v>
      </c>
      <c r="P37" s="25">
        <f>BS!P37</f>
        <v>112482804.98999999</v>
      </c>
      <c r="Q37" s="26">
        <f>BS!Q37</f>
        <v>393682143.38338</v>
      </c>
      <c r="R37" s="24">
        <f>BS!R37</f>
        <v>28882744.978799</v>
      </c>
      <c r="S37" s="71">
        <f>BS!S37</f>
        <v>1.703964824871812E-2</v>
      </c>
      <c r="T37" s="72">
        <f>BS!T37</f>
        <v>0.11346361981158226</v>
      </c>
    </row>
    <row r="38" spans="1:21" x14ac:dyDescent="0.2">
      <c r="A38" s="55">
        <v>7</v>
      </c>
      <c r="B38" s="15" t="s">
        <v>155</v>
      </c>
      <c r="C38" s="27">
        <f>BS!C38</f>
        <v>2230075758.5855999</v>
      </c>
      <c r="D38" s="28">
        <f>BS!D38</f>
        <v>192466647.00999999</v>
      </c>
      <c r="E38" s="28">
        <f>BS!E38</f>
        <v>1672899912.3627999</v>
      </c>
      <c r="F38" s="29">
        <f>BS!F38</f>
        <v>-39641398.856932998</v>
      </c>
      <c r="G38" s="27">
        <f>BS!G38</f>
        <v>1895154082.18488</v>
      </c>
      <c r="H38" s="28">
        <f>BS!H38</f>
        <v>1443128850.7099991</v>
      </c>
      <c r="I38" s="28">
        <f>BS!I38</f>
        <v>125503389.17299999</v>
      </c>
      <c r="J38" s="28">
        <f>BS!J38</f>
        <v>1314967936.6856999</v>
      </c>
      <c r="K38" s="28">
        <f>BS!K38</f>
        <v>708524997.07410002</v>
      </c>
      <c r="L38" s="28">
        <f>BS!L38</f>
        <v>606442939.61160004</v>
      </c>
      <c r="M38" s="84"/>
      <c r="N38" s="29">
        <f>BS!N38</f>
        <v>415553295.58000004</v>
      </c>
      <c r="O38" s="27">
        <f>BS!O38</f>
        <v>334921679</v>
      </c>
      <c r="P38" s="28">
        <f>BS!P38</f>
        <v>128022000</v>
      </c>
      <c r="Q38" s="29">
        <f>BS!Q38</f>
        <v>407735595.11978298</v>
      </c>
      <c r="R38" s="27">
        <f>BS!R38</f>
        <v>24393270.502154</v>
      </c>
      <c r="S38" s="69">
        <f>BS!S38</f>
        <v>1.450672574572595E-2</v>
      </c>
      <c r="T38" s="70">
        <f>BS!T38</f>
        <v>0.10098817732725353</v>
      </c>
    </row>
    <row r="39" spans="1:21" x14ac:dyDescent="0.2">
      <c r="A39" s="54">
        <v>8</v>
      </c>
      <c r="B39" s="12" t="s">
        <v>154</v>
      </c>
      <c r="C39" s="24">
        <f>BS!C39</f>
        <v>2224387068.3453598</v>
      </c>
      <c r="D39" s="25">
        <f>BS!D39</f>
        <v>796115675.789024</v>
      </c>
      <c r="E39" s="25">
        <f>BS!E39</f>
        <v>1157043355.58371</v>
      </c>
      <c r="F39" s="26">
        <f>BS!F39</f>
        <v>-32126592.420922</v>
      </c>
      <c r="G39" s="24">
        <f>BS!G39</f>
        <v>1710049801.69503</v>
      </c>
      <c r="H39" s="25">
        <f>BS!H39</f>
        <v>1615029702.443574</v>
      </c>
      <c r="I39" s="25">
        <f>BS!I39</f>
        <v>81778437.854203999</v>
      </c>
      <c r="J39" s="25">
        <f>BS!J39</f>
        <v>1532915831.5360999</v>
      </c>
      <c r="K39" s="25">
        <f>BS!K39</f>
        <v>810055153.79121995</v>
      </c>
      <c r="L39" s="25">
        <f>BS!L39</f>
        <v>722860677.74487698</v>
      </c>
      <c r="M39" s="84"/>
      <c r="N39" s="26">
        <f>BS!N39</f>
        <v>77767291.379246995</v>
      </c>
      <c r="O39" s="24">
        <f>BS!O39</f>
        <v>514337266.61038798</v>
      </c>
      <c r="P39" s="25">
        <f>BS!P39</f>
        <v>114430000</v>
      </c>
      <c r="Q39" s="26">
        <f>BS!Q39</f>
        <v>552493866.91038799</v>
      </c>
      <c r="R39" s="24">
        <f>BS!R39</f>
        <v>29682158.147590999</v>
      </c>
      <c r="S39" s="71">
        <f>BS!S39</f>
        <v>1.9725112721327105E-2</v>
      </c>
      <c r="T39" s="72">
        <f>BS!T39</f>
        <v>7.9594817024998876E-2</v>
      </c>
    </row>
    <row r="40" spans="1:21" x14ac:dyDescent="0.2">
      <c r="A40" s="55">
        <v>9</v>
      </c>
      <c r="B40" s="15" t="s">
        <v>157</v>
      </c>
      <c r="C40" s="27">
        <f>BS!C40</f>
        <v>1139108797.71</v>
      </c>
      <c r="D40" s="28">
        <f>BS!D40</f>
        <v>109247376.63</v>
      </c>
      <c r="E40" s="28">
        <f>BS!E40</f>
        <v>992233710.74000001</v>
      </c>
      <c r="F40" s="29">
        <f>BS!F40</f>
        <v>-18763166.489999998</v>
      </c>
      <c r="G40" s="27">
        <f>BS!G40</f>
        <v>852128276.03703296</v>
      </c>
      <c r="H40" s="28">
        <f>BS!H40</f>
        <v>338091139.93000001</v>
      </c>
      <c r="I40" s="28">
        <f>BS!I40</f>
        <v>131597308.7</v>
      </c>
      <c r="J40" s="28">
        <f>BS!J40</f>
        <v>206490418.34</v>
      </c>
      <c r="K40" s="28">
        <f>BS!K40</f>
        <v>89816106.659999996</v>
      </c>
      <c r="L40" s="28">
        <f>BS!L40</f>
        <v>116674311.68000001</v>
      </c>
      <c r="M40" s="84"/>
      <c r="N40" s="29">
        <f>BS!N40</f>
        <v>494703153.29000002</v>
      </c>
      <c r="O40" s="27">
        <f>BS!O40</f>
        <v>286980521.67000002</v>
      </c>
      <c r="P40" s="28">
        <f>BS!P40</f>
        <v>76000000</v>
      </c>
      <c r="Q40" s="29">
        <f>BS!Q40</f>
        <v>304630116.91000003</v>
      </c>
      <c r="R40" s="27">
        <f>BS!R40</f>
        <v>18481235.489999998</v>
      </c>
      <c r="S40" s="69">
        <f>BS!S40</f>
        <v>2.1738365303072146E-2</v>
      </c>
      <c r="T40" s="70">
        <f>BS!T40</f>
        <v>8.7994342186320643E-2</v>
      </c>
    </row>
    <row r="41" spans="1:21" x14ac:dyDescent="0.2">
      <c r="A41" s="54">
        <v>10</v>
      </c>
      <c r="B41" s="12" t="s">
        <v>240</v>
      </c>
      <c r="C41" s="24">
        <f>BS!C41</f>
        <v>761772887.13007402</v>
      </c>
      <c r="D41" s="25">
        <f>BS!D41</f>
        <v>150963344.96176299</v>
      </c>
      <c r="E41" s="25">
        <f>BS!E41</f>
        <v>352344167.14998299</v>
      </c>
      <c r="F41" s="26">
        <f>BS!F41</f>
        <v>-2403057.1074609999</v>
      </c>
      <c r="G41" s="24">
        <f>BS!G41</f>
        <v>589780801.889395</v>
      </c>
      <c r="H41" s="25">
        <f>BS!H41</f>
        <v>504481758.27491498</v>
      </c>
      <c r="I41" s="25">
        <f>BS!I41</f>
        <v>118526638.433323</v>
      </c>
      <c r="J41" s="25">
        <f>BS!J41</f>
        <v>235338650.392443</v>
      </c>
      <c r="K41" s="25">
        <f>BS!K41</f>
        <v>222807093.47633001</v>
      </c>
      <c r="L41" s="25">
        <f>BS!L41</f>
        <v>12531556.916113</v>
      </c>
      <c r="M41" s="84"/>
      <c r="N41" s="26">
        <f>BS!N41</f>
        <v>80110004.047615007</v>
      </c>
      <c r="O41" s="24">
        <f>BS!O41</f>
        <v>171992085.240679</v>
      </c>
      <c r="P41" s="25">
        <f>BS!P41</f>
        <v>69161600</v>
      </c>
      <c r="Q41" s="26">
        <f>BS!Q41</f>
        <v>182632361.920679</v>
      </c>
      <c r="R41" s="24">
        <f>BS!R41</f>
        <v>11690864.935752001</v>
      </c>
      <c r="S41" s="71">
        <f>BS!S41</f>
        <v>2.3216952928130159E-2</v>
      </c>
      <c r="T41" s="72">
        <f>BS!T41</f>
        <v>9.3909886390794034E-2</v>
      </c>
    </row>
    <row r="42" spans="1:21" x14ac:dyDescent="0.2">
      <c r="A42" s="55">
        <v>11</v>
      </c>
      <c r="B42" s="15" t="s">
        <v>289</v>
      </c>
      <c r="C42" s="27">
        <f>BS!C42</f>
        <v>685928104.01882899</v>
      </c>
      <c r="D42" s="28">
        <f>BS!D42</f>
        <v>48235394.663400002</v>
      </c>
      <c r="E42" s="28">
        <f>BS!E42</f>
        <v>610971995.39152896</v>
      </c>
      <c r="F42" s="29">
        <f>BS!F42</f>
        <v>-20161857.7203</v>
      </c>
      <c r="G42" s="27">
        <f>BS!G42</f>
        <v>568563971.11938</v>
      </c>
      <c r="H42" s="28">
        <f>BS!H42</f>
        <v>56461430.813997999</v>
      </c>
      <c r="I42" s="28">
        <f>BS!I42</f>
        <v>0</v>
      </c>
      <c r="J42" s="28">
        <f>BS!J42</f>
        <v>56461430.5392</v>
      </c>
      <c r="K42" s="28">
        <f>BS!K42</f>
        <v>726896</v>
      </c>
      <c r="L42" s="28">
        <f>BS!L42</f>
        <v>55734534.5392</v>
      </c>
      <c r="M42" s="84"/>
      <c r="N42" s="29">
        <f>BS!N42</f>
        <v>484152269.23718202</v>
      </c>
      <c r="O42" s="27">
        <f>BS!O42</f>
        <v>117364133.05</v>
      </c>
      <c r="P42" s="28">
        <f>BS!P42</f>
        <v>3634576</v>
      </c>
      <c r="Q42" s="29">
        <f>BS!Q42</f>
        <v>128123386.31999999</v>
      </c>
      <c r="R42" s="27">
        <f>BS!R42</f>
        <v>10691738.140000001</v>
      </c>
      <c r="S42" s="69">
        <f>BS!S42</f>
        <v>2.0729566099300479E-2</v>
      </c>
      <c r="T42" s="70">
        <f>BS!T42</f>
        <v>0.12631346034628887</v>
      </c>
    </row>
    <row r="43" spans="1:21" x14ac:dyDescent="0.2">
      <c r="A43" s="54">
        <v>12</v>
      </c>
      <c r="B43" s="12" t="s">
        <v>158</v>
      </c>
      <c r="C43" s="24">
        <f>BS!C43</f>
        <v>662054274.17279994</v>
      </c>
      <c r="D43" s="25">
        <f>BS!D43</f>
        <v>105741001.21619999</v>
      </c>
      <c r="E43" s="25">
        <f>BS!E43</f>
        <v>431634236.29079998</v>
      </c>
      <c r="F43" s="26">
        <f>BS!F43</f>
        <v>-6366179.1612</v>
      </c>
      <c r="G43" s="24">
        <f>BS!G43</f>
        <v>515585324.20289999</v>
      </c>
      <c r="H43" s="25">
        <f>BS!H43</f>
        <v>441802422.97039998</v>
      </c>
      <c r="I43" s="25">
        <f>BS!I43</f>
        <v>75827466.552900001</v>
      </c>
      <c r="J43" s="25">
        <f>BS!J43</f>
        <v>293513782.53979999</v>
      </c>
      <c r="K43" s="25">
        <f>BS!K43</f>
        <v>212311319.58790001</v>
      </c>
      <c r="L43" s="25">
        <f>BS!L43</f>
        <v>81202462.951900005</v>
      </c>
      <c r="M43" s="84"/>
      <c r="N43" s="26">
        <f>BS!N43</f>
        <v>61527595.211900003</v>
      </c>
      <c r="O43" s="24">
        <f>BS!O43</f>
        <v>146468949.9903</v>
      </c>
      <c r="P43" s="25">
        <f>BS!P43</f>
        <v>136800000</v>
      </c>
      <c r="Q43" s="26">
        <f>BS!Q43</f>
        <v>167396458.15180001</v>
      </c>
      <c r="R43" s="24">
        <f>BS!R43</f>
        <v>6469333.3816999998</v>
      </c>
      <c r="S43" s="71">
        <f>BS!S43</f>
        <v>1.2870576661997974E-2</v>
      </c>
      <c r="T43" s="72">
        <f>BS!T43</f>
        <v>5.9969416450380932E-2</v>
      </c>
    </row>
    <row r="44" spans="1:21" x14ac:dyDescent="0.2">
      <c r="A44" s="55">
        <v>13</v>
      </c>
      <c r="B44" s="15" t="s">
        <v>159</v>
      </c>
      <c r="C44" s="27">
        <f>BS!C44</f>
        <v>555043608.53100002</v>
      </c>
      <c r="D44" s="28">
        <f>BS!D44</f>
        <v>252298423.40920001</v>
      </c>
      <c r="E44" s="28">
        <f>BS!E44</f>
        <v>301269025.99430001</v>
      </c>
      <c r="F44" s="29">
        <f>BS!F44</f>
        <v>-9301207.4717999995</v>
      </c>
      <c r="G44" s="27">
        <f>BS!G44</f>
        <v>378093233.06040001</v>
      </c>
      <c r="H44" s="28">
        <f>BS!H44</f>
        <v>370854472.34509999</v>
      </c>
      <c r="I44" s="28">
        <f>BS!I44</f>
        <v>12428715.710999999</v>
      </c>
      <c r="J44" s="28">
        <f>BS!J44</f>
        <v>264993065.4885</v>
      </c>
      <c r="K44" s="28">
        <f>BS!K44</f>
        <v>190922715.90830001</v>
      </c>
      <c r="L44" s="28">
        <f>BS!L44</f>
        <v>74070349.580200002</v>
      </c>
      <c r="M44" s="84"/>
      <c r="N44" s="29">
        <f>BS!N44</f>
        <v>33303.804900000003</v>
      </c>
      <c r="O44" s="27">
        <f>BS!O44</f>
        <v>176950375.47060001</v>
      </c>
      <c r="P44" s="28">
        <f>BS!P44</f>
        <v>130471000</v>
      </c>
      <c r="Q44" s="29">
        <f>BS!Q44</f>
        <v>176038826.6406</v>
      </c>
      <c r="R44" s="27">
        <f>BS!R44</f>
        <v>7396949.0296</v>
      </c>
      <c r="S44" s="69">
        <f>BS!S44</f>
        <v>2.0524014488337149E-2</v>
      </c>
      <c r="T44" s="70">
        <f>BS!T44</f>
        <v>7.4492860416264878E-2</v>
      </c>
    </row>
    <row r="45" spans="1:21" x14ac:dyDescent="0.2">
      <c r="A45" s="54">
        <v>14</v>
      </c>
      <c r="B45" s="12" t="s">
        <v>151</v>
      </c>
      <c r="C45" s="24">
        <f>BS!C45</f>
        <v>425293233.45678103</v>
      </c>
      <c r="D45" s="25">
        <f>BS!D45</f>
        <v>202596747.52470002</v>
      </c>
      <c r="E45" s="25">
        <f>BS!E45</f>
        <v>156836121.573291</v>
      </c>
      <c r="F45" s="26">
        <f>BS!F45</f>
        <v>-35117150.690107003</v>
      </c>
      <c r="G45" s="24">
        <f>BS!G45</f>
        <v>156337518.59436899</v>
      </c>
      <c r="H45" s="25">
        <f>BS!H45</f>
        <v>13669774.490900001</v>
      </c>
      <c r="I45" s="25">
        <f>BS!I45</f>
        <v>0</v>
      </c>
      <c r="J45" s="25">
        <f>BS!J45</f>
        <v>13391166</v>
      </c>
      <c r="K45" s="25">
        <f>BS!K45</f>
        <v>9987207</v>
      </c>
      <c r="L45" s="25">
        <f>BS!L45</f>
        <v>3403959</v>
      </c>
      <c r="M45" s="84"/>
      <c r="N45" s="26">
        <f>BS!N45</f>
        <v>124364725.8441</v>
      </c>
      <c r="O45" s="24">
        <f>BS!O45</f>
        <v>268955714.86241198</v>
      </c>
      <c r="P45" s="25">
        <f>BS!P45</f>
        <v>209008277</v>
      </c>
      <c r="Q45" s="26">
        <f>BS!Q45</f>
        <v>273559198.40721202</v>
      </c>
      <c r="R45" s="24">
        <f>BS!R45</f>
        <v>-7913381.1480350001</v>
      </c>
      <c r="S45" s="71">
        <f>BS!S45</f>
        <v>-2.4340015024189209E-2</v>
      </c>
      <c r="T45" s="72">
        <f>BS!T45</f>
        <v>-3.9467313313420481E-2</v>
      </c>
      <c r="U45" s="73"/>
    </row>
    <row r="46" spans="1:21" x14ac:dyDescent="0.2">
      <c r="A46" s="55">
        <v>15</v>
      </c>
      <c r="B46" s="15" t="s">
        <v>271</v>
      </c>
      <c r="C46" s="27">
        <f>BS!C46</f>
        <v>318127113.57999998</v>
      </c>
      <c r="D46" s="28">
        <f>BS!D46</f>
        <v>197681172.10999998</v>
      </c>
      <c r="E46" s="28">
        <f>BS!E46</f>
        <v>0</v>
      </c>
      <c r="F46" s="29">
        <f>BS!F46</f>
        <v>0</v>
      </c>
      <c r="G46" s="27">
        <f>BS!G46</f>
        <v>288433411.95999998</v>
      </c>
      <c r="H46" s="28">
        <f>BS!H46</f>
        <v>238864470.94</v>
      </c>
      <c r="I46" s="28">
        <f>BS!I46</f>
        <v>0</v>
      </c>
      <c r="J46" s="28">
        <f>BS!J46</f>
        <v>238864470.94</v>
      </c>
      <c r="K46" s="28">
        <f>BS!K46</f>
        <v>238864470.94</v>
      </c>
      <c r="L46" s="28">
        <f>BS!L46</f>
        <v>0</v>
      </c>
      <c r="M46" s="84"/>
      <c r="N46" s="29">
        <f>BS!N46</f>
        <v>0</v>
      </c>
      <c r="O46" s="27">
        <f>BS!O46</f>
        <v>29693701.620000001</v>
      </c>
      <c r="P46" s="28">
        <f>BS!P46</f>
        <v>18319171</v>
      </c>
      <c r="Q46" s="29">
        <f>BS!Q46</f>
        <v>29351715.719999999</v>
      </c>
      <c r="R46" s="27">
        <f>BS!R46</f>
        <v>10483015.07</v>
      </c>
      <c r="S46" s="69">
        <f>BS!S46</f>
        <v>5.8418392187305511E-2</v>
      </c>
      <c r="T46" s="70">
        <f>BS!T46</f>
        <v>0.7038467338052532</v>
      </c>
      <c r="U46" s="74"/>
    </row>
    <row r="47" spans="1:21" x14ac:dyDescent="0.2">
      <c r="A47" s="55">
        <v>16</v>
      </c>
      <c r="B47" s="12" t="s">
        <v>160</v>
      </c>
      <c r="C47" s="24">
        <f>BS!C47</f>
        <v>236368468.74430999</v>
      </c>
      <c r="D47" s="25">
        <f>BS!D47</f>
        <v>33104298.630000003</v>
      </c>
      <c r="E47" s="25">
        <f>BS!E47</f>
        <v>155235726.36066601</v>
      </c>
      <c r="F47" s="26">
        <f>BS!F47</f>
        <v>-9770826.0552299991</v>
      </c>
      <c r="G47" s="24">
        <f>BS!G47</f>
        <v>180406620.390149</v>
      </c>
      <c r="H47" s="25">
        <f>BS!H47</f>
        <v>156817055.61051401</v>
      </c>
      <c r="I47" s="25">
        <f>BS!I47</f>
        <v>5755355.780514</v>
      </c>
      <c r="J47" s="25">
        <f>BS!J47</f>
        <v>151061699.83000001</v>
      </c>
      <c r="K47" s="25">
        <f>BS!K47</f>
        <v>81934559.239999995</v>
      </c>
      <c r="L47" s="25">
        <f>BS!L47</f>
        <v>69127140.590000004</v>
      </c>
      <c r="M47" s="84"/>
      <c r="N47" s="26">
        <f>BS!N47</f>
        <v>19205164.771086</v>
      </c>
      <c r="O47" s="24">
        <f>BS!O47</f>
        <v>55961848.110161997</v>
      </c>
      <c r="P47" s="25">
        <f>BS!P47</f>
        <v>124746400</v>
      </c>
      <c r="Q47" s="26">
        <f>BS!Q47</f>
        <v>52275717.228577003</v>
      </c>
      <c r="R47" s="24">
        <f>BS!R47</f>
        <v>-19904825.9254</v>
      </c>
      <c r="S47" s="71">
        <f>BS!S47</f>
        <v>-0.11313855671387939</v>
      </c>
      <c r="T47" s="72">
        <f>BS!T47</f>
        <v>-0.42955554298509968</v>
      </c>
    </row>
    <row r="48" spans="1:21" x14ac:dyDescent="0.2">
      <c r="A48" s="55">
        <v>17</v>
      </c>
      <c r="B48" s="15" t="s">
        <v>290</v>
      </c>
      <c r="C48" s="27">
        <f>BS!C48</f>
        <v>213691464.72559899</v>
      </c>
      <c r="D48" s="28">
        <f>BS!D48</f>
        <v>45392576.196373001</v>
      </c>
      <c r="E48" s="28">
        <f>BS!E48</f>
        <v>157224474.147829</v>
      </c>
      <c r="F48" s="29">
        <f>BS!F48</f>
        <v>-2123300.6986039998</v>
      </c>
      <c r="G48" s="27">
        <f>BS!G48</f>
        <v>183248231.70948201</v>
      </c>
      <c r="H48" s="28">
        <f>BS!H48</f>
        <v>21189784.779399998</v>
      </c>
      <c r="I48" s="28">
        <f>BS!I48</f>
        <v>0</v>
      </c>
      <c r="J48" s="28">
        <f>BS!J48</f>
        <v>21189784.779399998</v>
      </c>
      <c r="K48" s="28">
        <f>BS!K48</f>
        <v>0</v>
      </c>
      <c r="L48" s="28">
        <f>BS!L48</f>
        <v>21189784.779399998</v>
      </c>
      <c r="M48" s="84"/>
      <c r="N48" s="29">
        <f>BS!N48</f>
        <v>153686418.34008098</v>
      </c>
      <c r="O48" s="27">
        <f>BS!O48</f>
        <v>30443233.016116999</v>
      </c>
      <c r="P48" s="28">
        <f>BS!P48</f>
        <v>2634635</v>
      </c>
      <c r="Q48" s="29">
        <f>BS!Q48</f>
        <v>32779288.729598999</v>
      </c>
      <c r="R48" s="27">
        <f>BS!R48</f>
        <v>2976072.6249170001</v>
      </c>
      <c r="S48" s="69">
        <f>BS!S48</f>
        <v>1.9399576996416677E-2</v>
      </c>
      <c r="T48" s="70">
        <f>BS!T48</f>
        <v>0.13526928606691294</v>
      </c>
      <c r="U48" s="74"/>
    </row>
    <row r="49" spans="1:21" x14ac:dyDescent="0.2">
      <c r="A49" s="55">
        <v>18</v>
      </c>
      <c r="B49" s="12" t="s">
        <v>273</v>
      </c>
      <c r="C49" s="24">
        <f>BS!C49</f>
        <v>149719879.37</v>
      </c>
      <c r="D49" s="25">
        <f>BS!D49</f>
        <v>96003240.321600005</v>
      </c>
      <c r="E49" s="25">
        <f>BS!E49</f>
        <v>25072042.8642</v>
      </c>
      <c r="F49" s="26">
        <f>BS!F49</f>
        <v>-489615.64189999999</v>
      </c>
      <c r="G49" s="24">
        <f>BS!G49</f>
        <v>41184015.252800003</v>
      </c>
      <c r="H49" s="25">
        <f>BS!H49</f>
        <v>26671423.0876</v>
      </c>
      <c r="I49" s="25">
        <f>BS!I49</f>
        <v>7291550.4358000001</v>
      </c>
      <c r="J49" s="25">
        <f>BS!J49</f>
        <v>19354316.6208</v>
      </c>
      <c r="K49" s="25">
        <f>BS!K49</f>
        <v>9121439.8970999997</v>
      </c>
      <c r="L49" s="25">
        <f>BS!L49</f>
        <v>10232876.7237</v>
      </c>
      <c r="M49" s="84"/>
      <c r="N49" s="26">
        <f>BS!N49</f>
        <v>0</v>
      </c>
      <c r="O49" s="24">
        <f>BS!O49</f>
        <v>108535864.14</v>
      </c>
      <c r="P49" s="25">
        <f>BS!P49</f>
        <v>135320625.38</v>
      </c>
      <c r="Q49" s="26">
        <f>BS!Q49</f>
        <v>70769605.159999996</v>
      </c>
      <c r="R49" s="24">
        <f>BS!R49</f>
        <v>-8765948.3699999992</v>
      </c>
      <c r="S49" s="71">
        <f>BS!S49</f>
        <v>-0.10857888461482404</v>
      </c>
      <c r="T49" s="72">
        <f>BS!T49</f>
        <v>-0.14581972070266325</v>
      </c>
    </row>
    <row r="50" spans="1:21" x14ac:dyDescent="0.2">
      <c r="A50" s="55">
        <v>19</v>
      </c>
      <c r="B50" s="15" t="s">
        <v>165</v>
      </c>
      <c r="C50" s="27">
        <f>BS!C50</f>
        <v>11022119.029999999</v>
      </c>
      <c r="D50" s="28">
        <f>BS!D50</f>
        <v>9589224.5300000012</v>
      </c>
      <c r="E50" s="28">
        <f>BS!E50</f>
        <v>0</v>
      </c>
      <c r="F50" s="29">
        <f>BS!F50</f>
        <v>0</v>
      </c>
      <c r="G50" s="27">
        <f>BS!G50</f>
        <v>4903542.49</v>
      </c>
      <c r="H50" s="28">
        <f>BS!H50</f>
        <v>2738595.05</v>
      </c>
      <c r="I50" s="28">
        <f>BS!I50</f>
        <v>241307.29</v>
      </c>
      <c r="J50" s="28">
        <f>BS!J50</f>
        <v>2497287.46</v>
      </c>
      <c r="K50" s="28">
        <f>BS!K50</f>
        <v>1914012.19</v>
      </c>
      <c r="L50" s="28">
        <f>BS!L50</f>
        <v>583275.27</v>
      </c>
      <c r="M50" s="84"/>
      <c r="N50" s="29">
        <f>BS!N50</f>
        <v>0</v>
      </c>
      <c r="O50" s="27">
        <f>BS!O50</f>
        <v>6118577.2999999998</v>
      </c>
      <c r="P50" s="28">
        <f>BS!P50</f>
        <v>10000005</v>
      </c>
      <c r="Q50" s="29">
        <f>BS!Q50</f>
        <v>5896844.8399999999</v>
      </c>
      <c r="R50" s="27">
        <f>BS!R50</f>
        <v>-1774592.8695</v>
      </c>
      <c r="S50" s="69">
        <f>BS!S50</f>
        <v>-0.15198048460633676</v>
      </c>
      <c r="T50" s="70">
        <f>BS!T50</f>
        <v>-0.33756202323002582</v>
      </c>
      <c r="U50" s="74"/>
    </row>
  </sheetData>
  <mergeCells count="8">
    <mergeCell ref="O29:Q29"/>
    <mergeCell ref="R29:T29"/>
    <mergeCell ref="B29:B30"/>
    <mergeCell ref="A29:A30"/>
    <mergeCell ref="B5:B6"/>
    <mergeCell ref="A5:A6"/>
    <mergeCell ref="C5:J5"/>
    <mergeCell ref="C29:F29"/>
  </mergeCells>
  <pageMargins left="0.7" right="0.2" top="0.25" bottom="0.25" header="0.05" footer="0.05"/>
  <pageSetup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  <pageSetUpPr fitToPage="1"/>
  </sheetPr>
  <dimension ref="A1:V50"/>
  <sheetViews>
    <sheetView view="pageBreakPreview" zoomScaleNormal="100" zoomScaleSheetLayoutView="100" workbookViewId="0">
      <selection activeCell="B3" sqref="B3"/>
    </sheetView>
  </sheetViews>
  <sheetFormatPr defaultColWidth="9.140625" defaultRowHeight="12.75" x14ac:dyDescent="0.2"/>
  <cols>
    <col min="1" max="1" width="4.5703125" style="6" customWidth="1"/>
    <col min="2" max="2" width="42.28515625" style="6" bestFit="1" customWidth="1"/>
    <col min="3" max="6" width="10.85546875" style="6" bestFit="1" customWidth="1"/>
    <col min="7" max="7" width="11.85546875" style="6" customWidth="1"/>
    <col min="8" max="8" width="9.7109375" style="6" bestFit="1" customWidth="1"/>
    <col min="9" max="9" width="9.42578125" style="6" bestFit="1" customWidth="1"/>
    <col min="10" max="10" width="10.28515625" style="6" bestFit="1" customWidth="1"/>
    <col min="11" max="11" width="9.42578125" style="6" bestFit="1" customWidth="1"/>
    <col min="12" max="12" width="9.28515625" style="6" bestFit="1" customWidth="1"/>
    <col min="13" max="13" width="12.28515625" style="6" bestFit="1" customWidth="1"/>
    <col min="14" max="14" width="12.5703125" style="6" customWidth="1"/>
    <col min="15" max="15" width="9.28515625" style="6" customWidth="1"/>
    <col min="16" max="16" width="8" style="6" bestFit="1" customWidth="1"/>
    <col min="17" max="17" width="9.28515625" style="6" bestFit="1" customWidth="1"/>
    <col min="18" max="18" width="12.28515625" style="6" bestFit="1" customWidth="1"/>
    <col min="19" max="19" width="6.7109375" style="6" bestFit="1" customWidth="1"/>
    <col min="20" max="20" width="7.28515625" style="6" bestFit="1" customWidth="1"/>
    <col min="21" max="22" width="12.140625" style="6" bestFit="1" customWidth="1"/>
    <col min="23" max="16384" width="9.140625" style="6"/>
  </cols>
  <sheetData>
    <row r="1" spans="1:6" x14ac:dyDescent="0.2">
      <c r="C1" s="7"/>
    </row>
    <row r="2" spans="1:6" x14ac:dyDescent="0.2">
      <c r="A2" s="6" t="s">
        <v>285</v>
      </c>
      <c r="C2" s="7"/>
    </row>
    <row r="3" spans="1:6" x14ac:dyDescent="0.2">
      <c r="A3" s="49"/>
      <c r="B3" s="63">
        <f>BS!B3</f>
        <v>46295</v>
      </c>
    </row>
    <row r="4" spans="1:6" ht="13.5" thickBot="1" x14ac:dyDescent="0.25"/>
    <row r="5" spans="1:6" ht="15.75" customHeight="1" x14ac:dyDescent="0.2">
      <c r="A5" s="187" t="s">
        <v>0</v>
      </c>
      <c r="B5" s="189" t="s">
        <v>282</v>
      </c>
      <c r="C5" s="79" t="s">
        <v>27</v>
      </c>
      <c r="D5" s="79"/>
      <c r="E5" s="79"/>
      <c r="F5" s="80"/>
    </row>
    <row r="6" spans="1:6" s="11" customFormat="1" ht="111" customHeight="1" x14ac:dyDescent="0.2">
      <c r="A6" s="188"/>
      <c r="B6" s="190"/>
      <c r="C6" s="9" t="s">
        <v>40</v>
      </c>
      <c r="D6" s="36" t="s">
        <v>53</v>
      </c>
      <c r="E6" s="36" t="s">
        <v>54</v>
      </c>
      <c r="F6" s="37" t="s">
        <v>55</v>
      </c>
    </row>
    <row r="7" spans="1:6" x14ac:dyDescent="0.2">
      <c r="A7" s="54">
        <f t="shared" ref="A7:A20" si="0">A32</f>
        <v>1</v>
      </c>
      <c r="B7" s="12" t="str">
        <f>BS!B7</f>
        <v>საქართველოს ბანკი</v>
      </c>
      <c r="C7" s="13">
        <f t="shared" ref="C7:C20" si="1">IFERROR(C32/C$31,0)</f>
        <v>0.38527388223560405</v>
      </c>
      <c r="D7" s="14">
        <f>IFERROR(H32/ABS(H$31),0)</f>
        <v>0.40343266120767085</v>
      </c>
      <c r="E7" s="14">
        <f>IFERROR(I32/ABS(I$31),0)</f>
        <v>0.54744491312246191</v>
      </c>
      <c r="F7" s="14">
        <f t="shared" ref="F7:F20" si="2">IFERROR(O32/ABS(O$31),0)</f>
        <v>0.50005113770735332</v>
      </c>
    </row>
    <row r="8" spans="1:6" x14ac:dyDescent="0.2">
      <c r="A8" s="55">
        <f t="shared" si="0"/>
        <v>2</v>
      </c>
      <c r="B8" s="15" t="str">
        <f>BS!B8</f>
        <v>თი–ბი–სი ბანკი</v>
      </c>
      <c r="C8" s="16">
        <f t="shared" si="1"/>
        <v>0.36498524353841627</v>
      </c>
      <c r="D8" s="17">
        <f t="shared" ref="D8:E8" si="3">IFERROR(H33/ABS(H$31),0)</f>
        <v>0.33454595777639412</v>
      </c>
      <c r="E8" s="17">
        <f t="shared" si="3"/>
        <v>0.31022363986788609</v>
      </c>
      <c r="F8" s="17">
        <f t="shared" si="2"/>
        <v>0.36787685205822512</v>
      </c>
    </row>
    <row r="9" spans="1:6" x14ac:dyDescent="0.2">
      <c r="A9" s="54">
        <f t="shared" si="0"/>
        <v>3</v>
      </c>
      <c r="B9" s="12" t="str">
        <f>BS!B9</f>
        <v>ბაზის ბანკი</v>
      </c>
      <c r="C9" s="13">
        <f t="shared" si="1"/>
        <v>5.5345104123359863E-2</v>
      </c>
      <c r="D9" s="14">
        <f t="shared" ref="D9:E9" si="4">IFERROR(H34/ABS(H$31),0)</f>
        <v>3.1177460647644879E-2</v>
      </c>
      <c r="E9" s="14">
        <f t="shared" si="4"/>
        <v>1.8539155270415688E-2</v>
      </c>
      <c r="F9" s="14">
        <f t="shared" si="2"/>
        <v>3.794504226189975E-2</v>
      </c>
    </row>
    <row r="10" spans="1:6" x14ac:dyDescent="0.2">
      <c r="A10" s="55">
        <f t="shared" si="0"/>
        <v>4</v>
      </c>
      <c r="B10" s="15" t="str">
        <f>BS!B10</f>
        <v>ლიბერთი ბანკი</v>
      </c>
      <c r="C10" s="16">
        <f t="shared" si="1"/>
        <v>5.5335101270609935E-2</v>
      </c>
      <c r="D10" s="17">
        <f t="shared" ref="D10:E10" si="5">IFERROR(H35/ABS(H$31),0)</f>
        <v>6.7679487110963096E-2</v>
      </c>
      <c r="E10" s="17">
        <f t="shared" si="5"/>
        <v>3.3091675137352602E-2</v>
      </c>
      <c r="F10" s="17">
        <f t="shared" si="2"/>
        <v>3.1886209246350751E-2</v>
      </c>
    </row>
    <row r="11" spans="1:6" x14ac:dyDescent="0.2">
      <c r="A11" s="54">
        <f t="shared" si="0"/>
        <v>5</v>
      </c>
      <c r="B11" s="12" t="str">
        <f>BS!B11</f>
        <v>კრედო ბანკი</v>
      </c>
      <c r="C11" s="13">
        <f t="shared" si="1"/>
        <v>3.6986622443756896E-2</v>
      </c>
      <c r="D11" s="14">
        <f t="shared" ref="D11:E11" si="6">IFERROR(H36/ABS(H$31),0)</f>
        <v>6.8952683075585455E-2</v>
      </c>
      <c r="E11" s="14">
        <f t="shared" si="6"/>
        <v>5.1546363168985726E-2</v>
      </c>
      <c r="F11" s="14">
        <f t="shared" si="2"/>
        <v>2.3199762176744514E-2</v>
      </c>
    </row>
    <row r="12" spans="1:6" x14ac:dyDescent="0.2">
      <c r="A12" s="55">
        <f t="shared" si="0"/>
        <v>6</v>
      </c>
      <c r="B12" s="15" t="str">
        <f>BS!B12</f>
        <v>პროკრედიტ ბანკი</v>
      </c>
      <c r="C12" s="16">
        <f t="shared" si="1"/>
        <v>1.9640538529813491E-2</v>
      </c>
      <c r="D12" s="17">
        <f t="shared" ref="D12:E12" si="7">IFERROR(H37/ABS(H$31),0)</f>
        <v>1.4084874108277339E-2</v>
      </c>
      <c r="E12" s="17">
        <f t="shared" si="7"/>
        <v>4.0546967191985861E-3</v>
      </c>
      <c r="F12" s="17">
        <f t="shared" si="2"/>
        <v>9.9975601014860322E-3</v>
      </c>
    </row>
    <row r="13" spans="1:6" x14ac:dyDescent="0.2">
      <c r="A13" s="54">
        <f t="shared" si="0"/>
        <v>7</v>
      </c>
      <c r="B13" s="12" t="str">
        <f>BS!B13</f>
        <v>ტერა ბანკი</v>
      </c>
      <c r="C13" s="13">
        <f t="shared" si="1"/>
        <v>1.9124181355366966E-2</v>
      </c>
      <c r="D13" s="14">
        <f t="shared" ref="D13:E13" si="8">IFERROR(H38/ABS(H$31),0)</f>
        <v>1.5151746471165928E-2</v>
      </c>
      <c r="E13" s="14">
        <f t="shared" si="8"/>
        <v>4.5896891897571337E-3</v>
      </c>
      <c r="F13" s="14">
        <f t="shared" si="2"/>
        <v>8.443559921195264E-3</v>
      </c>
    </row>
    <row r="14" spans="1:6" x14ac:dyDescent="0.2">
      <c r="A14" s="55">
        <f t="shared" si="0"/>
        <v>8</v>
      </c>
      <c r="B14" s="15" t="str">
        <f>BS!B14</f>
        <v>ქართუ ბანკი</v>
      </c>
      <c r="C14" s="16">
        <f t="shared" si="1"/>
        <v>1.9075397567009097E-2</v>
      </c>
      <c r="D14" s="17">
        <f t="shared" ref="D14:E14" si="9">IFERROR(H39/ABS(H$31),0)</f>
        <v>1.3897494753895978E-2</v>
      </c>
      <c r="E14" s="17">
        <f t="shared" si="9"/>
        <v>4.9687157383561621E-3</v>
      </c>
      <c r="F14" s="17">
        <f t="shared" si="2"/>
        <v>1.0274271376913072E-2</v>
      </c>
    </row>
    <row r="15" spans="1:6" x14ac:dyDescent="0.2">
      <c r="A15" s="54">
        <f t="shared" si="0"/>
        <v>9</v>
      </c>
      <c r="B15" s="12" t="str">
        <f>BS!B15</f>
        <v>ხალიკ ბანკი</v>
      </c>
      <c r="C15" s="13">
        <f t="shared" si="1"/>
        <v>9.7685126377574944E-3</v>
      </c>
      <c r="D15" s="14">
        <f t="shared" ref="D15:E15" si="10">IFERROR(H40/ABS(H$31),0)</f>
        <v>9.9148292920791126E-3</v>
      </c>
      <c r="E15" s="14">
        <f t="shared" si="10"/>
        <v>6.470243273523544E-5</v>
      </c>
      <c r="F15" s="14">
        <f t="shared" si="2"/>
        <v>6.3971503642267251E-3</v>
      </c>
    </row>
    <row r="16" spans="1:6" x14ac:dyDescent="0.2">
      <c r="A16" s="55">
        <f t="shared" si="0"/>
        <v>10</v>
      </c>
      <c r="B16" s="15" t="str">
        <f>BS!B16</f>
        <v>იშ ბანკ</v>
      </c>
      <c r="C16" s="16">
        <f t="shared" si="1"/>
        <v>6.5326403325045752E-3</v>
      </c>
      <c r="D16" s="17">
        <f t="shared" ref="D16:E16" si="11">IFERROR(H41/ABS(H$31),0)</f>
        <v>4.2404085852293773E-3</v>
      </c>
      <c r="E16" s="17">
        <f t="shared" si="11"/>
        <v>2.3234424077112192E-3</v>
      </c>
      <c r="F16" s="17">
        <f t="shared" si="2"/>
        <v>4.0467111044788359E-3</v>
      </c>
    </row>
    <row r="17" spans="1:22" x14ac:dyDescent="0.2">
      <c r="A17" s="54">
        <f t="shared" si="0"/>
        <v>11</v>
      </c>
      <c r="B17" s="12" t="str">
        <f>BS!B17</f>
        <v>მიკრობანკი კრისტალი</v>
      </c>
      <c r="C17" s="13">
        <f t="shared" si="1"/>
        <v>5.8822277258952522E-3</v>
      </c>
      <c r="D17" s="14">
        <f t="shared" ref="D17:E17" si="12">IFERROR(H42/ABS(H$31),0)</f>
        <v>1.9760247498876875E-2</v>
      </c>
      <c r="E17" s="14">
        <f t="shared" si="12"/>
        <v>3.7682334608765897E-3</v>
      </c>
      <c r="F17" s="14">
        <f t="shared" si="2"/>
        <v>3.7008703543400267E-3</v>
      </c>
    </row>
    <row r="18" spans="1:22" x14ac:dyDescent="0.2">
      <c r="A18" s="55">
        <f t="shared" si="0"/>
        <v>12</v>
      </c>
      <c r="B18" s="15" t="str">
        <f>BS!B18</f>
        <v>პაშაბანკი</v>
      </c>
      <c r="C18" s="16">
        <f t="shared" si="1"/>
        <v>5.6774959135947566E-3</v>
      </c>
      <c r="D18" s="17">
        <f t="shared" ref="D18:E18" si="13">IFERROR(H43/ABS(H$31),0)</f>
        <v>3.5847559335779743E-3</v>
      </c>
      <c r="E18" s="17">
        <f t="shared" si="13"/>
        <v>8.1924908840491856E-4</v>
      </c>
      <c r="F18" s="17">
        <f t="shared" si="2"/>
        <v>2.2393144885491782E-3</v>
      </c>
    </row>
    <row r="19" spans="1:22" x14ac:dyDescent="0.2">
      <c r="A19" s="54">
        <f t="shared" si="0"/>
        <v>13</v>
      </c>
      <c r="B19" s="12" t="str">
        <f>BS!B19</f>
        <v>ზირაათ ბანკი</v>
      </c>
      <c r="C19" s="13">
        <f t="shared" si="1"/>
        <v>4.7598179518423354E-3</v>
      </c>
      <c r="D19" s="14">
        <f t="shared" ref="D19:E19" si="14">IFERROR(H44/ABS(H$31),0)</f>
        <v>4.1004213388331516E-3</v>
      </c>
      <c r="E19" s="14">
        <f t="shared" si="14"/>
        <v>-3.3586151534111631E-4</v>
      </c>
      <c r="F19" s="14">
        <f t="shared" si="2"/>
        <v>2.5604021551738892E-3</v>
      </c>
    </row>
    <row r="20" spans="1:22" x14ac:dyDescent="0.2">
      <c r="A20" s="55">
        <f t="shared" si="0"/>
        <v>14</v>
      </c>
      <c r="B20" s="15" t="str">
        <f>BS!B20</f>
        <v>ვი–თი–ბი ბანკი</v>
      </c>
      <c r="C20" s="16">
        <f t="shared" si="1"/>
        <v>3.6471339121664677E-3</v>
      </c>
      <c r="D20" s="17">
        <f t="shared" ref="D20:E20" si="15">IFERROR(H45/ABS(H$31),0)</f>
        <v>-7.7638885127227444E-5</v>
      </c>
      <c r="E20" s="17">
        <f t="shared" si="15"/>
        <v>2.3950659743805632E-6</v>
      </c>
      <c r="F20" s="17">
        <f t="shared" si="2"/>
        <v>-2.7391615198458252E-3</v>
      </c>
    </row>
    <row r="21" spans="1:22" x14ac:dyDescent="0.2">
      <c r="A21" s="54">
        <f t="shared" ref="A21:A25" si="16">A46</f>
        <v>15</v>
      </c>
      <c r="B21" s="12" t="str">
        <f>BS!B21</f>
        <v>პეივბანკი</v>
      </c>
      <c r="C21" s="13">
        <f t="shared" ref="C21:C25" si="17">IFERROR(C46/C$31,0)</f>
        <v>2.7281228410024967E-3</v>
      </c>
      <c r="D21" s="14">
        <f t="shared" ref="D21:D24" si="18">IFERROR(H46/ABS(H$31),0)</f>
        <v>1.0297751109715624E-3</v>
      </c>
      <c r="E21" s="14">
        <f t="shared" ref="E21:E24" si="19">IFERROR(I46/ABS(I$31),0)</f>
        <v>1.7281126987565294E-2</v>
      </c>
      <c r="F21" s="14">
        <f t="shared" ref="F21:F24" si="20">IFERROR(O46/ABS(O$31),0)</f>
        <v>3.6286223239529077E-3</v>
      </c>
    </row>
    <row r="22" spans="1:22" x14ac:dyDescent="0.2">
      <c r="A22" s="55">
        <f t="shared" si="16"/>
        <v>16</v>
      </c>
      <c r="B22" s="15" t="str">
        <f>BS!B22</f>
        <v>სილქ ბანკი</v>
      </c>
      <c r="C22" s="16">
        <f t="shared" si="17"/>
        <v>2.0269954711420006E-3</v>
      </c>
      <c r="D22" s="17">
        <f t="shared" si="18"/>
        <v>2.7468477936949758E-3</v>
      </c>
      <c r="E22" s="17">
        <f t="shared" si="19"/>
        <v>8.0886611830376348E-4</v>
      </c>
      <c r="F22" s="17">
        <f t="shared" si="20"/>
        <v>-6.8899162335462555E-3</v>
      </c>
    </row>
    <row r="23" spans="1:22" x14ac:dyDescent="0.2">
      <c r="A23" s="54">
        <f t="shared" si="16"/>
        <v>17</v>
      </c>
      <c r="B23" s="12" t="str">
        <f>BS!B23</f>
        <v>მიკრობანკი ემბისი</v>
      </c>
      <c r="C23" s="13">
        <f t="shared" si="17"/>
        <v>1.8325271281807414E-3</v>
      </c>
      <c r="D23" s="14">
        <f t="shared" si="18"/>
        <v>4.5370895976644858E-3</v>
      </c>
      <c r="E23" s="14">
        <f t="shared" si="19"/>
        <v>-5.3692276508612705E-4</v>
      </c>
      <c r="F23" s="14">
        <f t="shared" si="20"/>
        <v>1.0301467175587065E-3</v>
      </c>
    </row>
    <row r="24" spans="1:22" s="77" customFormat="1" x14ac:dyDescent="0.2">
      <c r="A24" s="55">
        <f t="shared" si="16"/>
        <v>18</v>
      </c>
      <c r="B24" s="15" t="str">
        <f>BS!B24</f>
        <v>ჰეშბანკი</v>
      </c>
      <c r="C24" s="16">
        <f t="shared" si="17"/>
        <v>1.2839340163903409E-3</v>
      </c>
      <c r="D24" s="17">
        <f t="shared" si="18"/>
        <v>1.1500039663777304E-3</v>
      </c>
      <c r="E24" s="17">
        <f t="shared" si="19"/>
        <v>1.1878459669967961E-3</v>
      </c>
      <c r="F24" s="17">
        <f t="shared" si="20"/>
        <v>-3.0342716988959362E-3</v>
      </c>
    </row>
    <row r="25" spans="1:22" s="77" customFormat="1" ht="13.5" thickBot="1" x14ac:dyDescent="0.25">
      <c r="A25" s="54">
        <f t="shared" si="16"/>
        <v>19</v>
      </c>
      <c r="B25" s="12" t="str">
        <f>BS!B25</f>
        <v>პეისერა</v>
      </c>
      <c r="C25" s="13">
        <f t="shared" si="17"/>
        <v>9.452100559303508E-5</v>
      </c>
      <c r="D25" s="14">
        <f t="shared" ref="D25" si="21">IFERROR(H50/ABS(H$31),0)</f>
        <v>9.0894616224603735E-5</v>
      </c>
      <c r="E25" s="14">
        <f t="shared" ref="E25" si="22">IFERROR(I50/ABS(I$31),0)</f>
        <v>1.5807453744516603E-4</v>
      </c>
      <c r="F25" s="14">
        <f t="shared" ref="F25" si="23">IFERROR(O50/ABS(O$31),0)</f>
        <v>-6.1426290615790833E-4</v>
      </c>
    </row>
    <row r="26" spans="1:22" ht="13.5" thickBot="1" x14ac:dyDescent="0.25">
      <c r="A26" s="18"/>
      <c r="B26" s="19" t="str">
        <f>BS!B26</f>
        <v>კონსოლიდირებული</v>
      </c>
      <c r="C26" s="20">
        <f>SUM(C7:C25)</f>
        <v>1.0000000000000062</v>
      </c>
      <c r="D26" s="20">
        <f t="shared" ref="D26:F26" si="24">SUM(D7:D25)</f>
        <v>1.0000000000000002</v>
      </c>
      <c r="E26" s="20">
        <f t="shared" si="24"/>
        <v>1</v>
      </c>
      <c r="F26" s="20">
        <f t="shared" si="24"/>
        <v>1.000000000000002</v>
      </c>
    </row>
    <row r="27" spans="1:22" x14ac:dyDescent="0.2">
      <c r="A27" s="126"/>
      <c r="B27" s="127"/>
      <c r="C27" s="128"/>
      <c r="D27" s="128"/>
      <c r="E27" s="128"/>
      <c r="F27" s="128"/>
    </row>
    <row r="28" spans="1:22" ht="13.5" thickBot="1" x14ac:dyDescent="0.25">
      <c r="B28" s="61" t="s">
        <v>36</v>
      </c>
      <c r="U28" s="23"/>
      <c r="V28" s="23"/>
    </row>
    <row r="29" spans="1:22" ht="15.75" customHeight="1" x14ac:dyDescent="0.2">
      <c r="A29" s="187" t="s">
        <v>0</v>
      </c>
      <c r="B29" s="189" t="s">
        <v>282</v>
      </c>
      <c r="C29" s="191" t="s">
        <v>56</v>
      </c>
      <c r="D29" s="193" t="s">
        <v>280</v>
      </c>
      <c r="E29" s="194"/>
      <c r="F29" s="194"/>
      <c r="G29" s="194"/>
      <c r="H29" s="195"/>
      <c r="I29" s="198" t="s">
        <v>279</v>
      </c>
      <c r="J29" s="199"/>
      <c r="K29" s="199"/>
      <c r="L29" s="200"/>
      <c r="M29" s="196" t="s">
        <v>57</v>
      </c>
      <c r="N29" s="196" t="s">
        <v>235</v>
      </c>
      <c r="O29" s="185" t="str">
        <f>YEAR($B$3)&amp;" წლის "&amp;MONTH($B$3)&amp;" თვის წმინდა მოგება"</f>
        <v>2026 წლის 9 თვის წმინდა მოგება</v>
      </c>
      <c r="P29" s="38"/>
    </row>
    <row r="30" spans="1:22" ht="121.5" customHeight="1" x14ac:dyDescent="0.2">
      <c r="A30" s="188"/>
      <c r="B30" s="190"/>
      <c r="C30" s="192"/>
      <c r="D30" s="39" t="s">
        <v>58</v>
      </c>
      <c r="E30" s="36" t="s">
        <v>59</v>
      </c>
      <c r="F30" s="36" t="s">
        <v>60</v>
      </c>
      <c r="G30" s="36" t="s">
        <v>61</v>
      </c>
      <c r="H30" s="37" t="s">
        <v>53</v>
      </c>
      <c r="I30" s="36" t="s">
        <v>234</v>
      </c>
      <c r="J30" s="36" t="s">
        <v>180</v>
      </c>
      <c r="K30" s="40" t="s">
        <v>275</v>
      </c>
      <c r="L30" s="40" t="s">
        <v>62</v>
      </c>
      <c r="M30" s="197"/>
      <c r="N30" s="197"/>
      <c r="O30" s="186"/>
      <c r="P30" s="38"/>
    </row>
    <row r="31" spans="1:22" x14ac:dyDescent="0.2">
      <c r="A31" s="129"/>
      <c r="B31" s="130" t="str">
        <f>BS!B31</f>
        <v>კონსოლიდირებული</v>
      </c>
      <c r="C31" s="131">
        <v>116610259918.90401</v>
      </c>
      <c r="D31" s="131">
        <v>8461512734.8684196</v>
      </c>
      <c r="E31" s="131">
        <v>7174824359.7943802</v>
      </c>
      <c r="F31" s="131">
        <v>-3920464014.44626</v>
      </c>
      <c r="G31" s="131">
        <v>-2761895520.3032532</v>
      </c>
      <c r="H31" s="131">
        <v>4541048720.4221592</v>
      </c>
      <c r="I31" s="131">
        <v>707124571.14590299</v>
      </c>
      <c r="J31" s="131">
        <v>573376378.42289996</v>
      </c>
      <c r="K31" s="131">
        <v>-2182104234.0075402</v>
      </c>
      <c r="L31" s="131">
        <v>-725087450.87351704</v>
      </c>
      <c r="M31" s="131">
        <v>-423431309.64723694</v>
      </c>
      <c r="N31" s="131">
        <v>3392529959.9014053</v>
      </c>
      <c r="O31" s="131">
        <v>2888979379.5293999</v>
      </c>
    </row>
    <row r="32" spans="1:22" x14ac:dyDescent="0.2">
      <c r="A32" s="55">
        <f>BS!A32</f>
        <v>1</v>
      </c>
      <c r="B32" s="15" t="str">
        <f>BS!B32</f>
        <v>საქართველოს ბანკი</v>
      </c>
      <c r="C32" s="67">
        <v>44926887547.459</v>
      </c>
      <c r="D32" s="27">
        <v>3270052560.0636001</v>
      </c>
      <c r="E32" s="28">
        <v>2726866148.7172599</v>
      </c>
      <c r="F32" s="28">
        <v>-1438045190.1099999</v>
      </c>
      <c r="G32" s="28">
        <v>-1043919899.02</v>
      </c>
      <c r="H32" s="29">
        <v>1832007369.9536002</v>
      </c>
      <c r="I32" s="28">
        <v>387111749.41772699</v>
      </c>
      <c r="J32" s="28">
        <v>236430031.33790001</v>
      </c>
      <c r="K32" s="28">
        <v>-707834587.77999997</v>
      </c>
      <c r="L32" s="29">
        <v>1270077.817486</v>
      </c>
      <c r="M32" s="28">
        <v>-137687896.14432299</v>
      </c>
      <c r="N32" s="28">
        <v>1695589551.6267633</v>
      </c>
      <c r="O32" s="29">
        <v>1444637425.5467601</v>
      </c>
    </row>
    <row r="33" spans="1:16" x14ac:dyDescent="0.2">
      <c r="A33" s="54">
        <f>BS!A33</f>
        <v>2</v>
      </c>
      <c r="B33" s="12" t="str">
        <f>BS!B33</f>
        <v>თი–ბი–სი ბანკი</v>
      </c>
      <c r="C33" s="68">
        <v>42561024115.579201</v>
      </c>
      <c r="D33" s="24">
        <v>2870851436.4604001</v>
      </c>
      <c r="E33" s="25">
        <v>2431837234.3059001</v>
      </c>
      <c r="F33" s="25">
        <v>-1351661942.9775</v>
      </c>
      <c r="G33" s="25">
        <v>-938353014.05519998</v>
      </c>
      <c r="H33" s="26">
        <v>1519189493.4829001</v>
      </c>
      <c r="I33" s="25">
        <v>219366758.30090001</v>
      </c>
      <c r="J33" s="25">
        <v>236421354.75</v>
      </c>
      <c r="K33" s="25">
        <v>-664244410.9576</v>
      </c>
      <c r="L33" s="26">
        <v>-126029129.9587</v>
      </c>
      <c r="M33" s="25">
        <v>-149477023.02059996</v>
      </c>
      <c r="N33" s="25">
        <v>1243683340.5036001</v>
      </c>
      <c r="O33" s="26">
        <v>1062788639.8024</v>
      </c>
    </row>
    <row r="34" spans="1:16" x14ac:dyDescent="0.2">
      <c r="A34" s="55">
        <f>BS!A34</f>
        <v>3</v>
      </c>
      <c r="B34" s="15" t="str">
        <f>BS!B34</f>
        <v>ბაზის ბანკი</v>
      </c>
      <c r="C34" s="67">
        <v>6453806977.0637999</v>
      </c>
      <c r="D34" s="27">
        <v>355563307.18000001</v>
      </c>
      <c r="E34" s="28">
        <v>296294491.77999997</v>
      </c>
      <c r="F34" s="28">
        <v>-213984939.40000001</v>
      </c>
      <c r="G34" s="28">
        <v>-175976563.75999999</v>
      </c>
      <c r="H34" s="29">
        <v>141578367.78</v>
      </c>
      <c r="I34" s="28">
        <v>13109492.220000001</v>
      </c>
      <c r="J34" s="28">
        <v>28622937.559999999</v>
      </c>
      <c r="K34" s="28">
        <v>-69652553.680000007</v>
      </c>
      <c r="L34" s="29">
        <v>-15048191.130000001</v>
      </c>
      <c r="M34" s="28">
        <v>-454450.48000000021</v>
      </c>
      <c r="N34" s="28">
        <v>126075726.17</v>
      </c>
      <c r="O34" s="29">
        <v>109622444.65000001</v>
      </c>
    </row>
    <row r="35" spans="1:16" x14ac:dyDescent="0.2">
      <c r="A35" s="54">
        <f>BS!A35</f>
        <v>4</v>
      </c>
      <c r="B35" s="12" t="str">
        <f>BS!B35</f>
        <v>ლიბერთი ბანკი</v>
      </c>
      <c r="C35" s="68">
        <v>6452640541.8046999</v>
      </c>
      <c r="D35" s="24">
        <v>617746691.88</v>
      </c>
      <c r="E35" s="25">
        <v>542066147.70000005</v>
      </c>
      <c r="F35" s="25">
        <v>-310410843.53593302</v>
      </c>
      <c r="G35" s="25">
        <v>-258154045.925872</v>
      </c>
      <c r="H35" s="26">
        <v>307335848.34406698</v>
      </c>
      <c r="I35" s="25">
        <v>23399936.59</v>
      </c>
      <c r="J35" s="25">
        <v>27992789.809999999</v>
      </c>
      <c r="K35" s="25">
        <v>-229686853.58000001</v>
      </c>
      <c r="L35" s="26">
        <v>-173995006.08000001</v>
      </c>
      <c r="M35" s="25">
        <v>-27676747.790000003</v>
      </c>
      <c r="N35" s="25">
        <v>105664094.47406696</v>
      </c>
      <c r="O35" s="26">
        <v>92118601.004067004</v>
      </c>
    </row>
    <row r="36" spans="1:16" x14ac:dyDescent="0.2">
      <c r="A36" s="55">
        <f>BS!A36</f>
        <v>5</v>
      </c>
      <c r="B36" s="15" t="str">
        <f>BS!B36</f>
        <v>კრედო ბანკი</v>
      </c>
      <c r="C36" s="67">
        <v>4313019656.6888599</v>
      </c>
      <c r="D36" s="27">
        <v>546878260.73006201</v>
      </c>
      <c r="E36" s="28">
        <v>497991532.360062</v>
      </c>
      <c r="F36" s="28">
        <v>-233760767.47999999</v>
      </c>
      <c r="G36" s="28">
        <v>-110680962.73</v>
      </c>
      <c r="H36" s="29">
        <v>313117493.25006199</v>
      </c>
      <c r="I36" s="28">
        <v>36449699.950000003</v>
      </c>
      <c r="J36" s="28">
        <v>10504078.789999999</v>
      </c>
      <c r="K36" s="28">
        <v>-190939849.77000001</v>
      </c>
      <c r="L36" s="29">
        <v>-159851579.24000001</v>
      </c>
      <c r="M36" s="28">
        <v>-70979963.681462005</v>
      </c>
      <c r="N36" s="28">
        <v>82285950.328599975</v>
      </c>
      <c r="O36" s="29">
        <v>67023634.538601004</v>
      </c>
    </row>
    <row r="37" spans="1:16" x14ac:dyDescent="0.2">
      <c r="A37" s="54">
        <f>BS!A37</f>
        <v>6</v>
      </c>
      <c r="B37" s="12" t="str">
        <f>BS!B37</f>
        <v>პროკრედიტ ბანკი</v>
      </c>
      <c r="C37" s="68">
        <v>2290288302.9088001</v>
      </c>
      <c r="D37" s="24">
        <v>126991465.27060001</v>
      </c>
      <c r="E37" s="25">
        <v>107359378.78659999</v>
      </c>
      <c r="F37" s="25">
        <v>-63031365.723899998</v>
      </c>
      <c r="G37" s="25">
        <v>-46488517.931900002</v>
      </c>
      <c r="H37" s="26">
        <v>63960099.546700008</v>
      </c>
      <c r="I37" s="25">
        <v>2867175.67869</v>
      </c>
      <c r="J37" s="25">
        <v>8589132.4399999995</v>
      </c>
      <c r="K37" s="25">
        <v>-50121098.578821003</v>
      </c>
      <c r="L37" s="26">
        <v>-35454810.030501001</v>
      </c>
      <c r="M37" s="25">
        <v>5042196.8326000003</v>
      </c>
      <c r="N37" s="25">
        <v>33547486.348799009</v>
      </c>
      <c r="O37" s="26">
        <v>28882744.978799</v>
      </c>
    </row>
    <row r="38" spans="1:16" x14ac:dyDescent="0.2">
      <c r="A38" s="55">
        <f>BS!A38</f>
        <v>7</v>
      </c>
      <c r="B38" s="15" t="str">
        <f>BS!B38</f>
        <v>ტერა ბანკი</v>
      </c>
      <c r="C38" s="67">
        <v>2230075758.5855999</v>
      </c>
      <c r="D38" s="27">
        <v>174173446</v>
      </c>
      <c r="E38" s="28">
        <v>155341364.90000001</v>
      </c>
      <c r="F38" s="28">
        <v>-105368627.07495099</v>
      </c>
      <c r="G38" s="28">
        <v>-74413368.150000006</v>
      </c>
      <c r="H38" s="29">
        <v>68804818.925049007</v>
      </c>
      <c r="I38" s="28">
        <v>3245482</v>
      </c>
      <c r="J38" s="28">
        <v>2677873</v>
      </c>
      <c r="K38" s="28">
        <v>-42919299.166216001</v>
      </c>
      <c r="L38" s="29">
        <v>-36466077.112538002</v>
      </c>
      <c r="M38" s="28">
        <v>-4574179.3103559995</v>
      </c>
      <c r="N38" s="28">
        <v>27764562.502155006</v>
      </c>
      <c r="O38" s="29">
        <v>24393270.502154</v>
      </c>
    </row>
    <row r="39" spans="1:16" x14ac:dyDescent="0.2">
      <c r="A39" s="54">
        <f>BS!A39</f>
        <v>8</v>
      </c>
      <c r="B39" s="12" t="str">
        <f>BS!B39</f>
        <v>ქართუ ბანკი</v>
      </c>
      <c r="C39" s="68">
        <v>2224387068.3453598</v>
      </c>
      <c r="D39" s="24">
        <v>103407897.005687</v>
      </c>
      <c r="E39" s="25">
        <v>83958559.842980996</v>
      </c>
      <c r="F39" s="25">
        <v>-40298696.236433998</v>
      </c>
      <c r="G39" s="25">
        <v>-35460382.091996998</v>
      </c>
      <c r="H39" s="26">
        <v>63109200.769253001</v>
      </c>
      <c r="I39" s="25">
        <v>3513500.9856309998</v>
      </c>
      <c r="J39" s="25">
        <v>7748144.21</v>
      </c>
      <c r="K39" s="25">
        <v>-38261660.630006999</v>
      </c>
      <c r="L39" s="26">
        <v>-25124209.159201</v>
      </c>
      <c r="M39" s="25">
        <v>-780261.7952569999</v>
      </c>
      <c r="N39" s="25">
        <v>37204729.814795002</v>
      </c>
      <c r="O39" s="26">
        <v>29682158.147590999</v>
      </c>
    </row>
    <row r="40" spans="1:16" x14ac:dyDescent="0.2">
      <c r="A40" s="55">
        <f>BS!A40</f>
        <v>9</v>
      </c>
      <c r="B40" s="15" t="str">
        <f>BS!B40</f>
        <v>ხალიკ ბანკი</v>
      </c>
      <c r="C40" s="67">
        <v>1139108797.71</v>
      </c>
      <c r="D40" s="27">
        <v>77607888.469999999</v>
      </c>
      <c r="E40" s="28">
        <v>73855814.790000007</v>
      </c>
      <c r="F40" s="28">
        <v>-32584165.600000001</v>
      </c>
      <c r="G40" s="28">
        <v>-16347958.9</v>
      </c>
      <c r="H40" s="29">
        <v>45023722.869999997</v>
      </c>
      <c r="I40" s="28">
        <v>45752.68</v>
      </c>
      <c r="J40" s="28">
        <v>1892261.88</v>
      </c>
      <c r="K40" s="28">
        <v>-22999173.640000001</v>
      </c>
      <c r="L40" s="29">
        <v>-20416395.120000001</v>
      </c>
      <c r="M40" s="28">
        <v>-1685574.2600000002</v>
      </c>
      <c r="N40" s="28">
        <v>22921753.489999995</v>
      </c>
      <c r="O40" s="29">
        <v>18481235.489999998</v>
      </c>
    </row>
    <row r="41" spans="1:16" x14ac:dyDescent="0.2">
      <c r="A41" s="54">
        <f>BS!A41</f>
        <v>10</v>
      </c>
      <c r="B41" s="12" t="str">
        <f>BS!B41</f>
        <v>იშ ბანკ</v>
      </c>
      <c r="C41" s="68">
        <v>761772887.13007402</v>
      </c>
      <c r="D41" s="24">
        <v>36601451.499926999</v>
      </c>
      <c r="E41" s="25">
        <v>23594363.948601</v>
      </c>
      <c r="F41" s="25">
        <v>-17345549.519903999</v>
      </c>
      <c r="G41" s="25">
        <v>-14118511.963467</v>
      </c>
      <c r="H41" s="26">
        <v>19255901.980023</v>
      </c>
      <c r="I41" s="25">
        <v>1642963.2161350001</v>
      </c>
      <c r="J41" s="25">
        <v>356064.8</v>
      </c>
      <c r="K41" s="25">
        <v>-7342589.858</v>
      </c>
      <c r="L41" s="26">
        <v>-4866765.3018650003</v>
      </c>
      <c r="M41" s="25">
        <v>-641041.80432999996</v>
      </c>
      <c r="N41" s="25">
        <v>13748094.873827999</v>
      </c>
      <c r="O41" s="26">
        <v>11690864.935752001</v>
      </c>
    </row>
    <row r="42" spans="1:16" x14ac:dyDescent="0.2">
      <c r="A42" s="55">
        <f>BS!A42</f>
        <v>11</v>
      </c>
      <c r="B42" s="15" t="str">
        <f>BS!B42</f>
        <v>მიკრობანკი კრისტალი</v>
      </c>
      <c r="C42" s="67">
        <v>685928104.01882899</v>
      </c>
      <c r="D42" s="27">
        <v>131185290.94</v>
      </c>
      <c r="E42" s="28">
        <v>119104898.02</v>
      </c>
      <c r="F42" s="28">
        <v>-41453044.32</v>
      </c>
      <c r="G42" s="28">
        <v>-2152717.34</v>
      </c>
      <c r="H42" s="29">
        <v>89732246.620000005</v>
      </c>
      <c r="I42" s="28">
        <v>2664610.4700000002</v>
      </c>
      <c r="J42" s="28">
        <v>-6584237.2699999996</v>
      </c>
      <c r="K42" s="28">
        <v>-50979431.649999999</v>
      </c>
      <c r="L42" s="29">
        <v>-56012970.520000003</v>
      </c>
      <c r="M42" s="28">
        <v>-19860321.159999996</v>
      </c>
      <c r="N42" s="28">
        <v>13858954.940000005</v>
      </c>
      <c r="O42" s="29">
        <v>10691738.140000001</v>
      </c>
    </row>
    <row r="43" spans="1:16" x14ac:dyDescent="0.2">
      <c r="A43" s="54">
        <f>BS!A43</f>
        <v>12</v>
      </c>
      <c r="B43" s="12" t="str">
        <f>BS!B43</f>
        <v>პაშაბანკი</v>
      </c>
      <c r="C43" s="68">
        <v>662054274.17279994</v>
      </c>
      <c r="D43" s="24">
        <v>42343640.770000003</v>
      </c>
      <c r="E43" s="25">
        <v>30456883.010000002</v>
      </c>
      <c r="F43" s="25">
        <v>-26065089.424800001</v>
      </c>
      <c r="G43" s="25">
        <v>-22356388.301899999</v>
      </c>
      <c r="H43" s="26">
        <v>16278551.345200002</v>
      </c>
      <c r="I43" s="25">
        <v>579311.16029999999</v>
      </c>
      <c r="J43" s="25">
        <v>14704665.220000001</v>
      </c>
      <c r="K43" s="25">
        <v>-22639576.829999998</v>
      </c>
      <c r="L43" s="26">
        <v>-11496435.399700001</v>
      </c>
      <c r="M43" s="25">
        <v>1396118.7462000006</v>
      </c>
      <c r="N43" s="25">
        <v>6178234.6917000022</v>
      </c>
      <c r="O43" s="26">
        <v>6469333.3816999998</v>
      </c>
    </row>
    <row r="44" spans="1:16" x14ac:dyDescent="0.2">
      <c r="A44" s="55">
        <f>BS!A44</f>
        <v>13</v>
      </c>
      <c r="B44" s="15" t="str">
        <f>BS!B44</f>
        <v>ზირაათ ბანკი</v>
      </c>
      <c r="C44" s="67">
        <v>555043608.53100002</v>
      </c>
      <c r="D44" s="27">
        <v>29966999.843899999</v>
      </c>
      <c r="E44" s="28">
        <v>24721395.933899999</v>
      </c>
      <c r="F44" s="28">
        <v>-11346786.77</v>
      </c>
      <c r="G44" s="28">
        <v>-10459271.390000001</v>
      </c>
      <c r="H44" s="29">
        <v>18620213.073899999</v>
      </c>
      <c r="I44" s="28">
        <v>-237495.93</v>
      </c>
      <c r="J44" s="28">
        <v>1391688.51</v>
      </c>
      <c r="K44" s="28">
        <v>-7063524.3799999999</v>
      </c>
      <c r="L44" s="29">
        <v>-5908944.3443</v>
      </c>
      <c r="M44" s="28">
        <v>-4353479.7</v>
      </c>
      <c r="N44" s="28">
        <v>8357789.0295999991</v>
      </c>
      <c r="O44" s="29">
        <v>7396949.0296</v>
      </c>
    </row>
    <row r="45" spans="1:16" x14ac:dyDescent="0.2">
      <c r="A45" s="54">
        <f>BS!A45</f>
        <v>14</v>
      </c>
      <c r="B45" s="12" t="str">
        <f>BS!B45</f>
        <v>ვი–თი–ბი ბანკი</v>
      </c>
      <c r="C45" s="68">
        <v>425293233.45678103</v>
      </c>
      <c r="D45" s="24">
        <v>7384445.3100380003</v>
      </c>
      <c r="E45" s="25">
        <v>7379583.0459679998</v>
      </c>
      <c r="F45" s="25">
        <v>-7737007.2699999996</v>
      </c>
      <c r="G45" s="25">
        <v>-656205.27</v>
      </c>
      <c r="H45" s="26">
        <v>-352561.95996199921</v>
      </c>
      <c r="I45" s="25">
        <v>1693.61</v>
      </c>
      <c r="J45" s="25">
        <v>6875</v>
      </c>
      <c r="K45" s="25">
        <v>-9015716.2100000009</v>
      </c>
      <c r="L45" s="26">
        <v>-2560011.3980720001</v>
      </c>
      <c r="M45" s="25">
        <v>-5095209.79</v>
      </c>
      <c r="N45" s="25">
        <v>-8007783.1480339989</v>
      </c>
      <c r="O45" s="26">
        <v>-7913381.1480350001</v>
      </c>
      <c r="P45" s="73"/>
    </row>
    <row r="46" spans="1:16" x14ac:dyDescent="0.2">
      <c r="A46" s="55">
        <f>BS!A46</f>
        <v>15</v>
      </c>
      <c r="B46" s="15" t="str">
        <f>BS!B46</f>
        <v>პეივბანკი</v>
      </c>
      <c r="C46" s="67">
        <v>318127113.57999998</v>
      </c>
      <c r="D46" s="27">
        <v>4676258.95</v>
      </c>
      <c r="E46" s="28">
        <v>0</v>
      </c>
      <c r="F46" s="28">
        <v>0</v>
      </c>
      <c r="G46" s="28">
        <v>0</v>
      </c>
      <c r="H46" s="29">
        <v>4676258.95</v>
      </c>
      <c r="I46" s="28">
        <v>12219909.51</v>
      </c>
      <c r="J46" s="28">
        <v>713427.07</v>
      </c>
      <c r="K46" s="28">
        <v>-7306452.8600000003</v>
      </c>
      <c r="L46" s="29">
        <v>5808809.4900000002</v>
      </c>
      <c r="M46" s="28">
        <v>0</v>
      </c>
      <c r="N46" s="28">
        <v>10485068.440000001</v>
      </c>
      <c r="O46" s="29">
        <v>10483015.07</v>
      </c>
      <c r="P46" s="74"/>
    </row>
    <row r="47" spans="1:16" x14ac:dyDescent="0.2">
      <c r="A47" s="54">
        <f>BS!A47</f>
        <v>16</v>
      </c>
      <c r="B47" s="12" t="str">
        <f>BS!B47</f>
        <v>სილქ ბანკი</v>
      </c>
      <c r="C47" s="68">
        <v>236368468.74430999</v>
      </c>
      <c r="D47" s="24">
        <v>25874914</v>
      </c>
      <c r="E47" s="25">
        <v>22753003.809999999</v>
      </c>
      <c r="F47" s="25">
        <v>-13401344.341247</v>
      </c>
      <c r="G47" s="25">
        <v>-11371057.651724</v>
      </c>
      <c r="H47" s="26">
        <v>12473569.658753</v>
      </c>
      <c r="I47" s="25">
        <v>571969.10702</v>
      </c>
      <c r="J47" s="25">
        <v>573191.96</v>
      </c>
      <c r="K47" s="25">
        <v>-29875725.837203</v>
      </c>
      <c r="L47" s="26">
        <v>-28474601.844443999</v>
      </c>
      <c r="M47" s="25">
        <v>-3880660.3041930003</v>
      </c>
      <c r="N47" s="25">
        <v>-19881692.489884</v>
      </c>
      <c r="O47" s="26">
        <v>-19904825.9254</v>
      </c>
      <c r="P47" s="73"/>
    </row>
    <row r="48" spans="1:16" x14ac:dyDescent="0.2">
      <c r="A48" s="55">
        <f>BS!A48</f>
        <v>17</v>
      </c>
      <c r="B48" s="15" t="str">
        <f>BS!B48</f>
        <v>მიკრობანკი ემბისი</v>
      </c>
      <c r="C48" s="67">
        <v>213691464.72559899</v>
      </c>
      <c r="D48" s="27">
        <v>33806938.123115003</v>
      </c>
      <c r="E48" s="28">
        <v>30368878.043115001</v>
      </c>
      <c r="F48" s="28">
        <v>-13203793.211200001</v>
      </c>
      <c r="G48" s="28">
        <v>-486896.65119999996</v>
      </c>
      <c r="H48" s="29">
        <v>20603144.911915004</v>
      </c>
      <c r="I48" s="28">
        <v>-379671.28</v>
      </c>
      <c r="J48" s="28">
        <v>206743.73499999999</v>
      </c>
      <c r="K48" s="28">
        <v>-13527392.41</v>
      </c>
      <c r="L48" s="29">
        <v>-14868176.941482</v>
      </c>
      <c r="M48" s="28">
        <v>-2128895.3455159999</v>
      </c>
      <c r="N48" s="28">
        <v>3606072.6249170043</v>
      </c>
      <c r="O48" s="29">
        <v>2976072.6249170001</v>
      </c>
      <c r="P48" s="74"/>
    </row>
    <row r="49" spans="1:16" x14ac:dyDescent="0.2">
      <c r="A49" s="54">
        <f>BS!A49</f>
        <v>18</v>
      </c>
      <c r="B49" s="12" t="str">
        <f>BS!B49</f>
        <v>ჰეშბანკი</v>
      </c>
      <c r="C49" s="68">
        <v>149719879.37</v>
      </c>
      <c r="D49" s="24">
        <v>5981242.6600000001</v>
      </c>
      <c r="E49" s="25">
        <v>874680.8</v>
      </c>
      <c r="F49" s="25">
        <v>-759018.62</v>
      </c>
      <c r="G49" s="25">
        <v>-499660.83</v>
      </c>
      <c r="H49" s="26">
        <v>5222224.04</v>
      </c>
      <c r="I49" s="25">
        <v>839955.07</v>
      </c>
      <c r="J49" s="25">
        <v>799881.11</v>
      </c>
      <c r="K49" s="25">
        <v>-15201267.810000001</v>
      </c>
      <c r="L49" s="26">
        <v>-13411764.92</v>
      </c>
      <c r="M49" s="25">
        <v>-589842.31000000006</v>
      </c>
      <c r="N49" s="25">
        <v>-8779383.1899999995</v>
      </c>
      <c r="O49" s="26">
        <v>-8765948.3699999992</v>
      </c>
      <c r="P49" s="73"/>
    </row>
    <row r="50" spans="1:16" x14ac:dyDescent="0.2">
      <c r="A50" s="55">
        <f>BS!A50</f>
        <v>19</v>
      </c>
      <c r="B50" s="15" t="str">
        <f>BS!B50</f>
        <v>პეისერა</v>
      </c>
      <c r="C50" s="67">
        <v>11022119.029999999</v>
      </c>
      <c r="D50" s="27">
        <v>418599.71110000001</v>
      </c>
      <c r="E50" s="28">
        <v>0</v>
      </c>
      <c r="F50" s="28">
        <v>-5842.8303999999998</v>
      </c>
      <c r="G50" s="28">
        <v>-98.34</v>
      </c>
      <c r="H50" s="29">
        <v>412756.88070000004</v>
      </c>
      <c r="I50" s="28">
        <v>111778.3895</v>
      </c>
      <c r="J50" s="28">
        <v>329474.51</v>
      </c>
      <c r="K50" s="28">
        <v>-2493068.3796999999</v>
      </c>
      <c r="L50" s="29">
        <v>-2181269.6801999998</v>
      </c>
      <c r="M50" s="28">
        <v>-4078.33</v>
      </c>
      <c r="N50" s="28">
        <v>-1772591.1294999998</v>
      </c>
      <c r="O50" s="29">
        <v>-1774592.8695</v>
      </c>
      <c r="P50" s="74"/>
    </row>
  </sheetData>
  <mergeCells count="10">
    <mergeCell ref="O29:O30"/>
    <mergeCell ref="A5:A6"/>
    <mergeCell ref="B5:B6"/>
    <mergeCell ref="A29:A30"/>
    <mergeCell ref="B29:B30"/>
    <mergeCell ref="C29:C30"/>
    <mergeCell ref="D29:H29"/>
    <mergeCell ref="M29:M30"/>
    <mergeCell ref="N29:N30"/>
    <mergeCell ref="I29:L29"/>
  </mergeCells>
  <pageMargins left="0.7" right="0.2" top="0.25" bottom="0.25" header="0.3" footer="0.3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V50"/>
  <sheetViews>
    <sheetView view="pageBreakPreview" topLeftCell="A2" zoomScaleNormal="85" zoomScaleSheetLayoutView="100" workbookViewId="0">
      <selection activeCell="B3" sqref="B3"/>
    </sheetView>
  </sheetViews>
  <sheetFormatPr defaultColWidth="9.140625" defaultRowHeight="12.75" x14ac:dyDescent="0.2"/>
  <cols>
    <col min="1" max="1" width="4.5703125" style="6" customWidth="1"/>
    <col min="2" max="2" width="30.42578125" style="6" bestFit="1" customWidth="1"/>
    <col min="3" max="6" width="10.85546875" style="6" bestFit="1" customWidth="1"/>
    <col min="7" max="7" width="11.85546875" style="6" bestFit="1" customWidth="1"/>
    <col min="8" max="8" width="9.7109375" style="6" bestFit="1" customWidth="1"/>
    <col min="9" max="9" width="9.42578125" style="6" bestFit="1" customWidth="1"/>
    <col min="10" max="10" width="9" style="6" bestFit="1" customWidth="1"/>
    <col min="11" max="11" width="9.42578125" style="6" bestFit="1" customWidth="1"/>
    <col min="12" max="12" width="9.28515625" style="6" bestFit="1" customWidth="1"/>
    <col min="13" max="13" width="12.28515625" style="6" bestFit="1" customWidth="1"/>
    <col min="14" max="14" width="12.5703125" style="6" customWidth="1"/>
    <col min="15" max="15" width="8.85546875" style="6" bestFit="1" customWidth="1"/>
    <col min="16" max="16" width="8" style="6" bestFit="1" customWidth="1"/>
    <col min="17" max="17" width="9.28515625" style="6" bestFit="1" customWidth="1"/>
    <col min="18" max="18" width="12.28515625" style="6" bestFit="1" customWidth="1"/>
    <col min="19" max="19" width="6.7109375" style="6" bestFit="1" customWidth="1"/>
    <col min="20" max="20" width="7.28515625" style="6" bestFit="1" customWidth="1"/>
    <col min="21" max="22" width="12.140625" style="6" bestFit="1" customWidth="1"/>
    <col min="23" max="16384" width="9.140625" style="6"/>
  </cols>
  <sheetData>
    <row r="1" spans="1:6" ht="9" hidden="1" customHeight="1" x14ac:dyDescent="0.2"/>
    <row r="2" spans="1:6" x14ac:dyDescent="0.2">
      <c r="A2" s="6" t="s">
        <v>284</v>
      </c>
    </row>
    <row r="3" spans="1:6" x14ac:dyDescent="0.2">
      <c r="B3" s="64">
        <f>'BS-E'!B3</f>
        <v>46295</v>
      </c>
    </row>
    <row r="4" spans="1:6" ht="13.5" thickBot="1" x14ac:dyDescent="0.25"/>
    <row r="5" spans="1:6" ht="15.75" customHeight="1" x14ac:dyDescent="0.2">
      <c r="A5" s="180" t="s">
        <v>0</v>
      </c>
      <c r="B5" s="178" t="s">
        <v>283</v>
      </c>
      <c r="C5" s="205" t="s">
        <v>47</v>
      </c>
      <c r="D5" s="206"/>
      <c r="E5" s="206"/>
      <c r="F5" s="207"/>
    </row>
    <row r="6" spans="1:6" s="11" customFormat="1" ht="180.75" customHeight="1" x14ac:dyDescent="0.2">
      <c r="A6" s="181"/>
      <c r="B6" s="179"/>
      <c r="C6" s="9" t="s">
        <v>5</v>
      </c>
      <c r="D6" s="36" t="s">
        <v>63</v>
      </c>
      <c r="E6" s="36" t="s">
        <v>16</v>
      </c>
      <c r="F6" s="37" t="s">
        <v>64</v>
      </c>
    </row>
    <row r="7" spans="1:6" x14ac:dyDescent="0.2">
      <c r="A7" s="54">
        <f>A32</f>
        <v>1</v>
      </c>
      <c r="B7" s="12" t="str">
        <f>B32</f>
        <v>Bank of Georgia</v>
      </c>
      <c r="C7" s="30">
        <f>IS!C7</f>
        <v>0.38527388223560405</v>
      </c>
      <c r="D7" s="31">
        <f>IS!D7</f>
        <v>0.40343266120767085</v>
      </c>
      <c r="E7" s="31">
        <f>IS!E7</f>
        <v>0.54744491312246191</v>
      </c>
      <c r="F7" s="32">
        <f>IS!F7</f>
        <v>0.50005113770735332</v>
      </c>
    </row>
    <row r="8" spans="1:6" x14ac:dyDescent="0.2">
      <c r="A8" s="55">
        <f t="shared" ref="A8" si="0">A33</f>
        <v>2</v>
      </c>
      <c r="B8" s="15" t="str">
        <f t="shared" ref="B8:B22" si="1">B33</f>
        <v>TBC Bank</v>
      </c>
      <c r="C8" s="33">
        <f>IS!C8</f>
        <v>0.36498524353841627</v>
      </c>
      <c r="D8" s="34">
        <f>IS!D8</f>
        <v>0.33454595777639412</v>
      </c>
      <c r="E8" s="34">
        <f>IS!E8</f>
        <v>0.31022363986788609</v>
      </c>
      <c r="F8" s="35">
        <f>IS!F8</f>
        <v>0.36787685205822512</v>
      </c>
    </row>
    <row r="9" spans="1:6" x14ac:dyDescent="0.2">
      <c r="A9" s="54">
        <f t="shared" ref="A9" si="2">A34</f>
        <v>3</v>
      </c>
      <c r="B9" s="12" t="str">
        <f t="shared" si="1"/>
        <v>Basis Bank</v>
      </c>
      <c r="C9" s="30">
        <f>IS!C9</f>
        <v>5.5345104123359863E-2</v>
      </c>
      <c r="D9" s="31">
        <f>IS!D9</f>
        <v>3.1177460647644879E-2</v>
      </c>
      <c r="E9" s="31">
        <f>IS!E9</f>
        <v>1.8539155270415688E-2</v>
      </c>
      <c r="F9" s="32">
        <f>IS!F9</f>
        <v>3.794504226189975E-2</v>
      </c>
    </row>
    <row r="10" spans="1:6" x14ac:dyDescent="0.2">
      <c r="A10" s="55">
        <f t="shared" ref="A10" si="3">A35</f>
        <v>4</v>
      </c>
      <c r="B10" s="15" t="str">
        <f t="shared" si="1"/>
        <v>Liberty Bank</v>
      </c>
      <c r="C10" s="33">
        <f>IS!C10</f>
        <v>5.5335101270609935E-2</v>
      </c>
      <c r="D10" s="34">
        <f>IS!D10</f>
        <v>6.7679487110963096E-2</v>
      </c>
      <c r="E10" s="34">
        <f>IS!E10</f>
        <v>3.3091675137352602E-2</v>
      </c>
      <c r="F10" s="35">
        <f>IS!F10</f>
        <v>3.1886209246350751E-2</v>
      </c>
    </row>
    <row r="11" spans="1:6" x14ac:dyDescent="0.2">
      <c r="A11" s="54">
        <f t="shared" ref="A11" si="4">A36</f>
        <v>5</v>
      </c>
      <c r="B11" s="12" t="str">
        <f t="shared" si="1"/>
        <v>Credo Bank</v>
      </c>
      <c r="C11" s="30">
        <f>IS!C11</f>
        <v>3.6986622443756896E-2</v>
      </c>
      <c r="D11" s="31">
        <f>IS!D11</f>
        <v>6.8952683075585455E-2</v>
      </c>
      <c r="E11" s="31">
        <f>IS!E11</f>
        <v>5.1546363168985726E-2</v>
      </c>
      <c r="F11" s="32">
        <f>IS!F11</f>
        <v>2.3199762176744514E-2</v>
      </c>
    </row>
    <row r="12" spans="1:6" x14ac:dyDescent="0.2">
      <c r="A12" s="55">
        <f t="shared" ref="A12" si="5">A37</f>
        <v>6</v>
      </c>
      <c r="B12" s="15" t="str">
        <f t="shared" si="1"/>
        <v>ProCredit Bank</v>
      </c>
      <c r="C12" s="33">
        <f>IS!C12</f>
        <v>1.9640538529813491E-2</v>
      </c>
      <c r="D12" s="34">
        <f>IS!D12</f>
        <v>1.4084874108277339E-2</v>
      </c>
      <c r="E12" s="34">
        <f>IS!E12</f>
        <v>4.0546967191985861E-3</v>
      </c>
      <c r="F12" s="35">
        <f>IS!F12</f>
        <v>9.9975601014860322E-3</v>
      </c>
    </row>
    <row r="13" spans="1:6" x14ac:dyDescent="0.2">
      <c r="A13" s="54">
        <f t="shared" ref="A13" si="6">A38</f>
        <v>7</v>
      </c>
      <c r="B13" s="12" t="str">
        <f t="shared" si="1"/>
        <v>Tera bank</v>
      </c>
      <c r="C13" s="30">
        <f>IS!C13</f>
        <v>1.9124181355366966E-2</v>
      </c>
      <c r="D13" s="31">
        <f>IS!D13</f>
        <v>1.5151746471165928E-2</v>
      </c>
      <c r="E13" s="31">
        <f>IS!E13</f>
        <v>4.5896891897571337E-3</v>
      </c>
      <c r="F13" s="32">
        <f>IS!F13</f>
        <v>8.443559921195264E-3</v>
      </c>
    </row>
    <row r="14" spans="1:6" x14ac:dyDescent="0.2">
      <c r="A14" s="55">
        <f t="shared" ref="A14" si="7">A39</f>
        <v>8</v>
      </c>
      <c r="B14" s="15" t="str">
        <f t="shared" si="1"/>
        <v>Cartu Bank</v>
      </c>
      <c r="C14" s="33">
        <f>IS!C14</f>
        <v>1.9075397567009097E-2</v>
      </c>
      <c r="D14" s="34">
        <f>IS!D14</f>
        <v>1.3897494753895978E-2</v>
      </c>
      <c r="E14" s="34">
        <f>IS!E14</f>
        <v>4.9687157383561621E-3</v>
      </c>
      <c r="F14" s="35">
        <f>IS!F14</f>
        <v>1.0274271376913072E-2</v>
      </c>
    </row>
    <row r="15" spans="1:6" x14ac:dyDescent="0.2">
      <c r="A15" s="54">
        <f t="shared" ref="A15" si="8">A40</f>
        <v>9</v>
      </c>
      <c r="B15" s="12" t="str">
        <f t="shared" si="1"/>
        <v>HALYK Bank</v>
      </c>
      <c r="C15" s="30">
        <f>IS!C15</f>
        <v>9.7685126377574944E-3</v>
      </c>
      <c r="D15" s="31">
        <f>IS!D15</f>
        <v>9.9148292920791126E-3</v>
      </c>
      <c r="E15" s="31">
        <f>IS!E15</f>
        <v>6.470243273523544E-5</v>
      </c>
      <c r="F15" s="32">
        <f>IS!F15</f>
        <v>6.3971503642267251E-3</v>
      </c>
    </row>
    <row r="16" spans="1:6" x14ac:dyDescent="0.2">
      <c r="A16" s="55">
        <f t="shared" ref="A16" si="9">A41</f>
        <v>10</v>
      </c>
      <c r="B16" s="15" t="str">
        <f t="shared" si="1"/>
        <v>IS Bank</v>
      </c>
      <c r="C16" s="33">
        <f>IS!C16</f>
        <v>6.5326403325045752E-3</v>
      </c>
      <c r="D16" s="34">
        <f>IS!D16</f>
        <v>4.2404085852293773E-3</v>
      </c>
      <c r="E16" s="34">
        <f>IS!E16</f>
        <v>2.3234424077112192E-3</v>
      </c>
      <c r="F16" s="35">
        <f>IS!F16</f>
        <v>4.0467111044788359E-3</v>
      </c>
    </row>
    <row r="17" spans="1:22" x14ac:dyDescent="0.2">
      <c r="A17" s="54">
        <f t="shared" ref="A17" si="10">A42</f>
        <v>11</v>
      </c>
      <c r="B17" s="12" t="str">
        <f t="shared" si="1"/>
        <v>Microbank Crystal</v>
      </c>
      <c r="C17" s="30">
        <f>IS!C17</f>
        <v>5.8822277258952522E-3</v>
      </c>
      <c r="D17" s="31">
        <f>IS!D17</f>
        <v>1.9760247498876875E-2</v>
      </c>
      <c r="E17" s="31">
        <f>IS!E17</f>
        <v>3.7682334608765897E-3</v>
      </c>
      <c r="F17" s="32">
        <f>IS!F17</f>
        <v>3.7008703543400267E-3</v>
      </c>
    </row>
    <row r="18" spans="1:22" x14ac:dyDescent="0.2">
      <c r="A18" s="55">
        <f t="shared" ref="A18" si="11">A43</f>
        <v>12</v>
      </c>
      <c r="B18" s="15" t="str">
        <f t="shared" si="1"/>
        <v>Pasha Bank</v>
      </c>
      <c r="C18" s="33">
        <f>IS!C18</f>
        <v>5.6774959135947566E-3</v>
      </c>
      <c r="D18" s="34">
        <f>IS!D18</f>
        <v>3.5847559335779743E-3</v>
      </c>
      <c r="E18" s="34">
        <f>IS!E18</f>
        <v>8.1924908840491856E-4</v>
      </c>
      <c r="F18" s="35">
        <f>IS!F18</f>
        <v>2.2393144885491782E-3</v>
      </c>
    </row>
    <row r="19" spans="1:22" x14ac:dyDescent="0.2">
      <c r="A19" s="54">
        <f t="shared" ref="A19" si="12">A44</f>
        <v>13</v>
      </c>
      <c r="B19" s="12" t="str">
        <f t="shared" si="1"/>
        <v>Ziraat Bank</v>
      </c>
      <c r="C19" s="30">
        <f>IS!C19</f>
        <v>4.7598179518423354E-3</v>
      </c>
      <c r="D19" s="31">
        <f>IS!D19</f>
        <v>4.1004213388331516E-3</v>
      </c>
      <c r="E19" s="31">
        <f>IS!E19</f>
        <v>-3.3586151534111631E-4</v>
      </c>
      <c r="F19" s="32">
        <f>IS!F19</f>
        <v>2.5604021551738892E-3</v>
      </c>
    </row>
    <row r="20" spans="1:22" x14ac:dyDescent="0.2">
      <c r="A20" s="55">
        <f t="shared" ref="A20" si="13">A45</f>
        <v>14</v>
      </c>
      <c r="B20" s="15" t="str">
        <f t="shared" si="1"/>
        <v>VTB Bank Georgia</v>
      </c>
      <c r="C20" s="33">
        <f>IS!C20</f>
        <v>3.6471339121664677E-3</v>
      </c>
      <c r="D20" s="34">
        <f>IS!D20</f>
        <v>-7.7638885127227444E-5</v>
      </c>
      <c r="E20" s="34">
        <f>IS!E20</f>
        <v>2.3950659743805632E-6</v>
      </c>
      <c r="F20" s="35">
        <f>IS!F20</f>
        <v>-2.7391615198458252E-3</v>
      </c>
    </row>
    <row r="21" spans="1:22" x14ac:dyDescent="0.2">
      <c r="A21" s="54">
        <f t="shared" ref="A21" si="14">A46</f>
        <v>15</v>
      </c>
      <c r="B21" s="12" t="str">
        <f t="shared" si="1"/>
        <v>PaveBank</v>
      </c>
      <c r="C21" s="30">
        <f>IS!C21</f>
        <v>2.7281228410024967E-3</v>
      </c>
      <c r="D21" s="31">
        <f>IS!D21</f>
        <v>1.0297751109715624E-3</v>
      </c>
      <c r="E21" s="31">
        <f>IS!E21</f>
        <v>1.7281126987565294E-2</v>
      </c>
      <c r="F21" s="32">
        <f>IS!F21</f>
        <v>3.6286223239529077E-3</v>
      </c>
    </row>
    <row r="22" spans="1:22" x14ac:dyDescent="0.2">
      <c r="A22" s="55">
        <f t="shared" ref="A22:B25" si="15">A47</f>
        <v>16</v>
      </c>
      <c r="B22" s="15" t="str">
        <f t="shared" si="1"/>
        <v>Silk Bank</v>
      </c>
      <c r="C22" s="33">
        <f>IS!C22</f>
        <v>2.0269954711420006E-3</v>
      </c>
      <c r="D22" s="34">
        <f>IS!D22</f>
        <v>2.7468477936949758E-3</v>
      </c>
      <c r="E22" s="34">
        <f>IS!E22</f>
        <v>8.0886611830376348E-4</v>
      </c>
      <c r="F22" s="35">
        <f>IS!F22</f>
        <v>-6.8899162335462555E-3</v>
      </c>
    </row>
    <row r="23" spans="1:22" x14ac:dyDescent="0.2">
      <c r="A23" s="54">
        <f t="shared" si="15"/>
        <v>17</v>
      </c>
      <c r="B23" s="12" t="str">
        <f t="shared" si="15"/>
        <v>Microbank MBC</v>
      </c>
      <c r="C23" s="30">
        <f>IS!C23</f>
        <v>1.8325271281807414E-3</v>
      </c>
      <c r="D23" s="31">
        <f>IS!D23</f>
        <v>4.5370895976644858E-3</v>
      </c>
      <c r="E23" s="31">
        <f>IS!E23</f>
        <v>-5.3692276508612705E-4</v>
      </c>
      <c r="F23" s="32">
        <f>IS!F23</f>
        <v>1.0301467175587065E-3</v>
      </c>
    </row>
    <row r="24" spans="1:22" x14ac:dyDescent="0.2">
      <c r="A24" s="55">
        <f t="shared" si="15"/>
        <v>18</v>
      </c>
      <c r="B24" s="15" t="str">
        <f t="shared" si="15"/>
        <v>HashBank</v>
      </c>
      <c r="C24" s="33">
        <f>IS!C24</f>
        <v>1.2839340163903409E-3</v>
      </c>
      <c r="D24" s="34">
        <f>IS!D24</f>
        <v>1.1500039663777304E-3</v>
      </c>
      <c r="E24" s="34">
        <f>IS!E24</f>
        <v>1.1878459669967961E-3</v>
      </c>
      <c r="F24" s="35">
        <f>IS!F24</f>
        <v>-3.0342716988959362E-3</v>
      </c>
    </row>
    <row r="25" spans="1:22" ht="13.5" thickBot="1" x14ac:dyDescent="0.25">
      <c r="A25" s="55">
        <f t="shared" si="15"/>
        <v>19</v>
      </c>
      <c r="B25" s="15" t="str">
        <f t="shared" si="15"/>
        <v>Paysera</v>
      </c>
      <c r="C25" s="33">
        <f>IS!C25</f>
        <v>9.452100559303508E-5</v>
      </c>
      <c r="D25" s="34">
        <f>IS!D25</f>
        <v>9.0894616224603735E-5</v>
      </c>
      <c r="E25" s="34">
        <f>IS!E25</f>
        <v>1.5807453744516603E-4</v>
      </c>
      <c r="F25" s="35">
        <f>IS!F25</f>
        <v>-6.1426290615790833E-4</v>
      </c>
    </row>
    <row r="26" spans="1:22" ht="13.5" thickBot="1" x14ac:dyDescent="0.25">
      <c r="A26" s="18"/>
      <c r="B26" s="19" t="s">
        <v>49</v>
      </c>
      <c r="C26" s="20">
        <f>SUM(C7:C25)</f>
        <v>1.0000000000000062</v>
      </c>
      <c r="D26" s="21">
        <f t="shared" ref="D26:F26" si="16">SUM(D7:D25)</f>
        <v>1.0000000000000002</v>
      </c>
      <c r="E26" s="21">
        <f t="shared" si="16"/>
        <v>1</v>
      </c>
      <c r="F26" s="21">
        <f t="shared" si="16"/>
        <v>1.000000000000002</v>
      </c>
    </row>
    <row r="27" spans="1:22" x14ac:dyDescent="0.2">
      <c r="A27" s="126"/>
      <c r="B27" s="127"/>
      <c r="C27" s="128"/>
      <c r="D27" s="128"/>
      <c r="E27" s="128"/>
      <c r="F27" s="128"/>
    </row>
    <row r="28" spans="1:22" ht="13.5" thickBot="1" x14ac:dyDescent="0.25">
      <c r="B28" s="61" t="s">
        <v>52</v>
      </c>
      <c r="U28" s="23"/>
      <c r="V28" s="23"/>
    </row>
    <row r="29" spans="1:22" ht="15.75" customHeight="1" x14ac:dyDescent="0.2">
      <c r="A29" s="180" t="s">
        <v>0</v>
      </c>
      <c r="B29" s="178" t="s">
        <v>283</v>
      </c>
      <c r="C29" s="191" t="s">
        <v>5</v>
      </c>
      <c r="D29" s="193" t="s">
        <v>278</v>
      </c>
      <c r="E29" s="194"/>
      <c r="F29" s="194"/>
      <c r="G29" s="194"/>
      <c r="H29" s="195"/>
      <c r="I29" s="208" t="s">
        <v>277</v>
      </c>
      <c r="J29" s="209"/>
      <c r="K29" s="209"/>
      <c r="L29" s="210"/>
      <c r="M29" s="203" t="s">
        <v>14</v>
      </c>
      <c r="N29" s="203" t="s">
        <v>237</v>
      </c>
      <c r="O29" s="201" t="str">
        <f>'BS-E'!$R$30</f>
        <v>NET Income of 9 months 2026</v>
      </c>
      <c r="P29" s="38"/>
    </row>
    <row r="30" spans="1:22" ht="131.25" customHeight="1" x14ac:dyDescent="0.2">
      <c r="A30" s="181"/>
      <c r="B30" s="179"/>
      <c r="C30" s="192"/>
      <c r="D30" s="39" t="s">
        <v>17</v>
      </c>
      <c r="E30" s="36" t="s">
        <v>18</v>
      </c>
      <c r="F30" s="36" t="s">
        <v>19</v>
      </c>
      <c r="G30" s="36" t="s">
        <v>20</v>
      </c>
      <c r="H30" s="37" t="s">
        <v>15</v>
      </c>
      <c r="I30" s="36" t="s">
        <v>236</v>
      </c>
      <c r="J30" s="36" t="s">
        <v>21</v>
      </c>
      <c r="K30" s="40" t="s">
        <v>276</v>
      </c>
      <c r="L30" s="40" t="s">
        <v>65</v>
      </c>
      <c r="M30" s="204"/>
      <c r="N30" s="204"/>
      <c r="O30" s="202"/>
      <c r="P30" s="38"/>
    </row>
    <row r="31" spans="1:22" x14ac:dyDescent="0.2">
      <c r="A31" s="132"/>
      <c r="B31" s="119" t="str">
        <f>'BS-E'!B31</f>
        <v>Consolidated</v>
      </c>
      <c r="C31" s="133">
        <f>IS!C31</f>
        <v>116610259918.90401</v>
      </c>
      <c r="D31" s="134">
        <f>IS!D31</f>
        <v>8461512734.8684196</v>
      </c>
      <c r="E31" s="134">
        <f>IS!E31</f>
        <v>7174824359.7943802</v>
      </c>
      <c r="F31" s="134">
        <f>IS!F31</f>
        <v>-3920464014.44626</v>
      </c>
      <c r="G31" s="134">
        <f>IS!G31</f>
        <v>-2761895520.3032532</v>
      </c>
      <c r="H31" s="134">
        <f>IS!H31</f>
        <v>4541048720.4221592</v>
      </c>
      <c r="I31" s="135">
        <f>IS!I31</f>
        <v>707124571.14590299</v>
      </c>
      <c r="J31" s="135">
        <f>IS!J31</f>
        <v>573376378.42289996</v>
      </c>
      <c r="K31" s="133">
        <f>IS!K31</f>
        <v>-2182104234.0075402</v>
      </c>
      <c r="L31" s="135">
        <f>IS!L31</f>
        <v>-725087450.87351704</v>
      </c>
      <c r="M31" s="135">
        <f>IS!M31</f>
        <v>-423431309.64723694</v>
      </c>
      <c r="N31" s="135">
        <f>IS!N31</f>
        <v>3392529959.9014053</v>
      </c>
      <c r="O31" s="136">
        <f>IS!O31</f>
        <v>2888979379.5293999</v>
      </c>
    </row>
    <row r="32" spans="1:22" x14ac:dyDescent="0.2">
      <c r="A32" s="55">
        <f>'BS-E'!A32</f>
        <v>1</v>
      </c>
      <c r="B32" s="15" t="str">
        <f>'BS-E'!B32</f>
        <v>Bank of Georgia</v>
      </c>
      <c r="C32" s="45">
        <f>IS!C32</f>
        <v>44926887547.459</v>
      </c>
      <c r="D32" s="46">
        <f>IS!D32</f>
        <v>3270052560.0636001</v>
      </c>
      <c r="E32" s="47">
        <f>IS!E32</f>
        <v>2726866148.7172599</v>
      </c>
      <c r="F32" s="47">
        <f>IS!F32</f>
        <v>-1438045190.1099999</v>
      </c>
      <c r="G32" s="47">
        <f>IS!G32</f>
        <v>-1043919899.02</v>
      </c>
      <c r="H32" s="48">
        <f>IS!H32</f>
        <v>1832007369.9536002</v>
      </c>
      <c r="I32" s="47">
        <f>IS!I32</f>
        <v>387111749.41772699</v>
      </c>
      <c r="J32" s="47">
        <f>IS!J32</f>
        <v>236430031.33790001</v>
      </c>
      <c r="K32" s="45">
        <f>IS!K32</f>
        <v>-707834587.77999997</v>
      </c>
      <c r="L32" s="47">
        <f>IS!L32</f>
        <v>1270077.817486</v>
      </c>
      <c r="M32" s="47">
        <f>IS!M32</f>
        <v>-137687896.14432299</v>
      </c>
      <c r="N32" s="47">
        <f>IS!N32</f>
        <v>1695589551.6267633</v>
      </c>
      <c r="O32" s="48">
        <f>IS!O32</f>
        <v>1444637425.5467601</v>
      </c>
    </row>
    <row r="33" spans="1:16" x14ac:dyDescent="0.2">
      <c r="A33" s="54">
        <f>'BS-E'!A33</f>
        <v>2</v>
      </c>
      <c r="B33" s="12" t="str">
        <f>'BS-E'!B33</f>
        <v>TBC Bank</v>
      </c>
      <c r="C33" s="41">
        <f>IS!C33</f>
        <v>42561024115.579201</v>
      </c>
      <c r="D33" s="42">
        <f>IS!D33</f>
        <v>2870851436.4604001</v>
      </c>
      <c r="E33" s="43">
        <f>IS!E33</f>
        <v>2431837234.3059001</v>
      </c>
      <c r="F33" s="43">
        <f>IS!F33</f>
        <v>-1351661942.9775</v>
      </c>
      <c r="G33" s="43">
        <f>IS!G33</f>
        <v>-938353014.05519998</v>
      </c>
      <c r="H33" s="44">
        <f>IS!H33</f>
        <v>1519189493.4829001</v>
      </c>
      <c r="I33" s="43">
        <f>IS!I33</f>
        <v>219366758.30090001</v>
      </c>
      <c r="J33" s="43">
        <f>IS!J33</f>
        <v>236421354.75</v>
      </c>
      <c r="K33" s="41">
        <f>IS!K33</f>
        <v>-664244410.9576</v>
      </c>
      <c r="L33" s="43">
        <f>IS!L33</f>
        <v>-126029129.9587</v>
      </c>
      <c r="M33" s="43">
        <f>IS!M33</f>
        <v>-149477023.02059996</v>
      </c>
      <c r="N33" s="43">
        <f>IS!N33</f>
        <v>1243683340.5036001</v>
      </c>
      <c r="O33" s="44">
        <f>IS!O33</f>
        <v>1062788639.8024</v>
      </c>
    </row>
    <row r="34" spans="1:16" x14ac:dyDescent="0.2">
      <c r="A34" s="55">
        <f>'BS-E'!A34</f>
        <v>3</v>
      </c>
      <c r="B34" s="15" t="str">
        <f>'BS-E'!B34</f>
        <v>Basis Bank</v>
      </c>
      <c r="C34" s="45">
        <f>IS!C34</f>
        <v>6453806977.0637999</v>
      </c>
      <c r="D34" s="46">
        <f>IS!D34</f>
        <v>355563307.18000001</v>
      </c>
      <c r="E34" s="47">
        <f>IS!E34</f>
        <v>296294491.77999997</v>
      </c>
      <c r="F34" s="47">
        <f>IS!F34</f>
        <v>-213984939.40000001</v>
      </c>
      <c r="G34" s="47">
        <f>IS!G34</f>
        <v>-175976563.75999999</v>
      </c>
      <c r="H34" s="48">
        <f>IS!H34</f>
        <v>141578367.78</v>
      </c>
      <c r="I34" s="47">
        <f>IS!I34</f>
        <v>13109492.220000001</v>
      </c>
      <c r="J34" s="47">
        <f>IS!J34</f>
        <v>28622937.559999999</v>
      </c>
      <c r="K34" s="45">
        <f>IS!K34</f>
        <v>-69652553.680000007</v>
      </c>
      <c r="L34" s="47">
        <f>IS!L34</f>
        <v>-15048191.130000001</v>
      </c>
      <c r="M34" s="47">
        <f>IS!M34</f>
        <v>-454450.48000000021</v>
      </c>
      <c r="N34" s="47">
        <f>IS!N34</f>
        <v>126075726.17</v>
      </c>
      <c r="O34" s="48">
        <f>IS!O34</f>
        <v>109622444.65000001</v>
      </c>
    </row>
    <row r="35" spans="1:16" x14ac:dyDescent="0.2">
      <c r="A35" s="54">
        <f>'BS-E'!A35</f>
        <v>4</v>
      </c>
      <c r="B35" s="12" t="str">
        <f>'BS-E'!B35</f>
        <v>Liberty Bank</v>
      </c>
      <c r="C35" s="41">
        <f>IS!C35</f>
        <v>6452640541.8046999</v>
      </c>
      <c r="D35" s="42">
        <f>IS!D35</f>
        <v>617746691.88</v>
      </c>
      <c r="E35" s="43">
        <f>IS!E35</f>
        <v>542066147.70000005</v>
      </c>
      <c r="F35" s="43">
        <f>IS!F35</f>
        <v>-310410843.53593302</v>
      </c>
      <c r="G35" s="43">
        <f>IS!G35</f>
        <v>-258154045.925872</v>
      </c>
      <c r="H35" s="44">
        <f>IS!H35</f>
        <v>307335848.34406698</v>
      </c>
      <c r="I35" s="43">
        <f>IS!I35</f>
        <v>23399936.59</v>
      </c>
      <c r="J35" s="43">
        <f>IS!J35</f>
        <v>27992789.809999999</v>
      </c>
      <c r="K35" s="41">
        <f>IS!K35</f>
        <v>-229686853.58000001</v>
      </c>
      <c r="L35" s="43">
        <f>IS!L35</f>
        <v>-173995006.08000001</v>
      </c>
      <c r="M35" s="43">
        <f>IS!M35</f>
        <v>-27676747.790000003</v>
      </c>
      <c r="N35" s="43">
        <f>IS!N35</f>
        <v>105664094.47406696</v>
      </c>
      <c r="O35" s="44">
        <f>IS!O35</f>
        <v>92118601.004067004</v>
      </c>
    </row>
    <row r="36" spans="1:16" x14ac:dyDescent="0.2">
      <c r="A36" s="55">
        <f>'BS-E'!A36</f>
        <v>5</v>
      </c>
      <c r="B36" s="15" t="str">
        <f>'BS-E'!B36</f>
        <v>Credo Bank</v>
      </c>
      <c r="C36" s="45">
        <f>IS!C36</f>
        <v>4313019656.6888599</v>
      </c>
      <c r="D36" s="46">
        <f>IS!D36</f>
        <v>546878260.73006201</v>
      </c>
      <c r="E36" s="47">
        <f>IS!E36</f>
        <v>497991532.360062</v>
      </c>
      <c r="F36" s="47">
        <f>IS!F36</f>
        <v>-233760767.47999999</v>
      </c>
      <c r="G36" s="47">
        <f>IS!G36</f>
        <v>-110680962.73</v>
      </c>
      <c r="H36" s="48">
        <f>IS!H36</f>
        <v>313117493.25006199</v>
      </c>
      <c r="I36" s="47">
        <f>IS!I36</f>
        <v>36449699.950000003</v>
      </c>
      <c r="J36" s="47">
        <f>IS!J36</f>
        <v>10504078.789999999</v>
      </c>
      <c r="K36" s="45">
        <f>IS!K36</f>
        <v>-190939849.77000001</v>
      </c>
      <c r="L36" s="47">
        <f>IS!L36</f>
        <v>-159851579.24000001</v>
      </c>
      <c r="M36" s="47">
        <f>IS!M36</f>
        <v>-70979963.681462005</v>
      </c>
      <c r="N36" s="47">
        <f>IS!N36</f>
        <v>82285950.328599975</v>
      </c>
      <c r="O36" s="48">
        <f>IS!O36</f>
        <v>67023634.538601004</v>
      </c>
    </row>
    <row r="37" spans="1:16" x14ac:dyDescent="0.2">
      <c r="A37" s="54">
        <f>'BS-E'!A37</f>
        <v>6</v>
      </c>
      <c r="B37" s="12" t="str">
        <f>'BS-E'!B37</f>
        <v>ProCredit Bank</v>
      </c>
      <c r="C37" s="41">
        <f>IS!C37</f>
        <v>2290288302.9088001</v>
      </c>
      <c r="D37" s="42">
        <f>IS!D37</f>
        <v>126991465.27060001</v>
      </c>
      <c r="E37" s="43">
        <f>IS!E37</f>
        <v>107359378.78659999</v>
      </c>
      <c r="F37" s="43">
        <f>IS!F37</f>
        <v>-63031365.723899998</v>
      </c>
      <c r="G37" s="43">
        <f>IS!G37</f>
        <v>-46488517.931900002</v>
      </c>
      <c r="H37" s="44">
        <f>IS!H37</f>
        <v>63960099.546700008</v>
      </c>
      <c r="I37" s="43">
        <f>IS!I37</f>
        <v>2867175.67869</v>
      </c>
      <c r="J37" s="43">
        <f>IS!J37</f>
        <v>8589132.4399999995</v>
      </c>
      <c r="K37" s="41">
        <f>IS!K37</f>
        <v>-50121098.578821003</v>
      </c>
      <c r="L37" s="43">
        <f>IS!L37</f>
        <v>-35454810.030501001</v>
      </c>
      <c r="M37" s="43">
        <f>IS!M37</f>
        <v>5042196.8326000003</v>
      </c>
      <c r="N37" s="43">
        <f>IS!N37</f>
        <v>33547486.348799009</v>
      </c>
      <c r="O37" s="44">
        <f>IS!O37</f>
        <v>28882744.978799</v>
      </c>
    </row>
    <row r="38" spans="1:16" x14ac:dyDescent="0.2">
      <c r="A38" s="55">
        <f>'BS-E'!A38</f>
        <v>7</v>
      </c>
      <c r="B38" s="15" t="str">
        <f>'BS-E'!B38</f>
        <v>Tera bank</v>
      </c>
      <c r="C38" s="45">
        <f>IS!C38</f>
        <v>2230075758.5855999</v>
      </c>
      <c r="D38" s="46">
        <f>IS!D38</f>
        <v>174173446</v>
      </c>
      <c r="E38" s="47">
        <f>IS!E38</f>
        <v>155341364.90000001</v>
      </c>
      <c r="F38" s="47">
        <f>IS!F38</f>
        <v>-105368627.07495099</v>
      </c>
      <c r="G38" s="47">
        <f>IS!G38</f>
        <v>-74413368.150000006</v>
      </c>
      <c r="H38" s="48">
        <f>IS!H38</f>
        <v>68804818.925049007</v>
      </c>
      <c r="I38" s="47">
        <f>IS!I38</f>
        <v>3245482</v>
      </c>
      <c r="J38" s="47">
        <f>IS!J38</f>
        <v>2677873</v>
      </c>
      <c r="K38" s="45">
        <f>IS!K38</f>
        <v>-42919299.166216001</v>
      </c>
      <c r="L38" s="47">
        <f>IS!L38</f>
        <v>-36466077.112538002</v>
      </c>
      <c r="M38" s="47">
        <f>IS!M38</f>
        <v>-4574179.3103559995</v>
      </c>
      <c r="N38" s="47">
        <f>IS!N38</f>
        <v>27764562.502155006</v>
      </c>
      <c r="O38" s="48">
        <f>IS!O38</f>
        <v>24393270.502154</v>
      </c>
    </row>
    <row r="39" spans="1:16" x14ac:dyDescent="0.2">
      <c r="A39" s="54">
        <f>'BS-E'!A39</f>
        <v>8</v>
      </c>
      <c r="B39" s="12" t="str">
        <f>'BS-E'!B39</f>
        <v>Cartu Bank</v>
      </c>
      <c r="C39" s="41">
        <f>IS!C39</f>
        <v>2224387068.3453598</v>
      </c>
      <c r="D39" s="42">
        <f>IS!D39</f>
        <v>103407897.005687</v>
      </c>
      <c r="E39" s="43">
        <f>IS!E39</f>
        <v>83958559.842980996</v>
      </c>
      <c r="F39" s="43">
        <f>IS!F39</f>
        <v>-40298696.236433998</v>
      </c>
      <c r="G39" s="43">
        <f>IS!G39</f>
        <v>-35460382.091996998</v>
      </c>
      <c r="H39" s="44">
        <f>IS!H39</f>
        <v>63109200.769253001</v>
      </c>
      <c r="I39" s="43">
        <f>IS!I39</f>
        <v>3513500.9856309998</v>
      </c>
      <c r="J39" s="43">
        <f>IS!J39</f>
        <v>7748144.21</v>
      </c>
      <c r="K39" s="41">
        <f>IS!K39</f>
        <v>-38261660.630006999</v>
      </c>
      <c r="L39" s="43">
        <f>IS!L39</f>
        <v>-25124209.159201</v>
      </c>
      <c r="M39" s="43">
        <f>IS!M39</f>
        <v>-780261.7952569999</v>
      </c>
      <c r="N39" s="43">
        <f>IS!N39</f>
        <v>37204729.814795002</v>
      </c>
      <c r="O39" s="44">
        <f>IS!O39</f>
        <v>29682158.147590999</v>
      </c>
    </row>
    <row r="40" spans="1:16" x14ac:dyDescent="0.2">
      <c r="A40" s="55">
        <f>'BS-E'!A40</f>
        <v>9</v>
      </c>
      <c r="B40" s="15" t="str">
        <f>'BS-E'!B40</f>
        <v>HALYK Bank</v>
      </c>
      <c r="C40" s="45">
        <f>IS!C40</f>
        <v>1139108797.71</v>
      </c>
      <c r="D40" s="46">
        <f>IS!D40</f>
        <v>77607888.469999999</v>
      </c>
      <c r="E40" s="47">
        <f>IS!E40</f>
        <v>73855814.790000007</v>
      </c>
      <c r="F40" s="47">
        <f>IS!F40</f>
        <v>-32584165.600000001</v>
      </c>
      <c r="G40" s="47">
        <f>IS!G40</f>
        <v>-16347958.9</v>
      </c>
      <c r="H40" s="48">
        <f>IS!H40</f>
        <v>45023722.869999997</v>
      </c>
      <c r="I40" s="47">
        <f>IS!I40</f>
        <v>45752.68</v>
      </c>
      <c r="J40" s="47">
        <f>IS!J40</f>
        <v>1892261.88</v>
      </c>
      <c r="K40" s="45">
        <f>IS!K40</f>
        <v>-22999173.640000001</v>
      </c>
      <c r="L40" s="47">
        <f>IS!L40</f>
        <v>-20416395.120000001</v>
      </c>
      <c r="M40" s="47">
        <f>IS!M40</f>
        <v>-1685574.2600000002</v>
      </c>
      <c r="N40" s="47">
        <f>IS!N40</f>
        <v>22921753.489999995</v>
      </c>
      <c r="O40" s="48">
        <f>IS!O40</f>
        <v>18481235.489999998</v>
      </c>
    </row>
    <row r="41" spans="1:16" x14ac:dyDescent="0.2">
      <c r="A41" s="54">
        <f>'BS-E'!A41</f>
        <v>10</v>
      </c>
      <c r="B41" s="12" t="str">
        <f>'BS-E'!B41</f>
        <v>IS Bank</v>
      </c>
      <c r="C41" s="41">
        <f>IS!C41</f>
        <v>761772887.13007402</v>
      </c>
      <c r="D41" s="42">
        <f>IS!D41</f>
        <v>36601451.499926999</v>
      </c>
      <c r="E41" s="43">
        <f>IS!E41</f>
        <v>23594363.948601</v>
      </c>
      <c r="F41" s="43">
        <f>IS!F41</f>
        <v>-17345549.519903999</v>
      </c>
      <c r="G41" s="43">
        <f>IS!G41</f>
        <v>-14118511.963467</v>
      </c>
      <c r="H41" s="44">
        <f>IS!H41</f>
        <v>19255901.980023</v>
      </c>
      <c r="I41" s="43">
        <f>IS!I41</f>
        <v>1642963.2161350001</v>
      </c>
      <c r="J41" s="43">
        <f>IS!J41</f>
        <v>356064.8</v>
      </c>
      <c r="K41" s="41">
        <f>IS!K41</f>
        <v>-7342589.858</v>
      </c>
      <c r="L41" s="43">
        <f>IS!L41</f>
        <v>-4866765.3018650003</v>
      </c>
      <c r="M41" s="43">
        <f>IS!M41</f>
        <v>-641041.80432999996</v>
      </c>
      <c r="N41" s="43">
        <f>IS!N41</f>
        <v>13748094.873827999</v>
      </c>
      <c r="O41" s="44">
        <f>IS!O41</f>
        <v>11690864.935752001</v>
      </c>
    </row>
    <row r="42" spans="1:16" x14ac:dyDescent="0.2">
      <c r="A42" s="55">
        <f>'BS-E'!A42</f>
        <v>11</v>
      </c>
      <c r="B42" s="15" t="str">
        <f>'BS-E'!B42</f>
        <v>Microbank Crystal</v>
      </c>
      <c r="C42" s="45">
        <f>IS!C42</f>
        <v>685928104.01882899</v>
      </c>
      <c r="D42" s="46">
        <f>IS!D42</f>
        <v>131185290.94</v>
      </c>
      <c r="E42" s="47">
        <f>IS!E42</f>
        <v>119104898.02</v>
      </c>
      <c r="F42" s="47">
        <f>IS!F42</f>
        <v>-41453044.32</v>
      </c>
      <c r="G42" s="47">
        <f>IS!G42</f>
        <v>-2152717.34</v>
      </c>
      <c r="H42" s="48">
        <f>IS!H42</f>
        <v>89732246.620000005</v>
      </c>
      <c r="I42" s="47">
        <f>IS!I42</f>
        <v>2664610.4700000002</v>
      </c>
      <c r="J42" s="47">
        <f>IS!J42</f>
        <v>-6584237.2699999996</v>
      </c>
      <c r="K42" s="45">
        <f>IS!K42</f>
        <v>-50979431.649999999</v>
      </c>
      <c r="L42" s="47">
        <f>IS!L42</f>
        <v>-56012970.520000003</v>
      </c>
      <c r="M42" s="47">
        <f>IS!M42</f>
        <v>-19860321.159999996</v>
      </c>
      <c r="N42" s="47">
        <f>IS!N42</f>
        <v>13858954.940000005</v>
      </c>
      <c r="O42" s="48">
        <f>IS!O42</f>
        <v>10691738.140000001</v>
      </c>
    </row>
    <row r="43" spans="1:16" x14ac:dyDescent="0.2">
      <c r="A43" s="54">
        <f>'BS-E'!A43</f>
        <v>12</v>
      </c>
      <c r="B43" s="12" t="str">
        <f>'BS-E'!B43</f>
        <v>Pasha Bank</v>
      </c>
      <c r="C43" s="41">
        <f>IS!C43</f>
        <v>662054274.17279994</v>
      </c>
      <c r="D43" s="42">
        <f>IS!D43</f>
        <v>42343640.770000003</v>
      </c>
      <c r="E43" s="43">
        <f>IS!E43</f>
        <v>30456883.010000002</v>
      </c>
      <c r="F43" s="43">
        <f>IS!F43</f>
        <v>-26065089.424800001</v>
      </c>
      <c r="G43" s="43">
        <f>IS!G43</f>
        <v>-22356388.301899999</v>
      </c>
      <c r="H43" s="44">
        <f>IS!H43</f>
        <v>16278551.345200002</v>
      </c>
      <c r="I43" s="43">
        <f>IS!I43</f>
        <v>579311.16029999999</v>
      </c>
      <c r="J43" s="43">
        <f>IS!J43</f>
        <v>14704665.220000001</v>
      </c>
      <c r="K43" s="41">
        <f>IS!K43</f>
        <v>-22639576.829999998</v>
      </c>
      <c r="L43" s="43">
        <f>IS!L43</f>
        <v>-11496435.399700001</v>
      </c>
      <c r="M43" s="43">
        <f>IS!M43</f>
        <v>1396118.7462000006</v>
      </c>
      <c r="N43" s="43">
        <f>IS!N43</f>
        <v>6178234.6917000022</v>
      </c>
      <c r="O43" s="44">
        <f>IS!O43</f>
        <v>6469333.3816999998</v>
      </c>
    </row>
    <row r="44" spans="1:16" x14ac:dyDescent="0.2">
      <c r="A44" s="55">
        <f>'BS-E'!A44</f>
        <v>13</v>
      </c>
      <c r="B44" s="15" t="str">
        <f>'BS-E'!B44</f>
        <v>Ziraat Bank</v>
      </c>
      <c r="C44" s="45">
        <f>IS!C44</f>
        <v>555043608.53100002</v>
      </c>
      <c r="D44" s="46">
        <f>IS!D44</f>
        <v>29966999.843899999</v>
      </c>
      <c r="E44" s="47">
        <f>IS!E44</f>
        <v>24721395.933899999</v>
      </c>
      <c r="F44" s="47">
        <f>IS!F44</f>
        <v>-11346786.77</v>
      </c>
      <c r="G44" s="47">
        <f>IS!G44</f>
        <v>-10459271.390000001</v>
      </c>
      <c r="H44" s="48">
        <f>IS!H44</f>
        <v>18620213.073899999</v>
      </c>
      <c r="I44" s="47">
        <f>IS!I44</f>
        <v>-237495.93</v>
      </c>
      <c r="J44" s="47">
        <f>IS!J44</f>
        <v>1391688.51</v>
      </c>
      <c r="K44" s="45">
        <f>IS!K44</f>
        <v>-7063524.3799999999</v>
      </c>
      <c r="L44" s="47">
        <f>IS!L44</f>
        <v>-5908944.3443</v>
      </c>
      <c r="M44" s="47">
        <f>IS!M44</f>
        <v>-4353479.7</v>
      </c>
      <c r="N44" s="47">
        <f>IS!N44</f>
        <v>8357789.0295999991</v>
      </c>
      <c r="O44" s="48">
        <f>IS!O44</f>
        <v>7396949.0296</v>
      </c>
    </row>
    <row r="45" spans="1:16" x14ac:dyDescent="0.2">
      <c r="A45" s="54">
        <f>'BS-E'!A45</f>
        <v>14</v>
      </c>
      <c r="B45" s="12" t="str">
        <f>'BS-E'!B45</f>
        <v>VTB Bank Georgia</v>
      </c>
      <c r="C45" s="41">
        <f>IS!C45</f>
        <v>425293233.45678103</v>
      </c>
      <c r="D45" s="42">
        <f>IS!D45</f>
        <v>7384445.3100380003</v>
      </c>
      <c r="E45" s="43">
        <f>IS!E45</f>
        <v>7379583.0459679998</v>
      </c>
      <c r="F45" s="43">
        <f>IS!F45</f>
        <v>-7737007.2699999996</v>
      </c>
      <c r="G45" s="43">
        <f>IS!G45</f>
        <v>-656205.27</v>
      </c>
      <c r="H45" s="44">
        <f>IS!H45</f>
        <v>-352561.95996199921</v>
      </c>
      <c r="I45" s="43">
        <f>IS!I45</f>
        <v>1693.61</v>
      </c>
      <c r="J45" s="43">
        <f>IS!J45</f>
        <v>6875</v>
      </c>
      <c r="K45" s="41">
        <f>IS!K45</f>
        <v>-9015716.2100000009</v>
      </c>
      <c r="L45" s="43">
        <f>IS!L45</f>
        <v>-2560011.3980720001</v>
      </c>
      <c r="M45" s="43">
        <f>IS!M45</f>
        <v>-5095209.79</v>
      </c>
      <c r="N45" s="43">
        <f>IS!N45</f>
        <v>-8007783.1480339989</v>
      </c>
      <c r="O45" s="44">
        <f>IS!O45</f>
        <v>-7913381.1480350001</v>
      </c>
      <c r="P45" s="73"/>
    </row>
    <row r="46" spans="1:16" x14ac:dyDescent="0.2">
      <c r="A46" s="55">
        <f>'BS-E'!A46</f>
        <v>15</v>
      </c>
      <c r="B46" s="15" t="str">
        <f>'BS-E'!B46</f>
        <v>PaveBank</v>
      </c>
      <c r="C46" s="45">
        <f>IS!C46</f>
        <v>318127113.57999998</v>
      </c>
      <c r="D46" s="46">
        <f>IS!D46</f>
        <v>4676258.95</v>
      </c>
      <c r="E46" s="47">
        <f>IS!E46</f>
        <v>0</v>
      </c>
      <c r="F46" s="47">
        <f>IS!F46</f>
        <v>0</v>
      </c>
      <c r="G46" s="47">
        <f>IS!G46</f>
        <v>0</v>
      </c>
      <c r="H46" s="48">
        <f>IS!H46</f>
        <v>4676258.95</v>
      </c>
      <c r="I46" s="47">
        <f>IS!I46</f>
        <v>12219909.51</v>
      </c>
      <c r="J46" s="47">
        <f>IS!J46</f>
        <v>713427.07</v>
      </c>
      <c r="K46" s="45">
        <f>IS!K46</f>
        <v>-7306452.8600000003</v>
      </c>
      <c r="L46" s="47">
        <f>IS!L46</f>
        <v>5808809.4900000002</v>
      </c>
      <c r="M46" s="47">
        <f>IS!M46</f>
        <v>0</v>
      </c>
      <c r="N46" s="47">
        <f>IS!N46</f>
        <v>10485068.440000001</v>
      </c>
      <c r="O46" s="48">
        <f>IS!O46</f>
        <v>10483015.07</v>
      </c>
      <c r="P46" s="74"/>
    </row>
    <row r="47" spans="1:16" x14ac:dyDescent="0.2">
      <c r="A47" s="54">
        <f>'BS-E'!A47</f>
        <v>16</v>
      </c>
      <c r="B47" s="12" t="str">
        <f>'BS-E'!B47</f>
        <v>Silk Bank</v>
      </c>
      <c r="C47" s="41">
        <f>IS!C47</f>
        <v>236368468.74430999</v>
      </c>
      <c r="D47" s="42">
        <f>IS!D47</f>
        <v>25874914</v>
      </c>
      <c r="E47" s="43">
        <f>IS!E47</f>
        <v>22753003.809999999</v>
      </c>
      <c r="F47" s="43">
        <f>IS!F47</f>
        <v>-13401344.341247</v>
      </c>
      <c r="G47" s="43">
        <f>IS!G47</f>
        <v>-11371057.651724</v>
      </c>
      <c r="H47" s="44">
        <f>IS!H47</f>
        <v>12473569.658753</v>
      </c>
      <c r="I47" s="43">
        <f>IS!I47</f>
        <v>571969.10702</v>
      </c>
      <c r="J47" s="43">
        <f>IS!J47</f>
        <v>573191.96</v>
      </c>
      <c r="K47" s="41">
        <f>IS!K47</f>
        <v>-29875725.837203</v>
      </c>
      <c r="L47" s="43">
        <f>IS!L47</f>
        <v>-28474601.844443999</v>
      </c>
      <c r="M47" s="43">
        <f>IS!M47</f>
        <v>-3880660.3041930003</v>
      </c>
      <c r="N47" s="43">
        <f>IS!N47</f>
        <v>-19881692.489884</v>
      </c>
      <c r="O47" s="44">
        <f>IS!O47</f>
        <v>-19904825.9254</v>
      </c>
    </row>
    <row r="48" spans="1:16" x14ac:dyDescent="0.2">
      <c r="A48" s="55">
        <f>'BS-E'!A48</f>
        <v>17</v>
      </c>
      <c r="B48" s="15" t="str">
        <f>'BS-E'!B48</f>
        <v>Microbank MBC</v>
      </c>
      <c r="C48" s="45">
        <f>IS!C48</f>
        <v>213691464.72559899</v>
      </c>
      <c r="D48" s="46">
        <f>IS!D48</f>
        <v>33806938.123115003</v>
      </c>
      <c r="E48" s="47">
        <f>IS!E48</f>
        <v>30368878.043115001</v>
      </c>
      <c r="F48" s="47">
        <f>IS!F48</f>
        <v>-13203793.211200001</v>
      </c>
      <c r="G48" s="47">
        <f>IS!G48</f>
        <v>-486896.65119999996</v>
      </c>
      <c r="H48" s="48">
        <f>IS!H48</f>
        <v>20603144.911915004</v>
      </c>
      <c r="I48" s="47">
        <f>IS!I48</f>
        <v>-379671.28</v>
      </c>
      <c r="J48" s="47">
        <f>IS!J48</f>
        <v>206743.73499999999</v>
      </c>
      <c r="K48" s="45">
        <f>IS!K48</f>
        <v>-13527392.41</v>
      </c>
      <c r="L48" s="47">
        <f>IS!L48</f>
        <v>-14868176.941482</v>
      </c>
      <c r="M48" s="47">
        <f>IS!M48</f>
        <v>-2128895.3455159999</v>
      </c>
      <c r="N48" s="47">
        <f>IS!N48</f>
        <v>3606072.6249170043</v>
      </c>
      <c r="O48" s="48">
        <f>IS!O48</f>
        <v>2976072.6249170001</v>
      </c>
      <c r="P48" s="74"/>
    </row>
    <row r="49" spans="1:16" x14ac:dyDescent="0.2">
      <c r="A49" s="54">
        <f>'BS-E'!A49</f>
        <v>18</v>
      </c>
      <c r="B49" s="12" t="str">
        <f>'BS-E'!B49</f>
        <v>HashBank</v>
      </c>
      <c r="C49" s="41">
        <f>IS!C49</f>
        <v>149719879.37</v>
      </c>
      <c r="D49" s="42">
        <f>IS!D49</f>
        <v>5981242.6600000001</v>
      </c>
      <c r="E49" s="43">
        <f>IS!E49</f>
        <v>874680.8</v>
      </c>
      <c r="F49" s="43">
        <f>IS!F49</f>
        <v>-759018.62</v>
      </c>
      <c r="G49" s="43">
        <f>IS!G49</f>
        <v>-499660.83</v>
      </c>
      <c r="H49" s="44">
        <f>IS!H49</f>
        <v>5222224.04</v>
      </c>
      <c r="I49" s="43">
        <f>IS!I49</f>
        <v>839955.07</v>
      </c>
      <c r="J49" s="43">
        <f>IS!J49</f>
        <v>799881.11</v>
      </c>
      <c r="K49" s="41">
        <f>IS!K49</f>
        <v>-15201267.810000001</v>
      </c>
      <c r="L49" s="43">
        <f>IS!L49</f>
        <v>-13411764.92</v>
      </c>
      <c r="M49" s="43">
        <f>IS!M49</f>
        <v>-589842.31000000006</v>
      </c>
      <c r="N49" s="43">
        <f>IS!N49</f>
        <v>-8779383.1899999995</v>
      </c>
      <c r="O49" s="44">
        <f>IS!O49</f>
        <v>-8765948.3699999992</v>
      </c>
    </row>
    <row r="50" spans="1:16" x14ac:dyDescent="0.2">
      <c r="A50" s="55">
        <f>'BS-E'!A50</f>
        <v>19</v>
      </c>
      <c r="B50" s="15" t="str">
        <f>'BS-E'!B50</f>
        <v>Paysera</v>
      </c>
      <c r="C50" s="45">
        <f>IS!C50</f>
        <v>11022119.029999999</v>
      </c>
      <c r="D50" s="46">
        <f>IS!D50</f>
        <v>418599.71110000001</v>
      </c>
      <c r="E50" s="47">
        <f>IS!E50</f>
        <v>0</v>
      </c>
      <c r="F50" s="47">
        <f>IS!F50</f>
        <v>-5842.8303999999998</v>
      </c>
      <c r="G50" s="47">
        <f>IS!G50</f>
        <v>-98.34</v>
      </c>
      <c r="H50" s="48">
        <f>IS!H50</f>
        <v>412756.88070000004</v>
      </c>
      <c r="I50" s="47">
        <f>IS!I50</f>
        <v>111778.3895</v>
      </c>
      <c r="J50" s="47">
        <f>IS!J50</f>
        <v>329474.51</v>
      </c>
      <c r="K50" s="45">
        <f>IS!K50</f>
        <v>-2493068.3796999999</v>
      </c>
      <c r="L50" s="47">
        <f>IS!L50</f>
        <v>-2181269.6801999998</v>
      </c>
      <c r="M50" s="47">
        <f>IS!M50</f>
        <v>-4078.33</v>
      </c>
      <c r="N50" s="47">
        <f>IS!N50</f>
        <v>-1772591.1294999998</v>
      </c>
      <c r="O50" s="48">
        <f>IS!O50</f>
        <v>-1774592.8695</v>
      </c>
      <c r="P50" s="74"/>
    </row>
  </sheetData>
  <mergeCells count="11">
    <mergeCell ref="O29:O30"/>
    <mergeCell ref="A5:A6"/>
    <mergeCell ref="B5:B6"/>
    <mergeCell ref="A29:A30"/>
    <mergeCell ref="B29:B30"/>
    <mergeCell ref="C29:C30"/>
    <mergeCell ref="D29:H29"/>
    <mergeCell ref="M29:M30"/>
    <mergeCell ref="N29:N30"/>
    <mergeCell ref="C5:F5"/>
    <mergeCell ref="I29:L29"/>
  </mergeCells>
  <pageMargins left="0.7" right="0.7" top="0.25" bottom="0.25" header="0.3" footer="0.3"/>
  <pageSetup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50"/>
    <pageSetUpPr fitToPage="1"/>
  </sheetPr>
  <dimension ref="A1:Q24"/>
  <sheetViews>
    <sheetView view="pageBreakPreview" zoomScaleNormal="76" zoomScaleSheetLayoutView="100" workbookViewId="0">
      <selection activeCell="B2" sqref="B2"/>
    </sheetView>
  </sheetViews>
  <sheetFormatPr defaultColWidth="9.140625" defaultRowHeight="12.75" x14ac:dyDescent="0.2"/>
  <cols>
    <col min="1" max="1" width="6.85546875" style="2" customWidth="1"/>
    <col min="2" max="2" width="49" style="2" customWidth="1"/>
    <col min="3" max="3" width="10.42578125" style="2" bestFit="1" customWidth="1"/>
    <col min="4" max="4" width="14.7109375" style="2" customWidth="1"/>
    <col min="5" max="6" width="10.42578125" style="2" bestFit="1" customWidth="1"/>
    <col min="7" max="7" width="13.28515625" style="2" customWidth="1"/>
    <col min="8" max="9" width="11.5703125" style="2" customWidth="1"/>
    <col min="10" max="10" width="14" style="2" customWidth="1"/>
    <col min="11" max="11" width="11.7109375" style="2" bestFit="1" customWidth="1"/>
    <col min="12" max="12" width="9.85546875" style="2" bestFit="1" customWidth="1"/>
    <col min="13" max="13" width="13.85546875" style="2" customWidth="1"/>
    <col min="14" max="14" width="11" style="2" customWidth="1"/>
    <col min="15" max="15" width="9.85546875" style="2" bestFit="1" customWidth="1"/>
    <col min="16" max="16" width="14.28515625" style="2" customWidth="1"/>
    <col min="17" max="17" width="15.85546875" style="2" bestFit="1" customWidth="1"/>
    <col min="18" max="16384" width="9.140625" style="2"/>
  </cols>
  <sheetData>
    <row r="1" spans="1:17" x14ac:dyDescent="0.2">
      <c r="B1" s="88" t="s">
        <v>181</v>
      </c>
    </row>
    <row r="2" spans="1:17" x14ac:dyDescent="0.2">
      <c r="A2" s="5"/>
      <c r="B2" s="63">
        <f>BS!B3</f>
        <v>46295</v>
      </c>
      <c r="C2" s="4"/>
      <c r="D2" s="4"/>
      <c r="E2" s="4"/>
      <c r="F2" s="4"/>
      <c r="G2" s="1"/>
      <c r="H2" s="1"/>
      <c r="I2" s="1"/>
      <c r="J2" s="1"/>
    </row>
    <row r="3" spans="1:17" x14ac:dyDescent="0.2">
      <c r="A3" s="1"/>
      <c r="B3" s="3" t="s">
        <v>36</v>
      </c>
      <c r="C3" s="1"/>
      <c r="D3" s="1"/>
      <c r="E3" s="1"/>
      <c r="F3" s="1"/>
      <c r="G3" s="1"/>
      <c r="H3" s="1"/>
      <c r="I3" s="1"/>
      <c r="J3" s="1"/>
      <c r="K3" s="1"/>
    </row>
    <row r="4" spans="1:17" ht="12.75" customHeight="1" x14ac:dyDescent="0.2">
      <c r="A4" s="87"/>
      <c r="B4" s="212"/>
      <c r="C4" s="211" t="s">
        <v>168</v>
      </c>
      <c r="D4" s="211"/>
      <c r="E4" s="211"/>
      <c r="F4" s="211" t="s">
        <v>167</v>
      </c>
      <c r="G4" s="211"/>
      <c r="H4" s="211"/>
      <c r="I4" s="211" t="s">
        <v>76</v>
      </c>
      <c r="J4" s="211"/>
      <c r="K4" s="211"/>
      <c r="L4" s="214" t="s">
        <v>169</v>
      </c>
      <c r="M4" s="214"/>
      <c r="N4" s="214"/>
      <c r="O4" s="211" t="s">
        <v>170</v>
      </c>
      <c r="P4" s="211"/>
      <c r="Q4" s="211"/>
    </row>
    <row r="5" spans="1:17" x14ac:dyDescent="0.2">
      <c r="A5" s="87"/>
      <c r="B5" s="213"/>
      <c r="C5" s="137" t="s">
        <v>67</v>
      </c>
      <c r="D5" s="138" t="s">
        <v>241</v>
      </c>
      <c r="E5" s="137" t="s">
        <v>66</v>
      </c>
      <c r="F5" s="137" t="s">
        <v>67</v>
      </c>
      <c r="G5" s="138" t="s">
        <v>241</v>
      </c>
      <c r="H5" s="137" t="s">
        <v>66</v>
      </c>
      <c r="I5" s="137" t="s">
        <v>67</v>
      </c>
      <c r="J5" s="138" t="s">
        <v>241</v>
      </c>
      <c r="K5" s="137" t="s">
        <v>66</v>
      </c>
      <c r="L5" s="139" t="s">
        <v>67</v>
      </c>
      <c r="M5" s="138" t="s">
        <v>241</v>
      </c>
      <c r="N5" s="139" t="s">
        <v>66</v>
      </c>
      <c r="O5" s="137" t="s">
        <v>67</v>
      </c>
      <c r="P5" s="138" t="s">
        <v>241</v>
      </c>
      <c r="Q5" s="137" t="s">
        <v>66</v>
      </c>
    </row>
    <row r="6" spans="1:17" x14ac:dyDescent="0.2">
      <c r="A6" s="87"/>
      <c r="B6" s="140" t="s">
        <v>171</v>
      </c>
      <c r="C6" s="141"/>
      <c r="D6" s="141"/>
      <c r="E6" s="140"/>
      <c r="F6" s="141"/>
      <c r="G6" s="141"/>
      <c r="H6" s="141"/>
      <c r="I6" s="141"/>
      <c r="J6" s="141"/>
      <c r="K6" s="141"/>
      <c r="L6" s="140"/>
      <c r="M6" s="141"/>
      <c r="N6" s="141"/>
      <c r="O6" s="141"/>
      <c r="P6" s="141"/>
      <c r="Q6" s="141"/>
    </row>
    <row r="7" spans="1:17" x14ac:dyDescent="0.2">
      <c r="A7" s="87"/>
      <c r="B7" s="89" t="s">
        <v>68</v>
      </c>
      <c r="C7" s="142">
        <v>0</v>
      </c>
      <c r="D7" s="142">
        <v>0</v>
      </c>
      <c r="E7" s="143">
        <v>0</v>
      </c>
      <c r="F7" s="142">
        <v>0</v>
      </c>
      <c r="G7" s="142">
        <v>0</v>
      </c>
      <c r="H7" s="143">
        <v>0</v>
      </c>
      <c r="I7" s="142">
        <v>0</v>
      </c>
      <c r="J7" s="142">
        <v>0</v>
      </c>
      <c r="K7" s="143">
        <v>0</v>
      </c>
      <c r="L7" s="142">
        <v>0</v>
      </c>
      <c r="M7" s="142">
        <v>0</v>
      </c>
      <c r="N7" s="143">
        <v>0</v>
      </c>
      <c r="O7" s="143">
        <v>0</v>
      </c>
      <c r="P7" s="143">
        <v>0</v>
      </c>
      <c r="Q7" s="143">
        <v>0</v>
      </c>
    </row>
    <row r="8" spans="1:17" x14ac:dyDescent="0.2">
      <c r="A8" s="87"/>
      <c r="B8" s="90" t="s">
        <v>69</v>
      </c>
      <c r="C8" s="144">
        <v>115212582.81999999</v>
      </c>
      <c r="D8" s="144">
        <v>847922596.89361215</v>
      </c>
      <c r="E8" s="143">
        <v>963135179.7136122</v>
      </c>
      <c r="F8" s="144">
        <v>20614.95</v>
      </c>
      <c r="G8" s="144">
        <v>5903326.6099999994</v>
      </c>
      <c r="H8" s="143">
        <v>5923941.5599999996</v>
      </c>
      <c r="I8" s="144">
        <v>1010084721.9382725</v>
      </c>
      <c r="J8" s="144">
        <v>656098362.2515974</v>
      </c>
      <c r="K8" s="143">
        <v>1666183084.1898699</v>
      </c>
      <c r="L8" s="144">
        <v>0</v>
      </c>
      <c r="M8" s="144">
        <v>0</v>
      </c>
      <c r="N8" s="143">
        <v>0</v>
      </c>
      <c r="O8" s="143">
        <v>1125317919.7082727</v>
      </c>
      <c r="P8" s="143">
        <v>1509924285.7552068</v>
      </c>
      <c r="Q8" s="143">
        <v>2635242205.4634795</v>
      </c>
    </row>
    <row r="9" spans="1:17" x14ac:dyDescent="0.2">
      <c r="A9" s="87"/>
      <c r="B9" s="91" t="s">
        <v>172</v>
      </c>
      <c r="C9" s="142">
        <v>92555256.560000002</v>
      </c>
      <c r="D9" s="142">
        <v>359106224.45840502</v>
      </c>
      <c r="E9" s="143">
        <v>451661481.01840502</v>
      </c>
      <c r="F9" s="142">
        <v>20614.95</v>
      </c>
      <c r="G9" s="142">
        <v>1302.5499999999993</v>
      </c>
      <c r="H9" s="143">
        <v>21917.5</v>
      </c>
      <c r="I9" s="142">
        <v>281017935.61927259</v>
      </c>
      <c r="J9" s="142">
        <v>51664860.209781945</v>
      </c>
      <c r="K9" s="143">
        <v>332682795.82905453</v>
      </c>
      <c r="L9" s="142">
        <v>0</v>
      </c>
      <c r="M9" s="142">
        <v>0</v>
      </c>
      <c r="N9" s="143">
        <v>0</v>
      </c>
      <c r="O9" s="143">
        <v>373593807.12927264</v>
      </c>
      <c r="P9" s="143">
        <v>410772387.21818787</v>
      </c>
      <c r="Q9" s="143">
        <v>784366194.34746051</v>
      </c>
    </row>
    <row r="10" spans="1:17" x14ac:dyDescent="0.2">
      <c r="A10" s="87"/>
      <c r="B10" s="92" t="s">
        <v>173</v>
      </c>
      <c r="C10" s="142">
        <v>22657326.259999998</v>
      </c>
      <c r="D10" s="142">
        <v>488816372.43520707</v>
      </c>
      <c r="E10" s="143">
        <v>511473698.69520706</v>
      </c>
      <c r="F10" s="142">
        <v>0</v>
      </c>
      <c r="G10" s="142">
        <v>5902024.0599999996</v>
      </c>
      <c r="H10" s="143">
        <v>5902024.0599999996</v>
      </c>
      <c r="I10" s="142">
        <v>729066786.31900001</v>
      </c>
      <c r="J10" s="142">
        <v>604433502.04181409</v>
      </c>
      <c r="K10" s="143">
        <v>1333500288.3608141</v>
      </c>
      <c r="L10" s="142">
        <v>0</v>
      </c>
      <c r="M10" s="142">
        <v>0</v>
      </c>
      <c r="N10" s="143">
        <v>0</v>
      </c>
      <c r="O10" s="143">
        <v>751724112.579</v>
      </c>
      <c r="P10" s="143">
        <v>1099151898.5370207</v>
      </c>
      <c r="Q10" s="143">
        <v>1850876011.1160207</v>
      </c>
    </row>
    <row r="11" spans="1:17" x14ac:dyDescent="0.2">
      <c r="A11" s="87"/>
      <c r="B11" s="90" t="s">
        <v>174</v>
      </c>
      <c r="C11" s="144">
        <v>566514782.89410007</v>
      </c>
      <c r="D11" s="144">
        <v>543682452.14767969</v>
      </c>
      <c r="E11" s="143">
        <v>1110197235.0417798</v>
      </c>
      <c r="F11" s="144">
        <v>321358499.12000006</v>
      </c>
      <c r="G11" s="144">
        <v>109386461.26227492</v>
      </c>
      <c r="H11" s="143">
        <v>430744960.38227499</v>
      </c>
      <c r="I11" s="144">
        <v>140151890.27970001</v>
      </c>
      <c r="J11" s="144">
        <v>105882043.64588895</v>
      </c>
      <c r="K11" s="143">
        <v>246033933.92558897</v>
      </c>
      <c r="L11" s="144">
        <v>5620701299.2216148</v>
      </c>
      <c r="M11" s="144">
        <v>178007681.61402321</v>
      </c>
      <c r="N11" s="143">
        <v>5798708980.835638</v>
      </c>
      <c r="O11" s="143">
        <v>6648726471.5154142</v>
      </c>
      <c r="P11" s="143">
        <v>936958638.66985893</v>
      </c>
      <c r="Q11" s="143">
        <v>7585685110.1852732</v>
      </c>
    </row>
    <row r="12" spans="1:17" ht="25.5" x14ac:dyDescent="0.2">
      <c r="A12" s="87"/>
      <c r="B12" s="93" t="s">
        <v>175</v>
      </c>
      <c r="C12" s="142">
        <v>559465202.80760002</v>
      </c>
      <c r="D12" s="142">
        <v>506210379.0033772</v>
      </c>
      <c r="E12" s="143">
        <v>1065675581.8109772</v>
      </c>
      <c r="F12" s="142">
        <v>228016360.36999997</v>
      </c>
      <c r="G12" s="142">
        <v>93009932.936293036</v>
      </c>
      <c r="H12" s="143">
        <v>321026293.30629301</v>
      </c>
      <c r="I12" s="142">
        <v>140151890.27970001</v>
      </c>
      <c r="J12" s="142">
        <v>87686978.807942957</v>
      </c>
      <c r="K12" s="143">
        <v>227838869.08764297</v>
      </c>
      <c r="L12" s="142">
        <v>5620701299.2216139</v>
      </c>
      <c r="M12" s="142">
        <v>170542122.63411427</v>
      </c>
      <c r="N12" s="143">
        <v>5791243421.8557281</v>
      </c>
      <c r="O12" s="143">
        <v>6548334752.678916</v>
      </c>
      <c r="P12" s="143">
        <v>857449413.38172531</v>
      </c>
      <c r="Q12" s="143">
        <v>7405784166.0606413</v>
      </c>
    </row>
    <row r="13" spans="1:17" ht="25.5" x14ac:dyDescent="0.2">
      <c r="A13" s="87"/>
      <c r="B13" s="93" t="s">
        <v>176</v>
      </c>
      <c r="C13" s="142">
        <v>7049580.0865000002</v>
      </c>
      <c r="D13" s="142">
        <v>37472073.144303203</v>
      </c>
      <c r="E13" s="143">
        <v>44521653.230803199</v>
      </c>
      <c r="F13" s="142">
        <v>93342138.75</v>
      </c>
      <c r="G13" s="142">
        <v>16376528.325982004</v>
      </c>
      <c r="H13" s="143">
        <v>109718667.075982</v>
      </c>
      <c r="I13" s="142">
        <v>0</v>
      </c>
      <c r="J13" s="142">
        <v>18195064.837946001</v>
      </c>
      <c r="K13" s="143">
        <v>18195064.837946001</v>
      </c>
      <c r="L13" s="142">
        <v>0</v>
      </c>
      <c r="M13" s="142">
        <v>7465558.9799004802</v>
      </c>
      <c r="N13" s="143">
        <v>7465558.9799004802</v>
      </c>
      <c r="O13" s="143">
        <v>100391718.83649999</v>
      </c>
      <c r="P13" s="143">
        <v>79509225.288131982</v>
      </c>
      <c r="Q13" s="143">
        <v>179900944.12463197</v>
      </c>
    </row>
    <row r="14" spans="1:17" x14ac:dyDescent="0.2">
      <c r="A14" s="87"/>
      <c r="B14" s="94" t="s">
        <v>177</v>
      </c>
      <c r="C14" s="144">
        <v>681727365.71410012</v>
      </c>
      <c r="D14" s="144">
        <v>1391605049.0412908</v>
      </c>
      <c r="E14" s="143">
        <v>2073332414.7553909</v>
      </c>
      <c r="F14" s="144">
        <v>321379114.07000005</v>
      </c>
      <c r="G14" s="144">
        <v>115289787.87227494</v>
      </c>
      <c r="H14" s="143">
        <v>436668901.94227499</v>
      </c>
      <c r="I14" s="144">
        <v>1150236612.2179728</v>
      </c>
      <c r="J14" s="144">
        <v>761980405.89748335</v>
      </c>
      <c r="K14" s="143">
        <v>1912217018.1154561</v>
      </c>
      <c r="L14" s="144">
        <v>5620701299.2216148</v>
      </c>
      <c r="M14" s="144">
        <v>178007681.61402321</v>
      </c>
      <c r="N14" s="143">
        <v>5798708980.835638</v>
      </c>
      <c r="O14" s="143">
        <v>7774044391.2236872</v>
      </c>
      <c r="P14" s="143">
        <v>2446882924.4250746</v>
      </c>
      <c r="Q14" s="143">
        <v>10220927315.648762</v>
      </c>
    </row>
    <row r="15" spans="1:17" x14ac:dyDescent="0.2">
      <c r="A15" s="87"/>
      <c r="B15" s="140" t="s">
        <v>178</v>
      </c>
      <c r="C15" s="145"/>
      <c r="D15" s="145"/>
      <c r="E15" s="146"/>
      <c r="F15" s="145"/>
      <c r="G15" s="145"/>
      <c r="H15" s="145"/>
      <c r="I15" s="145"/>
      <c r="J15" s="145"/>
      <c r="K15" s="145"/>
      <c r="L15" s="146"/>
      <c r="M15" s="145"/>
      <c r="N15" s="145"/>
      <c r="O15" s="145"/>
      <c r="P15" s="145"/>
      <c r="Q15" s="145"/>
    </row>
    <row r="16" spans="1:17" x14ac:dyDescent="0.2">
      <c r="A16" s="87"/>
      <c r="B16" s="89" t="s">
        <v>70</v>
      </c>
      <c r="C16" s="144">
        <v>7548053184.4313898</v>
      </c>
      <c r="D16" s="144">
        <v>5424856878.6063375</v>
      </c>
      <c r="E16" s="143">
        <v>12972910063.037727</v>
      </c>
      <c r="F16" s="144">
        <v>4465973152.6599989</v>
      </c>
      <c r="G16" s="144">
        <v>2351413221.8023939</v>
      </c>
      <c r="H16" s="143">
        <v>6817386374.4623928</v>
      </c>
      <c r="I16" s="144">
        <v>5484877845.7021008</v>
      </c>
      <c r="J16" s="144">
        <v>1170106717.0770941</v>
      </c>
      <c r="K16" s="143">
        <v>6654984562.7791948</v>
      </c>
      <c r="L16" s="144">
        <v>2640829563.6883001</v>
      </c>
      <c r="M16" s="144">
        <v>517819992.24364281</v>
      </c>
      <c r="N16" s="143">
        <v>3158649555.9319429</v>
      </c>
      <c r="O16" s="143">
        <v>20139733746.481792</v>
      </c>
      <c r="P16" s="143">
        <v>9464196809.7295189</v>
      </c>
      <c r="Q16" s="143">
        <v>29603930556.211311</v>
      </c>
    </row>
    <row r="17" spans="1:17" x14ac:dyDescent="0.2">
      <c r="A17" s="87"/>
      <c r="B17" s="95" t="s">
        <v>71</v>
      </c>
      <c r="C17" s="147">
        <v>7439156974.8713903</v>
      </c>
      <c r="D17" s="147">
        <v>4426363466.8852148</v>
      </c>
      <c r="E17" s="143">
        <v>11865520441.756605</v>
      </c>
      <c r="F17" s="147">
        <v>4394109359.1599998</v>
      </c>
      <c r="G17" s="147">
        <v>2246802133.6176395</v>
      </c>
      <c r="H17" s="143">
        <v>6640911492.7776394</v>
      </c>
      <c r="I17" s="147">
        <v>5481284085.8220997</v>
      </c>
      <c r="J17" s="147">
        <v>1110922155.0704737</v>
      </c>
      <c r="K17" s="143">
        <v>6592206240.8925734</v>
      </c>
      <c r="L17" s="147">
        <v>2636681580.9882998</v>
      </c>
      <c r="M17" s="147">
        <v>388306668.93589163</v>
      </c>
      <c r="N17" s="143">
        <v>3024988249.9241915</v>
      </c>
      <c r="O17" s="143">
        <v>19951232000.841789</v>
      </c>
      <c r="P17" s="143">
        <v>8172394424.5092621</v>
      </c>
      <c r="Q17" s="143">
        <v>28123626425.351051</v>
      </c>
    </row>
    <row r="18" spans="1:17" x14ac:dyDescent="0.2">
      <c r="A18" s="87"/>
      <c r="B18" s="95" t="s">
        <v>72</v>
      </c>
      <c r="C18" s="147">
        <v>108896209.55999999</v>
      </c>
      <c r="D18" s="147">
        <v>998493411.72112226</v>
      </c>
      <c r="E18" s="143">
        <v>1107389621.2811222</v>
      </c>
      <c r="F18" s="147">
        <v>71863793.500000015</v>
      </c>
      <c r="G18" s="147">
        <v>104611088.18474798</v>
      </c>
      <c r="H18" s="143">
        <v>176474881.68474799</v>
      </c>
      <c r="I18" s="147">
        <v>3593759.88</v>
      </c>
      <c r="J18" s="147">
        <v>59184562.006617002</v>
      </c>
      <c r="K18" s="143">
        <v>62778321.886617005</v>
      </c>
      <c r="L18" s="147">
        <v>4147982.7</v>
      </c>
      <c r="M18" s="147">
        <v>129513323.30775179</v>
      </c>
      <c r="N18" s="143">
        <v>133661306.00775179</v>
      </c>
      <c r="O18" s="143">
        <v>188501745.64000005</v>
      </c>
      <c r="P18" s="143">
        <v>1291802385.2202384</v>
      </c>
      <c r="Q18" s="143">
        <v>1480304130.8602386</v>
      </c>
    </row>
    <row r="19" spans="1:17" x14ac:dyDescent="0.2">
      <c r="A19" s="87"/>
      <c r="B19" s="89" t="s">
        <v>73</v>
      </c>
      <c r="C19" s="144">
        <v>4547736504.3229094</v>
      </c>
      <c r="D19" s="144">
        <v>7982980063.9698305</v>
      </c>
      <c r="E19" s="143">
        <v>12530716568.29274</v>
      </c>
      <c r="F19" s="144">
        <v>1706181328.9673693</v>
      </c>
      <c r="G19" s="144">
        <v>3887980063.6923409</v>
      </c>
      <c r="H19" s="143">
        <v>5594161392.6597099</v>
      </c>
      <c r="I19" s="144">
        <v>8020375913.8836441</v>
      </c>
      <c r="J19" s="144">
        <v>8376225558.7710953</v>
      </c>
      <c r="K19" s="143">
        <v>16396601472.654739</v>
      </c>
      <c r="L19" s="144">
        <v>2807026354.3229008</v>
      </c>
      <c r="M19" s="144">
        <v>2729681297.9037676</v>
      </c>
      <c r="N19" s="143">
        <v>5536707652.2266684</v>
      </c>
      <c r="O19" s="143">
        <v>17081320101.496834</v>
      </c>
      <c r="P19" s="143">
        <v>22976866984.337013</v>
      </c>
      <c r="Q19" s="143">
        <v>40058187085.833847</v>
      </c>
    </row>
    <row r="20" spans="1:17" x14ac:dyDescent="0.2">
      <c r="A20" s="87"/>
      <c r="B20" s="95" t="s">
        <v>74</v>
      </c>
      <c r="C20" s="147">
        <v>4029838819.7729111</v>
      </c>
      <c r="D20" s="147">
        <v>3927580025.4306841</v>
      </c>
      <c r="E20" s="143">
        <v>7957418845.2035952</v>
      </c>
      <c r="F20" s="147">
        <v>1359860310.2273688</v>
      </c>
      <c r="G20" s="147">
        <v>2767564710.0158801</v>
      </c>
      <c r="H20" s="143">
        <v>4127425020.2432489</v>
      </c>
      <c r="I20" s="147">
        <v>6340217937.1694441</v>
      </c>
      <c r="J20" s="147">
        <v>6148835466.5779924</v>
      </c>
      <c r="K20" s="143">
        <v>12489053403.747437</v>
      </c>
      <c r="L20" s="147">
        <v>2163313896.4448009</v>
      </c>
      <c r="M20" s="147">
        <v>1872762536.9890141</v>
      </c>
      <c r="N20" s="143">
        <v>4036076433.433815</v>
      </c>
      <c r="O20" s="143">
        <v>13893230963.614525</v>
      </c>
      <c r="P20" s="143">
        <v>14716742739.013573</v>
      </c>
      <c r="Q20" s="143">
        <v>28609973702.628098</v>
      </c>
    </row>
    <row r="21" spans="1:17" x14ac:dyDescent="0.2">
      <c r="A21" s="87"/>
      <c r="B21" s="95" t="s">
        <v>75</v>
      </c>
      <c r="C21" s="147">
        <v>517897684.5500012</v>
      </c>
      <c r="D21" s="147">
        <v>4055400038.5391331</v>
      </c>
      <c r="E21" s="143">
        <v>4573297723.0891342</v>
      </c>
      <c r="F21" s="147">
        <v>346321018.74000007</v>
      </c>
      <c r="G21" s="147">
        <v>1120415353.6764638</v>
      </c>
      <c r="H21" s="143">
        <v>1466736372.4164639</v>
      </c>
      <c r="I21" s="147">
        <v>1680157976.7142003</v>
      </c>
      <c r="J21" s="147">
        <v>2227390092.1931009</v>
      </c>
      <c r="K21" s="143">
        <v>3907548068.9073014</v>
      </c>
      <c r="L21" s="147">
        <v>643712457.87809992</v>
      </c>
      <c r="M21" s="147">
        <v>856918760.91474915</v>
      </c>
      <c r="N21" s="143">
        <v>1500631218.7928491</v>
      </c>
      <c r="O21" s="143">
        <v>3188089137.8823009</v>
      </c>
      <c r="P21" s="143">
        <v>8260124245.3234463</v>
      </c>
      <c r="Q21" s="143">
        <v>11448213383.205748</v>
      </c>
    </row>
    <row r="22" spans="1:17" ht="25.5" x14ac:dyDescent="0.2">
      <c r="A22" s="87"/>
      <c r="B22" s="96" t="s">
        <v>179</v>
      </c>
      <c r="C22" s="148">
        <v>12095789688.754301</v>
      </c>
      <c r="D22" s="148">
        <v>13407836942.576155</v>
      </c>
      <c r="E22" s="143">
        <v>25503626631.330456</v>
      </c>
      <c r="F22" s="148">
        <v>6172154481.627368</v>
      </c>
      <c r="G22" s="148">
        <v>6239393285.4947348</v>
      </c>
      <c r="H22" s="143">
        <v>12411547767.122103</v>
      </c>
      <c r="I22" s="148">
        <v>13505253759.585743</v>
      </c>
      <c r="J22" s="148">
        <v>9546332275.8481903</v>
      </c>
      <c r="K22" s="143">
        <v>23051586035.433933</v>
      </c>
      <c r="L22" s="148">
        <v>5447855918.0112</v>
      </c>
      <c r="M22" s="148">
        <v>3247501290.1474037</v>
      </c>
      <c r="N22" s="143">
        <v>8695357208.1586037</v>
      </c>
      <c r="O22" s="143">
        <v>37221053847.978584</v>
      </c>
      <c r="P22" s="143">
        <v>32441063794.066582</v>
      </c>
      <c r="Q22" s="143">
        <v>69662117642.045166</v>
      </c>
    </row>
    <row r="23" spans="1:17" x14ac:dyDescent="0.2">
      <c r="A23" s="87"/>
      <c r="B23" s="97" t="s">
        <v>43</v>
      </c>
      <c r="C23" s="144">
        <v>12777517054.468401</v>
      </c>
      <c r="D23" s="144">
        <v>14799441991.617453</v>
      </c>
      <c r="E23" s="143">
        <v>27576959046.085854</v>
      </c>
      <c r="F23" s="144">
        <v>6493533595.6973667</v>
      </c>
      <c r="G23" s="144">
        <v>6354683073.3670044</v>
      </c>
      <c r="H23" s="143">
        <v>12848216669.064371</v>
      </c>
      <c r="I23" s="144">
        <v>14655490371.803719</v>
      </c>
      <c r="J23" s="144">
        <v>10308312681.745667</v>
      </c>
      <c r="K23" s="143">
        <v>24963803053.549385</v>
      </c>
      <c r="L23" s="144">
        <v>11068557217.232815</v>
      </c>
      <c r="M23" s="144">
        <v>3425508971.7614326</v>
      </c>
      <c r="N23" s="143">
        <v>14494066188.994247</v>
      </c>
      <c r="O23" s="143">
        <v>44995098239.202293</v>
      </c>
      <c r="P23" s="143">
        <v>34887946718.491585</v>
      </c>
      <c r="Q23" s="143">
        <v>79883044957.693878</v>
      </c>
    </row>
    <row r="24" spans="1:17" x14ac:dyDescent="0.2">
      <c r="Q24" s="167">
        <f>Q23-BS!H31</f>
        <v>-2.2246551513671875</v>
      </c>
    </row>
  </sheetData>
  <mergeCells count="6">
    <mergeCell ref="O4:Q4"/>
    <mergeCell ref="B4:B5"/>
    <mergeCell ref="C4:E4"/>
    <mergeCell ref="F4:H4"/>
    <mergeCell ref="I4:K4"/>
    <mergeCell ref="L4:N4"/>
  </mergeCells>
  <pageMargins left="0.7" right="0.7" top="0.75" bottom="0.75" header="0.3" footer="0.3"/>
  <pageSetup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00B050"/>
    <pageSetUpPr fitToPage="1"/>
  </sheetPr>
  <dimension ref="A1:Q23"/>
  <sheetViews>
    <sheetView view="pageBreakPreview" zoomScale="115" zoomScaleNormal="100" zoomScaleSheetLayoutView="115" workbookViewId="0">
      <selection activeCell="B2" sqref="B2"/>
    </sheetView>
  </sheetViews>
  <sheetFormatPr defaultColWidth="9.140625" defaultRowHeight="12.75" x14ac:dyDescent="0.2"/>
  <cols>
    <col min="1" max="1" width="6.140625" style="50" bestFit="1" customWidth="1"/>
    <col min="2" max="2" width="47.85546875" style="50" bestFit="1" customWidth="1"/>
    <col min="3" max="7" width="10.140625" style="50" bestFit="1" customWidth="1"/>
    <col min="8" max="11" width="11.42578125" style="50" customWidth="1"/>
    <col min="12" max="13" width="9.140625" style="50"/>
    <col min="14" max="14" width="11.5703125" style="50" customWidth="1"/>
    <col min="15" max="17" width="9.85546875" style="50" bestFit="1" customWidth="1"/>
    <col min="18" max="16384" width="9.140625" style="50"/>
  </cols>
  <sheetData>
    <row r="1" spans="1:17" x14ac:dyDescent="0.2">
      <c r="B1" s="98" t="s">
        <v>24</v>
      </c>
    </row>
    <row r="2" spans="1:17" x14ac:dyDescent="0.2">
      <c r="A2" s="53"/>
      <c r="B2" s="64">
        <f>BS!B3</f>
        <v>46295</v>
      </c>
      <c r="C2" s="52"/>
      <c r="D2" s="52"/>
      <c r="E2" s="52"/>
      <c r="F2" s="52"/>
      <c r="G2" s="51"/>
      <c r="H2" s="51"/>
      <c r="I2" s="51"/>
      <c r="J2" s="51"/>
    </row>
    <row r="3" spans="1:17" x14ac:dyDescent="0.2">
      <c r="A3" s="51"/>
      <c r="B3" s="3" t="s">
        <v>52</v>
      </c>
      <c r="C3" s="51"/>
      <c r="D3" s="51"/>
      <c r="E3" s="51"/>
      <c r="F3" s="51"/>
      <c r="G3" s="51"/>
      <c r="H3" s="51"/>
      <c r="I3" s="51"/>
      <c r="J3" s="51"/>
      <c r="K3" s="51"/>
    </row>
    <row r="4" spans="1:17" ht="12.75" customHeight="1" x14ac:dyDescent="0.2">
      <c r="A4" s="215"/>
      <c r="B4" s="212"/>
      <c r="C4" s="211" t="s">
        <v>242</v>
      </c>
      <c r="D4" s="211"/>
      <c r="E4" s="211"/>
      <c r="F4" s="211" t="s">
        <v>243</v>
      </c>
      <c r="G4" s="211"/>
      <c r="H4" s="211"/>
      <c r="I4" s="211" t="s">
        <v>244</v>
      </c>
      <c r="J4" s="211"/>
      <c r="K4" s="211"/>
      <c r="L4" s="214" t="s">
        <v>245</v>
      </c>
      <c r="M4" s="214"/>
      <c r="N4" s="214"/>
      <c r="O4" s="211" t="s">
        <v>246</v>
      </c>
      <c r="P4" s="211"/>
      <c r="Q4" s="211"/>
    </row>
    <row r="5" spans="1:17" x14ac:dyDescent="0.2">
      <c r="A5" s="216"/>
      <c r="B5" s="213"/>
      <c r="C5" s="137" t="s">
        <v>22</v>
      </c>
      <c r="D5" s="138" t="s">
        <v>23</v>
      </c>
      <c r="E5" s="137" t="s">
        <v>13</v>
      </c>
      <c r="F5" s="137" t="s">
        <v>22</v>
      </c>
      <c r="G5" s="138" t="s">
        <v>23</v>
      </c>
      <c r="H5" s="137" t="s">
        <v>13</v>
      </c>
      <c r="I5" s="137" t="s">
        <v>22</v>
      </c>
      <c r="J5" s="138" t="s">
        <v>23</v>
      </c>
      <c r="K5" s="137" t="s">
        <v>13</v>
      </c>
      <c r="L5" s="137" t="s">
        <v>22</v>
      </c>
      <c r="M5" s="138" t="s">
        <v>23</v>
      </c>
      <c r="N5" s="137" t="s">
        <v>13</v>
      </c>
      <c r="O5" s="137" t="s">
        <v>22</v>
      </c>
      <c r="P5" s="138" t="s">
        <v>23</v>
      </c>
      <c r="Q5" s="137" t="s">
        <v>13</v>
      </c>
    </row>
    <row r="6" spans="1:17" x14ac:dyDescent="0.2">
      <c r="A6" s="149"/>
      <c r="B6" s="140" t="s">
        <v>247</v>
      </c>
      <c r="C6" s="141"/>
      <c r="D6" s="141"/>
      <c r="E6" s="140"/>
      <c r="F6" s="141"/>
      <c r="G6" s="141"/>
      <c r="H6" s="141"/>
      <c r="I6" s="141"/>
      <c r="J6" s="141"/>
      <c r="K6" s="141"/>
      <c r="L6" s="140"/>
      <c r="M6" s="141"/>
      <c r="N6" s="141"/>
      <c r="O6" s="141"/>
      <c r="P6" s="141"/>
      <c r="Q6" s="141"/>
    </row>
    <row r="7" spans="1:17" x14ac:dyDescent="0.2">
      <c r="A7" s="149"/>
      <c r="B7" s="89" t="s">
        <v>248</v>
      </c>
      <c r="C7" s="142">
        <f>'RC-D'!C7</f>
        <v>0</v>
      </c>
      <c r="D7" s="142">
        <f>'RC-D'!D7</f>
        <v>0</v>
      </c>
      <c r="E7" s="143">
        <f>'RC-D'!E7</f>
        <v>0</v>
      </c>
      <c r="F7" s="142">
        <f>'RC-D'!F7</f>
        <v>0</v>
      </c>
      <c r="G7" s="142">
        <f>'RC-D'!G7</f>
        <v>0</v>
      </c>
      <c r="H7" s="143">
        <f>'RC-D'!H7</f>
        <v>0</v>
      </c>
      <c r="I7" s="142">
        <f>'RC-D'!I7</f>
        <v>0</v>
      </c>
      <c r="J7" s="142">
        <f>'RC-D'!J7</f>
        <v>0</v>
      </c>
      <c r="K7" s="143">
        <f>'RC-D'!K7</f>
        <v>0</v>
      </c>
      <c r="L7" s="142">
        <f>'RC-D'!L7</f>
        <v>0</v>
      </c>
      <c r="M7" s="142">
        <f>'RC-D'!M7</f>
        <v>0</v>
      </c>
      <c r="N7" s="143">
        <f>'RC-D'!N7</f>
        <v>0</v>
      </c>
      <c r="O7" s="143">
        <f>'RC-D'!O7</f>
        <v>0</v>
      </c>
      <c r="P7" s="143">
        <f>'RC-D'!P7</f>
        <v>0</v>
      </c>
      <c r="Q7" s="143">
        <f>'RC-D'!Q7</f>
        <v>0</v>
      </c>
    </row>
    <row r="8" spans="1:17" x14ac:dyDescent="0.2">
      <c r="A8" s="149"/>
      <c r="B8" s="90" t="s">
        <v>249</v>
      </c>
      <c r="C8" s="144">
        <f>'RC-D'!C8</f>
        <v>115212582.81999999</v>
      </c>
      <c r="D8" s="144">
        <f>'RC-D'!D8</f>
        <v>847922596.89361215</v>
      </c>
      <c r="E8" s="143">
        <f>'RC-D'!E8</f>
        <v>963135179.7136122</v>
      </c>
      <c r="F8" s="144">
        <f>'RC-D'!F8</f>
        <v>20614.95</v>
      </c>
      <c r="G8" s="144">
        <f>'RC-D'!G8</f>
        <v>5903326.6099999994</v>
      </c>
      <c r="H8" s="143">
        <f>'RC-D'!H8</f>
        <v>5923941.5599999996</v>
      </c>
      <c r="I8" s="144">
        <f>'RC-D'!I8</f>
        <v>1010084721.9382725</v>
      </c>
      <c r="J8" s="144">
        <f>'RC-D'!J8</f>
        <v>656098362.2515974</v>
      </c>
      <c r="K8" s="143">
        <f>'RC-D'!K8</f>
        <v>1666183084.1898699</v>
      </c>
      <c r="L8" s="144">
        <f>'RC-D'!L8</f>
        <v>0</v>
      </c>
      <c r="M8" s="144">
        <f>'RC-D'!M8</f>
        <v>0</v>
      </c>
      <c r="N8" s="143">
        <f>'RC-D'!N8</f>
        <v>0</v>
      </c>
      <c r="O8" s="143">
        <f>'RC-D'!O8</f>
        <v>1125317919.7082727</v>
      </c>
      <c r="P8" s="143">
        <f>'RC-D'!P8</f>
        <v>1509924285.7552068</v>
      </c>
      <c r="Q8" s="143">
        <f>'RC-D'!Q8</f>
        <v>2635242205.4634795</v>
      </c>
    </row>
    <row r="9" spans="1:17" x14ac:dyDescent="0.2">
      <c r="A9" s="149"/>
      <c r="B9" s="91" t="s">
        <v>250</v>
      </c>
      <c r="C9" s="142">
        <f>'RC-D'!C9</f>
        <v>92555256.560000002</v>
      </c>
      <c r="D9" s="142">
        <f>'RC-D'!D9</f>
        <v>359106224.45840502</v>
      </c>
      <c r="E9" s="143">
        <f>'RC-D'!E9</f>
        <v>451661481.01840502</v>
      </c>
      <c r="F9" s="142">
        <f>'RC-D'!F9</f>
        <v>20614.95</v>
      </c>
      <c r="G9" s="142">
        <f>'RC-D'!G9</f>
        <v>1302.5499999999993</v>
      </c>
      <c r="H9" s="143">
        <f>'RC-D'!H9</f>
        <v>21917.5</v>
      </c>
      <c r="I9" s="142">
        <f>'RC-D'!I9</f>
        <v>281017935.61927259</v>
      </c>
      <c r="J9" s="142">
        <f>'RC-D'!J9</f>
        <v>51664860.209781945</v>
      </c>
      <c r="K9" s="143">
        <f>'RC-D'!K9</f>
        <v>332682795.82905453</v>
      </c>
      <c r="L9" s="142">
        <f>'RC-D'!L9</f>
        <v>0</v>
      </c>
      <c r="M9" s="142">
        <f>'RC-D'!M9</f>
        <v>0</v>
      </c>
      <c r="N9" s="143">
        <f>'RC-D'!N9</f>
        <v>0</v>
      </c>
      <c r="O9" s="143">
        <f>'RC-D'!O9</f>
        <v>373593807.12927264</v>
      </c>
      <c r="P9" s="143">
        <f>'RC-D'!P9</f>
        <v>410772387.21818787</v>
      </c>
      <c r="Q9" s="143">
        <f>'RC-D'!Q9</f>
        <v>784366194.34746051</v>
      </c>
    </row>
    <row r="10" spans="1:17" x14ac:dyDescent="0.2">
      <c r="A10" s="149"/>
      <c r="B10" s="92" t="s">
        <v>251</v>
      </c>
      <c r="C10" s="142">
        <f>'RC-D'!C10</f>
        <v>22657326.259999998</v>
      </c>
      <c r="D10" s="142">
        <f>'RC-D'!D10</f>
        <v>488816372.43520707</v>
      </c>
      <c r="E10" s="143">
        <f>'RC-D'!E10</f>
        <v>511473698.69520706</v>
      </c>
      <c r="F10" s="142">
        <f>'RC-D'!F10</f>
        <v>0</v>
      </c>
      <c r="G10" s="142">
        <f>'RC-D'!G10</f>
        <v>5902024.0599999996</v>
      </c>
      <c r="H10" s="143">
        <f>'RC-D'!H10</f>
        <v>5902024.0599999996</v>
      </c>
      <c r="I10" s="142">
        <f>'RC-D'!I10</f>
        <v>729066786.31900001</v>
      </c>
      <c r="J10" s="142">
        <f>'RC-D'!J10</f>
        <v>604433502.04181409</v>
      </c>
      <c r="K10" s="143">
        <f>'RC-D'!K10</f>
        <v>1333500288.3608141</v>
      </c>
      <c r="L10" s="142">
        <f>'RC-D'!L10</f>
        <v>0</v>
      </c>
      <c r="M10" s="142">
        <f>'RC-D'!M10</f>
        <v>0</v>
      </c>
      <c r="N10" s="143">
        <f>'RC-D'!N10</f>
        <v>0</v>
      </c>
      <c r="O10" s="143">
        <f>'RC-D'!O10</f>
        <v>751724112.579</v>
      </c>
      <c r="P10" s="143">
        <f>'RC-D'!P10</f>
        <v>1099151898.5370207</v>
      </c>
      <c r="Q10" s="143">
        <f>'RC-D'!Q10</f>
        <v>1850876011.1160207</v>
      </c>
    </row>
    <row r="11" spans="1:17" x14ac:dyDescent="0.2">
      <c r="A11" s="149"/>
      <c r="B11" s="90" t="s">
        <v>252</v>
      </c>
      <c r="C11" s="144">
        <f>'RC-D'!C11</f>
        <v>566514782.89410007</v>
      </c>
      <c r="D11" s="144">
        <f>'RC-D'!D11</f>
        <v>543682452.14767969</v>
      </c>
      <c r="E11" s="143">
        <f>'RC-D'!E11</f>
        <v>1110197235.0417798</v>
      </c>
      <c r="F11" s="144">
        <f>'RC-D'!F11</f>
        <v>321358499.12000006</v>
      </c>
      <c r="G11" s="144">
        <f>'RC-D'!G11</f>
        <v>109386461.26227492</v>
      </c>
      <c r="H11" s="143">
        <f>'RC-D'!H11</f>
        <v>430744960.38227499</v>
      </c>
      <c r="I11" s="144">
        <f>'RC-D'!I11</f>
        <v>140151890.27970001</v>
      </c>
      <c r="J11" s="144">
        <f>'RC-D'!J11</f>
        <v>105882043.64588895</v>
      </c>
      <c r="K11" s="143">
        <f>'RC-D'!K11</f>
        <v>246033933.92558897</v>
      </c>
      <c r="L11" s="144">
        <f>'RC-D'!L11</f>
        <v>5620701299.2216148</v>
      </c>
      <c r="M11" s="144">
        <f>'RC-D'!M11</f>
        <v>178007681.61402321</v>
      </c>
      <c r="N11" s="143">
        <f>'RC-D'!N11</f>
        <v>5798708980.835638</v>
      </c>
      <c r="O11" s="143">
        <f>'RC-D'!O11</f>
        <v>6648726471.5154142</v>
      </c>
      <c r="P11" s="143">
        <f>'RC-D'!P11</f>
        <v>936958638.66985893</v>
      </c>
      <c r="Q11" s="143">
        <f>'RC-D'!Q11</f>
        <v>7585685110.1852732</v>
      </c>
    </row>
    <row r="12" spans="1:17" x14ac:dyDescent="0.2">
      <c r="A12" s="149"/>
      <c r="B12" s="93" t="s">
        <v>253</v>
      </c>
      <c r="C12" s="142">
        <f>'RC-D'!C12</f>
        <v>559465202.80760002</v>
      </c>
      <c r="D12" s="142">
        <f>'RC-D'!D12</f>
        <v>506210379.0033772</v>
      </c>
      <c r="E12" s="143">
        <f>'RC-D'!E12</f>
        <v>1065675581.8109772</v>
      </c>
      <c r="F12" s="142">
        <f>'RC-D'!F12</f>
        <v>228016360.36999997</v>
      </c>
      <c r="G12" s="142">
        <f>'RC-D'!G12</f>
        <v>93009932.936293036</v>
      </c>
      <c r="H12" s="143">
        <f>'RC-D'!H12</f>
        <v>321026293.30629301</v>
      </c>
      <c r="I12" s="142">
        <f>'RC-D'!I12</f>
        <v>140151890.27970001</v>
      </c>
      <c r="J12" s="142">
        <f>'RC-D'!J12</f>
        <v>87686978.807942957</v>
      </c>
      <c r="K12" s="143">
        <f>'RC-D'!K12</f>
        <v>227838869.08764297</v>
      </c>
      <c r="L12" s="142">
        <f>'RC-D'!L12</f>
        <v>5620701299.2216139</v>
      </c>
      <c r="M12" s="142">
        <f>'RC-D'!M12</f>
        <v>170542122.63411427</v>
      </c>
      <c r="N12" s="143">
        <f>'RC-D'!N12</f>
        <v>5791243421.8557281</v>
      </c>
      <c r="O12" s="143">
        <f>'RC-D'!O12</f>
        <v>6548334752.678916</v>
      </c>
      <c r="P12" s="143">
        <f>'RC-D'!P12</f>
        <v>857449413.38172531</v>
      </c>
      <c r="Q12" s="143">
        <f>'RC-D'!Q12</f>
        <v>7405784166.0606413</v>
      </c>
    </row>
    <row r="13" spans="1:17" x14ac:dyDescent="0.2">
      <c r="A13" s="149"/>
      <c r="B13" s="93" t="s">
        <v>254</v>
      </c>
      <c r="C13" s="142">
        <f>'RC-D'!C13</f>
        <v>7049580.0865000002</v>
      </c>
      <c r="D13" s="142">
        <f>'RC-D'!D13</f>
        <v>37472073.144303203</v>
      </c>
      <c r="E13" s="143">
        <f>'RC-D'!E13</f>
        <v>44521653.230803199</v>
      </c>
      <c r="F13" s="142">
        <f>'RC-D'!F13</f>
        <v>93342138.75</v>
      </c>
      <c r="G13" s="142">
        <f>'RC-D'!G13</f>
        <v>16376528.325982004</v>
      </c>
      <c r="H13" s="143">
        <f>'RC-D'!H13</f>
        <v>109718667.075982</v>
      </c>
      <c r="I13" s="142">
        <f>'RC-D'!I13</f>
        <v>0</v>
      </c>
      <c r="J13" s="142">
        <f>'RC-D'!J13</f>
        <v>18195064.837946001</v>
      </c>
      <c r="K13" s="143">
        <f>'RC-D'!K13</f>
        <v>18195064.837946001</v>
      </c>
      <c r="L13" s="142">
        <f>'RC-D'!L13</f>
        <v>0</v>
      </c>
      <c r="M13" s="142">
        <f>'RC-D'!M13</f>
        <v>7465558.9799004802</v>
      </c>
      <c r="N13" s="143">
        <f>'RC-D'!N13</f>
        <v>7465558.9799004802</v>
      </c>
      <c r="O13" s="143">
        <f>'RC-D'!O13</f>
        <v>100391718.83649999</v>
      </c>
      <c r="P13" s="143">
        <f>'RC-D'!P13</f>
        <v>79509225.288131982</v>
      </c>
      <c r="Q13" s="143">
        <f>'RC-D'!Q13</f>
        <v>179900944.12463197</v>
      </c>
    </row>
    <row r="14" spans="1:17" x14ac:dyDescent="0.2">
      <c r="A14" s="149"/>
      <c r="B14" s="94" t="s">
        <v>255</v>
      </c>
      <c r="C14" s="144">
        <f>'RC-D'!C14</f>
        <v>681727365.71410012</v>
      </c>
      <c r="D14" s="144">
        <f>'RC-D'!D14</f>
        <v>1391605049.0412908</v>
      </c>
      <c r="E14" s="143">
        <f>'RC-D'!E14</f>
        <v>2073332414.7553909</v>
      </c>
      <c r="F14" s="144">
        <f>'RC-D'!F14</f>
        <v>321379114.07000005</v>
      </c>
      <c r="G14" s="144">
        <f>'RC-D'!G14</f>
        <v>115289787.87227494</v>
      </c>
      <c r="H14" s="143">
        <f>'RC-D'!H14</f>
        <v>436668901.94227499</v>
      </c>
      <c r="I14" s="144">
        <f>'RC-D'!I14</f>
        <v>1150236612.2179728</v>
      </c>
      <c r="J14" s="144">
        <f>'RC-D'!J14</f>
        <v>761980405.89748335</v>
      </c>
      <c r="K14" s="143">
        <f>'RC-D'!K14</f>
        <v>1912217018.1154561</v>
      </c>
      <c r="L14" s="144">
        <f>'RC-D'!L14</f>
        <v>5620701299.2216148</v>
      </c>
      <c r="M14" s="144">
        <f>'RC-D'!M14</f>
        <v>178007681.61402321</v>
      </c>
      <c r="N14" s="143">
        <f>'RC-D'!N14</f>
        <v>5798708980.835638</v>
      </c>
      <c r="O14" s="143">
        <f>'RC-D'!O14</f>
        <v>7774044391.2236872</v>
      </c>
      <c r="P14" s="143">
        <f>'RC-D'!P14</f>
        <v>2446882924.4250746</v>
      </c>
      <c r="Q14" s="143">
        <f>'RC-D'!Q14</f>
        <v>10220927315.648762</v>
      </c>
    </row>
    <row r="15" spans="1:17" x14ac:dyDescent="0.2">
      <c r="A15" s="149"/>
      <c r="B15" s="140" t="s">
        <v>256</v>
      </c>
      <c r="C15" s="145"/>
      <c r="D15" s="145"/>
      <c r="E15" s="146"/>
      <c r="F15" s="145"/>
      <c r="G15" s="145"/>
      <c r="H15" s="145"/>
      <c r="I15" s="145"/>
      <c r="J15" s="145"/>
      <c r="K15" s="145"/>
      <c r="L15" s="146"/>
      <c r="M15" s="145"/>
      <c r="N15" s="145"/>
      <c r="O15" s="145"/>
      <c r="P15" s="145"/>
      <c r="Q15" s="145"/>
    </row>
    <row r="16" spans="1:17" x14ac:dyDescent="0.2">
      <c r="A16" s="149"/>
      <c r="B16" s="89" t="s">
        <v>25</v>
      </c>
      <c r="C16" s="144">
        <f>'RC-D'!C16</f>
        <v>7548053184.4313898</v>
      </c>
      <c r="D16" s="144">
        <f>'RC-D'!D16</f>
        <v>5424856878.6063375</v>
      </c>
      <c r="E16" s="143">
        <f>'RC-D'!E16</f>
        <v>12972910063.037727</v>
      </c>
      <c r="F16" s="144">
        <f>'RC-D'!F16</f>
        <v>4465973152.6599989</v>
      </c>
      <c r="G16" s="144">
        <f>'RC-D'!G16</f>
        <v>2351413221.8023939</v>
      </c>
      <c r="H16" s="143">
        <f>'RC-D'!H16</f>
        <v>6817386374.4623928</v>
      </c>
      <c r="I16" s="144">
        <f>'RC-D'!I16</f>
        <v>5484877845.7021008</v>
      </c>
      <c r="J16" s="144">
        <f>'RC-D'!J16</f>
        <v>1170106717.0770941</v>
      </c>
      <c r="K16" s="143">
        <f>'RC-D'!K16</f>
        <v>6654984562.7791948</v>
      </c>
      <c r="L16" s="144">
        <f>'RC-D'!L16</f>
        <v>2640829563.6883001</v>
      </c>
      <c r="M16" s="144">
        <f>'RC-D'!M16</f>
        <v>517819992.24364281</v>
      </c>
      <c r="N16" s="143">
        <f>'RC-D'!N16</f>
        <v>3158649555.9319429</v>
      </c>
      <c r="O16" s="143">
        <f>'RC-D'!O16</f>
        <v>20139733746.481792</v>
      </c>
      <c r="P16" s="143">
        <f>'RC-D'!P16</f>
        <v>9464196809.7295189</v>
      </c>
      <c r="Q16" s="143">
        <f>'RC-D'!Q16</f>
        <v>29603930556.211311</v>
      </c>
    </row>
    <row r="17" spans="1:17" x14ac:dyDescent="0.2">
      <c r="A17" s="149"/>
      <c r="B17" s="95" t="s">
        <v>257</v>
      </c>
      <c r="C17" s="147">
        <f>'RC-D'!C17</f>
        <v>7439156974.8713903</v>
      </c>
      <c r="D17" s="147">
        <f>'RC-D'!D17</f>
        <v>4426363466.8852148</v>
      </c>
      <c r="E17" s="143">
        <f>'RC-D'!E17</f>
        <v>11865520441.756605</v>
      </c>
      <c r="F17" s="147">
        <f>'RC-D'!F17</f>
        <v>4394109359.1599998</v>
      </c>
      <c r="G17" s="147">
        <f>'RC-D'!G17</f>
        <v>2246802133.6176395</v>
      </c>
      <c r="H17" s="143">
        <f>'RC-D'!H17</f>
        <v>6640911492.7776394</v>
      </c>
      <c r="I17" s="147">
        <f>'RC-D'!I17</f>
        <v>5481284085.8220997</v>
      </c>
      <c r="J17" s="147">
        <f>'RC-D'!J17</f>
        <v>1110922155.0704737</v>
      </c>
      <c r="K17" s="143">
        <f>'RC-D'!K17</f>
        <v>6592206240.8925734</v>
      </c>
      <c r="L17" s="147">
        <f>'RC-D'!L17</f>
        <v>2636681580.9882998</v>
      </c>
      <c r="M17" s="147">
        <f>'RC-D'!M17</f>
        <v>388306668.93589163</v>
      </c>
      <c r="N17" s="143">
        <f>'RC-D'!N17</f>
        <v>3024988249.9241915</v>
      </c>
      <c r="O17" s="143">
        <f>'RC-D'!O17</f>
        <v>19951232000.841789</v>
      </c>
      <c r="P17" s="143">
        <f>'RC-D'!P17</f>
        <v>8172394424.5092621</v>
      </c>
      <c r="Q17" s="143">
        <f>'RC-D'!Q17</f>
        <v>28123626425.351051</v>
      </c>
    </row>
    <row r="18" spans="1:17" x14ac:dyDescent="0.2">
      <c r="A18" s="149"/>
      <c r="B18" s="95" t="s">
        <v>258</v>
      </c>
      <c r="C18" s="147">
        <f>'RC-D'!C18</f>
        <v>108896209.55999999</v>
      </c>
      <c r="D18" s="147">
        <f>'RC-D'!D18</f>
        <v>998493411.72112226</v>
      </c>
      <c r="E18" s="143">
        <f>'RC-D'!E18</f>
        <v>1107389621.2811222</v>
      </c>
      <c r="F18" s="147">
        <f>'RC-D'!F18</f>
        <v>71863793.500000015</v>
      </c>
      <c r="G18" s="147">
        <f>'RC-D'!G18</f>
        <v>104611088.18474798</v>
      </c>
      <c r="H18" s="143">
        <f>'RC-D'!H18</f>
        <v>176474881.68474799</v>
      </c>
      <c r="I18" s="147">
        <f>'RC-D'!I18</f>
        <v>3593759.88</v>
      </c>
      <c r="J18" s="147">
        <f>'RC-D'!J18</f>
        <v>59184562.006617002</v>
      </c>
      <c r="K18" s="143">
        <f>'RC-D'!K18</f>
        <v>62778321.886617005</v>
      </c>
      <c r="L18" s="147">
        <f>'RC-D'!L18</f>
        <v>4147982.7</v>
      </c>
      <c r="M18" s="147">
        <f>'RC-D'!M18</f>
        <v>129513323.30775179</v>
      </c>
      <c r="N18" s="143">
        <f>'RC-D'!N18</f>
        <v>133661306.00775179</v>
      </c>
      <c r="O18" s="143">
        <f>'RC-D'!O18</f>
        <v>188501745.64000005</v>
      </c>
      <c r="P18" s="143">
        <f>'RC-D'!P18</f>
        <v>1291802385.2202384</v>
      </c>
      <c r="Q18" s="143">
        <f>'RC-D'!Q18</f>
        <v>1480304130.8602386</v>
      </c>
    </row>
    <row r="19" spans="1:17" x14ac:dyDescent="0.2">
      <c r="A19" s="150"/>
      <c r="B19" s="89" t="s">
        <v>8</v>
      </c>
      <c r="C19" s="144">
        <f>'RC-D'!C19</f>
        <v>4547736504.3229094</v>
      </c>
      <c r="D19" s="144">
        <f>'RC-D'!D19</f>
        <v>7982980063.9698305</v>
      </c>
      <c r="E19" s="143">
        <f>'RC-D'!E19</f>
        <v>12530716568.29274</v>
      </c>
      <c r="F19" s="144">
        <f>'RC-D'!F19</f>
        <v>1706181328.9673693</v>
      </c>
      <c r="G19" s="144">
        <f>'RC-D'!G19</f>
        <v>3887980063.6923409</v>
      </c>
      <c r="H19" s="143">
        <f>'RC-D'!H19</f>
        <v>5594161392.6597099</v>
      </c>
      <c r="I19" s="144">
        <f>'RC-D'!I19</f>
        <v>8020375913.8836441</v>
      </c>
      <c r="J19" s="144">
        <f>'RC-D'!J19</f>
        <v>8376225558.7710953</v>
      </c>
      <c r="K19" s="143">
        <f>'RC-D'!K19</f>
        <v>16396601472.654739</v>
      </c>
      <c r="L19" s="144">
        <f>'RC-D'!L19</f>
        <v>2807026354.3229008</v>
      </c>
      <c r="M19" s="144">
        <f>'RC-D'!M19</f>
        <v>2729681297.9037676</v>
      </c>
      <c r="N19" s="143">
        <f>'RC-D'!N19</f>
        <v>5536707652.2266684</v>
      </c>
      <c r="O19" s="143">
        <f>'RC-D'!O19</f>
        <v>17081320101.496834</v>
      </c>
      <c r="P19" s="143">
        <f>'RC-D'!P19</f>
        <v>22976866984.337013</v>
      </c>
      <c r="Q19" s="143">
        <f>'RC-D'!Q19</f>
        <v>40058187085.833847</v>
      </c>
    </row>
    <row r="20" spans="1:17" x14ac:dyDescent="0.2">
      <c r="B20" s="95" t="s">
        <v>259</v>
      </c>
      <c r="C20" s="147">
        <f>'RC-D'!C20</f>
        <v>4029838819.7729111</v>
      </c>
      <c r="D20" s="147">
        <f>'RC-D'!D20</f>
        <v>3927580025.4306841</v>
      </c>
      <c r="E20" s="143">
        <f>'RC-D'!E20</f>
        <v>7957418845.2035952</v>
      </c>
      <c r="F20" s="147">
        <f>'RC-D'!F20</f>
        <v>1359860310.2273688</v>
      </c>
      <c r="G20" s="147">
        <f>'RC-D'!G20</f>
        <v>2767564710.0158801</v>
      </c>
      <c r="H20" s="143">
        <f>'RC-D'!H20</f>
        <v>4127425020.2432489</v>
      </c>
      <c r="I20" s="147">
        <f>'RC-D'!I20</f>
        <v>6340217937.1694441</v>
      </c>
      <c r="J20" s="147">
        <f>'RC-D'!J20</f>
        <v>6148835466.5779924</v>
      </c>
      <c r="K20" s="143">
        <f>'RC-D'!K20</f>
        <v>12489053403.747437</v>
      </c>
      <c r="L20" s="147">
        <f>'RC-D'!L20</f>
        <v>2163313896.4448009</v>
      </c>
      <c r="M20" s="147">
        <f>'RC-D'!M20</f>
        <v>1872762536.9890141</v>
      </c>
      <c r="N20" s="143">
        <f>'RC-D'!N20</f>
        <v>4036076433.433815</v>
      </c>
      <c r="O20" s="143">
        <f>'RC-D'!O20</f>
        <v>13893230963.614525</v>
      </c>
      <c r="P20" s="143">
        <f>'RC-D'!P20</f>
        <v>14716742739.013573</v>
      </c>
      <c r="Q20" s="143">
        <f>'RC-D'!Q20</f>
        <v>28609973702.628098</v>
      </c>
    </row>
    <row r="21" spans="1:17" x14ac:dyDescent="0.2">
      <c r="B21" s="95" t="s">
        <v>260</v>
      </c>
      <c r="C21" s="147">
        <f>'RC-D'!C21</f>
        <v>517897684.5500012</v>
      </c>
      <c r="D21" s="147">
        <f>'RC-D'!D21</f>
        <v>4055400038.5391331</v>
      </c>
      <c r="E21" s="143">
        <f>'RC-D'!E21</f>
        <v>4573297723.0891342</v>
      </c>
      <c r="F21" s="147">
        <f>'RC-D'!F21</f>
        <v>346321018.74000007</v>
      </c>
      <c r="G21" s="147">
        <f>'RC-D'!G21</f>
        <v>1120415353.6764638</v>
      </c>
      <c r="H21" s="143">
        <f>'RC-D'!H21</f>
        <v>1466736372.4164639</v>
      </c>
      <c r="I21" s="147">
        <f>'RC-D'!I21</f>
        <v>1680157976.7142003</v>
      </c>
      <c r="J21" s="147">
        <f>'RC-D'!J21</f>
        <v>2227390092.1931009</v>
      </c>
      <c r="K21" s="143">
        <f>'RC-D'!K21</f>
        <v>3907548068.9073014</v>
      </c>
      <c r="L21" s="147">
        <f>'RC-D'!L21</f>
        <v>643712457.87809992</v>
      </c>
      <c r="M21" s="147">
        <f>'RC-D'!M21</f>
        <v>856918760.91474915</v>
      </c>
      <c r="N21" s="143">
        <f>'RC-D'!N21</f>
        <v>1500631218.7928491</v>
      </c>
      <c r="O21" s="143">
        <f>'RC-D'!O21</f>
        <v>3188089137.8823009</v>
      </c>
      <c r="P21" s="143">
        <f>'RC-D'!P21</f>
        <v>8260124245.3234463</v>
      </c>
      <c r="Q21" s="143">
        <f>'RC-D'!Q21</f>
        <v>11448213383.205748</v>
      </c>
    </row>
    <row r="22" spans="1:17" x14ac:dyDescent="0.2">
      <c r="B22" s="96" t="s">
        <v>261</v>
      </c>
      <c r="C22" s="148">
        <f>'RC-D'!C22</f>
        <v>12095789688.754301</v>
      </c>
      <c r="D22" s="148">
        <f>'RC-D'!D22</f>
        <v>13407836942.576155</v>
      </c>
      <c r="E22" s="143">
        <f>'RC-D'!E22</f>
        <v>25503626631.330456</v>
      </c>
      <c r="F22" s="148">
        <f>'RC-D'!F22</f>
        <v>6172154481.627368</v>
      </c>
      <c r="G22" s="148">
        <f>'RC-D'!G22</f>
        <v>6239393285.4947348</v>
      </c>
      <c r="H22" s="143">
        <f>'RC-D'!H22</f>
        <v>12411547767.122103</v>
      </c>
      <c r="I22" s="148">
        <f>'RC-D'!I22</f>
        <v>13505253759.585743</v>
      </c>
      <c r="J22" s="148">
        <f>'RC-D'!J22</f>
        <v>9546332275.8481903</v>
      </c>
      <c r="K22" s="143">
        <f>'RC-D'!K22</f>
        <v>23051586035.433933</v>
      </c>
      <c r="L22" s="148">
        <f>'RC-D'!L22</f>
        <v>5447855918.0112</v>
      </c>
      <c r="M22" s="148">
        <f>'RC-D'!M22</f>
        <v>3247501290.1474037</v>
      </c>
      <c r="N22" s="143">
        <f>'RC-D'!N22</f>
        <v>8695357208.1586037</v>
      </c>
      <c r="O22" s="143">
        <f>'RC-D'!O22</f>
        <v>37221053847.978584</v>
      </c>
      <c r="P22" s="143">
        <f>'RC-D'!P22</f>
        <v>32441063794.066582</v>
      </c>
      <c r="Q22" s="143">
        <f>'RC-D'!Q22</f>
        <v>69662117642.045166</v>
      </c>
    </row>
    <row r="23" spans="1:17" x14ac:dyDescent="0.2">
      <c r="B23" s="151" t="s">
        <v>26</v>
      </c>
      <c r="C23" s="152">
        <f>'RC-D'!C23</f>
        <v>12777517054.468401</v>
      </c>
      <c r="D23" s="152">
        <f>'RC-D'!D23</f>
        <v>14799441991.617453</v>
      </c>
      <c r="E23" s="152">
        <f>'RC-D'!E23</f>
        <v>27576959046.085854</v>
      </c>
      <c r="F23" s="152">
        <f>'RC-D'!F23</f>
        <v>6493533595.6973667</v>
      </c>
      <c r="G23" s="152">
        <f>'RC-D'!G23</f>
        <v>6354683073.3670044</v>
      </c>
      <c r="H23" s="152">
        <f>'RC-D'!H23</f>
        <v>12848216669.064371</v>
      </c>
      <c r="I23" s="152">
        <f>'RC-D'!I23</f>
        <v>14655490371.803719</v>
      </c>
      <c r="J23" s="152">
        <f>'RC-D'!J23</f>
        <v>10308312681.745667</v>
      </c>
      <c r="K23" s="152">
        <f>'RC-D'!K23</f>
        <v>24963803053.549385</v>
      </c>
      <c r="L23" s="152">
        <f>'RC-D'!L23</f>
        <v>11068557217.232815</v>
      </c>
      <c r="M23" s="152">
        <f>'RC-D'!M23</f>
        <v>3425508971.7614326</v>
      </c>
      <c r="N23" s="152">
        <f>'RC-D'!N23</f>
        <v>14494066188.994247</v>
      </c>
      <c r="O23" s="152">
        <f>'RC-D'!O23</f>
        <v>44995098239.202293</v>
      </c>
      <c r="P23" s="152">
        <f>'RC-D'!P23</f>
        <v>34887946718.491585</v>
      </c>
      <c r="Q23" s="152">
        <f>'RC-D'!Q23</f>
        <v>79883044957.693878</v>
      </c>
    </row>
  </sheetData>
  <mergeCells count="7">
    <mergeCell ref="O4:Q4"/>
    <mergeCell ref="A4:A5"/>
    <mergeCell ref="B4:B5"/>
    <mergeCell ref="C4:E4"/>
    <mergeCell ref="F4:H4"/>
    <mergeCell ref="I4:K4"/>
    <mergeCell ref="L4:N4"/>
  </mergeCells>
  <pageMargins left="0.25" right="0.25" top="0.75" bottom="0.75" header="0.3" footer="0.3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50"/>
  </sheetPr>
  <dimension ref="A1:AB53"/>
  <sheetViews>
    <sheetView view="pageBreakPreview" zoomScaleNormal="115" zoomScaleSheetLayoutView="100" workbookViewId="0">
      <selection activeCell="A3" sqref="A3"/>
    </sheetView>
  </sheetViews>
  <sheetFormatPr defaultColWidth="8.7109375" defaultRowHeight="12.75" x14ac:dyDescent="0.2"/>
  <cols>
    <col min="1" max="1" width="59.7109375" style="104" customWidth="1"/>
    <col min="2" max="2" width="18.140625" style="104" bestFit="1" customWidth="1"/>
    <col min="3" max="4" width="9.85546875" style="104" bestFit="1" customWidth="1"/>
    <col min="5" max="7" width="8.85546875" style="104" bestFit="1" customWidth="1"/>
    <col min="8" max="13" width="8.7109375" style="104"/>
    <col min="14" max="16" width="8.85546875" style="104" bestFit="1" customWidth="1"/>
    <col min="17" max="19" width="9.85546875" style="104" bestFit="1" customWidth="1"/>
    <col min="20" max="28" width="8.85546875" style="104" bestFit="1" customWidth="1"/>
    <col min="29" max="16384" width="8.7109375" style="104"/>
  </cols>
  <sheetData>
    <row r="1" spans="1:28" x14ac:dyDescent="0.2">
      <c r="A1" s="107" t="s">
        <v>211</v>
      </c>
    </row>
    <row r="2" spans="1:28" x14ac:dyDescent="0.2">
      <c r="A2" s="66"/>
    </row>
    <row r="3" spans="1:28" x14ac:dyDescent="0.2">
      <c r="A3" s="66">
        <f>BS!B3</f>
        <v>46295</v>
      </c>
    </row>
    <row r="4" spans="1:28" x14ac:dyDescent="0.2">
      <c r="A4" s="160" t="s">
        <v>262</v>
      </c>
    </row>
    <row r="5" spans="1:28" ht="87" customHeight="1" x14ac:dyDescent="0.2">
      <c r="A5" s="218" t="s">
        <v>210</v>
      </c>
      <c r="B5" s="219" t="s">
        <v>183</v>
      </c>
      <c r="C5" s="219"/>
      <c r="D5" s="219"/>
      <c r="E5" s="219" t="s">
        <v>184</v>
      </c>
      <c r="F5" s="219"/>
      <c r="G5" s="219"/>
      <c r="H5" s="219" t="s">
        <v>185</v>
      </c>
      <c r="I5" s="219"/>
      <c r="J5" s="219"/>
      <c r="K5" s="219" t="s">
        <v>186</v>
      </c>
      <c r="L5" s="219"/>
      <c r="M5" s="219"/>
      <c r="N5" s="219" t="s">
        <v>187</v>
      </c>
      <c r="O5" s="219"/>
      <c r="P5" s="219"/>
      <c r="Q5" s="217" t="s">
        <v>188</v>
      </c>
      <c r="R5" s="217"/>
      <c r="S5" s="217"/>
      <c r="T5" s="217" t="s">
        <v>189</v>
      </c>
      <c r="U5" s="217"/>
      <c r="V5" s="217"/>
      <c r="W5" s="217" t="s">
        <v>190</v>
      </c>
      <c r="X5" s="217"/>
      <c r="Y5" s="217"/>
      <c r="Z5" s="217" t="s">
        <v>191</v>
      </c>
      <c r="AA5" s="217"/>
      <c r="AB5" s="217"/>
    </row>
    <row r="6" spans="1:28" x14ac:dyDescent="0.2">
      <c r="A6" s="218"/>
      <c r="B6" s="105" t="s">
        <v>22</v>
      </c>
      <c r="C6" s="105" t="s">
        <v>23</v>
      </c>
      <c r="D6" s="105" t="s">
        <v>66</v>
      </c>
      <c r="E6" s="105" t="s">
        <v>22</v>
      </c>
      <c r="F6" s="105" t="s">
        <v>23</v>
      </c>
      <c r="G6" s="105" t="s">
        <v>66</v>
      </c>
      <c r="H6" s="105" t="s">
        <v>22</v>
      </c>
      <c r="I6" s="105" t="s">
        <v>23</v>
      </c>
      <c r="J6" s="105" t="s">
        <v>66</v>
      </c>
      <c r="K6" s="105" t="s">
        <v>22</v>
      </c>
      <c r="L6" s="105" t="s">
        <v>23</v>
      </c>
      <c r="M6" s="105" t="s">
        <v>66</v>
      </c>
      <c r="N6" s="105" t="s">
        <v>22</v>
      </c>
      <c r="O6" s="105" t="s">
        <v>23</v>
      </c>
      <c r="P6" s="105" t="s">
        <v>66</v>
      </c>
      <c r="Q6" s="105" t="s">
        <v>22</v>
      </c>
      <c r="R6" s="105" t="s">
        <v>23</v>
      </c>
      <c r="S6" s="105" t="s">
        <v>66</v>
      </c>
      <c r="T6" s="105" t="s">
        <v>22</v>
      </c>
      <c r="U6" s="105" t="s">
        <v>23</v>
      </c>
      <c r="V6" s="105" t="s">
        <v>66</v>
      </c>
      <c r="W6" s="105" t="s">
        <v>22</v>
      </c>
      <c r="X6" s="105" t="s">
        <v>23</v>
      </c>
      <c r="Y6" s="105" t="s">
        <v>66</v>
      </c>
      <c r="Z6" s="105" t="s">
        <v>22</v>
      </c>
      <c r="AA6" s="105" t="s">
        <v>23</v>
      </c>
      <c r="AB6" s="105" t="s">
        <v>66</v>
      </c>
    </row>
    <row r="7" spans="1:28" x14ac:dyDescent="0.2">
      <c r="A7" s="100" t="s">
        <v>265</v>
      </c>
      <c r="B7" s="153">
        <v>260597960.61039999</v>
      </c>
      <c r="C7" s="153">
        <v>8554708.7315219995</v>
      </c>
      <c r="D7" s="153">
        <v>269152669.34192199</v>
      </c>
      <c r="E7" s="154">
        <v>0</v>
      </c>
      <c r="F7" s="154">
        <v>13160.70164325</v>
      </c>
      <c r="G7" s="154">
        <v>13160.70164325</v>
      </c>
      <c r="H7" s="106">
        <v>8.2500000000000004E-2</v>
      </c>
      <c r="I7" s="102">
        <v>6.1166900000000003E-2</v>
      </c>
      <c r="J7" s="106">
        <v>8.1822900000000004E-2</v>
      </c>
      <c r="K7" s="103">
        <v>1</v>
      </c>
      <c r="L7" s="103">
        <v>0.93264800000000003</v>
      </c>
      <c r="M7" s="103">
        <v>0.99786200000000003</v>
      </c>
      <c r="N7" s="157">
        <v>0</v>
      </c>
      <c r="O7" s="157">
        <v>0</v>
      </c>
      <c r="P7" s="157">
        <v>0</v>
      </c>
      <c r="Q7" s="157">
        <v>260597960.61039999</v>
      </c>
      <c r="R7" s="157">
        <v>8554708.7315219995</v>
      </c>
      <c r="S7" s="157">
        <v>269152669.34192199</v>
      </c>
      <c r="T7" s="157">
        <v>0</v>
      </c>
      <c r="U7" s="157">
        <v>0</v>
      </c>
      <c r="V7" s="157">
        <v>0</v>
      </c>
      <c r="W7" s="157">
        <v>0</v>
      </c>
      <c r="X7" s="157">
        <v>0</v>
      </c>
      <c r="Y7" s="157">
        <v>0</v>
      </c>
      <c r="Z7" s="157">
        <v>0</v>
      </c>
      <c r="AA7" s="157">
        <v>0</v>
      </c>
      <c r="AB7" s="157">
        <v>0</v>
      </c>
    </row>
    <row r="8" spans="1:28" x14ac:dyDescent="0.2">
      <c r="A8" s="99" t="s">
        <v>82</v>
      </c>
      <c r="B8" s="153">
        <v>7089921.6447000001</v>
      </c>
      <c r="C8" s="153">
        <v>31590403.431264207</v>
      </c>
      <c r="D8" s="153">
        <v>38680325.075964205</v>
      </c>
      <c r="E8" s="154">
        <v>202996.76424749999</v>
      </c>
      <c r="F8" s="154">
        <v>162998.47409228</v>
      </c>
      <c r="G8" s="154">
        <v>365995.23833978001</v>
      </c>
      <c r="H8" s="106">
        <v>0.17640700000000001</v>
      </c>
      <c r="I8" s="102">
        <v>9.4246835629286013E-2</v>
      </c>
      <c r="J8" s="106">
        <v>0.109129</v>
      </c>
      <c r="K8" s="103">
        <v>48.558500000000002</v>
      </c>
      <c r="L8" s="103">
        <v>54.165541397380622</v>
      </c>
      <c r="M8" s="103">
        <v>53.15</v>
      </c>
      <c r="N8" s="157">
        <v>94235.94</v>
      </c>
      <c r="O8" s="157">
        <v>0</v>
      </c>
      <c r="P8" s="157">
        <v>94235.94</v>
      </c>
      <c r="Q8" s="157">
        <v>6747517.1247000005</v>
      </c>
      <c r="R8" s="157">
        <v>31590403.431264207</v>
      </c>
      <c r="S8" s="157">
        <v>38337920.555964202</v>
      </c>
      <c r="T8" s="157">
        <v>61143.09</v>
      </c>
      <c r="U8" s="157">
        <v>0</v>
      </c>
      <c r="V8" s="157">
        <v>61143.09</v>
      </c>
      <c r="W8" s="157">
        <v>281261.43</v>
      </c>
      <c r="X8" s="157">
        <v>0</v>
      </c>
      <c r="Y8" s="157">
        <v>281261.43</v>
      </c>
      <c r="Z8" s="157">
        <v>0</v>
      </c>
      <c r="AA8" s="157">
        <v>0</v>
      </c>
      <c r="AB8" s="157">
        <v>0</v>
      </c>
    </row>
    <row r="9" spans="1:28" x14ac:dyDescent="0.2">
      <c r="A9" s="99" t="s">
        <v>83</v>
      </c>
      <c r="B9" s="153">
        <v>1032584614.9713001</v>
      </c>
      <c r="C9" s="153">
        <v>311515817.75993299</v>
      </c>
      <c r="D9" s="153">
        <v>1344100432.7312331</v>
      </c>
      <c r="E9" s="154">
        <v>2359792.4039617898</v>
      </c>
      <c r="F9" s="154">
        <v>699930.5418132199</v>
      </c>
      <c r="G9" s="154">
        <v>3059722.9457750097</v>
      </c>
      <c r="H9" s="106">
        <v>0.113869</v>
      </c>
      <c r="I9" s="102">
        <v>0.10583393881705455</v>
      </c>
      <c r="J9" s="106">
        <v>0.11200300000000001</v>
      </c>
      <c r="K9" s="103">
        <v>24.169499999999999</v>
      </c>
      <c r="L9" s="103">
        <v>47.880459506522222</v>
      </c>
      <c r="M9" s="103">
        <v>29.667899999999999</v>
      </c>
      <c r="N9" s="157">
        <v>633611.83000000007</v>
      </c>
      <c r="O9" s="157">
        <v>372237.53</v>
      </c>
      <c r="P9" s="157">
        <v>1005849.3600000001</v>
      </c>
      <c r="Q9" s="157">
        <v>1027196114.5079001</v>
      </c>
      <c r="R9" s="157">
        <v>308233127.44393295</v>
      </c>
      <c r="S9" s="157">
        <v>1335429241.951833</v>
      </c>
      <c r="T9" s="157">
        <v>2201859.4077999899</v>
      </c>
      <c r="U9" s="157">
        <v>2908257.8069000002</v>
      </c>
      <c r="V9" s="157">
        <v>5110117.2146999901</v>
      </c>
      <c r="W9" s="157">
        <v>2199332.7830000003</v>
      </c>
      <c r="X9" s="157">
        <v>316977.18909999996</v>
      </c>
      <c r="Y9" s="157">
        <v>2516309.9721000004</v>
      </c>
      <c r="Z9" s="157">
        <v>987308.27260000003</v>
      </c>
      <c r="AA9" s="157">
        <v>57455.32</v>
      </c>
      <c r="AB9" s="157">
        <v>1044763.5926</v>
      </c>
    </row>
    <row r="10" spans="1:28" x14ac:dyDescent="0.2">
      <c r="A10" s="99" t="s">
        <v>192</v>
      </c>
      <c r="B10" s="153">
        <v>276568882.60149997</v>
      </c>
      <c r="C10" s="153">
        <v>4510690.9742999999</v>
      </c>
      <c r="D10" s="153">
        <v>281079573.5758</v>
      </c>
      <c r="E10" s="154">
        <v>868479.41411560006</v>
      </c>
      <c r="F10" s="154">
        <v>10942.856199999998</v>
      </c>
      <c r="G10" s="154">
        <v>879422.27031560009</v>
      </c>
      <c r="H10" s="106">
        <v>0.142406</v>
      </c>
      <c r="I10" s="102">
        <v>9.3177700000000002E-2</v>
      </c>
      <c r="J10" s="106">
        <v>0.14164399999999999</v>
      </c>
      <c r="K10" s="103">
        <v>26.6648</v>
      </c>
      <c r="L10" s="103">
        <v>100.962</v>
      </c>
      <c r="M10" s="103">
        <v>27.86</v>
      </c>
      <c r="N10" s="157">
        <v>2762.15</v>
      </c>
      <c r="O10" s="157">
        <v>0</v>
      </c>
      <c r="P10" s="157">
        <v>2762.15</v>
      </c>
      <c r="Q10" s="157">
        <v>276199040.88150001</v>
      </c>
      <c r="R10" s="157">
        <v>4510690.9742999999</v>
      </c>
      <c r="S10" s="157">
        <v>280709731.85580003</v>
      </c>
      <c r="T10" s="157">
        <v>367079.57</v>
      </c>
      <c r="U10" s="157">
        <v>0</v>
      </c>
      <c r="V10" s="157">
        <v>367079.57</v>
      </c>
      <c r="W10" s="157">
        <v>2762.15</v>
      </c>
      <c r="X10" s="157">
        <v>0</v>
      </c>
      <c r="Y10" s="157">
        <v>2762.15</v>
      </c>
      <c r="Z10" s="157">
        <v>0</v>
      </c>
      <c r="AA10" s="157">
        <v>0</v>
      </c>
      <c r="AB10" s="157">
        <v>0</v>
      </c>
    </row>
    <row r="11" spans="1:28" x14ac:dyDescent="0.2">
      <c r="A11" s="99" t="s">
        <v>84</v>
      </c>
      <c r="B11" s="153">
        <v>265812938.1748665</v>
      </c>
      <c r="C11" s="153">
        <v>5333419848.9466391</v>
      </c>
      <c r="D11" s="153">
        <v>5599232787.1215057</v>
      </c>
      <c r="E11" s="154">
        <v>17749243.707616068</v>
      </c>
      <c r="F11" s="154">
        <v>34093796.076994285</v>
      </c>
      <c r="G11" s="154">
        <v>51843039.784610353</v>
      </c>
      <c r="H11" s="106">
        <v>0.139297</v>
      </c>
      <c r="I11" s="102">
        <v>0.10692606747526018</v>
      </c>
      <c r="J11" s="106">
        <v>0.108393</v>
      </c>
      <c r="K11" s="103">
        <v>44.694400000000002</v>
      </c>
      <c r="L11" s="103">
        <v>35.850548957592956</v>
      </c>
      <c r="M11" s="103">
        <v>36.247199999999999</v>
      </c>
      <c r="N11" s="157">
        <v>21251225.190000001</v>
      </c>
      <c r="O11" s="157">
        <v>70696128.991163671</v>
      </c>
      <c r="P11" s="157">
        <v>91947354.181163669</v>
      </c>
      <c r="Q11" s="157">
        <v>232677431.29238743</v>
      </c>
      <c r="R11" s="157">
        <v>4954125585.2493658</v>
      </c>
      <c r="S11" s="157">
        <v>5186803016.5417538</v>
      </c>
      <c r="T11" s="157">
        <v>3562594.6079000002</v>
      </c>
      <c r="U11" s="157">
        <v>288055698.44989002</v>
      </c>
      <c r="V11" s="157">
        <v>291618293.05779004</v>
      </c>
      <c r="W11" s="157">
        <v>29572912.274579078</v>
      </c>
      <c r="X11" s="157">
        <v>84980666.188583672</v>
      </c>
      <c r="Y11" s="157">
        <v>114553578.46316275</v>
      </c>
      <c r="Z11" s="157">
        <v>0</v>
      </c>
      <c r="AA11" s="157">
        <v>6257899.0587999998</v>
      </c>
      <c r="AB11" s="157">
        <v>6257899.0587999998</v>
      </c>
    </row>
    <row r="12" spans="1:28" x14ac:dyDescent="0.2">
      <c r="A12" s="99" t="s">
        <v>85</v>
      </c>
      <c r="B12" s="153">
        <v>652328704.47255206</v>
      </c>
      <c r="C12" s="153">
        <v>4047731206.7469378</v>
      </c>
      <c r="D12" s="153">
        <v>4700059911.2194901</v>
      </c>
      <c r="E12" s="154">
        <v>5356351.0471113296</v>
      </c>
      <c r="F12" s="154">
        <v>24287913.14505671</v>
      </c>
      <c r="G12" s="154">
        <v>29644264.192168038</v>
      </c>
      <c r="H12" s="106">
        <v>0.127637</v>
      </c>
      <c r="I12" s="102">
        <v>8.9642320065018016E-2</v>
      </c>
      <c r="J12" s="106">
        <v>9.4751299999999997E-2</v>
      </c>
      <c r="K12" s="103">
        <v>95.295599999999993</v>
      </c>
      <c r="L12" s="103">
        <v>111.98306170990566</v>
      </c>
      <c r="M12" s="103">
        <v>109.622</v>
      </c>
      <c r="N12" s="157">
        <v>12560984.0792</v>
      </c>
      <c r="O12" s="157">
        <v>47958516.576080002</v>
      </c>
      <c r="P12" s="157">
        <v>60519500.655280001</v>
      </c>
      <c r="Q12" s="157">
        <v>610290698.09694552</v>
      </c>
      <c r="R12" s="157">
        <v>3809943791.215004</v>
      </c>
      <c r="S12" s="157">
        <v>4420234489.3119488</v>
      </c>
      <c r="T12" s="157">
        <v>21282394.698406611</v>
      </c>
      <c r="U12" s="157">
        <v>175807116.01531082</v>
      </c>
      <c r="V12" s="157">
        <v>197089510.71371743</v>
      </c>
      <c r="W12" s="157">
        <v>18043978.829399999</v>
      </c>
      <c r="X12" s="157">
        <v>59931181.670612991</v>
      </c>
      <c r="Y12" s="157">
        <v>77975160.500012994</v>
      </c>
      <c r="Z12" s="157">
        <v>2711632.8478000001</v>
      </c>
      <c r="AA12" s="157">
        <v>2049117.84601</v>
      </c>
      <c r="AB12" s="157">
        <v>4760750.6938100001</v>
      </c>
    </row>
    <row r="13" spans="1:28" x14ac:dyDescent="0.2">
      <c r="A13" s="99" t="s">
        <v>86</v>
      </c>
      <c r="B13" s="153">
        <v>729957107.48437726</v>
      </c>
      <c r="C13" s="153">
        <v>522897083.50387907</v>
      </c>
      <c r="D13" s="153">
        <v>1252854190.9882565</v>
      </c>
      <c r="E13" s="154">
        <v>22764782.33808716</v>
      </c>
      <c r="F13" s="154">
        <v>9271783.9124576394</v>
      </c>
      <c r="G13" s="154">
        <v>32036566.250544801</v>
      </c>
      <c r="H13" s="106">
        <v>0.140596</v>
      </c>
      <c r="I13" s="102">
        <v>9.273817293892718E-2</v>
      </c>
      <c r="J13" s="106">
        <v>0.120425</v>
      </c>
      <c r="K13" s="103">
        <v>38.917200000000001</v>
      </c>
      <c r="L13" s="103">
        <v>60.449506634305735</v>
      </c>
      <c r="M13" s="103">
        <v>47.881900000000002</v>
      </c>
      <c r="N13" s="157">
        <v>30832207.752899997</v>
      </c>
      <c r="O13" s="157">
        <v>14265767.011859989</v>
      </c>
      <c r="P13" s="157">
        <v>45097974.764759988</v>
      </c>
      <c r="Q13" s="157">
        <v>607779293.73926449</v>
      </c>
      <c r="R13" s="157">
        <v>473607893.58240545</v>
      </c>
      <c r="S13" s="157">
        <v>1081387187.3216701</v>
      </c>
      <c r="T13" s="157">
        <v>72642833.824000001</v>
      </c>
      <c r="U13" s="157">
        <v>25485920.897093631</v>
      </c>
      <c r="V13" s="157">
        <v>98128754.721093625</v>
      </c>
      <c r="W13" s="157">
        <v>48898306.221112698</v>
      </c>
      <c r="X13" s="157">
        <v>23803269.024379991</v>
      </c>
      <c r="Y13" s="157">
        <v>72701575.245492697</v>
      </c>
      <c r="Z13" s="157">
        <v>636673.69999999995</v>
      </c>
      <c r="AA13" s="157">
        <v>0</v>
      </c>
      <c r="AB13" s="157">
        <v>636673.69999999995</v>
      </c>
    </row>
    <row r="14" spans="1:28" x14ac:dyDescent="0.2">
      <c r="A14" s="99" t="s">
        <v>87</v>
      </c>
      <c r="B14" s="153">
        <v>649687358.8140347</v>
      </c>
      <c r="C14" s="153">
        <v>1503716322.5211308</v>
      </c>
      <c r="D14" s="153">
        <v>2153403681.3351655</v>
      </c>
      <c r="E14" s="154">
        <v>15321945.64071021</v>
      </c>
      <c r="F14" s="154">
        <v>17624833.63995615</v>
      </c>
      <c r="G14" s="154">
        <v>32946779.280666359</v>
      </c>
      <c r="H14" s="106">
        <v>0.13223199999999999</v>
      </c>
      <c r="I14" s="102">
        <v>9.4586487395333735E-2</v>
      </c>
      <c r="J14" s="106">
        <v>0.106228</v>
      </c>
      <c r="K14" s="103">
        <v>64.411600000000007</v>
      </c>
      <c r="L14" s="103">
        <v>69.590445355093706</v>
      </c>
      <c r="M14" s="103">
        <v>67.9726</v>
      </c>
      <c r="N14" s="157">
        <v>17426576.317509841</v>
      </c>
      <c r="O14" s="157">
        <v>28475075.518402003</v>
      </c>
      <c r="P14" s="157">
        <v>45901651.83591184</v>
      </c>
      <c r="Q14" s="157">
        <v>589306602.86127186</v>
      </c>
      <c r="R14" s="157">
        <v>1365992661.5345891</v>
      </c>
      <c r="S14" s="157">
        <v>1955299264.3958604</v>
      </c>
      <c r="T14" s="157">
        <v>26422459.918500002</v>
      </c>
      <c r="U14" s="157">
        <v>34142438.357219994</v>
      </c>
      <c r="V14" s="157">
        <v>60564898.27572</v>
      </c>
      <c r="W14" s="157">
        <v>33297919.725462951</v>
      </c>
      <c r="X14" s="157">
        <v>101803272.969622</v>
      </c>
      <c r="Y14" s="157">
        <v>135101192.69508496</v>
      </c>
      <c r="Z14" s="157">
        <v>660376.3088</v>
      </c>
      <c r="AA14" s="157">
        <v>1777949.6597000002</v>
      </c>
      <c r="AB14" s="157">
        <v>2438325.9685000004</v>
      </c>
    </row>
    <row r="15" spans="1:28" x14ac:dyDescent="0.2">
      <c r="A15" s="99" t="s">
        <v>193</v>
      </c>
      <c r="B15" s="153">
        <v>1670993722.5565848</v>
      </c>
      <c r="C15" s="153">
        <v>1281618580.6955323</v>
      </c>
      <c r="D15" s="153">
        <v>2952612303.2521172</v>
      </c>
      <c r="E15" s="154">
        <v>27993003.87493531</v>
      </c>
      <c r="F15" s="154">
        <v>7072074.7526408304</v>
      </c>
      <c r="G15" s="154">
        <v>35065078.627576143</v>
      </c>
      <c r="H15" s="106">
        <v>0.130805</v>
      </c>
      <c r="I15" s="102">
        <v>8.309290122328955E-2</v>
      </c>
      <c r="J15" s="106">
        <v>0.109489</v>
      </c>
      <c r="K15" s="103">
        <v>52.951599999999999</v>
      </c>
      <c r="L15" s="103">
        <v>66.768194271829117</v>
      </c>
      <c r="M15" s="103">
        <v>58.601399999999998</v>
      </c>
      <c r="N15" s="157">
        <v>25975121.91603823</v>
      </c>
      <c r="O15" s="157">
        <v>29437881.336222738</v>
      </c>
      <c r="P15" s="157">
        <v>55413003.252260968</v>
      </c>
      <c r="Q15" s="157">
        <v>1593311051.9091141</v>
      </c>
      <c r="R15" s="157">
        <v>1200144563.9245427</v>
      </c>
      <c r="S15" s="157">
        <v>2793455615.8336563</v>
      </c>
      <c r="T15" s="157">
        <v>51072566.45240888</v>
      </c>
      <c r="U15" s="157">
        <v>69841435.345699996</v>
      </c>
      <c r="V15" s="157">
        <v>120914001.79810888</v>
      </c>
      <c r="W15" s="157">
        <v>21056301.372561842</v>
      </c>
      <c r="X15" s="157">
        <v>11363206.571389738</v>
      </c>
      <c r="Y15" s="157">
        <v>32419507.943951581</v>
      </c>
      <c r="Z15" s="157">
        <v>5553802.8224999998</v>
      </c>
      <c r="AA15" s="157">
        <v>269374.85389999999</v>
      </c>
      <c r="AB15" s="157">
        <v>5823177.6764000002</v>
      </c>
    </row>
    <row r="16" spans="1:28" x14ac:dyDescent="0.2">
      <c r="A16" s="99" t="s">
        <v>88</v>
      </c>
      <c r="B16" s="153">
        <v>1098216962.7027178</v>
      </c>
      <c r="C16" s="153">
        <v>762634260.09900641</v>
      </c>
      <c r="D16" s="153">
        <v>1860851222.8017242</v>
      </c>
      <c r="E16" s="154">
        <v>18180934.05653609</v>
      </c>
      <c r="F16" s="154">
        <v>51452517.906271279</v>
      </c>
      <c r="G16" s="154">
        <v>69633451.962807372</v>
      </c>
      <c r="H16" s="106">
        <v>0.12937399999999999</v>
      </c>
      <c r="I16" s="102">
        <v>8.8739940393555622E-2</v>
      </c>
      <c r="J16" s="106">
        <v>0.112735</v>
      </c>
      <c r="K16" s="103">
        <v>59.570700000000002</v>
      </c>
      <c r="L16" s="103">
        <v>86.807161213225271</v>
      </c>
      <c r="M16" s="103">
        <v>70.535499999999999</v>
      </c>
      <c r="N16" s="157">
        <v>16533773.700361788</v>
      </c>
      <c r="O16" s="157">
        <v>33050006.80067208</v>
      </c>
      <c r="P16" s="157">
        <v>49583780.501033872</v>
      </c>
      <c r="Q16" s="157">
        <v>1017753106.7600391</v>
      </c>
      <c r="R16" s="157">
        <v>545375097.47907543</v>
      </c>
      <c r="S16" s="157">
        <v>1563128204.2391145</v>
      </c>
      <c r="T16" s="157">
        <v>59547877.028631732</v>
      </c>
      <c r="U16" s="157">
        <v>124733191.6434588</v>
      </c>
      <c r="V16" s="157">
        <v>184281068.67209053</v>
      </c>
      <c r="W16" s="157">
        <v>16164030.060947081</v>
      </c>
      <c r="X16" s="157">
        <v>92047531.258672088</v>
      </c>
      <c r="Y16" s="157">
        <v>108211561.31961916</v>
      </c>
      <c r="Z16" s="157">
        <v>4751948.8530999999</v>
      </c>
      <c r="AA16" s="157">
        <v>478439.71779999998</v>
      </c>
      <c r="AB16" s="157">
        <v>5230388.5708999997</v>
      </c>
    </row>
    <row r="17" spans="1:28" x14ac:dyDescent="0.2">
      <c r="A17" s="99" t="s">
        <v>194</v>
      </c>
      <c r="B17" s="153">
        <v>386482915.06738251</v>
      </c>
      <c r="C17" s="153">
        <v>622313675.85037935</v>
      </c>
      <c r="D17" s="153">
        <v>1008796590.9177618</v>
      </c>
      <c r="E17" s="154">
        <v>4461507.8883439405</v>
      </c>
      <c r="F17" s="154">
        <v>5815657.0021211701</v>
      </c>
      <c r="G17" s="154">
        <v>10277164.890465111</v>
      </c>
      <c r="H17" s="106">
        <v>0.13133900000000001</v>
      </c>
      <c r="I17" s="102">
        <v>8.0654166259577664E-2</v>
      </c>
      <c r="J17" s="106">
        <v>9.9838099999999999E-2</v>
      </c>
      <c r="K17" s="103">
        <v>57.2879</v>
      </c>
      <c r="L17" s="103">
        <v>70.992741629631851</v>
      </c>
      <c r="M17" s="103">
        <v>65.659099999999995</v>
      </c>
      <c r="N17" s="157">
        <v>4531978.2762349704</v>
      </c>
      <c r="O17" s="157">
        <v>5155996.4342279993</v>
      </c>
      <c r="P17" s="157">
        <v>9687974.7104629688</v>
      </c>
      <c r="Q17" s="157">
        <v>334306794.05587542</v>
      </c>
      <c r="R17" s="157">
        <v>577241738.21685135</v>
      </c>
      <c r="S17" s="157">
        <v>911548532.27272677</v>
      </c>
      <c r="T17" s="157">
        <v>47041473.793184504</v>
      </c>
      <c r="U17" s="157">
        <v>37930524.852999985</v>
      </c>
      <c r="V17" s="157">
        <v>84971998.646184489</v>
      </c>
      <c r="W17" s="157">
        <v>5081109.3983226102</v>
      </c>
      <c r="X17" s="157">
        <v>6654220.9940280002</v>
      </c>
      <c r="Y17" s="157">
        <v>11735330.39235061</v>
      </c>
      <c r="Z17" s="157">
        <v>53537.82</v>
      </c>
      <c r="AA17" s="157">
        <v>487191.78649999999</v>
      </c>
      <c r="AB17" s="157">
        <v>540729.60649999999</v>
      </c>
    </row>
    <row r="18" spans="1:28" x14ac:dyDescent="0.2">
      <c r="A18" s="99" t="s">
        <v>195</v>
      </c>
      <c r="B18" s="153">
        <v>293349604.65578449</v>
      </c>
      <c r="C18" s="153">
        <v>328074901.520711</v>
      </c>
      <c r="D18" s="153">
        <v>621424506.17649555</v>
      </c>
      <c r="E18" s="154">
        <v>3306269.0502925003</v>
      </c>
      <c r="F18" s="154">
        <v>911372.56809971994</v>
      </c>
      <c r="G18" s="154">
        <v>4217641.6183922198</v>
      </c>
      <c r="H18" s="106">
        <v>0.13870099999999999</v>
      </c>
      <c r="I18" s="102">
        <v>7.8853567825431403E-2</v>
      </c>
      <c r="J18" s="106">
        <v>0.106173</v>
      </c>
      <c r="K18" s="103">
        <v>49.364600000000003</v>
      </c>
      <c r="L18" s="103">
        <v>59.090213299701396</v>
      </c>
      <c r="M18" s="103">
        <v>54.043700000000001</v>
      </c>
      <c r="N18" s="157">
        <v>3424936.1696604397</v>
      </c>
      <c r="O18" s="157">
        <v>691838.04409999994</v>
      </c>
      <c r="P18" s="157">
        <v>4116774.2137604398</v>
      </c>
      <c r="Q18" s="157">
        <v>275952961.7898863</v>
      </c>
      <c r="R18" s="157">
        <v>268966415.19401103</v>
      </c>
      <c r="S18" s="157">
        <v>544919376.98389733</v>
      </c>
      <c r="T18" s="157">
        <v>11885054.018900059</v>
      </c>
      <c r="U18" s="157">
        <v>57785376.0273</v>
      </c>
      <c r="V18" s="157">
        <v>69670430.046200067</v>
      </c>
      <c r="W18" s="157">
        <v>4705101.06229816</v>
      </c>
      <c r="X18" s="157">
        <v>1263966.1321</v>
      </c>
      <c r="Y18" s="157">
        <v>5969067.1943981601</v>
      </c>
      <c r="Z18" s="157">
        <v>806487.78469999996</v>
      </c>
      <c r="AA18" s="157">
        <v>59144.167300000001</v>
      </c>
      <c r="AB18" s="157">
        <v>865631.95199999993</v>
      </c>
    </row>
    <row r="19" spans="1:28" x14ac:dyDescent="0.2">
      <c r="A19" s="99" t="s">
        <v>89</v>
      </c>
      <c r="B19" s="153">
        <v>1043342330.1120942</v>
      </c>
      <c r="C19" s="153">
        <v>1113658748.1772366</v>
      </c>
      <c r="D19" s="153">
        <v>2157001078.2893305</v>
      </c>
      <c r="E19" s="154">
        <v>24059756.7750003</v>
      </c>
      <c r="F19" s="154">
        <v>23262542.912671234</v>
      </c>
      <c r="G19" s="154">
        <v>47322299.687671535</v>
      </c>
      <c r="H19" s="106">
        <v>0.136877</v>
      </c>
      <c r="I19" s="102">
        <v>8.2966439290770591E-2</v>
      </c>
      <c r="J19" s="106">
        <v>0.108829</v>
      </c>
      <c r="K19" s="103">
        <v>61.380400000000002</v>
      </c>
      <c r="L19" s="103">
        <v>69.591349240152454</v>
      </c>
      <c r="M19" s="103">
        <v>65.507900000000006</v>
      </c>
      <c r="N19" s="157">
        <v>28278239.832284298</v>
      </c>
      <c r="O19" s="157">
        <v>48929812.383028805</v>
      </c>
      <c r="P19" s="157">
        <v>77208052.215313107</v>
      </c>
      <c r="Q19" s="157">
        <v>959170138.6024909</v>
      </c>
      <c r="R19" s="157">
        <v>964134255.62282932</v>
      </c>
      <c r="S19" s="157">
        <v>1923304394.2253199</v>
      </c>
      <c r="T19" s="157">
        <v>42727930.674914598</v>
      </c>
      <c r="U19" s="157">
        <v>85103829.952248484</v>
      </c>
      <c r="V19" s="157">
        <v>127831760.62716308</v>
      </c>
      <c r="W19" s="157">
        <v>40495661.677288659</v>
      </c>
      <c r="X19" s="157">
        <v>61699461.476458803</v>
      </c>
      <c r="Y19" s="157">
        <v>102195123.15374747</v>
      </c>
      <c r="Z19" s="157">
        <v>948599.15739999991</v>
      </c>
      <c r="AA19" s="157">
        <v>2721201.1256999997</v>
      </c>
      <c r="AB19" s="157">
        <v>3669800.2830999997</v>
      </c>
    </row>
    <row r="20" spans="1:28" x14ac:dyDescent="0.2">
      <c r="A20" s="99" t="s">
        <v>90</v>
      </c>
      <c r="B20" s="153">
        <v>403306739.63281012</v>
      </c>
      <c r="C20" s="153">
        <v>528658430.43668979</v>
      </c>
      <c r="D20" s="153">
        <v>931965170.06949997</v>
      </c>
      <c r="E20" s="154">
        <v>10036980.62204306</v>
      </c>
      <c r="F20" s="154">
        <v>10765298.256020281</v>
      </c>
      <c r="G20" s="154">
        <v>20802278.878063343</v>
      </c>
      <c r="H20" s="106">
        <v>0.131379</v>
      </c>
      <c r="I20" s="102">
        <v>8.6773891385758015E-2</v>
      </c>
      <c r="J20" s="106">
        <v>0.106016</v>
      </c>
      <c r="K20" s="103">
        <v>76.648799999999994</v>
      </c>
      <c r="L20" s="103">
        <v>58.089163441323954</v>
      </c>
      <c r="M20" s="103">
        <v>66.057299999999998</v>
      </c>
      <c r="N20" s="157">
        <v>11370984.84812382</v>
      </c>
      <c r="O20" s="157">
        <v>9094780.7143330015</v>
      </c>
      <c r="P20" s="157">
        <v>20465765.562456824</v>
      </c>
      <c r="Q20" s="157">
        <v>361716696.26874399</v>
      </c>
      <c r="R20" s="157">
        <v>462679124.20578384</v>
      </c>
      <c r="S20" s="157">
        <v>824395820.47452796</v>
      </c>
      <c r="T20" s="157">
        <v>23012811.844442323</v>
      </c>
      <c r="U20" s="157">
        <v>51827322.664772928</v>
      </c>
      <c r="V20" s="157">
        <v>74840134.509215251</v>
      </c>
      <c r="W20" s="157">
        <v>18496031.459623821</v>
      </c>
      <c r="X20" s="157">
        <v>14151983.566133</v>
      </c>
      <c r="Y20" s="157">
        <v>32648015.025756821</v>
      </c>
      <c r="Z20" s="157">
        <v>81200.06</v>
      </c>
      <c r="AA20" s="157">
        <v>0</v>
      </c>
      <c r="AB20" s="157">
        <v>81200.06</v>
      </c>
    </row>
    <row r="21" spans="1:28" x14ac:dyDescent="0.2">
      <c r="A21" s="99" t="s">
        <v>91</v>
      </c>
      <c r="B21" s="153">
        <v>732053113.62220454</v>
      </c>
      <c r="C21" s="153">
        <v>1860088318.5671</v>
      </c>
      <c r="D21" s="153">
        <v>2592141432.1893044</v>
      </c>
      <c r="E21" s="154">
        <v>22984593.454509482</v>
      </c>
      <c r="F21" s="154">
        <v>21951538.748223908</v>
      </c>
      <c r="G21" s="154">
        <v>44936132.20273339</v>
      </c>
      <c r="H21" s="106">
        <v>0.13226499999999999</v>
      </c>
      <c r="I21" s="102">
        <v>8.4528960235180015E-2</v>
      </c>
      <c r="J21" s="106">
        <v>9.7555600000000006E-2</v>
      </c>
      <c r="K21" s="103">
        <v>111.477</v>
      </c>
      <c r="L21" s="103">
        <v>122.12338700221714</v>
      </c>
      <c r="M21" s="103">
        <v>119.179</v>
      </c>
      <c r="N21" s="157">
        <v>34218231.452700004</v>
      </c>
      <c r="O21" s="157">
        <v>82475667.396621004</v>
      </c>
      <c r="P21" s="157">
        <v>116693898.84932101</v>
      </c>
      <c r="Q21" s="157">
        <v>645409815.55700457</v>
      </c>
      <c r="R21" s="157">
        <v>1502564131.8185391</v>
      </c>
      <c r="S21" s="157">
        <v>2147973947.3755436</v>
      </c>
      <c r="T21" s="157">
        <v>34554113.308300003</v>
      </c>
      <c r="U21" s="157">
        <v>242753552.21747962</v>
      </c>
      <c r="V21" s="157">
        <v>277307665.5257796</v>
      </c>
      <c r="W21" s="157">
        <v>45233873.708099999</v>
      </c>
      <c r="X21" s="157">
        <v>97212301.828653008</v>
      </c>
      <c r="Y21" s="157">
        <v>142446175.536753</v>
      </c>
      <c r="Z21" s="157">
        <v>6855311.0488000009</v>
      </c>
      <c r="AA21" s="157">
        <v>17558332.702427998</v>
      </c>
      <c r="AB21" s="157">
        <v>24413643.751227997</v>
      </c>
    </row>
    <row r="22" spans="1:28" x14ac:dyDescent="0.2">
      <c r="A22" s="99" t="s">
        <v>92</v>
      </c>
      <c r="B22" s="153">
        <v>421408115.28913623</v>
      </c>
      <c r="C22" s="153">
        <v>572581065.91177106</v>
      </c>
      <c r="D22" s="153">
        <v>993989181.20090723</v>
      </c>
      <c r="E22" s="154">
        <v>5617432.9790597595</v>
      </c>
      <c r="F22" s="154">
        <v>8687159.9641091712</v>
      </c>
      <c r="G22" s="154">
        <v>14304592.943168931</v>
      </c>
      <c r="H22" s="106">
        <v>0.12920300000000001</v>
      </c>
      <c r="I22" s="102">
        <v>8.0580986199021404E-2</v>
      </c>
      <c r="J22" s="106">
        <v>0.100966</v>
      </c>
      <c r="K22" s="103">
        <v>88.113500000000002</v>
      </c>
      <c r="L22" s="103">
        <v>110.64980745795522</v>
      </c>
      <c r="M22" s="103">
        <v>100.97199999999999</v>
      </c>
      <c r="N22" s="157">
        <v>12124441.639191341</v>
      </c>
      <c r="O22" s="157">
        <v>33760944.719291002</v>
      </c>
      <c r="P22" s="157">
        <v>45885386.358482346</v>
      </c>
      <c r="Q22" s="157">
        <v>377469346.59049606</v>
      </c>
      <c r="R22" s="157">
        <v>483626900.53536999</v>
      </c>
      <c r="S22" s="157">
        <v>861096247.12586606</v>
      </c>
      <c r="T22" s="157">
        <v>27866447.367700003</v>
      </c>
      <c r="U22" s="157">
        <v>46935350.146609992</v>
      </c>
      <c r="V22" s="157">
        <v>74801797.514310002</v>
      </c>
      <c r="W22" s="157">
        <v>15509227.261340221</v>
      </c>
      <c r="X22" s="157">
        <v>39882731.120490998</v>
      </c>
      <c r="Y22" s="157">
        <v>55391958.381831221</v>
      </c>
      <c r="Z22" s="157">
        <v>563094.06960000005</v>
      </c>
      <c r="AA22" s="157">
        <v>2136084.1092999997</v>
      </c>
      <c r="AB22" s="157">
        <v>2699178.1788999997</v>
      </c>
    </row>
    <row r="23" spans="1:28" x14ac:dyDescent="0.2">
      <c r="A23" s="99" t="s">
        <v>93</v>
      </c>
      <c r="B23" s="153">
        <v>119151310.78914554</v>
      </c>
      <c r="C23" s="153">
        <v>693310414.6232084</v>
      </c>
      <c r="D23" s="153">
        <v>812461725.41235399</v>
      </c>
      <c r="E23" s="154">
        <v>7179467.2736460008</v>
      </c>
      <c r="F23" s="154">
        <v>6621123.0244994797</v>
      </c>
      <c r="G23" s="154">
        <v>13800590.29814548</v>
      </c>
      <c r="H23" s="106">
        <v>0.13009799999999999</v>
      </c>
      <c r="I23" s="102">
        <v>9.6986306956866442E-2</v>
      </c>
      <c r="J23" s="106">
        <v>0.101863</v>
      </c>
      <c r="K23" s="103">
        <v>62.654600000000002</v>
      </c>
      <c r="L23" s="103">
        <v>61.351626719813765</v>
      </c>
      <c r="M23" s="103">
        <v>61.542700000000004</v>
      </c>
      <c r="N23" s="157">
        <v>1460718.8761</v>
      </c>
      <c r="O23" s="157">
        <v>15526143.720000001</v>
      </c>
      <c r="P23" s="157">
        <v>16986862.596100003</v>
      </c>
      <c r="Q23" s="157">
        <v>67237250.667400017</v>
      </c>
      <c r="R23" s="157">
        <v>430552142.11868495</v>
      </c>
      <c r="S23" s="157">
        <v>497789392.78608495</v>
      </c>
      <c r="T23" s="157">
        <v>45414485.245645545</v>
      </c>
      <c r="U23" s="157">
        <v>196395511.88102347</v>
      </c>
      <c r="V23" s="157">
        <v>241809997.12666902</v>
      </c>
      <c r="W23" s="157">
        <v>6485694.6660999991</v>
      </c>
      <c r="X23" s="157">
        <v>66362760.623499997</v>
      </c>
      <c r="Y23" s="157">
        <v>72848455.2896</v>
      </c>
      <c r="Z23" s="157">
        <v>13880.21</v>
      </c>
      <c r="AA23" s="157">
        <v>0</v>
      </c>
      <c r="AB23" s="157">
        <v>13880.21</v>
      </c>
    </row>
    <row r="24" spans="1:28" x14ac:dyDescent="0.2">
      <c r="A24" s="99" t="s">
        <v>196</v>
      </c>
      <c r="B24" s="153">
        <v>183580843.39539999</v>
      </c>
      <c r="C24" s="153">
        <v>742987201.00725889</v>
      </c>
      <c r="D24" s="153">
        <v>926568044.40265894</v>
      </c>
      <c r="E24" s="154">
        <v>3784064.44275507</v>
      </c>
      <c r="F24" s="154">
        <v>1554770.8939042001</v>
      </c>
      <c r="G24" s="154">
        <v>5338835.3366592703</v>
      </c>
      <c r="H24" s="106">
        <v>0.13922899999999999</v>
      </c>
      <c r="I24" s="102">
        <v>9.2058892218071134E-2</v>
      </c>
      <c r="J24" s="106">
        <v>0.101572</v>
      </c>
      <c r="K24" s="103">
        <v>49.772399999999998</v>
      </c>
      <c r="L24" s="103">
        <v>47.895996906225136</v>
      </c>
      <c r="M24" s="103">
        <v>48.2759</v>
      </c>
      <c r="N24" s="157">
        <v>6762150.8306</v>
      </c>
      <c r="O24" s="157">
        <v>7694514.0696</v>
      </c>
      <c r="P24" s="157">
        <v>14456664.9002</v>
      </c>
      <c r="Q24" s="157">
        <v>174411359.73899999</v>
      </c>
      <c r="R24" s="157">
        <v>737918226.85500586</v>
      </c>
      <c r="S24" s="157">
        <v>912329586.59400594</v>
      </c>
      <c r="T24" s="157">
        <v>1019893.6662</v>
      </c>
      <c r="U24" s="157">
        <v>1365641.275653</v>
      </c>
      <c r="V24" s="157">
        <v>2385534.9418529999</v>
      </c>
      <c r="W24" s="157">
        <v>8140222.4800000004</v>
      </c>
      <c r="X24" s="157">
        <v>3667715.7571</v>
      </c>
      <c r="Y24" s="157">
        <v>11807938.237100001</v>
      </c>
      <c r="Z24" s="157">
        <v>9367.5102000000006</v>
      </c>
      <c r="AA24" s="157">
        <v>35617.119500000001</v>
      </c>
      <c r="AB24" s="157">
        <v>44984.629700000005</v>
      </c>
    </row>
    <row r="25" spans="1:28" x14ac:dyDescent="0.2">
      <c r="A25" s="99" t="s">
        <v>94</v>
      </c>
      <c r="B25" s="153">
        <v>991728477.24076807</v>
      </c>
      <c r="C25" s="153">
        <v>2170379951.5177732</v>
      </c>
      <c r="D25" s="153">
        <v>3162108428.7585411</v>
      </c>
      <c r="E25" s="154">
        <v>2591732.6627275296</v>
      </c>
      <c r="F25" s="154">
        <v>16240479.22708202</v>
      </c>
      <c r="G25" s="154">
        <v>18832211.889809549</v>
      </c>
      <c r="H25" s="106">
        <v>0.123187</v>
      </c>
      <c r="I25" s="102">
        <v>8.65373132616373E-2</v>
      </c>
      <c r="J25" s="106">
        <v>9.8109100000000005E-2</v>
      </c>
      <c r="K25" s="103">
        <v>42.257899999999999</v>
      </c>
      <c r="L25" s="103">
        <v>151.28431701239398</v>
      </c>
      <c r="M25" s="103">
        <v>116.88</v>
      </c>
      <c r="N25" s="157">
        <v>597245.28</v>
      </c>
      <c r="O25" s="157">
        <v>208617.65839999999</v>
      </c>
      <c r="P25" s="157">
        <v>805862.93839999998</v>
      </c>
      <c r="Q25" s="157">
        <v>990904381.02246809</v>
      </c>
      <c r="R25" s="157">
        <v>2053586707.9098732</v>
      </c>
      <c r="S25" s="157">
        <v>3044491088.9323411</v>
      </c>
      <c r="T25" s="157">
        <v>120276.0683</v>
      </c>
      <c r="U25" s="157">
        <v>73555862.231299996</v>
      </c>
      <c r="V25" s="157">
        <v>73676138.29959999</v>
      </c>
      <c r="W25" s="157">
        <v>703820.15</v>
      </c>
      <c r="X25" s="157">
        <v>43237381.376599997</v>
      </c>
      <c r="Y25" s="157">
        <v>43941201.526599996</v>
      </c>
      <c r="Z25" s="157">
        <v>0</v>
      </c>
      <c r="AA25" s="157">
        <v>0</v>
      </c>
      <c r="AB25" s="157">
        <v>0</v>
      </c>
    </row>
    <row r="26" spans="1:28" x14ac:dyDescent="0.2">
      <c r="A26" s="99" t="s">
        <v>95</v>
      </c>
      <c r="B26" s="153">
        <v>61832488.174823336</v>
      </c>
      <c r="C26" s="153">
        <v>334029930.43344897</v>
      </c>
      <c r="D26" s="153">
        <v>395862418.60827231</v>
      </c>
      <c r="E26" s="154">
        <v>685627.82538358006</v>
      </c>
      <c r="F26" s="154">
        <v>911283.37517408014</v>
      </c>
      <c r="G26" s="154">
        <v>1596911.2005576603</v>
      </c>
      <c r="H26" s="106">
        <v>0.13727700000000001</v>
      </c>
      <c r="I26" s="102">
        <v>9.5584880404113198E-2</v>
      </c>
      <c r="J26" s="106">
        <v>0.101995</v>
      </c>
      <c r="K26" s="103">
        <v>66.330799999999996</v>
      </c>
      <c r="L26" s="103">
        <v>25.757493218563631</v>
      </c>
      <c r="M26" s="103">
        <v>32.081200000000003</v>
      </c>
      <c r="N26" s="157">
        <v>492672.78529999999</v>
      </c>
      <c r="O26" s="157">
        <v>546600.48930000002</v>
      </c>
      <c r="P26" s="157">
        <v>1039273.2746</v>
      </c>
      <c r="Q26" s="157">
        <v>59129520.99502334</v>
      </c>
      <c r="R26" s="157">
        <v>332846304.64284903</v>
      </c>
      <c r="S26" s="157">
        <v>391975825.63787234</v>
      </c>
      <c r="T26" s="157">
        <v>1980284.3651999999</v>
      </c>
      <c r="U26" s="157">
        <v>636807.12419999996</v>
      </c>
      <c r="V26" s="157">
        <v>2617091.4893999998</v>
      </c>
      <c r="W26" s="157">
        <v>722682.81460000004</v>
      </c>
      <c r="X26" s="157">
        <v>168614.96720000001</v>
      </c>
      <c r="Y26" s="157">
        <v>891297.7818</v>
      </c>
      <c r="Z26" s="157">
        <v>0</v>
      </c>
      <c r="AA26" s="157">
        <v>378203.69919999997</v>
      </c>
      <c r="AB26" s="157">
        <v>378203.69919999997</v>
      </c>
    </row>
    <row r="27" spans="1:28" x14ac:dyDescent="0.2">
      <c r="A27" s="99" t="s">
        <v>96</v>
      </c>
      <c r="B27" s="153">
        <v>510764108.23541349</v>
      </c>
      <c r="C27" s="153">
        <v>594017347.7553376</v>
      </c>
      <c r="D27" s="153">
        <v>1104781455.990751</v>
      </c>
      <c r="E27" s="154">
        <v>8078410.5290426388</v>
      </c>
      <c r="F27" s="154">
        <v>7572173.4942210913</v>
      </c>
      <c r="G27" s="154">
        <v>15650584.02326373</v>
      </c>
      <c r="H27" s="106">
        <v>0.12845300000000001</v>
      </c>
      <c r="I27" s="102">
        <v>8.0219889473420417E-2</v>
      </c>
      <c r="J27" s="106">
        <v>0.102211</v>
      </c>
      <c r="K27" s="103">
        <v>93.275999999999996</v>
      </c>
      <c r="L27" s="103">
        <v>110.57458496810303</v>
      </c>
      <c r="M27" s="103">
        <v>102.645</v>
      </c>
      <c r="N27" s="157">
        <v>50881404.206209049</v>
      </c>
      <c r="O27" s="157">
        <v>27571504.574200004</v>
      </c>
      <c r="P27" s="157">
        <v>78452908.780409053</v>
      </c>
      <c r="Q27" s="157">
        <v>437429313.30410445</v>
      </c>
      <c r="R27" s="157">
        <v>529454635.06100249</v>
      </c>
      <c r="S27" s="157">
        <v>966883948.36510694</v>
      </c>
      <c r="T27" s="157">
        <v>19385335.813700002</v>
      </c>
      <c r="U27" s="157">
        <v>30939922.638135057</v>
      </c>
      <c r="V27" s="157">
        <v>50325258.451835059</v>
      </c>
      <c r="W27" s="157">
        <v>53189310.227609053</v>
      </c>
      <c r="X27" s="157">
        <v>29021612.111099999</v>
      </c>
      <c r="Y27" s="157">
        <v>82210922.338709056</v>
      </c>
      <c r="Z27" s="157">
        <v>760148.89</v>
      </c>
      <c r="AA27" s="157">
        <v>4601177.9451000001</v>
      </c>
      <c r="AB27" s="157">
        <v>5361326.8350999998</v>
      </c>
    </row>
    <row r="28" spans="1:28" x14ac:dyDescent="0.2">
      <c r="A28" s="99" t="s">
        <v>97</v>
      </c>
      <c r="B28" s="153">
        <v>132764963.66850001</v>
      </c>
      <c r="C28" s="153">
        <v>133443937.25846899</v>
      </c>
      <c r="D28" s="153">
        <v>266208900.92696899</v>
      </c>
      <c r="E28" s="154">
        <v>5777464.7050536592</v>
      </c>
      <c r="F28" s="154">
        <v>5525090.3275320493</v>
      </c>
      <c r="G28" s="154">
        <v>11302555.032585708</v>
      </c>
      <c r="H28" s="106">
        <v>0.13009699999999999</v>
      </c>
      <c r="I28" s="102">
        <v>7.9691699639149335E-2</v>
      </c>
      <c r="J28" s="106">
        <v>0.104672</v>
      </c>
      <c r="K28" s="103">
        <v>59.274999999999999</v>
      </c>
      <c r="L28" s="103">
        <v>52.24240462281756</v>
      </c>
      <c r="M28" s="103">
        <v>55.7333</v>
      </c>
      <c r="N28" s="157">
        <v>6354725.1711999997</v>
      </c>
      <c r="O28" s="157">
        <v>6719110.8421999998</v>
      </c>
      <c r="P28" s="157">
        <v>13073836.0134</v>
      </c>
      <c r="Q28" s="157">
        <v>122546303.03740001</v>
      </c>
      <c r="R28" s="157">
        <v>126425383.15476899</v>
      </c>
      <c r="S28" s="157">
        <v>248971686.19216901</v>
      </c>
      <c r="T28" s="157">
        <v>3059654.3488999996</v>
      </c>
      <c r="U28" s="157">
        <v>299443.26150000002</v>
      </c>
      <c r="V28" s="157">
        <v>3359097.6103999997</v>
      </c>
      <c r="W28" s="157">
        <v>7159006.2822000002</v>
      </c>
      <c r="X28" s="157">
        <v>6719110.8421999998</v>
      </c>
      <c r="Y28" s="157">
        <v>13878117.124400001</v>
      </c>
      <c r="Z28" s="157">
        <v>0</v>
      </c>
      <c r="AA28" s="157">
        <v>0</v>
      </c>
      <c r="AB28" s="157">
        <v>0</v>
      </c>
    </row>
    <row r="29" spans="1:28" x14ac:dyDescent="0.2">
      <c r="A29" s="99" t="s">
        <v>98</v>
      </c>
      <c r="B29" s="153">
        <v>78399378.095196679</v>
      </c>
      <c r="C29" s="153">
        <v>211620444.36297444</v>
      </c>
      <c r="D29" s="153">
        <v>290019822.45817113</v>
      </c>
      <c r="E29" s="154">
        <v>665811.48556034989</v>
      </c>
      <c r="F29" s="154">
        <v>246664.82110674999</v>
      </c>
      <c r="G29" s="154">
        <v>912476.30666709994</v>
      </c>
      <c r="H29" s="106">
        <v>0.119243</v>
      </c>
      <c r="I29" s="102">
        <v>8.3812606063327952E-2</v>
      </c>
      <c r="J29" s="106">
        <v>9.2386300000000005E-2</v>
      </c>
      <c r="K29" s="103">
        <v>80.468000000000004</v>
      </c>
      <c r="L29" s="103">
        <v>60.582101258080264</v>
      </c>
      <c r="M29" s="103">
        <v>65.393699999999995</v>
      </c>
      <c r="N29" s="157">
        <v>61.76</v>
      </c>
      <c r="O29" s="157">
        <v>0</v>
      </c>
      <c r="P29" s="157">
        <v>61.76</v>
      </c>
      <c r="Q29" s="157">
        <v>75543187.154842153</v>
      </c>
      <c r="R29" s="157">
        <v>197987391.69137445</v>
      </c>
      <c r="S29" s="157">
        <v>273530578.84621662</v>
      </c>
      <c r="T29" s="157">
        <v>86872.845100000006</v>
      </c>
      <c r="U29" s="157">
        <v>13244053.252099998</v>
      </c>
      <c r="V29" s="157">
        <v>13330926.097199999</v>
      </c>
      <c r="W29" s="157">
        <v>2769318.0952545297</v>
      </c>
      <c r="X29" s="157">
        <v>388999.41950000002</v>
      </c>
      <c r="Y29" s="157">
        <v>3158317.5147545296</v>
      </c>
      <c r="Z29" s="157">
        <v>0</v>
      </c>
      <c r="AA29" s="157">
        <v>0</v>
      </c>
      <c r="AB29" s="157">
        <v>0</v>
      </c>
    </row>
    <row r="30" spans="1:28" x14ac:dyDescent="0.2">
      <c r="A30" s="99" t="s">
        <v>99</v>
      </c>
      <c r="B30" s="153">
        <v>1970790987.7742047</v>
      </c>
      <c r="C30" s="153">
        <v>2632693130.227849</v>
      </c>
      <c r="D30" s="153">
        <v>4603484118.0020542</v>
      </c>
      <c r="E30" s="154">
        <v>38604500.390823349</v>
      </c>
      <c r="F30" s="154">
        <v>20356376.627075702</v>
      </c>
      <c r="G30" s="154">
        <v>58960877.017899051</v>
      </c>
      <c r="H30" s="106">
        <v>0.14266699999999999</v>
      </c>
      <c r="I30" s="102">
        <v>8.912524593520707E-2</v>
      </c>
      <c r="J30" s="106">
        <v>0.10986600000000001</v>
      </c>
      <c r="K30" s="103">
        <v>73.487899999999996</v>
      </c>
      <c r="L30" s="103">
        <v>90.774006261115588</v>
      </c>
      <c r="M30" s="103">
        <v>82.321399999999997</v>
      </c>
      <c r="N30" s="157">
        <v>36630956.217842616</v>
      </c>
      <c r="O30" s="157">
        <v>28154993.891451478</v>
      </c>
      <c r="P30" s="157">
        <v>64785950.109294094</v>
      </c>
      <c r="Q30" s="157">
        <v>1838125009.0807807</v>
      </c>
      <c r="R30" s="157">
        <v>2367276695.174058</v>
      </c>
      <c r="S30" s="157">
        <v>4205401704.2548385</v>
      </c>
      <c r="T30" s="157">
        <v>74195956.759064659</v>
      </c>
      <c r="U30" s="157">
        <v>213120665.70392001</v>
      </c>
      <c r="V30" s="157">
        <v>287316622.46298468</v>
      </c>
      <c r="W30" s="157">
        <v>56250195.112059459</v>
      </c>
      <c r="X30" s="157">
        <v>50420007.475351483</v>
      </c>
      <c r="Y30" s="157">
        <v>106670202.58741094</v>
      </c>
      <c r="Z30" s="157">
        <v>2219826.8223000001</v>
      </c>
      <c r="AA30" s="157">
        <v>1875761.8745200001</v>
      </c>
      <c r="AB30" s="157">
        <v>4095588.6968200002</v>
      </c>
    </row>
    <row r="31" spans="1:28" x14ac:dyDescent="0.2">
      <c r="A31" s="99" t="s">
        <v>100</v>
      </c>
      <c r="B31" s="153">
        <v>3437425019.284615</v>
      </c>
      <c r="C31" s="153">
        <v>520201150.78259718</v>
      </c>
      <c r="D31" s="153">
        <v>3957626170.0672121</v>
      </c>
      <c r="E31" s="154">
        <v>87540793.539885491</v>
      </c>
      <c r="F31" s="154">
        <v>8884114.19360709</v>
      </c>
      <c r="G31" s="154">
        <v>96424907.733492583</v>
      </c>
      <c r="H31" s="106">
        <v>0.15277099999999999</v>
      </c>
      <c r="I31" s="102">
        <v>8.4646672919753654E-2</v>
      </c>
      <c r="J31" s="106">
        <v>0.141601</v>
      </c>
      <c r="K31" s="103">
        <v>59.926499999999997</v>
      </c>
      <c r="L31" s="103">
        <v>83.974732772637097</v>
      </c>
      <c r="M31" s="103">
        <v>62.850900000000003</v>
      </c>
      <c r="N31" s="157">
        <v>86752380.218134671</v>
      </c>
      <c r="O31" s="157">
        <v>12508236.664222</v>
      </c>
      <c r="P31" s="157">
        <v>99260616.882356673</v>
      </c>
      <c r="Q31" s="157">
        <v>3144218871.1007853</v>
      </c>
      <c r="R31" s="157">
        <v>459548791.91711831</v>
      </c>
      <c r="S31" s="157">
        <v>3603767663.0179033</v>
      </c>
      <c r="T31" s="157">
        <v>173135917.07900506</v>
      </c>
      <c r="U31" s="157">
        <v>39824702.785484873</v>
      </c>
      <c r="V31" s="157">
        <v>212960619.86448994</v>
      </c>
      <c r="W31" s="157">
        <v>116820425.79492496</v>
      </c>
      <c r="X31" s="157">
        <v>19669010.018093999</v>
      </c>
      <c r="Y31" s="157">
        <v>136489435.81301895</v>
      </c>
      <c r="Z31" s="157">
        <v>3249805.3098999998</v>
      </c>
      <c r="AA31" s="157">
        <v>1158646.0619000001</v>
      </c>
      <c r="AB31" s="157">
        <v>4408451.3717999998</v>
      </c>
    </row>
    <row r="32" spans="1:28" x14ac:dyDescent="0.2">
      <c r="A32" s="99" t="s">
        <v>166</v>
      </c>
      <c r="B32" s="153">
        <v>269270294.36415565</v>
      </c>
      <c r="C32" s="153">
        <v>444289867.34255934</v>
      </c>
      <c r="D32" s="153">
        <v>713560161.70671499</v>
      </c>
      <c r="E32" s="154">
        <v>3472983.9632588695</v>
      </c>
      <c r="F32" s="154">
        <v>6293245.0876261191</v>
      </c>
      <c r="G32" s="154">
        <v>9766229.0508849882</v>
      </c>
      <c r="H32" s="106">
        <v>0.15354599999999999</v>
      </c>
      <c r="I32" s="102">
        <v>9.4075759915024496E-2</v>
      </c>
      <c r="J32" s="106">
        <v>0.116697</v>
      </c>
      <c r="K32" s="103">
        <v>47.0002</v>
      </c>
      <c r="L32" s="103">
        <v>58.697301405681316</v>
      </c>
      <c r="M32" s="103">
        <v>54.074300000000001</v>
      </c>
      <c r="N32" s="157">
        <v>5527070.4847200997</v>
      </c>
      <c r="O32" s="157">
        <v>3147290.635638</v>
      </c>
      <c r="P32" s="157">
        <v>8674361.1203581002</v>
      </c>
      <c r="Q32" s="157">
        <v>256274394.91847542</v>
      </c>
      <c r="R32" s="157">
        <v>324579838.26735538</v>
      </c>
      <c r="S32" s="157">
        <v>580854233.18583083</v>
      </c>
      <c r="T32" s="157">
        <v>6450347.9008601196</v>
      </c>
      <c r="U32" s="157">
        <v>114890513.954561</v>
      </c>
      <c r="V32" s="157">
        <v>121340861.85542111</v>
      </c>
      <c r="W32" s="157">
        <v>6519205.2148201</v>
      </c>
      <c r="X32" s="157">
        <v>4393353.0638990002</v>
      </c>
      <c r="Y32" s="157">
        <v>10912558.278719101</v>
      </c>
      <c r="Z32" s="157">
        <v>26346.33</v>
      </c>
      <c r="AA32" s="157">
        <v>426162.056744</v>
      </c>
      <c r="AB32" s="157">
        <v>452508.38674400002</v>
      </c>
    </row>
    <row r="33" spans="1:28" x14ac:dyDescent="0.2">
      <c r="A33" s="99" t="s">
        <v>197</v>
      </c>
      <c r="B33" s="153">
        <v>220996989.59540004</v>
      </c>
      <c r="C33" s="153">
        <v>594187519.02206266</v>
      </c>
      <c r="D33" s="153">
        <v>815184508.61746264</v>
      </c>
      <c r="E33" s="154">
        <v>2685488.8685131599</v>
      </c>
      <c r="F33" s="154">
        <v>24687759.710870795</v>
      </c>
      <c r="G33" s="154">
        <v>27373248.579383954</v>
      </c>
      <c r="H33" s="106">
        <v>0.13153500000000001</v>
      </c>
      <c r="I33" s="102">
        <v>9.4286282463613785E-2</v>
      </c>
      <c r="J33" s="106">
        <v>0.104681</v>
      </c>
      <c r="K33" s="103">
        <v>57.274700000000003</v>
      </c>
      <c r="L33" s="103">
        <v>73.01621017988667</v>
      </c>
      <c r="M33" s="103">
        <v>68.599800000000002</v>
      </c>
      <c r="N33" s="157">
        <v>3069248.38</v>
      </c>
      <c r="O33" s="157">
        <v>15985870.7393</v>
      </c>
      <c r="P33" s="157">
        <v>19055119.1193</v>
      </c>
      <c r="Q33" s="157">
        <v>199076186.2854</v>
      </c>
      <c r="R33" s="157">
        <v>425351528.81956261</v>
      </c>
      <c r="S33" s="157">
        <v>624427715.10496271</v>
      </c>
      <c r="T33" s="157">
        <v>5187468.5500000007</v>
      </c>
      <c r="U33" s="157">
        <v>116703866.9059</v>
      </c>
      <c r="V33" s="157">
        <v>121891335.4559</v>
      </c>
      <c r="W33" s="157">
        <v>12224588.77</v>
      </c>
      <c r="X33" s="157">
        <v>49276286.509100005</v>
      </c>
      <c r="Y33" s="157">
        <v>61500875.279100001</v>
      </c>
      <c r="Z33" s="157">
        <v>4508745.99</v>
      </c>
      <c r="AA33" s="157">
        <v>2855836.7875000001</v>
      </c>
      <c r="AB33" s="157">
        <v>7364582.7774999999</v>
      </c>
    </row>
    <row r="34" spans="1:28" x14ac:dyDescent="0.2">
      <c r="A34" s="100" t="s">
        <v>101</v>
      </c>
      <c r="B34" s="153">
        <v>29155705668.10556</v>
      </c>
      <c r="C34" s="153">
        <v>5667740169.884263</v>
      </c>
      <c r="D34" s="153">
        <v>34823445837.989822</v>
      </c>
      <c r="E34" s="154">
        <v>576063353.26448238</v>
      </c>
      <c r="F34" s="154">
        <v>29815638.199970283</v>
      </c>
      <c r="G34" s="154">
        <v>605878991.46445262</v>
      </c>
      <c r="H34" s="106">
        <v>0.156281</v>
      </c>
      <c r="I34" s="102">
        <v>7.5323050471840833E-2</v>
      </c>
      <c r="J34" s="106">
        <v>0.14287</v>
      </c>
      <c r="K34" s="103">
        <v>94.597800000000007</v>
      </c>
      <c r="L34" s="103">
        <v>136.53737497603814</v>
      </c>
      <c r="M34" s="103">
        <v>101.26300000000001</v>
      </c>
      <c r="N34" s="157">
        <v>286857672.01419687</v>
      </c>
      <c r="O34" s="157">
        <v>36005521.386375993</v>
      </c>
      <c r="P34" s="157">
        <v>322863193.4005729</v>
      </c>
      <c r="Q34" s="157">
        <v>27332669824.310677</v>
      </c>
      <c r="R34" s="157">
        <v>5442469000.4624233</v>
      </c>
      <c r="S34" s="157">
        <v>32775138824.773102</v>
      </c>
      <c r="T34" s="157">
        <v>1293536223.6992383</v>
      </c>
      <c r="U34" s="157">
        <v>140324008.38455889</v>
      </c>
      <c r="V34" s="157">
        <v>1433860232.0837972</v>
      </c>
      <c r="W34" s="157">
        <v>484539402.45304519</v>
      </c>
      <c r="X34" s="157">
        <v>71300410.178880215</v>
      </c>
      <c r="Y34" s="157">
        <v>555839812.63192534</v>
      </c>
      <c r="Z34" s="157">
        <v>44960217.6426</v>
      </c>
      <c r="AA34" s="157">
        <v>13646750.8584</v>
      </c>
      <c r="AB34" s="157">
        <v>58606968.501000002</v>
      </c>
    </row>
    <row r="35" spans="1:28" x14ac:dyDescent="0.2">
      <c r="A35" s="99" t="s">
        <v>198</v>
      </c>
      <c r="B35" s="153">
        <v>267378481.33458522</v>
      </c>
      <c r="C35" s="153">
        <v>38007510.203492001</v>
      </c>
      <c r="D35" s="153">
        <v>305385991.53807724</v>
      </c>
      <c r="E35" s="154">
        <v>3121339.8432981102</v>
      </c>
      <c r="F35" s="154">
        <v>604250.14420063002</v>
      </c>
      <c r="G35" s="154">
        <v>3725589.9874987402</v>
      </c>
      <c r="H35" s="106">
        <v>0.18529000000000001</v>
      </c>
      <c r="I35" s="102">
        <v>8.5577079122966401E-2</v>
      </c>
      <c r="J35" s="106">
        <v>0.10506600000000001</v>
      </c>
      <c r="K35" s="103">
        <v>51.807899999999997</v>
      </c>
      <c r="L35" s="103">
        <v>62.663420661239627</v>
      </c>
      <c r="M35" s="103">
        <v>45.397100000000002</v>
      </c>
      <c r="N35" s="157">
        <v>3053198.2415111503</v>
      </c>
      <c r="O35" s="157">
        <v>0</v>
      </c>
      <c r="P35" s="157">
        <v>3053198.2415111503</v>
      </c>
      <c r="Q35" s="157">
        <v>255352500.70770776</v>
      </c>
      <c r="R35" s="157">
        <v>35664878.956192002</v>
      </c>
      <c r="S35" s="157">
        <v>291017379.66389978</v>
      </c>
      <c r="T35" s="157">
        <v>7540978.1552453395</v>
      </c>
      <c r="U35" s="157">
        <v>1488236.2789</v>
      </c>
      <c r="V35" s="157">
        <v>9029214.4341453388</v>
      </c>
      <c r="W35" s="157">
        <v>4485002.4716321304</v>
      </c>
      <c r="X35" s="157">
        <v>854394.9683999999</v>
      </c>
      <c r="Y35" s="157">
        <v>5339397.4400321301</v>
      </c>
      <c r="Z35" s="157">
        <v>0</v>
      </c>
      <c r="AA35" s="157">
        <v>0</v>
      </c>
      <c r="AB35" s="157">
        <v>0</v>
      </c>
    </row>
    <row r="36" spans="1:28" x14ac:dyDescent="0.2">
      <c r="A36" s="99" t="s">
        <v>199</v>
      </c>
      <c r="B36" s="153">
        <v>16053593732.317692</v>
      </c>
      <c r="C36" s="153">
        <v>1323566194.8029628</v>
      </c>
      <c r="D36" s="153">
        <v>17377159927.120655</v>
      </c>
      <c r="E36" s="154">
        <v>491256577.21681869</v>
      </c>
      <c r="F36" s="154">
        <v>4669451.7543300595</v>
      </c>
      <c r="G36" s="154">
        <v>495926028.97114873</v>
      </c>
      <c r="H36" s="106">
        <v>0.17216100000000001</v>
      </c>
      <c r="I36" s="102">
        <v>7.3613972561350216E-2</v>
      </c>
      <c r="J36" s="106">
        <v>0.16488</v>
      </c>
      <c r="K36" s="103">
        <v>62.866100000000003</v>
      </c>
      <c r="L36" s="103">
        <v>92.402094692547465</v>
      </c>
      <c r="M36" s="103">
        <v>65.089699999999993</v>
      </c>
      <c r="N36" s="157">
        <v>202289350.73510039</v>
      </c>
      <c r="O36" s="157">
        <v>3866339.2325369995</v>
      </c>
      <c r="P36" s="157">
        <v>206155689.96763739</v>
      </c>
      <c r="Q36" s="157">
        <v>14779494038.403873</v>
      </c>
      <c r="R36" s="157">
        <v>1277499092.8298645</v>
      </c>
      <c r="S36" s="157">
        <v>16056993131.233738</v>
      </c>
      <c r="T36" s="157">
        <v>905121338.97310257</v>
      </c>
      <c r="U36" s="157">
        <v>29672696.402713001</v>
      </c>
      <c r="V36" s="157">
        <v>934794035.37581563</v>
      </c>
      <c r="W36" s="157">
        <v>352610752.14871609</v>
      </c>
      <c r="X36" s="157">
        <v>14010162.0348852</v>
      </c>
      <c r="Y36" s="157">
        <v>366620914.18360132</v>
      </c>
      <c r="Z36" s="157">
        <v>16367602.792000001</v>
      </c>
      <c r="AA36" s="157">
        <v>2384243.5354999998</v>
      </c>
      <c r="AB36" s="157">
        <v>18751846.327500001</v>
      </c>
    </row>
    <row r="37" spans="1:28" x14ac:dyDescent="0.2">
      <c r="A37" s="99" t="s">
        <v>200</v>
      </c>
      <c r="B37" s="153">
        <v>34148.253499999999</v>
      </c>
      <c r="C37" s="153">
        <v>0</v>
      </c>
      <c r="D37" s="153">
        <v>34148.253499999999</v>
      </c>
      <c r="E37" s="154">
        <v>4060.9875989800003</v>
      </c>
      <c r="F37" s="154">
        <v>0</v>
      </c>
      <c r="G37" s="154">
        <v>4060.9875989800003</v>
      </c>
      <c r="H37" s="106">
        <v>0.289246</v>
      </c>
      <c r="I37" s="102" t="s">
        <v>269</v>
      </c>
      <c r="J37" s="106">
        <v>0.289246</v>
      </c>
      <c r="K37" s="103">
        <v>42.3431</v>
      </c>
      <c r="L37" s="103" t="s">
        <v>269</v>
      </c>
      <c r="M37" s="103">
        <v>42.3431</v>
      </c>
      <c r="N37" s="157">
        <v>648.79</v>
      </c>
      <c r="O37" s="157">
        <v>0</v>
      </c>
      <c r="P37" s="157">
        <v>648.79</v>
      </c>
      <c r="Q37" s="157">
        <v>12874.252499999999</v>
      </c>
      <c r="R37" s="157">
        <v>0</v>
      </c>
      <c r="S37" s="157">
        <v>12874.252499999999</v>
      </c>
      <c r="T37" s="157">
        <v>16452.840100000001</v>
      </c>
      <c r="U37" s="157">
        <v>0</v>
      </c>
      <c r="V37" s="157">
        <v>16452.840100000001</v>
      </c>
      <c r="W37" s="157">
        <v>4821.1608999999999</v>
      </c>
      <c r="X37" s="157">
        <v>0</v>
      </c>
      <c r="Y37" s="157">
        <v>4821.1608999999999</v>
      </c>
      <c r="Z37" s="157">
        <v>0</v>
      </c>
      <c r="AA37" s="157">
        <v>0</v>
      </c>
      <c r="AB37" s="157">
        <v>0</v>
      </c>
    </row>
    <row r="38" spans="1:28" x14ac:dyDescent="0.2">
      <c r="A38" s="99" t="s">
        <v>102</v>
      </c>
      <c r="B38" s="153">
        <v>594016891.47555721</v>
      </c>
      <c r="C38" s="153">
        <v>14.197800000000001</v>
      </c>
      <c r="D38" s="153">
        <v>594016905.67335725</v>
      </c>
      <c r="E38" s="154">
        <v>17886339.44982291</v>
      </c>
      <c r="F38" s="154">
        <v>0</v>
      </c>
      <c r="G38" s="154">
        <v>17886339.44982291</v>
      </c>
      <c r="H38" s="106">
        <v>0.180615</v>
      </c>
      <c r="I38" s="102" t="s">
        <v>269</v>
      </c>
      <c r="J38" s="106">
        <v>0.180615</v>
      </c>
      <c r="K38" s="103">
        <v>22.876300000000001</v>
      </c>
      <c r="L38" s="103" t="s">
        <v>269</v>
      </c>
      <c r="M38" s="103">
        <v>22.876300000000001</v>
      </c>
      <c r="N38" s="157">
        <v>9247669.4606999997</v>
      </c>
      <c r="O38" s="157">
        <v>0</v>
      </c>
      <c r="P38" s="157">
        <v>9247669.4606999997</v>
      </c>
      <c r="Q38" s="157">
        <v>562256162.31135726</v>
      </c>
      <c r="R38" s="157">
        <v>14.197800000000001</v>
      </c>
      <c r="S38" s="157">
        <v>562256176.5091573</v>
      </c>
      <c r="T38" s="157">
        <v>21198520.925799999</v>
      </c>
      <c r="U38" s="157">
        <v>0</v>
      </c>
      <c r="V38" s="157">
        <v>21198520.925799999</v>
      </c>
      <c r="W38" s="157">
        <v>10562208.238400001</v>
      </c>
      <c r="X38" s="157">
        <v>0</v>
      </c>
      <c r="Y38" s="157">
        <v>10562208.238400001</v>
      </c>
      <c r="Z38" s="157">
        <v>0</v>
      </c>
      <c r="AA38" s="157">
        <v>0</v>
      </c>
      <c r="AB38" s="157">
        <v>0</v>
      </c>
    </row>
    <row r="39" spans="1:28" x14ac:dyDescent="0.2">
      <c r="A39" s="99" t="s">
        <v>103</v>
      </c>
      <c r="B39" s="153">
        <v>77600540.8442</v>
      </c>
      <c r="C39" s="153">
        <v>11535527.778021002</v>
      </c>
      <c r="D39" s="153">
        <v>89136068.622221008</v>
      </c>
      <c r="E39" s="154">
        <v>5898832.2832298297</v>
      </c>
      <c r="F39" s="154">
        <v>2970664.5490841004</v>
      </c>
      <c r="G39" s="154">
        <v>8869496.8323139306</v>
      </c>
      <c r="H39" s="106">
        <v>0.148038</v>
      </c>
      <c r="I39" s="102">
        <v>8.8127315588282518E-2</v>
      </c>
      <c r="J39" s="106">
        <v>0.14141000000000001</v>
      </c>
      <c r="K39" s="103">
        <v>238.44800000000001</v>
      </c>
      <c r="L39" s="103">
        <v>54.832054960250396</v>
      </c>
      <c r="M39" s="103">
        <v>217.727</v>
      </c>
      <c r="N39" s="157">
        <v>3814222.4213999999</v>
      </c>
      <c r="O39" s="157">
        <v>2766184.9220800004</v>
      </c>
      <c r="P39" s="157">
        <v>6580407.3434800003</v>
      </c>
      <c r="Q39" s="157">
        <v>65707343.88279999</v>
      </c>
      <c r="R39" s="157">
        <v>8161157.0769510027</v>
      </c>
      <c r="S39" s="157">
        <v>73868500.959751025</v>
      </c>
      <c r="T39" s="157">
        <v>7787438.1499999994</v>
      </c>
      <c r="U39" s="157">
        <v>397134.48609999998</v>
      </c>
      <c r="V39" s="157">
        <v>8184572.6360999998</v>
      </c>
      <c r="W39" s="157">
        <v>4104480.8514</v>
      </c>
      <c r="X39" s="157">
        <v>2977236.2149700006</v>
      </c>
      <c r="Y39" s="157">
        <v>7081717.0663700011</v>
      </c>
      <c r="Z39" s="157">
        <v>1277.96</v>
      </c>
      <c r="AA39" s="157">
        <v>0</v>
      </c>
      <c r="AB39" s="157">
        <v>1277.96</v>
      </c>
    </row>
    <row r="40" spans="1:28" x14ac:dyDescent="0.2">
      <c r="A40" s="99" t="s">
        <v>104</v>
      </c>
      <c r="B40" s="153">
        <v>701105094.8065455</v>
      </c>
      <c r="C40" s="153">
        <v>5139952.9508959996</v>
      </c>
      <c r="D40" s="153">
        <v>706245047.75744152</v>
      </c>
      <c r="E40" s="154">
        <v>24648676.975670639</v>
      </c>
      <c r="F40" s="154">
        <v>1279396.2762939401</v>
      </c>
      <c r="G40" s="154">
        <v>25928073.25196458</v>
      </c>
      <c r="H40" s="106">
        <v>0.293244</v>
      </c>
      <c r="I40" s="102">
        <v>0.33446534182311255</v>
      </c>
      <c r="J40" s="106">
        <v>0.29350199999999999</v>
      </c>
      <c r="K40" s="103">
        <v>326.97899999999998</v>
      </c>
      <c r="L40" s="103">
        <v>298.35201516320825</v>
      </c>
      <c r="M40" s="103">
        <v>326.76600000000002</v>
      </c>
      <c r="N40" s="157">
        <v>12831304.979387719</v>
      </c>
      <c r="O40" s="157">
        <v>1188265.6226999999</v>
      </c>
      <c r="P40" s="157">
        <v>14019570.602087719</v>
      </c>
      <c r="Q40" s="157">
        <v>651197823.72078156</v>
      </c>
      <c r="R40" s="157">
        <v>3737292.9421959994</v>
      </c>
      <c r="S40" s="157">
        <v>654935116.66297758</v>
      </c>
      <c r="T40" s="157">
        <v>34882300.510459438</v>
      </c>
      <c r="U40" s="157">
        <v>166496.47409999999</v>
      </c>
      <c r="V40" s="157">
        <v>35048796.984559439</v>
      </c>
      <c r="W40" s="157">
        <v>14713087.39630449</v>
      </c>
      <c r="X40" s="157">
        <v>1236163.5346000001</v>
      </c>
      <c r="Y40" s="157">
        <v>15949250.930904491</v>
      </c>
      <c r="Z40" s="157">
        <v>311883.179</v>
      </c>
      <c r="AA40" s="157">
        <v>0</v>
      </c>
      <c r="AB40" s="157">
        <v>311883.179</v>
      </c>
    </row>
    <row r="41" spans="1:28" x14ac:dyDescent="0.2">
      <c r="A41" s="99" t="s">
        <v>105</v>
      </c>
      <c r="B41" s="153">
        <v>10722967645.582319</v>
      </c>
      <c r="C41" s="153">
        <v>4288752317.2499266</v>
      </c>
      <c r="D41" s="153">
        <v>15011719962.832245</v>
      </c>
      <c r="E41" s="154">
        <v>29377983.17983548</v>
      </c>
      <c r="F41" s="154">
        <v>20239389.397705998</v>
      </c>
      <c r="G41" s="154">
        <v>49617372.577541478</v>
      </c>
      <c r="H41" s="106">
        <v>0.11856700000000001</v>
      </c>
      <c r="I41" s="102">
        <v>7.5402827065681272E-2</v>
      </c>
      <c r="J41" s="106">
        <v>0.10627</v>
      </c>
      <c r="K41" s="103">
        <v>137.19999999999999</v>
      </c>
      <c r="L41" s="103">
        <v>151.0034310504256</v>
      </c>
      <c r="M41" s="103">
        <v>141.10300000000001</v>
      </c>
      <c r="N41" s="157">
        <v>44617006.597360007</v>
      </c>
      <c r="O41" s="157">
        <v>28127696.191179</v>
      </c>
      <c r="P41" s="157">
        <v>72744702.788539007</v>
      </c>
      <c r="Q41" s="157">
        <v>10320662026.677547</v>
      </c>
      <c r="R41" s="157">
        <v>4116740935.0624475</v>
      </c>
      <c r="S41" s="157">
        <v>14437402961.739994</v>
      </c>
      <c r="T41" s="157">
        <v>292229145.95771295</v>
      </c>
      <c r="U41" s="157">
        <v>108590468.71537191</v>
      </c>
      <c r="V41" s="157">
        <v>400819614.67308486</v>
      </c>
      <c r="W41" s="157">
        <v>81797019.235460013</v>
      </c>
      <c r="X41" s="157">
        <v>52158406.149206996</v>
      </c>
      <c r="Y41" s="157">
        <v>133955425.38466701</v>
      </c>
      <c r="Z41" s="157">
        <v>28279453.711599998</v>
      </c>
      <c r="AA41" s="157">
        <v>11262507.322900001</v>
      </c>
      <c r="AB41" s="157">
        <v>39541961.034500003</v>
      </c>
    </row>
    <row r="42" spans="1:28" s="112" customFormat="1" x14ac:dyDescent="0.2">
      <c r="A42" s="108" t="s">
        <v>201</v>
      </c>
      <c r="B42" s="155">
        <v>7866054883.1054068</v>
      </c>
      <c r="C42" s="155">
        <v>3609881851.1139021</v>
      </c>
      <c r="D42" s="155">
        <v>11475936734.219309</v>
      </c>
      <c r="E42" s="156">
        <v>22117692.009565752</v>
      </c>
      <c r="F42" s="156">
        <v>18520089.05470039</v>
      </c>
      <c r="G42" s="156">
        <v>40637781.064266145</v>
      </c>
      <c r="H42" s="109">
        <v>0.117885</v>
      </c>
      <c r="I42" s="110">
        <v>7.5311354749376364E-2</v>
      </c>
      <c r="J42" s="109">
        <v>0.104492</v>
      </c>
      <c r="K42" s="111">
        <v>140.387</v>
      </c>
      <c r="L42" s="111">
        <v>152.53698669159698</v>
      </c>
      <c r="M42" s="111">
        <v>144.172</v>
      </c>
      <c r="N42" s="158">
        <v>36926127.329900004</v>
      </c>
      <c r="O42" s="158">
        <v>27010920.823541999</v>
      </c>
      <c r="P42" s="158">
        <v>63937048.153442003</v>
      </c>
      <c r="Q42" s="158">
        <v>7543477363.9701548</v>
      </c>
      <c r="R42" s="158">
        <v>3456354605.1971908</v>
      </c>
      <c r="S42" s="158">
        <v>10999831969.167345</v>
      </c>
      <c r="T42" s="158">
        <v>225767317.55355173</v>
      </c>
      <c r="U42" s="158">
        <v>94440953.955469713</v>
      </c>
      <c r="V42" s="158">
        <v>320208271.50902146</v>
      </c>
      <c r="W42" s="158">
        <v>69098871.890799999</v>
      </c>
      <c r="X42" s="158">
        <v>47823784.638342001</v>
      </c>
      <c r="Y42" s="158">
        <v>116922656.52914199</v>
      </c>
      <c r="Z42" s="158">
        <v>27711329.690899998</v>
      </c>
      <c r="AA42" s="158">
        <v>11262507.322900001</v>
      </c>
      <c r="AB42" s="158">
        <v>38973837.013799995</v>
      </c>
    </row>
    <row r="43" spans="1:28" s="112" customFormat="1" x14ac:dyDescent="0.2">
      <c r="A43" s="108" t="s">
        <v>202</v>
      </c>
      <c r="B43" s="155">
        <v>1872053547.9536042</v>
      </c>
      <c r="C43" s="155">
        <v>497395823.17967123</v>
      </c>
      <c r="D43" s="155">
        <v>2369449371.1332755</v>
      </c>
      <c r="E43" s="156">
        <v>4017944.5209081606</v>
      </c>
      <c r="F43" s="156">
        <v>1173435.9803092401</v>
      </c>
      <c r="G43" s="156">
        <v>5191380.5012174007</v>
      </c>
      <c r="H43" s="109">
        <v>0.116218</v>
      </c>
      <c r="I43" s="110">
        <v>7.6264261351809054E-2</v>
      </c>
      <c r="J43" s="109">
        <v>0.107944</v>
      </c>
      <c r="K43" s="111">
        <v>138.38</v>
      </c>
      <c r="L43" s="111">
        <v>137.90370155091733</v>
      </c>
      <c r="M43" s="111">
        <v>138.28299999999999</v>
      </c>
      <c r="N43" s="158">
        <v>5301874.8829999994</v>
      </c>
      <c r="O43" s="158">
        <v>904704.18153699988</v>
      </c>
      <c r="P43" s="158">
        <v>6206579.064536999</v>
      </c>
      <c r="Q43" s="158">
        <v>1819177766.1145043</v>
      </c>
      <c r="R43" s="158">
        <v>484621893.71073401</v>
      </c>
      <c r="S43" s="158">
        <v>2303799659.8252382</v>
      </c>
      <c r="T43" s="158">
        <v>44756560.538399994</v>
      </c>
      <c r="U43" s="158">
        <v>9137762.3928722106</v>
      </c>
      <c r="V43" s="158">
        <v>53894322.931272209</v>
      </c>
      <c r="W43" s="158">
        <v>7863445.7876000004</v>
      </c>
      <c r="X43" s="158">
        <v>3636167.0760649997</v>
      </c>
      <c r="Y43" s="158">
        <v>11499612.863665</v>
      </c>
      <c r="Z43" s="158">
        <v>255775.51310000001</v>
      </c>
      <c r="AA43" s="158">
        <v>0</v>
      </c>
      <c r="AB43" s="158">
        <v>255775.51310000001</v>
      </c>
    </row>
    <row r="44" spans="1:28" s="112" customFormat="1" x14ac:dyDescent="0.2">
      <c r="A44" s="108" t="s">
        <v>203</v>
      </c>
      <c r="B44" s="155">
        <v>984859214.52330709</v>
      </c>
      <c r="C44" s="155">
        <v>181474642.95645303</v>
      </c>
      <c r="D44" s="155">
        <v>1166333857.4797602</v>
      </c>
      <c r="E44" s="156">
        <v>3242346.6493615606</v>
      </c>
      <c r="F44" s="156">
        <v>545864.36259637005</v>
      </c>
      <c r="G44" s="156">
        <v>3788211.0119579304</v>
      </c>
      <c r="H44" s="109">
        <v>0.126556</v>
      </c>
      <c r="I44" s="110">
        <v>7.5544892746339617E-2</v>
      </c>
      <c r="J44" s="109">
        <v>0.118821</v>
      </c>
      <c r="K44" s="111">
        <v>109.511</v>
      </c>
      <c r="L44" s="111">
        <v>156.4354759037455</v>
      </c>
      <c r="M44" s="111">
        <v>116.699</v>
      </c>
      <c r="N44" s="158">
        <v>2389004.38436</v>
      </c>
      <c r="O44" s="158">
        <v>212071.18610000002</v>
      </c>
      <c r="P44" s="158">
        <v>2601075.5704600001</v>
      </c>
      <c r="Q44" s="158">
        <v>958006896.59298587</v>
      </c>
      <c r="R44" s="158">
        <v>175764436.15452304</v>
      </c>
      <c r="S44" s="158">
        <v>1133771332.7475088</v>
      </c>
      <c r="T44" s="158">
        <v>21705267.865661211</v>
      </c>
      <c r="U44" s="158">
        <v>5011752.3670300003</v>
      </c>
      <c r="V44" s="158">
        <v>26717020.232691213</v>
      </c>
      <c r="W44" s="158">
        <v>4834701.5570599996</v>
      </c>
      <c r="X44" s="158">
        <v>698454.43489999999</v>
      </c>
      <c r="Y44" s="158">
        <v>5533155.9919599993</v>
      </c>
      <c r="Z44" s="158">
        <v>312348.50760000001</v>
      </c>
      <c r="AA44" s="158">
        <v>0</v>
      </c>
      <c r="AB44" s="158">
        <v>312348.50760000001</v>
      </c>
    </row>
    <row r="45" spans="1:28" x14ac:dyDescent="0.2">
      <c r="A45" s="99" t="s">
        <v>204</v>
      </c>
      <c r="B45" s="153">
        <v>725604994.6099</v>
      </c>
      <c r="C45" s="153">
        <v>423115.07199999999</v>
      </c>
      <c r="D45" s="153">
        <v>726028109.68190002</v>
      </c>
      <c r="E45" s="154">
        <v>3586318.2299999995</v>
      </c>
      <c r="F45" s="154">
        <v>51484.455099999999</v>
      </c>
      <c r="G45" s="154">
        <v>3637802.6850999994</v>
      </c>
      <c r="H45" s="106">
        <v>0.198215</v>
      </c>
      <c r="I45" s="102">
        <v>0.19494800000000001</v>
      </c>
      <c r="J45" s="106">
        <v>0.198216</v>
      </c>
      <c r="K45" s="103">
        <v>13.229100000000001</v>
      </c>
      <c r="L45" s="103">
        <v>157.37299999999999</v>
      </c>
      <c r="M45" s="103">
        <v>13.306699999999999</v>
      </c>
      <c r="N45" s="157">
        <v>10623417.3727</v>
      </c>
      <c r="O45" s="157">
        <v>57035.417780000003</v>
      </c>
      <c r="P45" s="157">
        <v>10680452.790480001</v>
      </c>
      <c r="Q45" s="157">
        <v>686592960.17449999</v>
      </c>
      <c r="R45" s="157">
        <v>350091.67212</v>
      </c>
      <c r="S45" s="157">
        <v>686943051.84661996</v>
      </c>
      <c r="T45" s="157">
        <v>23330181.7346</v>
      </c>
      <c r="U45" s="157">
        <v>8975.9647000000004</v>
      </c>
      <c r="V45" s="157">
        <v>23339157.699299999</v>
      </c>
      <c r="W45" s="157">
        <v>15681852.700800002</v>
      </c>
      <c r="X45" s="157">
        <v>64047.43518</v>
      </c>
      <c r="Y45" s="157">
        <v>15745900.135980001</v>
      </c>
      <c r="Z45" s="157">
        <v>0</v>
      </c>
      <c r="AA45" s="157">
        <v>0</v>
      </c>
      <c r="AB45" s="157">
        <v>0</v>
      </c>
    </row>
    <row r="46" spans="1:28" x14ac:dyDescent="0.2">
      <c r="A46" s="99" t="s">
        <v>205</v>
      </c>
      <c r="B46" s="153">
        <v>8119009.6847000001</v>
      </c>
      <c r="C46" s="153">
        <v>23518.264500000001</v>
      </c>
      <c r="D46" s="153">
        <v>8142527.9491999997</v>
      </c>
      <c r="E46" s="154">
        <v>194602.23237429</v>
      </c>
      <c r="F46" s="154">
        <v>316.53730000000002</v>
      </c>
      <c r="G46" s="154">
        <v>194918.76967429</v>
      </c>
      <c r="H46" s="106">
        <v>4.2432200000000003E-2</v>
      </c>
      <c r="I46" s="102">
        <v>7.0000000000000007E-2</v>
      </c>
      <c r="J46" s="106">
        <v>4.2424400000000001E-2</v>
      </c>
      <c r="K46" s="103">
        <v>64.572199999999995</v>
      </c>
      <c r="L46" s="103">
        <v>121.73300000000002</v>
      </c>
      <c r="M46" s="103">
        <v>64.753799999999998</v>
      </c>
      <c r="N46" s="157">
        <v>44891.28</v>
      </c>
      <c r="O46" s="157">
        <v>0</v>
      </c>
      <c r="P46" s="157">
        <v>44891.28</v>
      </c>
      <c r="Q46" s="157">
        <v>7956508.3347000005</v>
      </c>
      <c r="R46" s="157">
        <v>23518.264500000001</v>
      </c>
      <c r="S46" s="157">
        <v>7980026.5992000001</v>
      </c>
      <c r="T46" s="157">
        <v>86382.02</v>
      </c>
      <c r="U46" s="157">
        <v>0</v>
      </c>
      <c r="V46" s="157">
        <v>86382.02</v>
      </c>
      <c r="W46" s="157">
        <v>76119.33</v>
      </c>
      <c r="X46" s="157">
        <v>0</v>
      </c>
      <c r="Y46" s="157">
        <v>76119.33</v>
      </c>
      <c r="Z46" s="157">
        <v>0</v>
      </c>
      <c r="AA46" s="157">
        <v>0</v>
      </c>
      <c r="AB46" s="157">
        <v>0</v>
      </c>
    </row>
    <row r="47" spans="1:28" x14ac:dyDescent="0.2">
      <c r="A47" s="100" t="s">
        <v>266</v>
      </c>
      <c r="B47" s="153">
        <v>46574596570.929825</v>
      </c>
      <c r="C47" s="153">
        <v>32969722900.337742</v>
      </c>
      <c r="D47" s="153">
        <v>79544319471.267563</v>
      </c>
      <c r="E47" s="154">
        <v>915760737.96888888</v>
      </c>
      <c r="F47" s="154">
        <v>320159697.78832674</v>
      </c>
      <c r="G47" s="154">
        <v>1235920435.7572157</v>
      </c>
      <c r="H47" s="106">
        <v>0.16034699999999999</v>
      </c>
      <c r="I47" s="102">
        <v>9.1353535075155964E-2</v>
      </c>
      <c r="J47" s="106">
        <v>0.124513</v>
      </c>
      <c r="K47" s="103">
        <v>83.914900000000003</v>
      </c>
      <c r="L47" s="103">
        <v>90.779727302220167</v>
      </c>
      <c r="M47" s="103">
        <v>85.686899999999994</v>
      </c>
      <c r="N47" s="157">
        <v>701576367.93840814</v>
      </c>
      <c r="O47" s="157">
        <v>542447187.38728976</v>
      </c>
      <c r="P47" s="157">
        <v>1244023555.3256979</v>
      </c>
      <c r="Q47" s="157">
        <v>43428049459.302643</v>
      </c>
      <c r="R47" s="157">
        <v>29955421788.666656</v>
      </c>
      <c r="S47" s="157">
        <v>73383471247.969299</v>
      </c>
      <c r="T47" s="157">
        <v>2034533581.4672821</v>
      </c>
      <c r="U47" s="157">
        <v>2067902478.1372821</v>
      </c>
      <c r="V47" s="157">
        <v>4102436059.6045642</v>
      </c>
      <c r="W47" s="157">
        <v>1036163964.6996019</v>
      </c>
      <c r="X47" s="157">
        <v>890424123.5709995</v>
      </c>
      <c r="Y47" s="157">
        <v>1926588088.2706013</v>
      </c>
      <c r="Z47" s="157">
        <v>75849565.460299999</v>
      </c>
      <c r="AA47" s="157">
        <v>55974509.962802</v>
      </c>
      <c r="AB47" s="157">
        <v>131824075.42310199</v>
      </c>
    </row>
    <row r="48" spans="1:28" x14ac:dyDescent="0.2">
      <c r="A48" s="101" t="s">
        <v>206</v>
      </c>
      <c r="B48" s="153">
        <v>7585150188.1270704</v>
      </c>
      <c r="C48" s="153">
        <v>20242664681.02026</v>
      </c>
      <c r="D48" s="153">
        <v>27827814869.147331</v>
      </c>
      <c r="E48" s="154">
        <v>124359305.78473449</v>
      </c>
      <c r="F48" s="154">
        <v>191026694.91842753</v>
      </c>
      <c r="G48" s="154">
        <v>315386000.70316201</v>
      </c>
      <c r="H48" s="106">
        <v>0.126971</v>
      </c>
      <c r="I48" s="102">
        <v>9.5285366557190485E-2</v>
      </c>
      <c r="J48" s="106">
        <v>0.103911</v>
      </c>
      <c r="K48" s="103">
        <v>58.324800000000003</v>
      </c>
      <c r="L48" s="103">
        <v>76.678727733842592</v>
      </c>
      <c r="M48" s="103">
        <v>71.684299999999993</v>
      </c>
      <c r="N48" s="157">
        <v>145747056.66039997</v>
      </c>
      <c r="O48" s="157">
        <v>263106499.25403398</v>
      </c>
      <c r="P48" s="157">
        <v>408853555.91443396</v>
      </c>
      <c r="Q48" s="157">
        <v>7092471597.7625885</v>
      </c>
      <c r="R48" s="157">
        <v>18199804476.812901</v>
      </c>
      <c r="S48" s="157">
        <v>25292276074.575489</v>
      </c>
      <c r="T48" s="157">
        <v>300466811.4914481</v>
      </c>
      <c r="U48" s="157">
        <v>1562136462.8831589</v>
      </c>
      <c r="V48" s="157">
        <v>1862603274.3746071</v>
      </c>
      <c r="W48" s="157">
        <v>188764795.50303361</v>
      </c>
      <c r="X48" s="157">
        <v>469969405.91520101</v>
      </c>
      <c r="Y48" s="157">
        <v>658734201.41823459</v>
      </c>
      <c r="Z48" s="157">
        <v>3446983.37</v>
      </c>
      <c r="AA48" s="157">
        <v>10754335.408999998</v>
      </c>
      <c r="AB48" s="157">
        <v>14201318.778999999</v>
      </c>
    </row>
    <row r="49" spans="1:28" x14ac:dyDescent="0.2">
      <c r="A49" s="101" t="s">
        <v>207</v>
      </c>
      <c r="B49" s="153">
        <v>4498912499.2573385</v>
      </c>
      <c r="C49" s="153">
        <v>6430490394.5599594</v>
      </c>
      <c r="D49" s="153">
        <v>10929402893.817299</v>
      </c>
      <c r="E49" s="154">
        <v>101534354.11379434</v>
      </c>
      <c r="F49" s="154">
        <v>89915802.88878493</v>
      </c>
      <c r="G49" s="154">
        <v>191450157.00257927</v>
      </c>
      <c r="H49" s="106">
        <v>0.132692</v>
      </c>
      <c r="I49" s="102">
        <v>8.2006405651400258E-2</v>
      </c>
      <c r="J49" s="106">
        <v>0.102904</v>
      </c>
      <c r="K49" s="103">
        <v>74.843400000000003</v>
      </c>
      <c r="L49" s="103">
        <v>94.15138311914211</v>
      </c>
      <c r="M49" s="103">
        <v>86.254199999999997</v>
      </c>
      <c r="N49" s="157">
        <v>155275638.80282381</v>
      </c>
      <c r="O49" s="157">
        <v>221828523.55263031</v>
      </c>
      <c r="P49" s="157">
        <v>377104162.35545409</v>
      </c>
      <c r="Q49" s="157">
        <v>4044812691.2626104</v>
      </c>
      <c r="R49" s="157">
        <v>5757004261.6566658</v>
      </c>
      <c r="S49" s="157">
        <v>9801816952.9192772</v>
      </c>
      <c r="T49" s="157">
        <v>219222763.51268613</v>
      </c>
      <c r="U49" s="157">
        <v>324921203.81927431</v>
      </c>
      <c r="V49" s="157">
        <v>544143967.33196044</v>
      </c>
      <c r="W49" s="157">
        <v>216903276.55874205</v>
      </c>
      <c r="X49" s="157">
        <v>318087844.80041826</v>
      </c>
      <c r="Y49" s="157">
        <v>534991121.3591603</v>
      </c>
      <c r="Z49" s="157">
        <v>17973767.923299998</v>
      </c>
      <c r="AA49" s="157">
        <v>30477084.283601999</v>
      </c>
      <c r="AB49" s="157">
        <v>48450852.206901997</v>
      </c>
    </row>
    <row r="50" spans="1:28" x14ac:dyDescent="0.2">
      <c r="A50" s="101" t="s">
        <v>208</v>
      </c>
      <c r="B50" s="153">
        <v>9180173329.1371841</v>
      </c>
      <c r="C50" s="153">
        <v>1109658745.07903</v>
      </c>
      <c r="D50" s="153">
        <v>10289832074.216213</v>
      </c>
      <c r="E50" s="154">
        <v>208236910.48484769</v>
      </c>
      <c r="F50" s="154">
        <v>12105154.759120977</v>
      </c>
      <c r="G50" s="154">
        <v>220342065.24396864</v>
      </c>
      <c r="H50" s="106">
        <v>0.155112</v>
      </c>
      <c r="I50" s="102">
        <v>7.940914005952282E-2</v>
      </c>
      <c r="J50" s="106">
        <v>0.14723800000000001</v>
      </c>
      <c r="K50" s="103">
        <v>63.011899999999997</v>
      </c>
      <c r="L50" s="103">
        <v>106.76335918370374</v>
      </c>
      <c r="M50" s="103">
        <v>67.732299999999995</v>
      </c>
      <c r="N50" s="157">
        <v>158170255.26228517</v>
      </c>
      <c r="O50" s="157">
        <v>22802659.097700004</v>
      </c>
      <c r="P50" s="157">
        <v>180972914.35998517</v>
      </c>
      <c r="Q50" s="157">
        <v>8555237813.1659822</v>
      </c>
      <c r="R50" s="157">
        <v>1021056140.8618881</v>
      </c>
      <c r="S50" s="157">
        <v>9576293954.0278702</v>
      </c>
      <c r="T50" s="157">
        <v>402880121.43893015</v>
      </c>
      <c r="U50" s="157">
        <v>51179618.019779995</v>
      </c>
      <c r="V50" s="157">
        <v>454059739.45871013</v>
      </c>
      <c r="W50" s="157">
        <v>211668053.38177118</v>
      </c>
      <c r="X50" s="157">
        <v>34624199.484062001</v>
      </c>
      <c r="Y50" s="157">
        <v>246292252.86583316</v>
      </c>
      <c r="Z50" s="157">
        <v>10387341.150500001</v>
      </c>
      <c r="AA50" s="157">
        <v>2798786.7132999999</v>
      </c>
      <c r="AB50" s="157">
        <v>13186127.8638</v>
      </c>
    </row>
    <row r="51" spans="1:28" x14ac:dyDescent="0.2">
      <c r="A51" s="101" t="s">
        <v>209</v>
      </c>
      <c r="B51" s="153">
        <v>25221503650.406002</v>
      </c>
      <c r="C51" s="153">
        <v>5186623859.9855385</v>
      </c>
      <c r="D51" s="153">
        <v>30408127510.391541</v>
      </c>
      <c r="E51" s="154">
        <v>480554744.01400542</v>
      </c>
      <c r="F51" s="154">
        <v>27105264.623257458</v>
      </c>
      <c r="G51" s="154">
        <v>507660008.63726288</v>
      </c>
      <c r="H51" s="106">
        <v>0.15373500000000001</v>
      </c>
      <c r="I51" s="102">
        <v>7.5025108831658568E-2</v>
      </c>
      <c r="J51" s="106">
        <v>0.13730999999999999</v>
      </c>
      <c r="K51" s="103">
        <v>96.954800000000006</v>
      </c>
      <c r="L51" s="103">
        <v>138.37877045178689</v>
      </c>
      <c r="M51" s="103">
        <v>103.84699999999999</v>
      </c>
      <c r="N51" s="157">
        <v>240391525.4009617</v>
      </c>
      <c r="O51" s="157">
        <v>34673883.230275996</v>
      </c>
      <c r="P51" s="157">
        <v>275065408.63123769</v>
      </c>
      <c r="Q51" s="157">
        <v>23641227209.175488</v>
      </c>
      <c r="R51" s="157">
        <v>4977271689.0450096</v>
      </c>
      <c r="S51" s="157">
        <v>28618498898.220497</v>
      </c>
      <c r="T51" s="157">
        <v>1114443988.4809923</v>
      </c>
      <c r="U51" s="157">
        <v>129665193.85354891</v>
      </c>
      <c r="V51" s="157">
        <v>1244109182.3345413</v>
      </c>
      <c r="W51" s="157">
        <v>421790979.733024</v>
      </c>
      <c r="X51" s="157">
        <v>67742673.530080199</v>
      </c>
      <c r="Y51" s="157">
        <v>489533653.2631042</v>
      </c>
      <c r="Z51" s="157">
        <v>44041473.016500004</v>
      </c>
      <c r="AA51" s="157">
        <v>11944303.5569</v>
      </c>
      <c r="AB51" s="157">
        <v>55985776.573400006</v>
      </c>
    </row>
    <row r="53" spans="1:28" x14ac:dyDescent="0.2">
      <c r="A53" s="104" t="s">
        <v>366</v>
      </c>
      <c r="B53" s="161">
        <f>D7+D47-BS!E31</f>
        <v>-17730277.586227417</v>
      </c>
    </row>
  </sheetData>
  <mergeCells count="10">
    <mergeCell ref="Q5:S5"/>
    <mergeCell ref="T5:V5"/>
    <mergeCell ref="W5:Y5"/>
    <mergeCell ref="Z5:AB5"/>
    <mergeCell ref="A5:A6"/>
    <mergeCell ref="B5:D5"/>
    <mergeCell ref="E5:G5"/>
    <mergeCell ref="H5:J5"/>
    <mergeCell ref="K5:M5"/>
    <mergeCell ref="N5:P5"/>
  </mergeCells>
  <pageMargins left="0.7" right="0.7" top="0.75" bottom="0.75" header="0.3" footer="0.3"/>
  <pageSetup scale="2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00B050"/>
  </sheetPr>
  <dimension ref="A1:AB51"/>
  <sheetViews>
    <sheetView zoomScaleNormal="100" workbookViewId="0">
      <selection activeCell="A3" sqref="A3"/>
    </sheetView>
  </sheetViews>
  <sheetFormatPr defaultColWidth="8.7109375" defaultRowHeight="12.75" x14ac:dyDescent="0.2"/>
  <cols>
    <col min="1" max="1" width="75" style="104" bestFit="1" customWidth="1"/>
    <col min="2" max="2" width="14.7109375" style="104" customWidth="1"/>
    <col min="3" max="4" width="9.85546875" style="104" bestFit="1" customWidth="1"/>
    <col min="5" max="16" width="8.7109375" style="104"/>
    <col min="17" max="19" width="9.85546875" style="104" bestFit="1" customWidth="1"/>
    <col min="20" max="16384" width="8.7109375" style="104"/>
  </cols>
  <sheetData>
    <row r="1" spans="1:28" x14ac:dyDescent="0.2">
      <c r="A1" s="107" t="s">
        <v>106</v>
      </c>
    </row>
    <row r="2" spans="1:28" x14ac:dyDescent="0.2">
      <c r="A2" s="66"/>
    </row>
    <row r="3" spans="1:28" x14ac:dyDescent="0.2">
      <c r="A3" s="75">
        <f>BS!B3</f>
        <v>46295</v>
      </c>
    </row>
    <row r="4" spans="1:28" x14ac:dyDescent="0.2">
      <c r="A4" s="160" t="s">
        <v>274</v>
      </c>
    </row>
    <row r="5" spans="1:28" ht="54.95" customHeight="1" x14ac:dyDescent="0.2">
      <c r="A5" s="218" t="s">
        <v>212</v>
      </c>
      <c r="B5" s="219" t="s">
        <v>225</v>
      </c>
      <c r="C5" s="219"/>
      <c r="D5" s="219"/>
      <c r="E5" s="219" t="s">
        <v>224</v>
      </c>
      <c r="F5" s="219"/>
      <c r="G5" s="219"/>
      <c r="H5" s="219" t="s">
        <v>226</v>
      </c>
      <c r="I5" s="219"/>
      <c r="J5" s="219"/>
      <c r="K5" s="219" t="s">
        <v>227</v>
      </c>
      <c r="L5" s="219"/>
      <c r="M5" s="219"/>
      <c r="N5" s="219" t="s">
        <v>228</v>
      </c>
      <c r="O5" s="219"/>
      <c r="P5" s="219"/>
      <c r="Q5" s="219" t="s">
        <v>229</v>
      </c>
      <c r="R5" s="219"/>
      <c r="S5" s="219"/>
      <c r="T5" s="219" t="s">
        <v>230</v>
      </c>
      <c r="U5" s="219"/>
      <c r="V5" s="219"/>
      <c r="W5" s="219" t="s">
        <v>231</v>
      </c>
      <c r="X5" s="219"/>
      <c r="Y5" s="219"/>
      <c r="Z5" s="219" t="s">
        <v>232</v>
      </c>
      <c r="AA5" s="219"/>
      <c r="AB5" s="219"/>
    </row>
    <row r="6" spans="1:28" x14ac:dyDescent="0.2">
      <c r="A6" s="218"/>
      <c r="B6" s="105" t="s">
        <v>22</v>
      </c>
      <c r="C6" s="105" t="s">
        <v>23</v>
      </c>
      <c r="D6" s="105" t="s">
        <v>13</v>
      </c>
      <c r="E6" s="105" t="s">
        <v>22</v>
      </c>
      <c r="F6" s="105" t="s">
        <v>23</v>
      </c>
      <c r="G6" s="105" t="s">
        <v>13</v>
      </c>
      <c r="H6" s="105" t="s">
        <v>22</v>
      </c>
      <c r="I6" s="105" t="s">
        <v>23</v>
      </c>
      <c r="J6" s="105" t="s">
        <v>13</v>
      </c>
      <c r="K6" s="105" t="s">
        <v>22</v>
      </c>
      <c r="L6" s="105" t="s">
        <v>23</v>
      </c>
      <c r="M6" s="105" t="s">
        <v>13</v>
      </c>
      <c r="N6" s="105" t="s">
        <v>22</v>
      </c>
      <c r="O6" s="105" t="s">
        <v>23</v>
      </c>
      <c r="P6" s="105" t="s">
        <v>13</v>
      </c>
      <c r="Q6" s="105" t="s">
        <v>22</v>
      </c>
      <c r="R6" s="105" t="s">
        <v>23</v>
      </c>
      <c r="S6" s="105" t="s">
        <v>13</v>
      </c>
      <c r="T6" s="105" t="s">
        <v>22</v>
      </c>
      <c r="U6" s="105" t="s">
        <v>23</v>
      </c>
      <c r="V6" s="105" t="s">
        <v>13</v>
      </c>
      <c r="W6" s="105" t="s">
        <v>22</v>
      </c>
      <c r="X6" s="105" t="s">
        <v>23</v>
      </c>
      <c r="Y6" s="105" t="s">
        <v>13</v>
      </c>
      <c r="Z6" s="105" t="s">
        <v>22</v>
      </c>
      <c r="AA6" s="105" t="s">
        <v>23</v>
      </c>
      <c r="AB6" s="105" t="s">
        <v>13</v>
      </c>
    </row>
    <row r="7" spans="1:28" x14ac:dyDescent="0.2">
      <c r="A7" s="100" t="s">
        <v>264</v>
      </c>
      <c r="B7" s="153">
        <f>Sectors_I!B7</f>
        <v>260597960.61039999</v>
      </c>
      <c r="C7" s="153">
        <f>Sectors_I!C7</f>
        <v>8554708.7315219995</v>
      </c>
      <c r="D7" s="153">
        <f>Sectors_I!D7</f>
        <v>269152669.34192199</v>
      </c>
      <c r="E7" s="154">
        <f>Sectors_I!E7</f>
        <v>0</v>
      </c>
      <c r="F7" s="154">
        <f>Sectors_I!F7</f>
        <v>13160.70164325</v>
      </c>
      <c r="G7" s="154">
        <f>Sectors_I!G7</f>
        <v>13160.70164325</v>
      </c>
      <c r="H7" s="106">
        <f>Sectors_I!H7</f>
        <v>8.2500000000000004E-2</v>
      </c>
      <c r="I7" s="102">
        <f>Sectors_I!I7</f>
        <v>6.1166900000000003E-2</v>
      </c>
      <c r="J7" s="106">
        <f>Sectors_I!J7</f>
        <v>8.1822900000000004E-2</v>
      </c>
      <c r="K7" s="103">
        <f>Sectors_I!K7</f>
        <v>1</v>
      </c>
      <c r="L7" s="103">
        <f>Sectors_I!L7</f>
        <v>0.93264800000000003</v>
      </c>
      <c r="M7" s="103">
        <f>Sectors_I!M7</f>
        <v>0.99786200000000003</v>
      </c>
      <c r="N7" s="157">
        <f>Sectors_I!N7</f>
        <v>0</v>
      </c>
      <c r="O7" s="157">
        <f>Sectors_I!O7</f>
        <v>0</v>
      </c>
      <c r="P7" s="157">
        <f>Sectors_I!P7</f>
        <v>0</v>
      </c>
      <c r="Q7" s="157">
        <f>Sectors_I!Q7</f>
        <v>260597960.61039999</v>
      </c>
      <c r="R7" s="157">
        <f>Sectors_I!R7</f>
        <v>8554708.7315219995</v>
      </c>
      <c r="S7" s="157">
        <f>Sectors_I!S7</f>
        <v>269152669.34192199</v>
      </c>
      <c r="T7" s="157">
        <f>Sectors_I!T7</f>
        <v>0</v>
      </c>
      <c r="U7" s="157">
        <f>Sectors_I!U7</f>
        <v>0</v>
      </c>
      <c r="V7" s="157">
        <f>Sectors_I!V7</f>
        <v>0</v>
      </c>
      <c r="W7" s="157">
        <f>Sectors_I!W7</f>
        <v>0</v>
      </c>
      <c r="X7" s="157">
        <f>Sectors_I!X7</f>
        <v>0</v>
      </c>
      <c r="Y7" s="157">
        <f>Sectors_I!Y7</f>
        <v>0</v>
      </c>
      <c r="Z7" s="157">
        <f>Sectors_I!Z7</f>
        <v>0</v>
      </c>
      <c r="AA7" s="157">
        <f>Sectors_I!AA7</f>
        <v>0</v>
      </c>
      <c r="AB7" s="157">
        <f>Sectors_I!AB7</f>
        <v>0</v>
      </c>
    </row>
    <row r="8" spans="1:28" x14ac:dyDescent="0.2">
      <c r="A8" s="99" t="s">
        <v>107</v>
      </c>
      <c r="B8" s="153">
        <f>Sectors_I!B8</f>
        <v>7089921.6447000001</v>
      </c>
      <c r="C8" s="153">
        <f>Sectors_I!C8</f>
        <v>31590403.431264207</v>
      </c>
      <c r="D8" s="153">
        <f>Sectors_I!D8</f>
        <v>38680325.075964205</v>
      </c>
      <c r="E8" s="154">
        <f>Sectors_I!E8</f>
        <v>202996.76424749999</v>
      </c>
      <c r="F8" s="154">
        <f>Sectors_I!F8</f>
        <v>162998.47409228</v>
      </c>
      <c r="G8" s="154">
        <f>Sectors_I!G8</f>
        <v>365995.23833978001</v>
      </c>
      <c r="H8" s="106">
        <f>Sectors_I!H8</f>
        <v>0.17640700000000001</v>
      </c>
      <c r="I8" s="102">
        <f>Sectors_I!I8</f>
        <v>9.4246835629286013E-2</v>
      </c>
      <c r="J8" s="106">
        <f>Sectors_I!J8</f>
        <v>0.109129</v>
      </c>
      <c r="K8" s="103">
        <f>Sectors_I!K8</f>
        <v>48.558500000000002</v>
      </c>
      <c r="L8" s="103">
        <f>Sectors_I!L8</f>
        <v>54.165541397380622</v>
      </c>
      <c r="M8" s="103">
        <f>Sectors_I!M8</f>
        <v>53.15</v>
      </c>
      <c r="N8" s="157">
        <f>Sectors_I!N8</f>
        <v>94235.94</v>
      </c>
      <c r="O8" s="157">
        <f>Sectors_I!O8</f>
        <v>0</v>
      </c>
      <c r="P8" s="157">
        <f>Sectors_I!P8</f>
        <v>94235.94</v>
      </c>
      <c r="Q8" s="157">
        <f>Sectors_I!Q8</f>
        <v>6747517.1247000005</v>
      </c>
      <c r="R8" s="157">
        <f>Sectors_I!R8</f>
        <v>31590403.431264207</v>
      </c>
      <c r="S8" s="157">
        <f>Sectors_I!S8</f>
        <v>38337920.555964202</v>
      </c>
      <c r="T8" s="157">
        <f>Sectors_I!T8</f>
        <v>61143.09</v>
      </c>
      <c r="U8" s="157">
        <f>Sectors_I!U8</f>
        <v>0</v>
      </c>
      <c r="V8" s="157">
        <f>Sectors_I!V8</f>
        <v>61143.09</v>
      </c>
      <c r="W8" s="157">
        <f>Sectors_I!W8</f>
        <v>281261.43</v>
      </c>
      <c r="X8" s="157">
        <f>Sectors_I!X8</f>
        <v>0</v>
      </c>
      <c r="Y8" s="157">
        <f>Sectors_I!Y8</f>
        <v>281261.43</v>
      </c>
      <c r="Z8" s="157">
        <f>Sectors_I!Z8</f>
        <v>0</v>
      </c>
      <c r="AA8" s="157">
        <f>Sectors_I!AA8</f>
        <v>0</v>
      </c>
      <c r="AB8" s="157">
        <f>Sectors_I!AB8</f>
        <v>0</v>
      </c>
    </row>
    <row r="9" spans="1:28" x14ac:dyDescent="0.2">
      <c r="A9" s="99" t="s">
        <v>108</v>
      </c>
      <c r="B9" s="153">
        <f>Sectors_I!B9</f>
        <v>1032584614.9713001</v>
      </c>
      <c r="C9" s="153">
        <f>Sectors_I!C9</f>
        <v>311515817.75993299</v>
      </c>
      <c r="D9" s="153">
        <f>Sectors_I!D9</f>
        <v>1344100432.7312331</v>
      </c>
      <c r="E9" s="154">
        <f>Sectors_I!E9</f>
        <v>2359792.4039617898</v>
      </c>
      <c r="F9" s="154">
        <f>Sectors_I!F9</f>
        <v>699930.5418132199</v>
      </c>
      <c r="G9" s="154">
        <f>Sectors_I!G9</f>
        <v>3059722.9457750097</v>
      </c>
      <c r="H9" s="106">
        <f>Sectors_I!H9</f>
        <v>0.113869</v>
      </c>
      <c r="I9" s="102">
        <f>Sectors_I!I9</f>
        <v>0.10583393881705455</v>
      </c>
      <c r="J9" s="106">
        <f>Sectors_I!J9</f>
        <v>0.11200300000000001</v>
      </c>
      <c r="K9" s="103">
        <f>Sectors_I!K9</f>
        <v>24.169499999999999</v>
      </c>
      <c r="L9" s="103">
        <f>Sectors_I!L9</f>
        <v>47.880459506522222</v>
      </c>
      <c r="M9" s="103">
        <f>Sectors_I!M9</f>
        <v>29.667899999999999</v>
      </c>
      <c r="N9" s="157">
        <f>Sectors_I!N9</f>
        <v>633611.83000000007</v>
      </c>
      <c r="O9" s="157">
        <f>Sectors_I!O9</f>
        <v>372237.53</v>
      </c>
      <c r="P9" s="157">
        <f>Sectors_I!P9</f>
        <v>1005849.3600000001</v>
      </c>
      <c r="Q9" s="157">
        <f>Sectors_I!Q9</f>
        <v>1027196114.5079001</v>
      </c>
      <c r="R9" s="157">
        <f>Sectors_I!R9</f>
        <v>308233127.44393295</v>
      </c>
      <c r="S9" s="157">
        <f>Sectors_I!S9</f>
        <v>1335429241.951833</v>
      </c>
      <c r="T9" s="157">
        <f>Sectors_I!T9</f>
        <v>2201859.4077999899</v>
      </c>
      <c r="U9" s="157">
        <f>Sectors_I!U9</f>
        <v>2908257.8069000002</v>
      </c>
      <c r="V9" s="157">
        <f>Sectors_I!V9</f>
        <v>5110117.2146999901</v>
      </c>
      <c r="W9" s="157">
        <f>Sectors_I!W9</f>
        <v>2199332.7830000003</v>
      </c>
      <c r="X9" s="157">
        <f>Sectors_I!X9</f>
        <v>316977.18909999996</v>
      </c>
      <c r="Y9" s="157">
        <f>Sectors_I!Y9</f>
        <v>2516309.9721000004</v>
      </c>
      <c r="Z9" s="157">
        <f>Sectors_I!Z9</f>
        <v>987308.27260000003</v>
      </c>
      <c r="AA9" s="157">
        <f>Sectors_I!AA9</f>
        <v>57455.32</v>
      </c>
      <c r="AB9" s="157">
        <f>Sectors_I!AB9</f>
        <v>1044763.5926</v>
      </c>
    </row>
    <row r="10" spans="1:28" x14ac:dyDescent="0.2">
      <c r="A10" s="99" t="s">
        <v>219</v>
      </c>
      <c r="B10" s="153">
        <f>Sectors_I!B10</f>
        <v>276568882.60149997</v>
      </c>
      <c r="C10" s="153">
        <f>Sectors_I!C10</f>
        <v>4510690.9742999999</v>
      </c>
      <c r="D10" s="153">
        <f>Sectors_I!D10</f>
        <v>281079573.5758</v>
      </c>
      <c r="E10" s="154">
        <f>Sectors_I!E10</f>
        <v>868479.41411560006</v>
      </c>
      <c r="F10" s="154">
        <f>Sectors_I!F10</f>
        <v>10942.856199999998</v>
      </c>
      <c r="G10" s="154">
        <f>Sectors_I!G10</f>
        <v>879422.27031560009</v>
      </c>
      <c r="H10" s="106">
        <f>Sectors_I!H10</f>
        <v>0.142406</v>
      </c>
      <c r="I10" s="102">
        <f>Sectors_I!I10</f>
        <v>9.3177700000000002E-2</v>
      </c>
      <c r="J10" s="106">
        <f>Sectors_I!J10</f>
        <v>0.14164399999999999</v>
      </c>
      <c r="K10" s="103">
        <f>Sectors_I!K10</f>
        <v>26.6648</v>
      </c>
      <c r="L10" s="103">
        <f>Sectors_I!L10</f>
        <v>100.962</v>
      </c>
      <c r="M10" s="103">
        <f>Sectors_I!M10</f>
        <v>27.86</v>
      </c>
      <c r="N10" s="157">
        <f>Sectors_I!N10</f>
        <v>2762.15</v>
      </c>
      <c r="O10" s="157">
        <f>Sectors_I!O10</f>
        <v>0</v>
      </c>
      <c r="P10" s="157">
        <f>Sectors_I!P10</f>
        <v>2762.15</v>
      </c>
      <c r="Q10" s="157">
        <f>Sectors_I!Q10</f>
        <v>276199040.88150001</v>
      </c>
      <c r="R10" s="157">
        <f>Sectors_I!R10</f>
        <v>4510690.9742999999</v>
      </c>
      <c r="S10" s="157">
        <f>Sectors_I!S10</f>
        <v>280709731.85580003</v>
      </c>
      <c r="T10" s="157">
        <f>Sectors_I!T10</f>
        <v>367079.57</v>
      </c>
      <c r="U10" s="157">
        <f>Sectors_I!U10</f>
        <v>0</v>
      </c>
      <c r="V10" s="157">
        <f>Sectors_I!V10</f>
        <v>367079.57</v>
      </c>
      <c r="W10" s="157">
        <f>Sectors_I!W10</f>
        <v>2762.15</v>
      </c>
      <c r="X10" s="157">
        <f>Sectors_I!X10</f>
        <v>0</v>
      </c>
      <c r="Y10" s="157">
        <f>Sectors_I!Y10</f>
        <v>2762.15</v>
      </c>
      <c r="Z10" s="157">
        <f>Sectors_I!Z10</f>
        <v>0</v>
      </c>
      <c r="AA10" s="157">
        <f>Sectors_I!AA10</f>
        <v>0</v>
      </c>
      <c r="AB10" s="157">
        <f>Sectors_I!AB10</f>
        <v>0</v>
      </c>
    </row>
    <row r="11" spans="1:28" x14ac:dyDescent="0.2">
      <c r="A11" s="99" t="s">
        <v>233</v>
      </c>
      <c r="B11" s="153">
        <f>Sectors_I!B11</f>
        <v>265812938.1748665</v>
      </c>
      <c r="C11" s="153">
        <f>Sectors_I!C11</f>
        <v>5333419848.9466391</v>
      </c>
      <c r="D11" s="153">
        <f>Sectors_I!D11</f>
        <v>5599232787.1215057</v>
      </c>
      <c r="E11" s="154">
        <f>Sectors_I!E11</f>
        <v>17749243.707616068</v>
      </c>
      <c r="F11" s="154">
        <f>Sectors_I!F11</f>
        <v>34093796.076994285</v>
      </c>
      <c r="G11" s="154">
        <f>Sectors_I!G11</f>
        <v>51843039.784610353</v>
      </c>
      <c r="H11" s="106">
        <f>Sectors_I!H11</f>
        <v>0.139297</v>
      </c>
      <c r="I11" s="102">
        <f>Sectors_I!I11</f>
        <v>0.10692606747526018</v>
      </c>
      <c r="J11" s="106">
        <f>Sectors_I!J11</f>
        <v>0.108393</v>
      </c>
      <c r="K11" s="103">
        <f>Sectors_I!K11</f>
        <v>44.694400000000002</v>
      </c>
      <c r="L11" s="103">
        <f>Sectors_I!L11</f>
        <v>35.850548957592956</v>
      </c>
      <c r="M11" s="103">
        <f>Sectors_I!M11</f>
        <v>36.247199999999999</v>
      </c>
      <c r="N11" s="157">
        <f>Sectors_I!N11</f>
        <v>21251225.190000001</v>
      </c>
      <c r="O11" s="157">
        <f>Sectors_I!O11</f>
        <v>70696128.991163671</v>
      </c>
      <c r="P11" s="157">
        <f>Sectors_I!P11</f>
        <v>91947354.181163669</v>
      </c>
      <c r="Q11" s="157">
        <f>Sectors_I!Q11</f>
        <v>232677431.29238743</v>
      </c>
      <c r="R11" s="157">
        <f>Sectors_I!R11</f>
        <v>4954125585.2493658</v>
      </c>
      <c r="S11" s="157">
        <f>Sectors_I!S11</f>
        <v>5186803016.5417538</v>
      </c>
      <c r="T11" s="157">
        <f>Sectors_I!T11</f>
        <v>3562594.6079000002</v>
      </c>
      <c r="U11" s="157">
        <f>Sectors_I!U11</f>
        <v>288055698.44989002</v>
      </c>
      <c r="V11" s="157">
        <f>Sectors_I!V11</f>
        <v>291618293.05779004</v>
      </c>
      <c r="W11" s="157">
        <f>Sectors_I!W11</f>
        <v>29572912.274579078</v>
      </c>
      <c r="X11" s="157">
        <f>Sectors_I!X11</f>
        <v>84980666.188583672</v>
      </c>
      <c r="Y11" s="157">
        <f>Sectors_I!Y11</f>
        <v>114553578.46316275</v>
      </c>
      <c r="Z11" s="157">
        <f>Sectors_I!Z11</f>
        <v>0</v>
      </c>
      <c r="AA11" s="157">
        <f>Sectors_I!AA11</f>
        <v>6257899.0587999998</v>
      </c>
      <c r="AB11" s="157">
        <f>Sectors_I!AB11</f>
        <v>6257899.0587999998</v>
      </c>
    </row>
    <row r="12" spans="1:28" x14ac:dyDescent="0.2">
      <c r="A12" s="99" t="s">
        <v>109</v>
      </c>
      <c r="B12" s="153">
        <f>Sectors_I!B12</f>
        <v>652328704.47255206</v>
      </c>
      <c r="C12" s="153">
        <f>Sectors_I!C12</f>
        <v>4047731206.7469378</v>
      </c>
      <c r="D12" s="153">
        <f>Sectors_I!D12</f>
        <v>4700059911.2194901</v>
      </c>
      <c r="E12" s="154">
        <f>Sectors_I!E12</f>
        <v>5356351.0471113296</v>
      </c>
      <c r="F12" s="154">
        <f>Sectors_I!F12</f>
        <v>24287913.14505671</v>
      </c>
      <c r="G12" s="154">
        <f>Sectors_I!G12</f>
        <v>29644264.192168038</v>
      </c>
      <c r="H12" s="106">
        <f>Sectors_I!H12</f>
        <v>0.127637</v>
      </c>
      <c r="I12" s="102">
        <f>Sectors_I!I12</f>
        <v>8.9642320065018016E-2</v>
      </c>
      <c r="J12" s="106">
        <f>Sectors_I!J12</f>
        <v>9.4751299999999997E-2</v>
      </c>
      <c r="K12" s="103">
        <f>Sectors_I!K12</f>
        <v>95.295599999999993</v>
      </c>
      <c r="L12" s="103">
        <f>Sectors_I!L12</f>
        <v>111.98306170990566</v>
      </c>
      <c r="M12" s="103">
        <f>Sectors_I!M12</f>
        <v>109.622</v>
      </c>
      <c r="N12" s="157">
        <f>Sectors_I!N12</f>
        <v>12560984.0792</v>
      </c>
      <c r="O12" s="157">
        <f>Sectors_I!O12</f>
        <v>47958516.576080002</v>
      </c>
      <c r="P12" s="157">
        <f>Sectors_I!P12</f>
        <v>60519500.655280001</v>
      </c>
      <c r="Q12" s="157">
        <f>Sectors_I!Q12</f>
        <v>610290698.09694552</v>
      </c>
      <c r="R12" s="157">
        <f>Sectors_I!R12</f>
        <v>3809943791.215004</v>
      </c>
      <c r="S12" s="157">
        <f>Sectors_I!S12</f>
        <v>4420234489.3119488</v>
      </c>
      <c r="T12" s="157">
        <f>Sectors_I!T12</f>
        <v>21282394.698406611</v>
      </c>
      <c r="U12" s="157">
        <f>Sectors_I!U12</f>
        <v>175807116.01531082</v>
      </c>
      <c r="V12" s="157">
        <f>Sectors_I!V12</f>
        <v>197089510.71371743</v>
      </c>
      <c r="W12" s="157">
        <f>Sectors_I!W12</f>
        <v>18043978.829399999</v>
      </c>
      <c r="X12" s="157">
        <f>Sectors_I!X12</f>
        <v>59931181.670612991</v>
      </c>
      <c r="Y12" s="157">
        <f>Sectors_I!Y12</f>
        <v>77975160.500012994</v>
      </c>
      <c r="Z12" s="157">
        <f>Sectors_I!Z12</f>
        <v>2711632.8478000001</v>
      </c>
      <c r="AA12" s="157">
        <f>Sectors_I!AA12</f>
        <v>2049117.84601</v>
      </c>
      <c r="AB12" s="157">
        <f>Sectors_I!AB12</f>
        <v>4760750.6938100001</v>
      </c>
    </row>
    <row r="13" spans="1:28" x14ac:dyDescent="0.2">
      <c r="A13" s="99" t="s">
        <v>110</v>
      </c>
      <c r="B13" s="153">
        <f>Sectors_I!B13</f>
        <v>729957107.48437726</v>
      </c>
      <c r="C13" s="153">
        <f>Sectors_I!C13</f>
        <v>522897083.50387907</v>
      </c>
      <c r="D13" s="153">
        <f>Sectors_I!D13</f>
        <v>1252854190.9882565</v>
      </c>
      <c r="E13" s="154">
        <f>Sectors_I!E13</f>
        <v>22764782.33808716</v>
      </c>
      <c r="F13" s="154">
        <f>Sectors_I!F13</f>
        <v>9271783.9124576394</v>
      </c>
      <c r="G13" s="154">
        <f>Sectors_I!G13</f>
        <v>32036566.250544801</v>
      </c>
      <c r="H13" s="106">
        <f>Sectors_I!H13</f>
        <v>0.140596</v>
      </c>
      <c r="I13" s="102">
        <f>Sectors_I!I13</f>
        <v>9.273817293892718E-2</v>
      </c>
      <c r="J13" s="106">
        <f>Sectors_I!J13</f>
        <v>0.120425</v>
      </c>
      <c r="K13" s="103">
        <f>Sectors_I!K13</f>
        <v>38.917200000000001</v>
      </c>
      <c r="L13" s="103">
        <f>Sectors_I!L13</f>
        <v>60.449506634305735</v>
      </c>
      <c r="M13" s="103">
        <f>Sectors_I!M13</f>
        <v>47.881900000000002</v>
      </c>
      <c r="N13" s="157">
        <f>Sectors_I!N13</f>
        <v>30832207.752899997</v>
      </c>
      <c r="O13" s="157">
        <f>Sectors_I!O13</f>
        <v>14265767.011859989</v>
      </c>
      <c r="P13" s="157">
        <f>Sectors_I!P13</f>
        <v>45097974.764759988</v>
      </c>
      <c r="Q13" s="157">
        <f>Sectors_I!Q13</f>
        <v>607779293.73926449</v>
      </c>
      <c r="R13" s="157">
        <f>Sectors_I!R13</f>
        <v>473607893.58240545</v>
      </c>
      <c r="S13" s="157">
        <f>Sectors_I!S13</f>
        <v>1081387187.3216701</v>
      </c>
      <c r="T13" s="157">
        <f>Sectors_I!T13</f>
        <v>72642833.824000001</v>
      </c>
      <c r="U13" s="157">
        <f>Sectors_I!U13</f>
        <v>25485920.897093631</v>
      </c>
      <c r="V13" s="157">
        <f>Sectors_I!V13</f>
        <v>98128754.721093625</v>
      </c>
      <c r="W13" s="157">
        <f>Sectors_I!W13</f>
        <v>48898306.221112698</v>
      </c>
      <c r="X13" s="157">
        <f>Sectors_I!X13</f>
        <v>23803269.024379991</v>
      </c>
      <c r="Y13" s="157">
        <f>Sectors_I!Y13</f>
        <v>72701575.245492697</v>
      </c>
      <c r="Z13" s="157">
        <f>Sectors_I!Z13</f>
        <v>636673.69999999995</v>
      </c>
      <c r="AA13" s="157">
        <f>Sectors_I!AA13</f>
        <v>0</v>
      </c>
      <c r="AB13" s="157">
        <f>Sectors_I!AB13</f>
        <v>636673.69999999995</v>
      </c>
    </row>
    <row r="14" spans="1:28" x14ac:dyDescent="0.2">
      <c r="A14" s="99" t="s">
        <v>111</v>
      </c>
      <c r="B14" s="153">
        <f>Sectors_I!B14</f>
        <v>649687358.8140347</v>
      </c>
      <c r="C14" s="153">
        <f>Sectors_I!C14</f>
        <v>1503716322.5211308</v>
      </c>
      <c r="D14" s="153">
        <f>Sectors_I!D14</f>
        <v>2153403681.3351655</v>
      </c>
      <c r="E14" s="154">
        <f>Sectors_I!E14</f>
        <v>15321945.64071021</v>
      </c>
      <c r="F14" s="154">
        <f>Sectors_I!F14</f>
        <v>17624833.63995615</v>
      </c>
      <c r="G14" s="154">
        <f>Sectors_I!G14</f>
        <v>32946779.280666359</v>
      </c>
      <c r="H14" s="106">
        <f>Sectors_I!H14</f>
        <v>0.13223199999999999</v>
      </c>
      <c r="I14" s="102">
        <f>Sectors_I!I14</f>
        <v>9.4586487395333735E-2</v>
      </c>
      <c r="J14" s="106">
        <f>Sectors_I!J14</f>
        <v>0.106228</v>
      </c>
      <c r="K14" s="103">
        <f>Sectors_I!K14</f>
        <v>64.411600000000007</v>
      </c>
      <c r="L14" s="103">
        <f>Sectors_I!L14</f>
        <v>69.590445355093706</v>
      </c>
      <c r="M14" s="103">
        <f>Sectors_I!M14</f>
        <v>67.9726</v>
      </c>
      <c r="N14" s="157">
        <f>Sectors_I!N14</f>
        <v>17426576.317509841</v>
      </c>
      <c r="O14" s="157">
        <f>Sectors_I!O14</f>
        <v>28475075.518402003</v>
      </c>
      <c r="P14" s="157">
        <f>Sectors_I!P14</f>
        <v>45901651.83591184</v>
      </c>
      <c r="Q14" s="157">
        <f>Sectors_I!Q14</f>
        <v>589306602.86127186</v>
      </c>
      <c r="R14" s="157">
        <f>Sectors_I!R14</f>
        <v>1365992661.5345891</v>
      </c>
      <c r="S14" s="157">
        <f>Sectors_I!S14</f>
        <v>1955299264.3958604</v>
      </c>
      <c r="T14" s="157">
        <f>Sectors_I!T14</f>
        <v>26422459.918500002</v>
      </c>
      <c r="U14" s="157">
        <f>Sectors_I!U14</f>
        <v>34142438.357219994</v>
      </c>
      <c r="V14" s="157">
        <f>Sectors_I!V14</f>
        <v>60564898.27572</v>
      </c>
      <c r="W14" s="157">
        <f>Sectors_I!W14</f>
        <v>33297919.725462951</v>
      </c>
      <c r="X14" s="157">
        <f>Sectors_I!X14</f>
        <v>101803272.969622</v>
      </c>
      <c r="Y14" s="157">
        <f>Sectors_I!Y14</f>
        <v>135101192.69508496</v>
      </c>
      <c r="Z14" s="157">
        <f>Sectors_I!Z14</f>
        <v>660376.3088</v>
      </c>
      <c r="AA14" s="157">
        <f>Sectors_I!AA14</f>
        <v>1777949.6597000002</v>
      </c>
      <c r="AB14" s="157">
        <f>Sectors_I!AB14</f>
        <v>2438325.9685000004</v>
      </c>
    </row>
    <row r="15" spans="1:28" x14ac:dyDescent="0.2">
      <c r="A15" s="99" t="s">
        <v>112</v>
      </c>
      <c r="B15" s="153">
        <f>Sectors_I!B15</f>
        <v>1670993722.5565848</v>
      </c>
      <c r="C15" s="153">
        <f>Sectors_I!C15</f>
        <v>1281618580.6955323</v>
      </c>
      <c r="D15" s="153">
        <f>Sectors_I!D15</f>
        <v>2952612303.2521172</v>
      </c>
      <c r="E15" s="154">
        <f>Sectors_I!E15</f>
        <v>27993003.87493531</v>
      </c>
      <c r="F15" s="154">
        <f>Sectors_I!F15</f>
        <v>7072074.7526408304</v>
      </c>
      <c r="G15" s="154">
        <f>Sectors_I!G15</f>
        <v>35065078.627576143</v>
      </c>
      <c r="H15" s="106">
        <f>Sectors_I!H15</f>
        <v>0.130805</v>
      </c>
      <c r="I15" s="102">
        <f>Sectors_I!I15</f>
        <v>8.309290122328955E-2</v>
      </c>
      <c r="J15" s="106">
        <f>Sectors_I!J15</f>
        <v>0.109489</v>
      </c>
      <c r="K15" s="103">
        <f>Sectors_I!K15</f>
        <v>52.951599999999999</v>
      </c>
      <c r="L15" s="103">
        <f>Sectors_I!L15</f>
        <v>66.768194271829117</v>
      </c>
      <c r="M15" s="103">
        <f>Sectors_I!M15</f>
        <v>58.601399999999998</v>
      </c>
      <c r="N15" s="157">
        <f>Sectors_I!N15</f>
        <v>25975121.91603823</v>
      </c>
      <c r="O15" s="157">
        <f>Sectors_I!O15</f>
        <v>29437881.336222738</v>
      </c>
      <c r="P15" s="157">
        <f>Sectors_I!P15</f>
        <v>55413003.252260968</v>
      </c>
      <c r="Q15" s="157">
        <f>Sectors_I!Q15</f>
        <v>1593311051.9091141</v>
      </c>
      <c r="R15" s="157">
        <f>Sectors_I!R15</f>
        <v>1200144563.9245427</v>
      </c>
      <c r="S15" s="157">
        <f>Sectors_I!S15</f>
        <v>2793455615.8336563</v>
      </c>
      <c r="T15" s="157">
        <f>Sectors_I!T15</f>
        <v>51072566.45240888</v>
      </c>
      <c r="U15" s="157">
        <f>Sectors_I!U15</f>
        <v>69841435.345699996</v>
      </c>
      <c r="V15" s="157">
        <f>Sectors_I!V15</f>
        <v>120914001.79810888</v>
      </c>
      <c r="W15" s="157">
        <f>Sectors_I!W15</f>
        <v>21056301.372561842</v>
      </c>
      <c r="X15" s="157">
        <f>Sectors_I!X15</f>
        <v>11363206.571389738</v>
      </c>
      <c r="Y15" s="157">
        <f>Sectors_I!Y15</f>
        <v>32419507.943951581</v>
      </c>
      <c r="Z15" s="157">
        <f>Sectors_I!Z15</f>
        <v>5553802.8224999998</v>
      </c>
      <c r="AA15" s="157">
        <f>Sectors_I!AA15</f>
        <v>269374.85389999999</v>
      </c>
      <c r="AB15" s="157">
        <f>Sectors_I!AB15</f>
        <v>5823177.6764000002</v>
      </c>
    </row>
    <row r="16" spans="1:28" x14ac:dyDescent="0.2">
      <c r="A16" s="99" t="s">
        <v>113</v>
      </c>
      <c r="B16" s="153">
        <f>Sectors_I!B16</f>
        <v>1098216962.7027178</v>
      </c>
      <c r="C16" s="153">
        <f>Sectors_I!C16</f>
        <v>762634260.09900641</v>
      </c>
      <c r="D16" s="153">
        <f>Sectors_I!D16</f>
        <v>1860851222.8017242</v>
      </c>
      <c r="E16" s="154">
        <f>Sectors_I!E16</f>
        <v>18180934.05653609</v>
      </c>
      <c r="F16" s="154">
        <f>Sectors_I!F16</f>
        <v>51452517.906271279</v>
      </c>
      <c r="G16" s="154">
        <f>Sectors_I!G16</f>
        <v>69633451.962807372</v>
      </c>
      <c r="H16" s="106">
        <f>Sectors_I!H16</f>
        <v>0.12937399999999999</v>
      </c>
      <c r="I16" s="102">
        <f>Sectors_I!I16</f>
        <v>8.8739940393555622E-2</v>
      </c>
      <c r="J16" s="106">
        <f>Sectors_I!J16</f>
        <v>0.112735</v>
      </c>
      <c r="K16" s="103">
        <f>Sectors_I!K16</f>
        <v>59.570700000000002</v>
      </c>
      <c r="L16" s="103">
        <f>Sectors_I!L16</f>
        <v>86.807161213225271</v>
      </c>
      <c r="M16" s="103">
        <f>Sectors_I!M16</f>
        <v>70.535499999999999</v>
      </c>
      <c r="N16" s="157">
        <f>Sectors_I!N16</f>
        <v>16533773.700361788</v>
      </c>
      <c r="O16" s="157">
        <f>Sectors_I!O16</f>
        <v>33050006.80067208</v>
      </c>
      <c r="P16" s="157">
        <f>Sectors_I!P16</f>
        <v>49583780.501033872</v>
      </c>
      <c r="Q16" s="157">
        <f>Sectors_I!Q16</f>
        <v>1017753106.7600391</v>
      </c>
      <c r="R16" s="157">
        <f>Sectors_I!R16</f>
        <v>545375097.47907543</v>
      </c>
      <c r="S16" s="157">
        <f>Sectors_I!S16</f>
        <v>1563128204.2391145</v>
      </c>
      <c r="T16" s="157">
        <f>Sectors_I!T16</f>
        <v>59547877.028631732</v>
      </c>
      <c r="U16" s="157">
        <f>Sectors_I!U16</f>
        <v>124733191.6434588</v>
      </c>
      <c r="V16" s="157">
        <f>Sectors_I!V16</f>
        <v>184281068.67209053</v>
      </c>
      <c r="W16" s="157">
        <f>Sectors_I!W16</f>
        <v>16164030.060947081</v>
      </c>
      <c r="X16" s="157">
        <f>Sectors_I!X16</f>
        <v>92047531.258672088</v>
      </c>
      <c r="Y16" s="157">
        <f>Sectors_I!Y16</f>
        <v>108211561.31961916</v>
      </c>
      <c r="Z16" s="157">
        <f>Sectors_I!Z16</f>
        <v>4751948.8530999999</v>
      </c>
      <c r="AA16" s="157">
        <f>Sectors_I!AA16</f>
        <v>478439.71779999998</v>
      </c>
      <c r="AB16" s="157">
        <f>Sectors_I!AB16</f>
        <v>5230388.5708999997</v>
      </c>
    </row>
    <row r="17" spans="1:28" x14ac:dyDescent="0.2">
      <c r="A17" s="99" t="s">
        <v>114</v>
      </c>
      <c r="B17" s="153">
        <f>Sectors_I!B17</f>
        <v>386482915.06738251</v>
      </c>
      <c r="C17" s="153">
        <f>Sectors_I!C17</f>
        <v>622313675.85037935</v>
      </c>
      <c r="D17" s="153">
        <f>Sectors_I!D17</f>
        <v>1008796590.9177618</v>
      </c>
      <c r="E17" s="154">
        <f>Sectors_I!E17</f>
        <v>4461507.8883439405</v>
      </c>
      <c r="F17" s="154">
        <f>Sectors_I!F17</f>
        <v>5815657.0021211701</v>
      </c>
      <c r="G17" s="154">
        <f>Sectors_I!G17</f>
        <v>10277164.890465111</v>
      </c>
      <c r="H17" s="106">
        <f>Sectors_I!H17</f>
        <v>0.13133900000000001</v>
      </c>
      <c r="I17" s="102">
        <f>Sectors_I!I17</f>
        <v>8.0654166259577664E-2</v>
      </c>
      <c r="J17" s="106">
        <f>Sectors_I!J17</f>
        <v>9.9838099999999999E-2</v>
      </c>
      <c r="K17" s="103">
        <f>Sectors_I!K17</f>
        <v>57.2879</v>
      </c>
      <c r="L17" s="103">
        <f>Sectors_I!L17</f>
        <v>70.992741629631851</v>
      </c>
      <c r="M17" s="103">
        <f>Sectors_I!M17</f>
        <v>65.659099999999995</v>
      </c>
      <c r="N17" s="157">
        <f>Sectors_I!N17</f>
        <v>4531978.2762349704</v>
      </c>
      <c r="O17" s="157">
        <f>Sectors_I!O17</f>
        <v>5155996.4342279993</v>
      </c>
      <c r="P17" s="157">
        <f>Sectors_I!P17</f>
        <v>9687974.7104629688</v>
      </c>
      <c r="Q17" s="157">
        <f>Sectors_I!Q17</f>
        <v>334306794.05587542</v>
      </c>
      <c r="R17" s="157">
        <f>Sectors_I!R17</f>
        <v>577241738.21685135</v>
      </c>
      <c r="S17" s="157">
        <f>Sectors_I!S17</f>
        <v>911548532.27272677</v>
      </c>
      <c r="T17" s="157">
        <f>Sectors_I!T17</f>
        <v>47041473.793184504</v>
      </c>
      <c r="U17" s="157">
        <f>Sectors_I!U17</f>
        <v>37930524.852999985</v>
      </c>
      <c r="V17" s="157">
        <f>Sectors_I!V17</f>
        <v>84971998.646184489</v>
      </c>
      <c r="W17" s="157">
        <f>Sectors_I!W17</f>
        <v>5081109.3983226102</v>
      </c>
      <c r="X17" s="157">
        <f>Sectors_I!X17</f>
        <v>6654220.9940280002</v>
      </c>
      <c r="Y17" s="157">
        <f>Sectors_I!Y17</f>
        <v>11735330.39235061</v>
      </c>
      <c r="Z17" s="157">
        <f>Sectors_I!Z17</f>
        <v>53537.82</v>
      </c>
      <c r="AA17" s="157">
        <f>Sectors_I!AA17</f>
        <v>487191.78649999999</v>
      </c>
      <c r="AB17" s="157">
        <f>Sectors_I!AB17</f>
        <v>540729.60649999999</v>
      </c>
    </row>
    <row r="18" spans="1:28" x14ac:dyDescent="0.2">
      <c r="A18" s="99" t="s">
        <v>115</v>
      </c>
      <c r="B18" s="153">
        <f>Sectors_I!B18</f>
        <v>293349604.65578449</v>
      </c>
      <c r="C18" s="153">
        <f>Sectors_I!C18</f>
        <v>328074901.520711</v>
      </c>
      <c r="D18" s="153">
        <f>Sectors_I!D18</f>
        <v>621424506.17649555</v>
      </c>
      <c r="E18" s="154">
        <f>Sectors_I!E18</f>
        <v>3306269.0502925003</v>
      </c>
      <c r="F18" s="154">
        <f>Sectors_I!F18</f>
        <v>911372.56809971994</v>
      </c>
      <c r="G18" s="154">
        <f>Sectors_I!G18</f>
        <v>4217641.6183922198</v>
      </c>
      <c r="H18" s="106">
        <f>Sectors_I!H18</f>
        <v>0.13870099999999999</v>
      </c>
      <c r="I18" s="102">
        <f>Sectors_I!I18</f>
        <v>7.8853567825431403E-2</v>
      </c>
      <c r="J18" s="106">
        <f>Sectors_I!J18</f>
        <v>0.106173</v>
      </c>
      <c r="K18" s="103">
        <f>Sectors_I!K18</f>
        <v>49.364600000000003</v>
      </c>
      <c r="L18" s="103">
        <f>Sectors_I!L18</f>
        <v>59.090213299701396</v>
      </c>
      <c r="M18" s="103">
        <f>Sectors_I!M18</f>
        <v>54.043700000000001</v>
      </c>
      <c r="N18" s="157">
        <f>Sectors_I!N18</f>
        <v>3424936.1696604397</v>
      </c>
      <c r="O18" s="157">
        <f>Sectors_I!O18</f>
        <v>691838.04409999994</v>
      </c>
      <c r="P18" s="157">
        <f>Sectors_I!P18</f>
        <v>4116774.2137604398</v>
      </c>
      <c r="Q18" s="157">
        <f>Sectors_I!Q18</f>
        <v>275952961.7898863</v>
      </c>
      <c r="R18" s="157">
        <f>Sectors_I!R18</f>
        <v>268966415.19401103</v>
      </c>
      <c r="S18" s="157">
        <f>Sectors_I!S18</f>
        <v>544919376.98389733</v>
      </c>
      <c r="T18" s="157">
        <f>Sectors_I!T18</f>
        <v>11885054.018900059</v>
      </c>
      <c r="U18" s="157">
        <f>Sectors_I!U18</f>
        <v>57785376.0273</v>
      </c>
      <c r="V18" s="157">
        <f>Sectors_I!V18</f>
        <v>69670430.046200067</v>
      </c>
      <c r="W18" s="157">
        <f>Sectors_I!W18</f>
        <v>4705101.06229816</v>
      </c>
      <c r="X18" s="157">
        <f>Sectors_I!X18</f>
        <v>1263966.1321</v>
      </c>
      <c r="Y18" s="157">
        <f>Sectors_I!Y18</f>
        <v>5969067.1943981601</v>
      </c>
      <c r="Z18" s="157">
        <f>Sectors_I!Z18</f>
        <v>806487.78469999996</v>
      </c>
      <c r="AA18" s="157">
        <f>Sectors_I!AA18</f>
        <v>59144.167300000001</v>
      </c>
      <c r="AB18" s="157">
        <f>Sectors_I!AB18</f>
        <v>865631.95199999993</v>
      </c>
    </row>
    <row r="19" spans="1:28" x14ac:dyDescent="0.2">
      <c r="A19" s="99" t="s">
        <v>116</v>
      </c>
      <c r="B19" s="153">
        <f>Sectors_I!B19</f>
        <v>1043342330.1120942</v>
      </c>
      <c r="C19" s="153">
        <f>Sectors_I!C19</f>
        <v>1113658748.1772366</v>
      </c>
      <c r="D19" s="153">
        <f>Sectors_I!D19</f>
        <v>2157001078.2893305</v>
      </c>
      <c r="E19" s="154">
        <f>Sectors_I!E19</f>
        <v>24059756.7750003</v>
      </c>
      <c r="F19" s="154">
        <f>Sectors_I!F19</f>
        <v>23262542.912671234</v>
      </c>
      <c r="G19" s="154">
        <f>Sectors_I!G19</f>
        <v>47322299.687671535</v>
      </c>
      <c r="H19" s="106">
        <f>Sectors_I!H19</f>
        <v>0.136877</v>
      </c>
      <c r="I19" s="102">
        <f>Sectors_I!I19</f>
        <v>8.2966439290770591E-2</v>
      </c>
      <c r="J19" s="106">
        <f>Sectors_I!J19</f>
        <v>0.108829</v>
      </c>
      <c r="K19" s="103">
        <f>Sectors_I!K19</f>
        <v>61.380400000000002</v>
      </c>
      <c r="L19" s="103">
        <f>Sectors_I!L19</f>
        <v>69.591349240152454</v>
      </c>
      <c r="M19" s="103">
        <f>Sectors_I!M19</f>
        <v>65.507900000000006</v>
      </c>
      <c r="N19" s="157">
        <f>Sectors_I!N19</f>
        <v>28278239.832284298</v>
      </c>
      <c r="O19" s="157">
        <f>Sectors_I!O19</f>
        <v>48929812.383028805</v>
      </c>
      <c r="P19" s="157">
        <f>Sectors_I!P19</f>
        <v>77208052.215313107</v>
      </c>
      <c r="Q19" s="157">
        <f>Sectors_I!Q19</f>
        <v>959170138.6024909</v>
      </c>
      <c r="R19" s="157">
        <f>Sectors_I!R19</f>
        <v>964134255.62282932</v>
      </c>
      <c r="S19" s="157">
        <f>Sectors_I!S19</f>
        <v>1923304394.2253199</v>
      </c>
      <c r="T19" s="157">
        <f>Sectors_I!T19</f>
        <v>42727930.674914598</v>
      </c>
      <c r="U19" s="157">
        <f>Sectors_I!U19</f>
        <v>85103829.952248484</v>
      </c>
      <c r="V19" s="157">
        <f>Sectors_I!V19</f>
        <v>127831760.62716308</v>
      </c>
      <c r="W19" s="157">
        <f>Sectors_I!W19</f>
        <v>40495661.677288659</v>
      </c>
      <c r="X19" s="157">
        <f>Sectors_I!X19</f>
        <v>61699461.476458803</v>
      </c>
      <c r="Y19" s="157">
        <f>Sectors_I!Y19</f>
        <v>102195123.15374747</v>
      </c>
      <c r="Z19" s="157">
        <f>Sectors_I!Z19</f>
        <v>948599.15739999991</v>
      </c>
      <c r="AA19" s="157">
        <f>Sectors_I!AA19</f>
        <v>2721201.1256999997</v>
      </c>
      <c r="AB19" s="157">
        <f>Sectors_I!AB19</f>
        <v>3669800.2830999997</v>
      </c>
    </row>
    <row r="20" spans="1:28" x14ac:dyDescent="0.2">
      <c r="A20" s="99" t="s">
        <v>117</v>
      </c>
      <c r="B20" s="153">
        <f>Sectors_I!B20</f>
        <v>403306739.63281012</v>
      </c>
      <c r="C20" s="153">
        <f>Sectors_I!C20</f>
        <v>528658430.43668979</v>
      </c>
      <c r="D20" s="153">
        <f>Sectors_I!D20</f>
        <v>931965170.06949997</v>
      </c>
      <c r="E20" s="154">
        <f>Sectors_I!E20</f>
        <v>10036980.62204306</v>
      </c>
      <c r="F20" s="154">
        <f>Sectors_I!F20</f>
        <v>10765298.256020281</v>
      </c>
      <c r="G20" s="154">
        <f>Sectors_I!G20</f>
        <v>20802278.878063343</v>
      </c>
      <c r="H20" s="106">
        <f>Sectors_I!H20</f>
        <v>0.131379</v>
      </c>
      <c r="I20" s="102">
        <f>Sectors_I!I20</f>
        <v>8.6773891385758015E-2</v>
      </c>
      <c r="J20" s="106">
        <f>Sectors_I!J20</f>
        <v>0.106016</v>
      </c>
      <c r="K20" s="103">
        <f>Sectors_I!K20</f>
        <v>76.648799999999994</v>
      </c>
      <c r="L20" s="103">
        <f>Sectors_I!L20</f>
        <v>58.089163441323954</v>
      </c>
      <c r="M20" s="103">
        <f>Sectors_I!M20</f>
        <v>66.057299999999998</v>
      </c>
      <c r="N20" s="157">
        <f>Sectors_I!N20</f>
        <v>11370984.84812382</v>
      </c>
      <c r="O20" s="157">
        <f>Sectors_I!O20</f>
        <v>9094780.7143330015</v>
      </c>
      <c r="P20" s="157">
        <f>Sectors_I!P20</f>
        <v>20465765.562456824</v>
      </c>
      <c r="Q20" s="157">
        <f>Sectors_I!Q20</f>
        <v>361716696.26874399</v>
      </c>
      <c r="R20" s="157">
        <f>Sectors_I!R20</f>
        <v>462679124.20578384</v>
      </c>
      <c r="S20" s="157">
        <f>Sectors_I!S20</f>
        <v>824395820.47452796</v>
      </c>
      <c r="T20" s="157">
        <f>Sectors_I!T20</f>
        <v>23012811.844442323</v>
      </c>
      <c r="U20" s="157">
        <f>Sectors_I!U20</f>
        <v>51827322.664772928</v>
      </c>
      <c r="V20" s="157">
        <f>Sectors_I!V20</f>
        <v>74840134.509215251</v>
      </c>
      <c r="W20" s="157">
        <f>Sectors_I!W20</f>
        <v>18496031.459623821</v>
      </c>
      <c r="X20" s="157">
        <f>Sectors_I!X20</f>
        <v>14151983.566133</v>
      </c>
      <c r="Y20" s="157">
        <f>Sectors_I!Y20</f>
        <v>32648015.025756821</v>
      </c>
      <c r="Z20" s="157">
        <f>Sectors_I!Z20</f>
        <v>81200.06</v>
      </c>
      <c r="AA20" s="157">
        <f>Sectors_I!AA20</f>
        <v>0</v>
      </c>
      <c r="AB20" s="157">
        <f>Sectors_I!AB20</f>
        <v>81200.06</v>
      </c>
    </row>
    <row r="21" spans="1:28" x14ac:dyDescent="0.2">
      <c r="A21" s="99" t="s">
        <v>118</v>
      </c>
      <c r="B21" s="153">
        <f>Sectors_I!B21</f>
        <v>732053113.62220454</v>
      </c>
      <c r="C21" s="153">
        <f>Sectors_I!C21</f>
        <v>1860088318.5671</v>
      </c>
      <c r="D21" s="153">
        <f>Sectors_I!D21</f>
        <v>2592141432.1893044</v>
      </c>
      <c r="E21" s="154">
        <f>Sectors_I!E21</f>
        <v>22984593.454509482</v>
      </c>
      <c r="F21" s="154">
        <f>Sectors_I!F21</f>
        <v>21951538.748223908</v>
      </c>
      <c r="G21" s="154">
        <f>Sectors_I!G21</f>
        <v>44936132.20273339</v>
      </c>
      <c r="H21" s="106">
        <f>Sectors_I!H21</f>
        <v>0.13226499999999999</v>
      </c>
      <c r="I21" s="102">
        <f>Sectors_I!I21</f>
        <v>8.4528960235180015E-2</v>
      </c>
      <c r="J21" s="106">
        <f>Sectors_I!J21</f>
        <v>9.7555600000000006E-2</v>
      </c>
      <c r="K21" s="103">
        <f>Sectors_I!K21</f>
        <v>111.477</v>
      </c>
      <c r="L21" s="103">
        <f>Sectors_I!L21</f>
        <v>122.12338700221714</v>
      </c>
      <c r="M21" s="103">
        <f>Sectors_I!M21</f>
        <v>119.179</v>
      </c>
      <c r="N21" s="157">
        <f>Sectors_I!N21</f>
        <v>34218231.452700004</v>
      </c>
      <c r="O21" s="157">
        <f>Sectors_I!O21</f>
        <v>82475667.396621004</v>
      </c>
      <c r="P21" s="157">
        <f>Sectors_I!P21</f>
        <v>116693898.84932101</v>
      </c>
      <c r="Q21" s="157">
        <f>Sectors_I!Q21</f>
        <v>645409815.55700457</v>
      </c>
      <c r="R21" s="157">
        <f>Sectors_I!R21</f>
        <v>1502564131.8185391</v>
      </c>
      <c r="S21" s="157">
        <f>Sectors_I!S21</f>
        <v>2147973947.3755436</v>
      </c>
      <c r="T21" s="157">
        <f>Sectors_I!T21</f>
        <v>34554113.308300003</v>
      </c>
      <c r="U21" s="157">
        <f>Sectors_I!U21</f>
        <v>242753552.21747962</v>
      </c>
      <c r="V21" s="157">
        <f>Sectors_I!V21</f>
        <v>277307665.5257796</v>
      </c>
      <c r="W21" s="157">
        <f>Sectors_I!W21</f>
        <v>45233873.708099999</v>
      </c>
      <c r="X21" s="157">
        <f>Sectors_I!X21</f>
        <v>97212301.828653008</v>
      </c>
      <c r="Y21" s="157">
        <f>Sectors_I!Y21</f>
        <v>142446175.536753</v>
      </c>
      <c r="Z21" s="157">
        <f>Sectors_I!Z21</f>
        <v>6855311.0488000009</v>
      </c>
      <c r="AA21" s="157">
        <f>Sectors_I!AA21</f>
        <v>17558332.702427998</v>
      </c>
      <c r="AB21" s="157">
        <f>Sectors_I!AB21</f>
        <v>24413643.751227997</v>
      </c>
    </row>
    <row r="22" spans="1:28" x14ac:dyDescent="0.2">
      <c r="A22" s="99" t="s">
        <v>119</v>
      </c>
      <c r="B22" s="153">
        <f>Sectors_I!B22</f>
        <v>421408115.28913623</v>
      </c>
      <c r="C22" s="153">
        <f>Sectors_I!C22</f>
        <v>572581065.91177106</v>
      </c>
      <c r="D22" s="153">
        <f>Sectors_I!D22</f>
        <v>993989181.20090723</v>
      </c>
      <c r="E22" s="154">
        <f>Sectors_I!E22</f>
        <v>5617432.9790597595</v>
      </c>
      <c r="F22" s="154">
        <f>Sectors_I!F22</f>
        <v>8687159.9641091712</v>
      </c>
      <c r="G22" s="154">
        <f>Sectors_I!G22</f>
        <v>14304592.943168931</v>
      </c>
      <c r="H22" s="106">
        <f>Sectors_I!H22</f>
        <v>0.12920300000000001</v>
      </c>
      <c r="I22" s="102">
        <f>Sectors_I!I22</f>
        <v>8.0580986199021404E-2</v>
      </c>
      <c r="J22" s="106">
        <f>Sectors_I!J22</f>
        <v>0.100966</v>
      </c>
      <c r="K22" s="103">
        <f>Sectors_I!K22</f>
        <v>88.113500000000002</v>
      </c>
      <c r="L22" s="103">
        <f>Sectors_I!L22</f>
        <v>110.64980745795522</v>
      </c>
      <c r="M22" s="103">
        <f>Sectors_I!M22</f>
        <v>100.97199999999999</v>
      </c>
      <c r="N22" s="157">
        <f>Sectors_I!N22</f>
        <v>12124441.639191341</v>
      </c>
      <c r="O22" s="157">
        <f>Sectors_I!O22</f>
        <v>33760944.719291002</v>
      </c>
      <c r="P22" s="157">
        <f>Sectors_I!P22</f>
        <v>45885386.358482346</v>
      </c>
      <c r="Q22" s="157">
        <f>Sectors_I!Q22</f>
        <v>377469346.59049606</v>
      </c>
      <c r="R22" s="157">
        <f>Sectors_I!R22</f>
        <v>483626900.53536999</v>
      </c>
      <c r="S22" s="157">
        <f>Sectors_I!S22</f>
        <v>861096247.12586606</v>
      </c>
      <c r="T22" s="157">
        <f>Sectors_I!T22</f>
        <v>27866447.367700003</v>
      </c>
      <c r="U22" s="157">
        <f>Sectors_I!U22</f>
        <v>46935350.146609992</v>
      </c>
      <c r="V22" s="157">
        <f>Sectors_I!V22</f>
        <v>74801797.514310002</v>
      </c>
      <c r="W22" s="157">
        <f>Sectors_I!W22</f>
        <v>15509227.261340221</v>
      </c>
      <c r="X22" s="157">
        <f>Sectors_I!X22</f>
        <v>39882731.120490998</v>
      </c>
      <c r="Y22" s="157">
        <f>Sectors_I!Y22</f>
        <v>55391958.381831221</v>
      </c>
      <c r="Z22" s="157">
        <f>Sectors_I!Z22</f>
        <v>563094.06960000005</v>
      </c>
      <c r="AA22" s="157">
        <f>Sectors_I!AA22</f>
        <v>2136084.1092999997</v>
      </c>
      <c r="AB22" s="157">
        <f>Sectors_I!AB22</f>
        <v>2699178.1788999997</v>
      </c>
    </row>
    <row r="23" spans="1:28" x14ac:dyDescent="0.2">
      <c r="A23" s="99" t="s">
        <v>120</v>
      </c>
      <c r="B23" s="153">
        <f>Sectors_I!B23</f>
        <v>119151310.78914554</v>
      </c>
      <c r="C23" s="153">
        <f>Sectors_I!C23</f>
        <v>693310414.6232084</v>
      </c>
      <c r="D23" s="153">
        <f>Sectors_I!D23</f>
        <v>812461725.41235399</v>
      </c>
      <c r="E23" s="154">
        <f>Sectors_I!E23</f>
        <v>7179467.2736460008</v>
      </c>
      <c r="F23" s="154">
        <f>Sectors_I!F23</f>
        <v>6621123.0244994797</v>
      </c>
      <c r="G23" s="154">
        <f>Sectors_I!G23</f>
        <v>13800590.29814548</v>
      </c>
      <c r="H23" s="106">
        <f>Sectors_I!H23</f>
        <v>0.13009799999999999</v>
      </c>
      <c r="I23" s="102">
        <f>Sectors_I!I23</f>
        <v>9.6986306956866442E-2</v>
      </c>
      <c r="J23" s="106">
        <f>Sectors_I!J23</f>
        <v>0.101863</v>
      </c>
      <c r="K23" s="103">
        <f>Sectors_I!K23</f>
        <v>62.654600000000002</v>
      </c>
      <c r="L23" s="103">
        <f>Sectors_I!L23</f>
        <v>61.351626719813765</v>
      </c>
      <c r="M23" s="103">
        <f>Sectors_I!M23</f>
        <v>61.542700000000004</v>
      </c>
      <c r="N23" s="157">
        <f>Sectors_I!N23</f>
        <v>1460718.8761</v>
      </c>
      <c r="O23" s="157">
        <f>Sectors_I!O23</f>
        <v>15526143.720000001</v>
      </c>
      <c r="P23" s="157">
        <f>Sectors_I!P23</f>
        <v>16986862.596100003</v>
      </c>
      <c r="Q23" s="157">
        <f>Sectors_I!Q23</f>
        <v>67237250.667400017</v>
      </c>
      <c r="R23" s="157">
        <f>Sectors_I!R23</f>
        <v>430552142.11868495</v>
      </c>
      <c r="S23" s="157">
        <f>Sectors_I!S23</f>
        <v>497789392.78608495</v>
      </c>
      <c r="T23" s="157">
        <f>Sectors_I!T23</f>
        <v>45414485.245645545</v>
      </c>
      <c r="U23" s="157">
        <f>Sectors_I!U23</f>
        <v>196395511.88102347</v>
      </c>
      <c r="V23" s="157">
        <f>Sectors_I!V23</f>
        <v>241809997.12666902</v>
      </c>
      <c r="W23" s="157">
        <f>Sectors_I!W23</f>
        <v>6485694.6660999991</v>
      </c>
      <c r="X23" s="157">
        <f>Sectors_I!X23</f>
        <v>66362760.623499997</v>
      </c>
      <c r="Y23" s="157">
        <f>Sectors_I!Y23</f>
        <v>72848455.2896</v>
      </c>
      <c r="Z23" s="157">
        <f>Sectors_I!Z23</f>
        <v>13880.21</v>
      </c>
      <c r="AA23" s="157">
        <f>Sectors_I!AA23</f>
        <v>0</v>
      </c>
      <c r="AB23" s="157">
        <f>Sectors_I!AB23</f>
        <v>13880.21</v>
      </c>
    </row>
    <row r="24" spans="1:28" x14ac:dyDescent="0.2">
      <c r="A24" s="99" t="s">
        <v>213</v>
      </c>
      <c r="B24" s="153">
        <f>Sectors_I!B24</f>
        <v>183580843.39539999</v>
      </c>
      <c r="C24" s="153">
        <f>Sectors_I!C24</f>
        <v>742987201.00725889</v>
      </c>
      <c r="D24" s="153">
        <f>Sectors_I!D24</f>
        <v>926568044.40265894</v>
      </c>
      <c r="E24" s="154">
        <f>Sectors_I!E24</f>
        <v>3784064.44275507</v>
      </c>
      <c r="F24" s="154">
        <f>Sectors_I!F24</f>
        <v>1554770.8939042001</v>
      </c>
      <c r="G24" s="154">
        <f>Sectors_I!G24</f>
        <v>5338835.3366592703</v>
      </c>
      <c r="H24" s="106">
        <f>Sectors_I!H24</f>
        <v>0.13922899999999999</v>
      </c>
      <c r="I24" s="102">
        <f>Sectors_I!I24</f>
        <v>9.2058892218071134E-2</v>
      </c>
      <c r="J24" s="106">
        <f>Sectors_I!J24</f>
        <v>0.101572</v>
      </c>
      <c r="K24" s="103">
        <f>Sectors_I!K24</f>
        <v>49.772399999999998</v>
      </c>
      <c r="L24" s="103">
        <f>Sectors_I!L24</f>
        <v>47.895996906225136</v>
      </c>
      <c r="M24" s="103">
        <f>Sectors_I!M24</f>
        <v>48.2759</v>
      </c>
      <c r="N24" s="157">
        <f>Sectors_I!N24</f>
        <v>6762150.8306</v>
      </c>
      <c r="O24" s="157">
        <f>Sectors_I!O24</f>
        <v>7694514.0696</v>
      </c>
      <c r="P24" s="157">
        <f>Sectors_I!P24</f>
        <v>14456664.9002</v>
      </c>
      <c r="Q24" s="157">
        <f>Sectors_I!Q24</f>
        <v>174411359.73899999</v>
      </c>
      <c r="R24" s="157">
        <f>Sectors_I!R24</f>
        <v>737918226.85500586</v>
      </c>
      <c r="S24" s="157">
        <f>Sectors_I!S24</f>
        <v>912329586.59400594</v>
      </c>
      <c r="T24" s="157">
        <f>Sectors_I!T24</f>
        <v>1019893.6662</v>
      </c>
      <c r="U24" s="157">
        <f>Sectors_I!U24</f>
        <v>1365641.275653</v>
      </c>
      <c r="V24" s="157">
        <f>Sectors_I!V24</f>
        <v>2385534.9418529999</v>
      </c>
      <c r="W24" s="157">
        <f>Sectors_I!W24</f>
        <v>8140222.4800000004</v>
      </c>
      <c r="X24" s="157">
        <f>Sectors_I!X24</f>
        <v>3667715.7571</v>
      </c>
      <c r="Y24" s="157">
        <f>Sectors_I!Y24</f>
        <v>11807938.237100001</v>
      </c>
      <c r="Z24" s="157">
        <f>Sectors_I!Z24</f>
        <v>9367.5102000000006</v>
      </c>
      <c r="AA24" s="157">
        <f>Sectors_I!AA24</f>
        <v>35617.119500000001</v>
      </c>
      <c r="AB24" s="157">
        <f>Sectors_I!AB24</f>
        <v>44984.629700000005</v>
      </c>
    </row>
    <row r="25" spans="1:28" x14ac:dyDescent="0.2">
      <c r="A25" s="99" t="s">
        <v>121</v>
      </c>
      <c r="B25" s="153">
        <f>Sectors_I!B25</f>
        <v>991728477.24076807</v>
      </c>
      <c r="C25" s="153">
        <f>Sectors_I!C25</f>
        <v>2170379951.5177732</v>
      </c>
      <c r="D25" s="153">
        <f>Sectors_I!D25</f>
        <v>3162108428.7585411</v>
      </c>
      <c r="E25" s="154">
        <f>Sectors_I!E25</f>
        <v>2591732.6627275296</v>
      </c>
      <c r="F25" s="154">
        <f>Sectors_I!F25</f>
        <v>16240479.22708202</v>
      </c>
      <c r="G25" s="154">
        <f>Sectors_I!G25</f>
        <v>18832211.889809549</v>
      </c>
      <c r="H25" s="106">
        <f>Sectors_I!H25</f>
        <v>0.123187</v>
      </c>
      <c r="I25" s="102">
        <f>Sectors_I!I25</f>
        <v>8.65373132616373E-2</v>
      </c>
      <c r="J25" s="106">
        <f>Sectors_I!J25</f>
        <v>9.8109100000000005E-2</v>
      </c>
      <c r="K25" s="103">
        <f>Sectors_I!K25</f>
        <v>42.257899999999999</v>
      </c>
      <c r="L25" s="103">
        <f>Sectors_I!L25</f>
        <v>151.28431701239398</v>
      </c>
      <c r="M25" s="103">
        <f>Sectors_I!M25</f>
        <v>116.88</v>
      </c>
      <c r="N25" s="157">
        <f>Sectors_I!N25</f>
        <v>597245.28</v>
      </c>
      <c r="O25" s="157">
        <f>Sectors_I!O25</f>
        <v>208617.65839999999</v>
      </c>
      <c r="P25" s="157">
        <f>Sectors_I!P25</f>
        <v>805862.93839999998</v>
      </c>
      <c r="Q25" s="157">
        <f>Sectors_I!Q25</f>
        <v>990904381.02246809</v>
      </c>
      <c r="R25" s="157">
        <f>Sectors_I!R25</f>
        <v>2053586707.9098732</v>
      </c>
      <c r="S25" s="157">
        <f>Sectors_I!S25</f>
        <v>3044491088.9323411</v>
      </c>
      <c r="T25" s="157">
        <f>Sectors_I!T25</f>
        <v>120276.0683</v>
      </c>
      <c r="U25" s="157">
        <f>Sectors_I!U25</f>
        <v>73555862.231299996</v>
      </c>
      <c r="V25" s="157">
        <f>Sectors_I!V25</f>
        <v>73676138.29959999</v>
      </c>
      <c r="W25" s="157">
        <f>Sectors_I!W25</f>
        <v>703820.15</v>
      </c>
      <c r="X25" s="157">
        <f>Sectors_I!X25</f>
        <v>43237381.376599997</v>
      </c>
      <c r="Y25" s="157">
        <f>Sectors_I!Y25</f>
        <v>43941201.526599996</v>
      </c>
      <c r="Z25" s="157">
        <f>Sectors_I!Z25</f>
        <v>0</v>
      </c>
      <c r="AA25" s="157">
        <f>Sectors_I!AA25</f>
        <v>0</v>
      </c>
      <c r="AB25" s="157">
        <f>Sectors_I!AB25</f>
        <v>0</v>
      </c>
    </row>
    <row r="26" spans="1:28" x14ac:dyDescent="0.2">
      <c r="A26" s="99" t="s">
        <v>122</v>
      </c>
      <c r="B26" s="153">
        <f>Sectors_I!B26</f>
        <v>61832488.174823336</v>
      </c>
      <c r="C26" s="153">
        <f>Sectors_I!C26</f>
        <v>334029930.43344897</v>
      </c>
      <c r="D26" s="153">
        <f>Sectors_I!D26</f>
        <v>395862418.60827231</v>
      </c>
      <c r="E26" s="154">
        <f>Sectors_I!E26</f>
        <v>685627.82538358006</v>
      </c>
      <c r="F26" s="154">
        <f>Sectors_I!F26</f>
        <v>911283.37517408014</v>
      </c>
      <c r="G26" s="154">
        <f>Sectors_I!G26</f>
        <v>1596911.2005576603</v>
      </c>
      <c r="H26" s="106">
        <f>Sectors_I!H26</f>
        <v>0.13727700000000001</v>
      </c>
      <c r="I26" s="102">
        <f>Sectors_I!I26</f>
        <v>9.5584880404113198E-2</v>
      </c>
      <c r="J26" s="106">
        <f>Sectors_I!J26</f>
        <v>0.101995</v>
      </c>
      <c r="K26" s="103">
        <f>Sectors_I!K26</f>
        <v>66.330799999999996</v>
      </c>
      <c r="L26" s="103">
        <f>Sectors_I!L26</f>
        <v>25.757493218563631</v>
      </c>
      <c r="M26" s="103">
        <f>Sectors_I!M26</f>
        <v>32.081200000000003</v>
      </c>
      <c r="N26" s="157">
        <f>Sectors_I!N26</f>
        <v>492672.78529999999</v>
      </c>
      <c r="O26" s="157">
        <f>Sectors_I!O26</f>
        <v>546600.48930000002</v>
      </c>
      <c r="P26" s="157">
        <f>Sectors_I!P26</f>
        <v>1039273.2746</v>
      </c>
      <c r="Q26" s="157">
        <f>Sectors_I!Q26</f>
        <v>59129520.99502334</v>
      </c>
      <c r="R26" s="157">
        <f>Sectors_I!R26</f>
        <v>332846304.64284903</v>
      </c>
      <c r="S26" s="157">
        <f>Sectors_I!S26</f>
        <v>391975825.63787234</v>
      </c>
      <c r="T26" s="157">
        <f>Sectors_I!T26</f>
        <v>1980284.3651999999</v>
      </c>
      <c r="U26" s="157">
        <f>Sectors_I!U26</f>
        <v>636807.12419999996</v>
      </c>
      <c r="V26" s="157">
        <f>Sectors_I!V26</f>
        <v>2617091.4893999998</v>
      </c>
      <c r="W26" s="157">
        <f>Sectors_I!W26</f>
        <v>722682.81460000004</v>
      </c>
      <c r="X26" s="157">
        <f>Sectors_I!X26</f>
        <v>168614.96720000001</v>
      </c>
      <c r="Y26" s="157">
        <f>Sectors_I!Y26</f>
        <v>891297.7818</v>
      </c>
      <c r="Z26" s="157">
        <f>Sectors_I!Z26</f>
        <v>0</v>
      </c>
      <c r="AA26" s="157">
        <f>Sectors_I!AA26</f>
        <v>378203.69919999997</v>
      </c>
      <c r="AB26" s="157">
        <f>Sectors_I!AB26</f>
        <v>378203.69919999997</v>
      </c>
    </row>
    <row r="27" spans="1:28" x14ac:dyDescent="0.2">
      <c r="A27" s="99" t="s">
        <v>123</v>
      </c>
      <c r="B27" s="153">
        <f>Sectors_I!B27</f>
        <v>510764108.23541349</v>
      </c>
      <c r="C27" s="153">
        <f>Sectors_I!C27</f>
        <v>594017347.7553376</v>
      </c>
      <c r="D27" s="153">
        <f>Sectors_I!D27</f>
        <v>1104781455.990751</v>
      </c>
      <c r="E27" s="154">
        <f>Sectors_I!E27</f>
        <v>8078410.5290426388</v>
      </c>
      <c r="F27" s="154">
        <f>Sectors_I!F27</f>
        <v>7572173.4942210913</v>
      </c>
      <c r="G27" s="154">
        <f>Sectors_I!G27</f>
        <v>15650584.02326373</v>
      </c>
      <c r="H27" s="106">
        <f>Sectors_I!H27</f>
        <v>0.12845300000000001</v>
      </c>
      <c r="I27" s="102">
        <f>Sectors_I!I27</f>
        <v>8.0219889473420417E-2</v>
      </c>
      <c r="J27" s="106">
        <f>Sectors_I!J27</f>
        <v>0.102211</v>
      </c>
      <c r="K27" s="103">
        <f>Sectors_I!K27</f>
        <v>93.275999999999996</v>
      </c>
      <c r="L27" s="103">
        <f>Sectors_I!L27</f>
        <v>110.57458496810303</v>
      </c>
      <c r="M27" s="103">
        <f>Sectors_I!M27</f>
        <v>102.645</v>
      </c>
      <c r="N27" s="157">
        <f>Sectors_I!N27</f>
        <v>50881404.206209049</v>
      </c>
      <c r="O27" s="157">
        <f>Sectors_I!O27</f>
        <v>27571504.574200004</v>
      </c>
      <c r="P27" s="157">
        <f>Sectors_I!P27</f>
        <v>78452908.780409053</v>
      </c>
      <c r="Q27" s="157">
        <f>Sectors_I!Q27</f>
        <v>437429313.30410445</v>
      </c>
      <c r="R27" s="157">
        <f>Sectors_I!R27</f>
        <v>529454635.06100249</v>
      </c>
      <c r="S27" s="157">
        <f>Sectors_I!S27</f>
        <v>966883948.36510694</v>
      </c>
      <c r="T27" s="157">
        <f>Sectors_I!T27</f>
        <v>19385335.813700002</v>
      </c>
      <c r="U27" s="157">
        <f>Sectors_I!U27</f>
        <v>30939922.638135057</v>
      </c>
      <c r="V27" s="157">
        <f>Sectors_I!V27</f>
        <v>50325258.451835059</v>
      </c>
      <c r="W27" s="157">
        <f>Sectors_I!W27</f>
        <v>53189310.227609053</v>
      </c>
      <c r="X27" s="157">
        <f>Sectors_I!X27</f>
        <v>29021612.111099999</v>
      </c>
      <c r="Y27" s="157">
        <f>Sectors_I!Y27</f>
        <v>82210922.338709056</v>
      </c>
      <c r="Z27" s="157">
        <f>Sectors_I!Z27</f>
        <v>760148.89</v>
      </c>
      <c r="AA27" s="157">
        <f>Sectors_I!AA27</f>
        <v>4601177.9451000001</v>
      </c>
      <c r="AB27" s="157">
        <f>Sectors_I!AB27</f>
        <v>5361326.8350999998</v>
      </c>
    </row>
    <row r="28" spans="1:28" x14ac:dyDescent="0.2">
      <c r="A28" s="99" t="s">
        <v>124</v>
      </c>
      <c r="B28" s="153">
        <f>Sectors_I!B28</f>
        <v>132764963.66850001</v>
      </c>
      <c r="C28" s="153">
        <f>Sectors_I!C28</f>
        <v>133443937.25846899</v>
      </c>
      <c r="D28" s="153">
        <f>Sectors_I!D28</f>
        <v>266208900.92696899</v>
      </c>
      <c r="E28" s="154">
        <f>Sectors_I!E28</f>
        <v>5777464.7050536592</v>
      </c>
      <c r="F28" s="154">
        <f>Sectors_I!F28</f>
        <v>5525090.3275320493</v>
      </c>
      <c r="G28" s="154">
        <f>Sectors_I!G28</f>
        <v>11302555.032585708</v>
      </c>
      <c r="H28" s="106">
        <f>Sectors_I!H28</f>
        <v>0.13009699999999999</v>
      </c>
      <c r="I28" s="102">
        <f>Sectors_I!I28</f>
        <v>7.9691699639149335E-2</v>
      </c>
      <c r="J28" s="106">
        <f>Sectors_I!J28</f>
        <v>0.104672</v>
      </c>
      <c r="K28" s="103">
        <f>Sectors_I!K28</f>
        <v>59.274999999999999</v>
      </c>
      <c r="L28" s="103">
        <f>Sectors_I!L28</f>
        <v>52.24240462281756</v>
      </c>
      <c r="M28" s="103">
        <f>Sectors_I!M28</f>
        <v>55.7333</v>
      </c>
      <c r="N28" s="157">
        <f>Sectors_I!N28</f>
        <v>6354725.1711999997</v>
      </c>
      <c r="O28" s="157">
        <f>Sectors_I!O28</f>
        <v>6719110.8421999998</v>
      </c>
      <c r="P28" s="157">
        <f>Sectors_I!P28</f>
        <v>13073836.0134</v>
      </c>
      <c r="Q28" s="157">
        <f>Sectors_I!Q28</f>
        <v>122546303.03740001</v>
      </c>
      <c r="R28" s="157">
        <f>Sectors_I!R28</f>
        <v>126425383.15476899</v>
      </c>
      <c r="S28" s="157">
        <f>Sectors_I!S28</f>
        <v>248971686.19216901</v>
      </c>
      <c r="T28" s="157">
        <f>Sectors_I!T28</f>
        <v>3059654.3488999996</v>
      </c>
      <c r="U28" s="157">
        <f>Sectors_I!U28</f>
        <v>299443.26150000002</v>
      </c>
      <c r="V28" s="157">
        <f>Sectors_I!V28</f>
        <v>3359097.6103999997</v>
      </c>
      <c r="W28" s="157">
        <f>Sectors_I!W28</f>
        <v>7159006.2822000002</v>
      </c>
      <c r="X28" s="157">
        <f>Sectors_I!X28</f>
        <v>6719110.8421999998</v>
      </c>
      <c r="Y28" s="157">
        <f>Sectors_I!Y28</f>
        <v>13878117.124400001</v>
      </c>
      <c r="Z28" s="157">
        <f>Sectors_I!Z28</f>
        <v>0</v>
      </c>
      <c r="AA28" s="157">
        <f>Sectors_I!AA28</f>
        <v>0</v>
      </c>
      <c r="AB28" s="157">
        <f>Sectors_I!AB28</f>
        <v>0</v>
      </c>
    </row>
    <row r="29" spans="1:28" x14ac:dyDescent="0.2">
      <c r="A29" s="99" t="s">
        <v>125</v>
      </c>
      <c r="B29" s="153">
        <f>Sectors_I!B29</f>
        <v>78399378.095196679</v>
      </c>
      <c r="C29" s="153">
        <f>Sectors_I!C29</f>
        <v>211620444.36297444</v>
      </c>
      <c r="D29" s="153">
        <f>Sectors_I!D29</f>
        <v>290019822.45817113</v>
      </c>
      <c r="E29" s="154">
        <f>Sectors_I!E29</f>
        <v>665811.48556034989</v>
      </c>
      <c r="F29" s="154">
        <f>Sectors_I!F29</f>
        <v>246664.82110674999</v>
      </c>
      <c r="G29" s="154">
        <f>Sectors_I!G29</f>
        <v>912476.30666709994</v>
      </c>
      <c r="H29" s="106">
        <f>Sectors_I!H29</f>
        <v>0.119243</v>
      </c>
      <c r="I29" s="102">
        <f>Sectors_I!I29</f>
        <v>8.3812606063327952E-2</v>
      </c>
      <c r="J29" s="106">
        <f>Sectors_I!J29</f>
        <v>9.2386300000000005E-2</v>
      </c>
      <c r="K29" s="103">
        <f>Sectors_I!K29</f>
        <v>80.468000000000004</v>
      </c>
      <c r="L29" s="103">
        <f>Sectors_I!L29</f>
        <v>60.582101258080264</v>
      </c>
      <c r="M29" s="103">
        <f>Sectors_I!M29</f>
        <v>65.393699999999995</v>
      </c>
      <c r="N29" s="157">
        <f>Sectors_I!N29</f>
        <v>61.76</v>
      </c>
      <c r="O29" s="157">
        <f>Sectors_I!O29</f>
        <v>0</v>
      </c>
      <c r="P29" s="157">
        <f>Sectors_I!P29</f>
        <v>61.76</v>
      </c>
      <c r="Q29" s="157">
        <f>Sectors_I!Q29</f>
        <v>75543187.154842153</v>
      </c>
      <c r="R29" s="157">
        <f>Sectors_I!R29</f>
        <v>197987391.69137445</v>
      </c>
      <c r="S29" s="157">
        <f>Sectors_I!S29</f>
        <v>273530578.84621662</v>
      </c>
      <c r="T29" s="157">
        <f>Sectors_I!T29</f>
        <v>86872.845100000006</v>
      </c>
      <c r="U29" s="157">
        <f>Sectors_I!U29</f>
        <v>13244053.252099998</v>
      </c>
      <c r="V29" s="157">
        <f>Sectors_I!V29</f>
        <v>13330926.097199999</v>
      </c>
      <c r="W29" s="157">
        <f>Sectors_I!W29</f>
        <v>2769318.0952545297</v>
      </c>
      <c r="X29" s="157">
        <f>Sectors_I!X29</f>
        <v>388999.41950000002</v>
      </c>
      <c r="Y29" s="157">
        <f>Sectors_I!Y29</f>
        <v>3158317.5147545296</v>
      </c>
      <c r="Z29" s="157">
        <f>Sectors_I!Z29</f>
        <v>0</v>
      </c>
      <c r="AA29" s="157">
        <f>Sectors_I!AA29</f>
        <v>0</v>
      </c>
      <c r="AB29" s="157">
        <f>Sectors_I!AB29</f>
        <v>0</v>
      </c>
    </row>
    <row r="30" spans="1:28" x14ac:dyDescent="0.2">
      <c r="A30" s="99" t="s">
        <v>126</v>
      </c>
      <c r="B30" s="153">
        <f>Sectors_I!B30</f>
        <v>1970790987.7742047</v>
      </c>
      <c r="C30" s="153">
        <f>Sectors_I!C30</f>
        <v>2632693130.227849</v>
      </c>
      <c r="D30" s="153">
        <f>Sectors_I!D30</f>
        <v>4603484118.0020542</v>
      </c>
      <c r="E30" s="154">
        <f>Sectors_I!E30</f>
        <v>38604500.390823349</v>
      </c>
      <c r="F30" s="154">
        <f>Sectors_I!F30</f>
        <v>20356376.627075702</v>
      </c>
      <c r="G30" s="154">
        <f>Sectors_I!G30</f>
        <v>58960877.017899051</v>
      </c>
      <c r="H30" s="106">
        <f>Sectors_I!H30</f>
        <v>0.14266699999999999</v>
      </c>
      <c r="I30" s="102">
        <f>Sectors_I!I30</f>
        <v>8.912524593520707E-2</v>
      </c>
      <c r="J30" s="106">
        <f>Sectors_I!J30</f>
        <v>0.10986600000000001</v>
      </c>
      <c r="K30" s="103">
        <f>Sectors_I!K30</f>
        <v>73.487899999999996</v>
      </c>
      <c r="L30" s="103">
        <f>Sectors_I!L30</f>
        <v>90.774006261115588</v>
      </c>
      <c r="M30" s="103">
        <f>Sectors_I!M30</f>
        <v>82.321399999999997</v>
      </c>
      <c r="N30" s="157">
        <f>Sectors_I!N30</f>
        <v>36630956.217842616</v>
      </c>
      <c r="O30" s="157">
        <f>Sectors_I!O30</f>
        <v>28154993.891451478</v>
      </c>
      <c r="P30" s="157">
        <f>Sectors_I!P30</f>
        <v>64785950.109294094</v>
      </c>
      <c r="Q30" s="157">
        <f>Sectors_I!Q30</f>
        <v>1838125009.0807807</v>
      </c>
      <c r="R30" s="157">
        <f>Sectors_I!R30</f>
        <v>2367276695.174058</v>
      </c>
      <c r="S30" s="157">
        <f>Sectors_I!S30</f>
        <v>4205401704.2548385</v>
      </c>
      <c r="T30" s="157">
        <f>Sectors_I!T30</f>
        <v>74195956.759064659</v>
      </c>
      <c r="U30" s="157">
        <f>Sectors_I!U30</f>
        <v>213120665.70392001</v>
      </c>
      <c r="V30" s="157">
        <f>Sectors_I!V30</f>
        <v>287316622.46298468</v>
      </c>
      <c r="W30" s="157">
        <f>Sectors_I!W30</f>
        <v>56250195.112059459</v>
      </c>
      <c r="X30" s="157">
        <f>Sectors_I!X30</f>
        <v>50420007.475351483</v>
      </c>
      <c r="Y30" s="157">
        <f>Sectors_I!Y30</f>
        <v>106670202.58741094</v>
      </c>
      <c r="Z30" s="157">
        <f>Sectors_I!Z30</f>
        <v>2219826.8223000001</v>
      </c>
      <c r="AA30" s="157">
        <f>Sectors_I!AA30</f>
        <v>1875761.8745200001</v>
      </c>
      <c r="AB30" s="157">
        <f>Sectors_I!AB30</f>
        <v>4095588.6968200002</v>
      </c>
    </row>
    <row r="31" spans="1:28" x14ac:dyDescent="0.2">
      <c r="A31" s="99" t="s">
        <v>127</v>
      </c>
      <c r="B31" s="153">
        <f>Sectors_I!B31</f>
        <v>3437425019.284615</v>
      </c>
      <c r="C31" s="153">
        <f>Sectors_I!C31</f>
        <v>520201150.78259718</v>
      </c>
      <c r="D31" s="153">
        <f>Sectors_I!D31</f>
        <v>3957626170.0672121</v>
      </c>
      <c r="E31" s="154">
        <f>Sectors_I!E31</f>
        <v>87540793.539885491</v>
      </c>
      <c r="F31" s="154">
        <f>Sectors_I!F31</f>
        <v>8884114.19360709</v>
      </c>
      <c r="G31" s="154">
        <f>Sectors_I!G31</f>
        <v>96424907.733492583</v>
      </c>
      <c r="H31" s="106">
        <f>Sectors_I!H31</f>
        <v>0.15277099999999999</v>
      </c>
      <c r="I31" s="102">
        <f>Sectors_I!I31</f>
        <v>8.4646672919753654E-2</v>
      </c>
      <c r="J31" s="106">
        <f>Sectors_I!J31</f>
        <v>0.141601</v>
      </c>
      <c r="K31" s="103">
        <f>Sectors_I!K31</f>
        <v>59.926499999999997</v>
      </c>
      <c r="L31" s="103">
        <f>Sectors_I!L31</f>
        <v>83.974732772637097</v>
      </c>
      <c r="M31" s="103">
        <f>Sectors_I!M31</f>
        <v>62.850900000000003</v>
      </c>
      <c r="N31" s="157">
        <f>Sectors_I!N31</f>
        <v>86752380.218134671</v>
      </c>
      <c r="O31" s="157">
        <f>Sectors_I!O31</f>
        <v>12508236.664222</v>
      </c>
      <c r="P31" s="157">
        <f>Sectors_I!P31</f>
        <v>99260616.882356673</v>
      </c>
      <c r="Q31" s="157">
        <f>Sectors_I!Q31</f>
        <v>3144218871.1007853</v>
      </c>
      <c r="R31" s="157">
        <f>Sectors_I!R31</f>
        <v>459548791.91711831</v>
      </c>
      <c r="S31" s="157">
        <f>Sectors_I!S31</f>
        <v>3603767663.0179033</v>
      </c>
      <c r="T31" s="157">
        <f>Sectors_I!T31</f>
        <v>173135917.07900506</v>
      </c>
      <c r="U31" s="157">
        <f>Sectors_I!U31</f>
        <v>39824702.785484873</v>
      </c>
      <c r="V31" s="157">
        <f>Sectors_I!V31</f>
        <v>212960619.86448994</v>
      </c>
      <c r="W31" s="157">
        <f>Sectors_I!W31</f>
        <v>116820425.79492496</v>
      </c>
      <c r="X31" s="157">
        <f>Sectors_I!X31</f>
        <v>19669010.018093999</v>
      </c>
      <c r="Y31" s="157">
        <f>Sectors_I!Y31</f>
        <v>136489435.81301895</v>
      </c>
      <c r="Z31" s="157">
        <f>Sectors_I!Z31</f>
        <v>3249805.3098999998</v>
      </c>
      <c r="AA31" s="157">
        <f>Sectors_I!AA31</f>
        <v>1158646.0619000001</v>
      </c>
      <c r="AB31" s="157">
        <f>Sectors_I!AB31</f>
        <v>4408451.3717999998</v>
      </c>
    </row>
    <row r="32" spans="1:28" x14ac:dyDescent="0.2">
      <c r="A32" s="99" t="s">
        <v>182</v>
      </c>
      <c r="B32" s="153">
        <f>Sectors_I!B32</f>
        <v>269270294.36415565</v>
      </c>
      <c r="C32" s="153">
        <f>Sectors_I!C32</f>
        <v>444289867.34255934</v>
      </c>
      <c r="D32" s="153">
        <f>Sectors_I!D32</f>
        <v>713560161.70671499</v>
      </c>
      <c r="E32" s="154">
        <f>Sectors_I!E32</f>
        <v>3472983.9632588695</v>
      </c>
      <c r="F32" s="154">
        <f>Sectors_I!F32</f>
        <v>6293245.0876261191</v>
      </c>
      <c r="G32" s="154">
        <f>Sectors_I!G32</f>
        <v>9766229.0508849882</v>
      </c>
      <c r="H32" s="106">
        <f>Sectors_I!H32</f>
        <v>0.15354599999999999</v>
      </c>
      <c r="I32" s="102">
        <f>Sectors_I!I32</f>
        <v>9.4075759915024496E-2</v>
      </c>
      <c r="J32" s="106">
        <f>Sectors_I!J32</f>
        <v>0.116697</v>
      </c>
      <c r="K32" s="103">
        <f>Sectors_I!K32</f>
        <v>47.0002</v>
      </c>
      <c r="L32" s="103">
        <f>Sectors_I!L32</f>
        <v>58.697301405681316</v>
      </c>
      <c r="M32" s="103">
        <f>Sectors_I!M32</f>
        <v>54.074300000000001</v>
      </c>
      <c r="N32" s="157">
        <f>Sectors_I!N32</f>
        <v>5527070.4847200997</v>
      </c>
      <c r="O32" s="157">
        <f>Sectors_I!O32</f>
        <v>3147290.635638</v>
      </c>
      <c r="P32" s="157">
        <f>Sectors_I!P32</f>
        <v>8674361.1203581002</v>
      </c>
      <c r="Q32" s="157">
        <f>Sectors_I!Q32</f>
        <v>256274394.91847542</v>
      </c>
      <c r="R32" s="157">
        <f>Sectors_I!R32</f>
        <v>324579838.26735538</v>
      </c>
      <c r="S32" s="157">
        <f>Sectors_I!S32</f>
        <v>580854233.18583083</v>
      </c>
      <c r="T32" s="157">
        <f>Sectors_I!T32</f>
        <v>6450347.9008601196</v>
      </c>
      <c r="U32" s="157">
        <f>Sectors_I!U32</f>
        <v>114890513.954561</v>
      </c>
      <c r="V32" s="157">
        <f>Sectors_I!V32</f>
        <v>121340861.85542111</v>
      </c>
      <c r="W32" s="157">
        <f>Sectors_I!W32</f>
        <v>6519205.2148201</v>
      </c>
      <c r="X32" s="157">
        <f>Sectors_I!X32</f>
        <v>4393353.0638990002</v>
      </c>
      <c r="Y32" s="157">
        <f>Sectors_I!Y32</f>
        <v>10912558.278719101</v>
      </c>
      <c r="Z32" s="157">
        <f>Sectors_I!Z32</f>
        <v>26346.33</v>
      </c>
      <c r="AA32" s="157">
        <f>Sectors_I!AA32</f>
        <v>426162.056744</v>
      </c>
      <c r="AB32" s="157">
        <f>Sectors_I!AB32</f>
        <v>452508.38674400002</v>
      </c>
    </row>
    <row r="33" spans="1:28" x14ac:dyDescent="0.2">
      <c r="A33" s="108" t="s">
        <v>214</v>
      </c>
      <c r="B33" s="153">
        <f>Sectors_I!B33</f>
        <v>220996989.59540004</v>
      </c>
      <c r="C33" s="153">
        <f>Sectors_I!C33</f>
        <v>594187519.02206266</v>
      </c>
      <c r="D33" s="153">
        <f>Sectors_I!D33</f>
        <v>815184508.61746264</v>
      </c>
      <c r="E33" s="154">
        <f>Sectors_I!E33</f>
        <v>2685488.8685131599</v>
      </c>
      <c r="F33" s="154">
        <f>Sectors_I!F33</f>
        <v>24687759.710870795</v>
      </c>
      <c r="G33" s="154">
        <f>Sectors_I!G33</f>
        <v>27373248.579383954</v>
      </c>
      <c r="H33" s="106">
        <f>Sectors_I!H33</f>
        <v>0.13153500000000001</v>
      </c>
      <c r="I33" s="102">
        <f>Sectors_I!I33</f>
        <v>9.4286282463613785E-2</v>
      </c>
      <c r="J33" s="106">
        <f>Sectors_I!J33</f>
        <v>0.104681</v>
      </c>
      <c r="K33" s="103">
        <f>Sectors_I!K33</f>
        <v>57.274700000000003</v>
      </c>
      <c r="L33" s="103">
        <f>Sectors_I!L33</f>
        <v>73.01621017988667</v>
      </c>
      <c r="M33" s="103">
        <f>Sectors_I!M33</f>
        <v>68.599800000000002</v>
      </c>
      <c r="N33" s="157">
        <f>Sectors_I!N33</f>
        <v>3069248.38</v>
      </c>
      <c r="O33" s="157">
        <f>Sectors_I!O33</f>
        <v>15985870.7393</v>
      </c>
      <c r="P33" s="157">
        <f>Sectors_I!P33</f>
        <v>19055119.1193</v>
      </c>
      <c r="Q33" s="157">
        <f>Sectors_I!Q33</f>
        <v>199076186.2854</v>
      </c>
      <c r="R33" s="157">
        <f>Sectors_I!R33</f>
        <v>425351528.81956261</v>
      </c>
      <c r="S33" s="157">
        <f>Sectors_I!S33</f>
        <v>624427715.10496271</v>
      </c>
      <c r="T33" s="157">
        <f>Sectors_I!T33</f>
        <v>5187468.5500000007</v>
      </c>
      <c r="U33" s="157">
        <f>Sectors_I!U33</f>
        <v>116703866.9059</v>
      </c>
      <c r="V33" s="157">
        <f>Sectors_I!V33</f>
        <v>121891335.4559</v>
      </c>
      <c r="W33" s="157">
        <f>Sectors_I!W33</f>
        <v>12224588.77</v>
      </c>
      <c r="X33" s="157">
        <f>Sectors_I!X33</f>
        <v>49276286.509100005</v>
      </c>
      <c r="Y33" s="157">
        <f>Sectors_I!Y33</f>
        <v>61500875.279100001</v>
      </c>
      <c r="Z33" s="157">
        <f>Sectors_I!Z33</f>
        <v>4508745.99</v>
      </c>
      <c r="AA33" s="157">
        <f>Sectors_I!AA33</f>
        <v>2855836.7875000001</v>
      </c>
      <c r="AB33" s="157">
        <f>Sectors_I!AB33</f>
        <v>7364582.7774999999</v>
      </c>
    </row>
    <row r="34" spans="1:28" x14ac:dyDescent="0.2">
      <c r="A34" s="100" t="s">
        <v>128</v>
      </c>
      <c r="B34" s="153">
        <f>Sectors_I!B34</f>
        <v>29155705668.10556</v>
      </c>
      <c r="C34" s="153">
        <f>Sectors_I!C34</f>
        <v>5667740169.884263</v>
      </c>
      <c r="D34" s="153">
        <f>Sectors_I!D34</f>
        <v>34823445837.989822</v>
      </c>
      <c r="E34" s="154">
        <f>Sectors_I!E34</f>
        <v>576063353.26448238</v>
      </c>
      <c r="F34" s="154">
        <f>Sectors_I!F34</f>
        <v>29815638.199970283</v>
      </c>
      <c r="G34" s="154">
        <f>Sectors_I!G34</f>
        <v>605878991.46445262</v>
      </c>
      <c r="H34" s="106">
        <f>Sectors_I!H34</f>
        <v>0.156281</v>
      </c>
      <c r="I34" s="102">
        <f>Sectors_I!I34</f>
        <v>7.5323050471840833E-2</v>
      </c>
      <c r="J34" s="106">
        <f>Sectors_I!J34</f>
        <v>0.14287</v>
      </c>
      <c r="K34" s="103">
        <f>Sectors_I!K34</f>
        <v>94.597800000000007</v>
      </c>
      <c r="L34" s="103">
        <f>Sectors_I!L34</f>
        <v>136.53737497603814</v>
      </c>
      <c r="M34" s="103">
        <f>Sectors_I!M34</f>
        <v>101.26300000000001</v>
      </c>
      <c r="N34" s="157">
        <f>Sectors_I!N34</f>
        <v>286857672.01419687</v>
      </c>
      <c r="O34" s="157">
        <f>Sectors_I!O34</f>
        <v>36005521.386375993</v>
      </c>
      <c r="P34" s="157">
        <f>Sectors_I!P34</f>
        <v>322863193.4005729</v>
      </c>
      <c r="Q34" s="157">
        <f>Sectors_I!Q34</f>
        <v>27332669824.310677</v>
      </c>
      <c r="R34" s="157">
        <f>Sectors_I!R34</f>
        <v>5442469000.4624233</v>
      </c>
      <c r="S34" s="157">
        <f>Sectors_I!S34</f>
        <v>32775138824.773102</v>
      </c>
      <c r="T34" s="157">
        <f>Sectors_I!T34</f>
        <v>1293536223.6992383</v>
      </c>
      <c r="U34" s="157">
        <f>Sectors_I!U34</f>
        <v>140324008.38455889</v>
      </c>
      <c r="V34" s="157">
        <f>Sectors_I!V34</f>
        <v>1433860232.0837972</v>
      </c>
      <c r="W34" s="157">
        <f>Sectors_I!W34</f>
        <v>484539402.45304519</v>
      </c>
      <c r="X34" s="157">
        <f>Sectors_I!X34</f>
        <v>71300410.178880215</v>
      </c>
      <c r="Y34" s="157">
        <f>Sectors_I!Y34</f>
        <v>555839812.63192534</v>
      </c>
      <c r="Z34" s="157">
        <f>Sectors_I!Z34</f>
        <v>44960217.6426</v>
      </c>
      <c r="AA34" s="157">
        <f>Sectors_I!AA34</f>
        <v>13646750.8584</v>
      </c>
      <c r="AB34" s="157">
        <f>Sectors_I!AB34</f>
        <v>58606968.501000002</v>
      </c>
    </row>
    <row r="35" spans="1:28" x14ac:dyDescent="0.2">
      <c r="A35" s="99" t="s">
        <v>129</v>
      </c>
      <c r="B35" s="153">
        <f>Sectors_I!B35</f>
        <v>267378481.33458522</v>
      </c>
      <c r="C35" s="153">
        <f>Sectors_I!C35</f>
        <v>38007510.203492001</v>
      </c>
      <c r="D35" s="153">
        <f>Sectors_I!D35</f>
        <v>305385991.53807724</v>
      </c>
      <c r="E35" s="154">
        <f>Sectors_I!E35</f>
        <v>3121339.8432981102</v>
      </c>
      <c r="F35" s="154">
        <f>Sectors_I!F35</f>
        <v>604250.14420063002</v>
      </c>
      <c r="G35" s="154">
        <f>Sectors_I!G35</f>
        <v>3725589.9874987402</v>
      </c>
      <c r="H35" s="106">
        <f>Sectors_I!H35</f>
        <v>0.18529000000000001</v>
      </c>
      <c r="I35" s="102">
        <f>Sectors_I!I35</f>
        <v>8.5577079122966401E-2</v>
      </c>
      <c r="J35" s="106">
        <f>Sectors_I!J35</f>
        <v>0.10506600000000001</v>
      </c>
      <c r="K35" s="103">
        <f>Sectors_I!K35</f>
        <v>51.807899999999997</v>
      </c>
      <c r="L35" s="103">
        <f>Sectors_I!L35</f>
        <v>62.663420661239627</v>
      </c>
      <c r="M35" s="103">
        <f>Sectors_I!M35</f>
        <v>45.397100000000002</v>
      </c>
      <c r="N35" s="157">
        <f>Sectors_I!N35</f>
        <v>3053198.2415111503</v>
      </c>
      <c r="O35" s="157">
        <f>Sectors_I!O35</f>
        <v>0</v>
      </c>
      <c r="P35" s="157">
        <f>Sectors_I!P35</f>
        <v>3053198.2415111503</v>
      </c>
      <c r="Q35" s="157">
        <f>Sectors_I!Q35</f>
        <v>255352500.70770776</v>
      </c>
      <c r="R35" s="157">
        <f>Sectors_I!R35</f>
        <v>35664878.956192002</v>
      </c>
      <c r="S35" s="157">
        <f>Sectors_I!S35</f>
        <v>291017379.66389978</v>
      </c>
      <c r="T35" s="157">
        <f>Sectors_I!T35</f>
        <v>7540978.1552453395</v>
      </c>
      <c r="U35" s="157">
        <f>Sectors_I!U35</f>
        <v>1488236.2789</v>
      </c>
      <c r="V35" s="157">
        <f>Sectors_I!V35</f>
        <v>9029214.4341453388</v>
      </c>
      <c r="W35" s="157">
        <f>Sectors_I!W35</f>
        <v>4485002.4716321304</v>
      </c>
      <c r="X35" s="157">
        <f>Sectors_I!X35</f>
        <v>854394.9683999999</v>
      </c>
      <c r="Y35" s="157">
        <f>Sectors_I!Y35</f>
        <v>5339397.4400321301</v>
      </c>
      <c r="Z35" s="157">
        <f>Sectors_I!Z35</f>
        <v>0</v>
      </c>
      <c r="AA35" s="157">
        <f>Sectors_I!AA35</f>
        <v>0</v>
      </c>
      <c r="AB35" s="157">
        <f>Sectors_I!AB35</f>
        <v>0</v>
      </c>
    </row>
    <row r="36" spans="1:28" x14ac:dyDescent="0.2">
      <c r="A36" s="99" t="s">
        <v>130</v>
      </c>
      <c r="B36" s="153">
        <f>Sectors_I!B36</f>
        <v>16053593732.317692</v>
      </c>
      <c r="C36" s="153">
        <f>Sectors_I!C36</f>
        <v>1323566194.8029628</v>
      </c>
      <c r="D36" s="153">
        <f>Sectors_I!D36</f>
        <v>17377159927.120655</v>
      </c>
      <c r="E36" s="154">
        <f>Sectors_I!E36</f>
        <v>491256577.21681869</v>
      </c>
      <c r="F36" s="154">
        <f>Sectors_I!F36</f>
        <v>4669451.7543300595</v>
      </c>
      <c r="G36" s="154">
        <f>Sectors_I!G36</f>
        <v>495926028.97114873</v>
      </c>
      <c r="H36" s="106">
        <f>Sectors_I!H36</f>
        <v>0.17216100000000001</v>
      </c>
      <c r="I36" s="102">
        <f>Sectors_I!I36</f>
        <v>7.3613972561350216E-2</v>
      </c>
      <c r="J36" s="106">
        <f>Sectors_I!J36</f>
        <v>0.16488</v>
      </c>
      <c r="K36" s="103">
        <f>Sectors_I!K36</f>
        <v>62.866100000000003</v>
      </c>
      <c r="L36" s="103">
        <f>Sectors_I!L36</f>
        <v>92.402094692547465</v>
      </c>
      <c r="M36" s="103">
        <f>Sectors_I!M36</f>
        <v>65.089699999999993</v>
      </c>
      <c r="N36" s="157">
        <f>Sectors_I!N36</f>
        <v>202289350.73510039</v>
      </c>
      <c r="O36" s="157">
        <f>Sectors_I!O36</f>
        <v>3866339.2325369995</v>
      </c>
      <c r="P36" s="157">
        <f>Sectors_I!P36</f>
        <v>206155689.96763739</v>
      </c>
      <c r="Q36" s="157">
        <f>Sectors_I!Q36</f>
        <v>14779494038.403873</v>
      </c>
      <c r="R36" s="157">
        <f>Sectors_I!R36</f>
        <v>1277499092.8298645</v>
      </c>
      <c r="S36" s="157">
        <f>Sectors_I!S36</f>
        <v>16056993131.233738</v>
      </c>
      <c r="T36" s="157">
        <f>Sectors_I!T36</f>
        <v>905121338.97310257</v>
      </c>
      <c r="U36" s="157">
        <f>Sectors_I!U36</f>
        <v>29672696.402713001</v>
      </c>
      <c r="V36" s="157">
        <f>Sectors_I!V36</f>
        <v>934794035.37581563</v>
      </c>
      <c r="W36" s="157">
        <f>Sectors_I!W36</f>
        <v>352610752.14871609</v>
      </c>
      <c r="X36" s="157">
        <f>Sectors_I!X36</f>
        <v>14010162.0348852</v>
      </c>
      <c r="Y36" s="157">
        <f>Sectors_I!Y36</f>
        <v>366620914.18360132</v>
      </c>
      <c r="Z36" s="157">
        <f>Sectors_I!Z36</f>
        <v>16367602.792000001</v>
      </c>
      <c r="AA36" s="157">
        <f>Sectors_I!AA36</f>
        <v>2384243.5354999998</v>
      </c>
      <c r="AB36" s="157">
        <f>Sectors_I!AB36</f>
        <v>18751846.327500001</v>
      </c>
    </row>
    <row r="37" spans="1:28" x14ac:dyDescent="0.2">
      <c r="A37" s="99" t="s">
        <v>215</v>
      </c>
      <c r="B37" s="153">
        <f>Sectors_I!B37</f>
        <v>34148.253499999999</v>
      </c>
      <c r="C37" s="153">
        <f>Sectors_I!C37</f>
        <v>0</v>
      </c>
      <c r="D37" s="153">
        <f>Sectors_I!D37</f>
        <v>34148.253499999999</v>
      </c>
      <c r="E37" s="154">
        <f>Sectors_I!E37</f>
        <v>4060.9875989800003</v>
      </c>
      <c r="F37" s="154">
        <f>Sectors_I!F37</f>
        <v>0</v>
      </c>
      <c r="G37" s="154">
        <f>Sectors_I!G37</f>
        <v>4060.9875989800003</v>
      </c>
      <c r="H37" s="106">
        <f>Sectors_I!H37</f>
        <v>0.289246</v>
      </c>
      <c r="I37" s="102" t="str">
        <f>Sectors_I!I37</f>
        <v/>
      </c>
      <c r="J37" s="106">
        <f>Sectors_I!J37</f>
        <v>0.289246</v>
      </c>
      <c r="K37" s="103">
        <f>Sectors_I!K37</f>
        <v>42.3431</v>
      </c>
      <c r="L37" s="103" t="str">
        <f>Sectors_I!L37</f>
        <v/>
      </c>
      <c r="M37" s="103">
        <f>Sectors_I!M37</f>
        <v>42.3431</v>
      </c>
      <c r="N37" s="157">
        <f>Sectors_I!N37</f>
        <v>648.79</v>
      </c>
      <c r="O37" s="157">
        <f>Sectors_I!O37</f>
        <v>0</v>
      </c>
      <c r="P37" s="157">
        <f>Sectors_I!P37</f>
        <v>648.79</v>
      </c>
      <c r="Q37" s="157">
        <f>Sectors_I!Q37</f>
        <v>12874.252499999999</v>
      </c>
      <c r="R37" s="157">
        <f>Sectors_I!R37</f>
        <v>0</v>
      </c>
      <c r="S37" s="157">
        <f>Sectors_I!S37</f>
        <v>12874.252499999999</v>
      </c>
      <c r="T37" s="157">
        <f>Sectors_I!T37</f>
        <v>16452.840100000001</v>
      </c>
      <c r="U37" s="157">
        <f>Sectors_I!U37</f>
        <v>0</v>
      </c>
      <c r="V37" s="157">
        <f>Sectors_I!V37</f>
        <v>16452.840100000001</v>
      </c>
      <c r="W37" s="157">
        <f>Sectors_I!W37</f>
        <v>4821.1608999999999</v>
      </c>
      <c r="X37" s="157">
        <f>Sectors_I!X37</f>
        <v>0</v>
      </c>
      <c r="Y37" s="157">
        <f>Sectors_I!Y37</f>
        <v>4821.1608999999999</v>
      </c>
      <c r="Z37" s="157">
        <f>Sectors_I!Z37</f>
        <v>0</v>
      </c>
      <c r="AA37" s="157">
        <f>Sectors_I!AA37</f>
        <v>0</v>
      </c>
      <c r="AB37" s="157">
        <f>Sectors_I!AB37</f>
        <v>0</v>
      </c>
    </row>
    <row r="38" spans="1:28" x14ac:dyDescent="0.2">
      <c r="A38" s="99" t="s">
        <v>131</v>
      </c>
      <c r="B38" s="153">
        <f>Sectors_I!B38</f>
        <v>594016891.47555721</v>
      </c>
      <c r="C38" s="153">
        <f>Sectors_I!C38</f>
        <v>14.197800000000001</v>
      </c>
      <c r="D38" s="153">
        <f>Sectors_I!D38</f>
        <v>594016905.67335725</v>
      </c>
      <c r="E38" s="154">
        <f>Sectors_I!E38</f>
        <v>17886339.44982291</v>
      </c>
      <c r="F38" s="154">
        <f>Sectors_I!F38</f>
        <v>0</v>
      </c>
      <c r="G38" s="154">
        <f>Sectors_I!G38</f>
        <v>17886339.44982291</v>
      </c>
      <c r="H38" s="106">
        <f>Sectors_I!H38</f>
        <v>0.180615</v>
      </c>
      <c r="I38" s="102" t="str">
        <f>Sectors_I!I38</f>
        <v/>
      </c>
      <c r="J38" s="106">
        <f>Sectors_I!J38</f>
        <v>0.180615</v>
      </c>
      <c r="K38" s="103">
        <f>Sectors_I!K38</f>
        <v>22.876300000000001</v>
      </c>
      <c r="L38" s="103" t="str">
        <f>Sectors_I!L38</f>
        <v/>
      </c>
      <c r="M38" s="103">
        <f>Sectors_I!M38</f>
        <v>22.876300000000001</v>
      </c>
      <c r="N38" s="157">
        <f>Sectors_I!N38</f>
        <v>9247669.4606999997</v>
      </c>
      <c r="O38" s="157">
        <f>Sectors_I!O38</f>
        <v>0</v>
      </c>
      <c r="P38" s="157">
        <f>Sectors_I!P38</f>
        <v>9247669.4606999997</v>
      </c>
      <c r="Q38" s="157">
        <f>Sectors_I!Q38</f>
        <v>562256162.31135726</v>
      </c>
      <c r="R38" s="157">
        <f>Sectors_I!R38</f>
        <v>14.197800000000001</v>
      </c>
      <c r="S38" s="157">
        <f>Sectors_I!S38</f>
        <v>562256176.5091573</v>
      </c>
      <c r="T38" s="157">
        <f>Sectors_I!T38</f>
        <v>21198520.925799999</v>
      </c>
      <c r="U38" s="157">
        <f>Sectors_I!U38</f>
        <v>0</v>
      </c>
      <c r="V38" s="157">
        <f>Sectors_I!V38</f>
        <v>21198520.925799999</v>
      </c>
      <c r="W38" s="157">
        <f>Sectors_I!W38</f>
        <v>10562208.238400001</v>
      </c>
      <c r="X38" s="157">
        <f>Sectors_I!X38</f>
        <v>0</v>
      </c>
      <c r="Y38" s="157">
        <f>Sectors_I!Y38</f>
        <v>10562208.238400001</v>
      </c>
      <c r="Z38" s="157">
        <f>Sectors_I!Z38</f>
        <v>0</v>
      </c>
      <c r="AA38" s="157">
        <f>Sectors_I!AA38</f>
        <v>0</v>
      </c>
      <c r="AB38" s="157">
        <f>Sectors_I!AB38</f>
        <v>0</v>
      </c>
    </row>
    <row r="39" spans="1:28" x14ac:dyDescent="0.2">
      <c r="A39" s="99" t="s">
        <v>132</v>
      </c>
      <c r="B39" s="153">
        <f>Sectors_I!B39</f>
        <v>77600540.8442</v>
      </c>
      <c r="C39" s="153">
        <f>Sectors_I!C39</f>
        <v>11535527.778021002</v>
      </c>
      <c r="D39" s="153">
        <f>Sectors_I!D39</f>
        <v>89136068.622221008</v>
      </c>
      <c r="E39" s="154">
        <f>Sectors_I!E39</f>
        <v>5898832.2832298297</v>
      </c>
      <c r="F39" s="154">
        <f>Sectors_I!F39</f>
        <v>2970664.5490841004</v>
      </c>
      <c r="G39" s="154">
        <f>Sectors_I!G39</f>
        <v>8869496.8323139306</v>
      </c>
      <c r="H39" s="106">
        <f>Sectors_I!H39</f>
        <v>0.148038</v>
      </c>
      <c r="I39" s="102">
        <f>Sectors_I!I39</f>
        <v>8.8127315588282518E-2</v>
      </c>
      <c r="J39" s="106">
        <f>Sectors_I!J39</f>
        <v>0.14141000000000001</v>
      </c>
      <c r="K39" s="103">
        <f>Sectors_I!K39</f>
        <v>238.44800000000001</v>
      </c>
      <c r="L39" s="103">
        <f>Sectors_I!L39</f>
        <v>54.832054960250396</v>
      </c>
      <c r="M39" s="103">
        <f>Sectors_I!M39</f>
        <v>217.727</v>
      </c>
      <c r="N39" s="157">
        <f>Sectors_I!N39</f>
        <v>3814222.4213999999</v>
      </c>
      <c r="O39" s="157">
        <f>Sectors_I!O39</f>
        <v>2766184.9220800004</v>
      </c>
      <c r="P39" s="157">
        <f>Sectors_I!P39</f>
        <v>6580407.3434800003</v>
      </c>
      <c r="Q39" s="157">
        <f>Sectors_I!Q39</f>
        <v>65707343.88279999</v>
      </c>
      <c r="R39" s="157">
        <f>Sectors_I!R39</f>
        <v>8161157.0769510027</v>
      </c>
      <c r="S39" s="157">
        <f>Sectors_I!S39</f>
        <v>73868500.959751025</v>
      </c>
      <c r="T39" s="157">
        <f>Sectors_I!T39</f>
        <v>7787438.1499999994</v>
      </c>
      <c r="U39" s="157">
        <f>Sectors_I!U39</f>
        <v>397134.48609999998</v>
      </c>
      <c r="V39" s="157">
        <f>Sectors_I!V39</f>
        <v>8184572.6360999998</v>
      </c>
      <c r="W39" s="157">
        <f>Sectors_I!W39</f>
        <v>4104480.8514</v>
      </c>
      <c r="X39" s="157">
        <f>Sectors_I!X39</f>
        <v>2977236.2149700006</v>
      </c>
      <c r="Y39" s="157">
        <f>Sectors_I!Y39</f>
        <v>7081717.0663700011</v>
      </c>
      <c r="Z39" s="157">
        <f>Sectors_I!Z39</f>
        <v>1277.96</v>
      </c>
      <c r="AA39" s="157">
        <f>Sectors_I!AA39</f>
        <v>0</v>
      </c>
      <c r="AB39" s="157">
        <f>Sectors_I!AB39</f>
        <v>1277.96</v>
      </c>
    </row>
    <row r="40" spans="1:28" x14ac:dyDescent="0.2">
      <c r="A40" s="99" t="s">
        <v>133</v>
      </c>
      <c r="B40" s="153">
        <f>Sectors_I!B40</f>
        <v>701105094.8065455</v>
      </c>
      <c r="C40" s="153">
        <f>Sectors_I!C40</f>
        <v>5139952.9508959996</v>
      </c>
      <c r="D40" s="153">
        <f>Sectors_I!D40</f>
        <v>706245047.75744152</v>
      </c>
      <c r="E40" s="154">
        <f>Sectors_I!E40</f>
        <v>24648676.975670639</v>
      </c>
      <c r="F40" s="154">
        <f>Sectors_I!F40</f>
        <v>1279396.2762939401</v>
      </c>
      <c r="G40" s="154">
        <f>Sectors_I!G40</f>
        <v>25928073.25196458</v>
      </c>
      <c r="H40" s="106">
        <f>Sectors_I!H40</f>
        <v>0.293244</v>
      </c>
      <c r="I40" s="102">
        <f>Sectors_I!I40</f>
        <v>0.33446534182311255</v>
      </c>
      <c r="J40" s="106">
        <f>Sectors_I!J40</f>
        <v>0.29350199999999999</v>
      </c>
      <c r="K40" s="103">
        <f>Sectors_I!K40</f>
        <v>326.97899999999998</v>
      </c>
      <c r="L40" s="103">
        <f>Sectors_I!L40</f>
        <v>298.35201516320825</v>
      </c>
      <c r="M40" s="103">
        <f>Sectors_I!M40</f>
        <v>326.76600000000002</v>
      </c>
      <c r="N40" s="157">
        <f>Sectors_I!N40</f>
        <v>12831304.979387719</v>
      </c>
      <c r="O40" s="157">
        <f>Sectors_I!O40</f>
        <v>1188265.6226999999</v>
      </c>
      <c r="P40" s="157">
        <f>Sectors_I!P40</f>
        <v>14019570.602087719</v>
      </c>
      <c r="Q40" s="157">
        <f>Sectors_I!Q40</f>
        <v>651197823.72078156</v>
      </c>
      <c r="R40" s="157">
        <f>Sectors_I!R40</f>
        <v>3737292.9421959994</v>
      </c>
      <c r="S40" s="157">
        <f>Sectors_I!S40</f>
        <v>654935116.66297758</v>
      </c>
      <c r="T40" s="157">
        <f>Sectors_I!T40</f>
        <v>34882300.510459438</v>
      </c>
      <c r="U40" s="157">
        <f>Sectors_I!U40</f>
        <v>166496.47409999999</v>
      </c>
      <c r="V40" s="157">
        <f>Sectors_I!V40</f>
        <v>35048796.984559439</v>
      </c>
      <c r="W40" s="157">
        <f>Sectors_I!W40</f>
        <v>14713087.39630449</v>
      </c>
      <c r="X40" s="157">
        <f>Sectors_I!X40</f>
        <v>1236163.5346000001</v>
      </c>
      <c r="Y40" s="157">
        <f>Sectors_I!Y40</f>
        <v>15949250.930904491</v>
      </c>
      <c r="Z40" s="157">
        <f>Sectors_I!Z40</f>
        <v>311883.179</v>
      </c>
      <c r="AA40" s="157">
        <f>Sectors_I!AA40</f>
        <v>0</v>
      </c>
      <c r="AB40" s="157">
        <f>Sectors_I!AB40</f>
        <v>311883.179</v>
      </c>
    </row>
    <row r="41" spans="1:28" x14ac:dyDescent="0.2">
      <c r="A41" s="99" t="s">
        <v>134</v>
      </c>
      <c r="B41" s="153">
        <f>Sectors_I!B41</f>
        <v>10722967645.582319</v>
      </c>
      <c r="C41" s="153">
        <f>Sectors_I!C41</f>
        <v>4288752317.2499266</v>
      </c>
      <c r="D41" s="153">
        <f>Sectors_I!D41</f>
        <v>15011719962.832245</v>
      </c>
      <c r="E41" s="154">
        <f>Sectors_I!E41</f>
        <v>29377983.17983548</v>
      </c>
      <c r="F41" s="154">
        <f>Sectors_I!F41</f>
        <v>20239389.397705998</v>
      </c>
      <c r="G41" s="154">
        <f>Sectors_I!G41</f>
        <v>49617372.577541478</v>
      </c>
      <c r="H41" s="106">
        <f>Sectors_I!H41</f>
        <v>0.11856700000000001</v>
      </c>
      <c r="I41" s="102">
        <f>Sectors_I!I41</f>
        <v>7.5402827065681272E-2</v>
      </c>
      <c r="J41" s="106">
        <f>Sectors_I!J41</f>
        <v>0.10627</v>
      </c>
      <c r="K41" s="103">
        <f>Sectors_I!K41</f>
        <v>137.19999999999999</v>
      </c>
      <c r="L41" s="103">
        <f>Sectors_I!L41</f>
        <v>151.0034310504256</v>
      </c>
      <c r="M41" s="103">
        <f>Sectors_I!M41</f>
        <v>141.10300000000001</v>
      </c>
      <c r="N41" s="157">
        <f>Sectors_I!N41</f>
        <v>44617006.597360007</v>
      </c>
      <c r="O41" s="157">
        <f>Sectors_I!O41</f>
        <v>28127696.191179</v>
      </c>
      <c r="P41" s="157">
        <f>Sectors_I!P41</f>
        <v>72744702.788539007</v>
      </c>
      <c r="Q41" s="157">
        <f>Sectors_I!Q41</f>
        <v>10320662026.677547</v>
      </c>
      <c r="R41" s="157">
        <f>Sectors_I!R41</f>
        <v>4116740935.0624475</v>
      </c>
      <c r="S41" s="157">
        <f>Sectors_I!S41</f>
        <v>14437402961.739994</v>
      </c>
      <c r="T41" s="157">
        <f>Sectors_I!T41</f>
        <v>292229145.95771295</v>
      </c>
      <c r="U41" s="157">
        <f>Sectors_I!U41</f>
        <v>108590468.71537191</v>
      </c>
      <c r="V41" s="157">
        <f>Sectors_I!V41</f>
        <v>400819614.67308486</v>
      </c>
      <c r="W41" s="157">
        <f>Sectors_I!W41</f>
        <v>81797019.235460013</v>
      </c>
      <c r="X41" s="157">
        <f>Sectors_I!X41</f>
        <v>52158406.149206996</v>
      </c>
      <c r="Y41" s="157">
        <f>Sectors_I!Y41</f>
        <v>133955425.38466701</v>
      </c>
      <c r="Z41" s="157">
        <f>Sectors_I!Z41</f>
        <v>28279453.711599998</v>
      </c>
      <c r="AA41" s="157">
        <f>Sectors_I!AA41</f>
        <v>11262507.322900001</v>
      </c>
      <c r="AB41" s="157">
        <f>Sectors_I!AB41</f>
        <v>39541961.034500003</v>
      </c>
    </row>
    <row r="42" spans="1:28" s="112" customFormat="1" x14ac:dyDescent="0.2">
      <c r="A42" s="108" t="s">
        <v>135</v>
      </c>
      <c r="B42" s="155">
        <f>Sectors_I!B42</f>
        <v>7866054883.1054068</v>
      </c>
      <c r="C42" s="155">
        <f>Sectors_I!C42</f>
        <v>3609881851.1139021</v>
      </c>
      <c r="D42" s="155">
        <f>Sectors_I!D42</f>
        <v>11475936734.219309</v>
      </c>
      <c r="E42" s="156">
        <f>Sectors_I!E42</f>
        <v>22117692.009565752</v>
      </c>
      <c r="F42" s="156">
        <f>Sectors_I!F42</f>
        <v>18520089.05470039</v>
      </c>
      <c r="G42" s="156">
        <f>Sectors_I!G42</f>
        <v>40637781.064266145</v>
      </c>
      <c r="H42" s="109">
        <f>Sectors_I!H42</f>
        <v>0.117885</v>
      </c>
      <c r="I42" s="110">
        <f>Sectors_I!I42</f>
        <v>7.5311354749376364E-2</v>
      </c>
      <c r="J42" s="109">
        <f>Sectors_I!J42</f>
        <v>0.104492</v>
      </c>
      <c r="K42" s="111">
        <f>Sectors_I!K42</f>
        <v>140.387</v>
      </c>
      <c r="L42" s="111">
        <f>Sectors_I!L42</f>
        <v>152.53698669159698</v>
      </c>
      <c r="M42" s="111">
        <f>Sectors_I!M42</f>
        <v>144.172</v>
      </c>
      <c r="N42" s="158">
        <f>Sectors_I!N42</f>
        <v>36926127.329900004</v>
      </c>
      <c r="O42" s="158">
        <f>Sectors_I!O42</f>
        <v>27010920.823541999</v>
      </c>
      <c r="P42" s="158">
        <f>Sectors_I!P42</f>
        <v>63937048.153442003</v>
      </c>
      <c r="Q42" s="158">
        <f>Sectors_I!Q42</f>
        <v>7543477363.9701548</v>
      </c>
      <c r="R42" s="158">
        <f>Sectors_I!R42</f>
        <v>3456354605.1971908</v>
      </c>
      <c r="S42" s="158">
        <f>Sectors_I!S42</f>
        <v>10999831969.167345</v>
      </c>
      <c r="T42" s="158">
        <f>Sectors_I!T42</f>
        <v>225767317.55355173</v>
      </c>
      <c r="U42" s="158">
        <f>Sectors_I!U42</f>
        <v>94440953.955469713</v>
      </c>
      <c r="V42" s="158">
        <f>Sectors_I!V42</f>
        <v>320208271.50902146</v>
      </c>
      <c r="W42" s="158">
        <f>Sectors_I!W42</f>
        <v>69098871.890799999</v>
      </c>
      <c r="X42" s="158">
        <f>Sectors_I!X42</f>
        <v>47823784.638342001</v>
      </c>
      <c r="Y42" s="158">
        <f>Sectors_I!Y42</f>
        <v>116922656.52914199</v>
      </c>
      <c r="Z42" s="158">
        <f>Sectors_I!Z42</f>
        <v>27711329.690899998</v>
      </c>
      <c r="AA42" s="158">
        <f>Sectors_I!AA42</f>
        <v>11262507.322900001</v>
      </c>
      <c r="AB42" s="158">
        <f>Sectors_I!AB42</f>
        <v>38973837.013799995</v>
      </c>
    </row>
    <row r="43" spans="1:28" s="112" customFormat="1" x14ac:dyDescent="0.2">
      <c r="A43" s="108" t="s">
        <v>136</v>
      </c>
      <c r="B43" s="155">
        <f>Sectors_I!B43</f>
        <v>1872053547.9536042</v>
      </c>
      <c r="C43" s="155">
        <f>Sectors_I!C43</f>
        <v>497395823.17967123</v>
      </c>
      <c r="D43" s="155">
        <f>Sectors_I!D43</f>
        <v>2369449371.1332755</v>
      </c>
      <c r="E43" s="156">
        <f>Sectors_I!E43</f>
        <v>4017944.5209081606</v>
      </c>
      <c r="F43" s="156">
        <f>Sectors_I!F43</f>
        <v>1173435.9803092401</v>
      </c>
      <c r="G43" s="156">
        <f>Sectors_I!G43</f>
        <v>5191380.5012174007</v>
      </c>
      <c r="H43" s="109">
        <f>Sectors_I!H43</f>
        <v>0.116218</v>
      </c>
      <c r="I43" s="110">
        <f>Sectors_I!I43</f>
        <v>7.6264261351809054E-2</v>
      </c>
      <c r="J43" s="109">
        <f>Sectors_I!J43</f>
        <v>0.107944</v>
      </c>
      <c r="K43" s="111">
        <f>Sectors_I!K43</f>
        <v>138.38</v>
      </c>
      <c r="L43" s="111">
        <f>Sectors_I!L43</f>
        <v>137.90370155091733</v>
      </c>
      <c r="M43" s="111">
        <f>Sectors_I!M43</f>
        <v>138.28299999999999</v>
      </c>
      <c r="N43" s="158">
        <f>Sectors_I!N43</f>
        <v>5301874.8829999994</v>
      </c>
      <c r="O43" s="158">
        <f>Sectors_I!O43</f>
        <v>904704.18153699988</v>
      </c>
      <c r="P43" s="158">
        <f>Sectors_I!P43</f>
        <v>6206579.064536999</v>
      </c>
      <c r="Q43" s="158">
        <f>Sectors_I!Q43</f>
        <v>1819177766.1145043</v>
      </c>
      <c r="R43" s="158">
        <f>Sectors_I!R43</f>
        <v>484621893.71073401</v>
      </c>
      <c r="S43" s="158">
        <f>Sectors_I!S43</f>
        <v>2303799659.8252382</v>
      </c>
      <c r="T43" s="158">
        <f>Sectors_I!T43</f>
        <v>44756560.538399994</v>
      </c>
      <c r="U43" s="158">
        <f>Sectors_I!U43</f>
        <v>9137762.3928722106</v>
      </c>
      <c r="V43" s="158">
        <f>Sectors_I!V43</f>
        <v>53894322.931272209</v>
      </c>
      <c r="W43" s="158">
        <f>Sectors_I!W43</f>
        <v>7863445.7876000004</v>
      </c>
      <c r="X43" s="158">
        <f>Sectors_I!X43</f>
        <v>3636167.0760649997</v>
      </c>
      <c r="Y43" s="158">
        <f>Sectors_I!Y43</f>
        <v>11499612.863665</v>
      </c>
      <c r="Z43" s="158">
        <f>Sectors_I!Z43</f>
        <v>255775.51310000001</v>
      </c>
      <c r="AA43" s="158">
        <f>Sectors_I!AA43</f>
        <v>0</v>
      </c>
      <c r="AB43" s="158">
        <f>Sectors_I!AB43</f>
        <v>255775.51310000001</v>
      </c>
    </row>
    <row r="44" spans="1:28" s="112" customFormat="1" x14ac:dyDescent="0.2">
      <c r="A44" s="108" t="s">
        <v>216</v>
      </c>
      <c r="B44" s="155">
        <f>Sectors_I!B44</f>
        <v>984859214.52330709</v>
      </c>
      <c r="C44" s="155">
        <f>Sectors_I!C44</f>
        <v>181474642.95645303</v>
      </c>
      <c r="D44" s="155">
        <f>Sectors_I!D44</f>
        <v>1166333857.4797602</v>
      </c>
      <c r="E44" s="156">
        <f>Sectors_I!E44</f>
        <v>3242346.6493615606</v>
      </c>
      <c r="F44" s="156">
        <f>Sectors_I!F44</f>
        <v>545864.36259637005</v>
      </c>
      <c r="G44" s="156">
        <f>Sectors_I!G44</f>
        <v>3788211.0119579304</v>
      </c>
      <c r="H44" s="109">
        <f>Sectors_I!H44</f>
        <v>0.126556</v>
      </c>
      <c r="I44" s="110">
        <f>Sectors_I!I44</f>
        <v>7.5544892746339617E-2</v>
      </c>
      <c r="J44" s="109">
        <f>Sectors_I!J44</f>
        <v>0.118821</v>
      </c>
      <c r="K44" s="111">
        <f>Sectors_I!K44</f>
        <v>109.511</v>
      </c>
      <c r="L44" s="111">
        <f>Sectors_I!L44</f>
        <v>156.4354759037455</v>
      </c>
      <c r="M44" s="111">
        <f>Sectors_I!M44</f>
        <v>116.699</v>
      </c>
      <c r="N44" s="158">
        <f>Sectors_I!N44</f>
        <v>2389004.38436</v>
      </c>
      <c r="O44" s="158">
        <f>Sectors_I!O44</f>
        <v>212071.18610000002</v>
      </c>
      <c r="P44" s="158">
        <f>Sectors_I!P44</f>
        <v>2601075.5704600001</v>
      </c>
      <c r="Q44" s="158">
        <f>Sectors_I!Q44</f>
        <v>958006896.59298587</v>
      </c>
      <c r="R44" s="158">
        <f>Sectors_I!R44</f>
        <v>175764436.15452304</v>
      </c>
      <c r="S44" s="158">
        <f>Sectors_I!S44</f>
        <v>1133771332.7475088</v>
      </c>
      <c r="T44" s="158">
        <f>Sectors_I!T44</f>
        <v>21705267.865661211</v>
      </c>
      <c r="U44" s="158">
        <f>Sectors_I!U44</f>
        <v>5011752.3670300003</v>
      </c>
      <c r="V44" s="158">
        <f>Sectors_I!V44</f>
        <v>26717020.232691213</v>
      </c>
      <c r="W44" s="158">
        <f>Sectors_I!W44</f>
        <v>4834701.5570599996</v>
      </c>
      <c r="X44" s="158">
        <f>Sectors_I!X44</f>
        <v>698454.43489999999</v>
      </c>
      <c r="Y44" s="158">
        <f>Sectors_I!Y44</f>
        <v>5533155.9919599993</v>
      </c>
      <c r="Z44" s="158">
        <f>Sectors_I!Z44</f>
        <v>312348.50760000001</v>
      </c>
      <c r="AA44" s="158">
        <f>Sectors_I!AA44</f>
        <v>0</v>
      </c>
      <c r="AB44" s="158">
        <f>Sectors_I!AB44</f>
        <v>312348.50760000001</v>
      </c>
    </row>
    <row r="45" spans="1:28" x14ac:dyDescent="0.2">
      <c r="A45" s="99" t="s">
        <v>218</v>
      </c>
      <c r="B45" s="153">
        <f>Sectors_I!B45</f>
        <v>725604994.6099</v>
      </c>
      <c r="C45" s="153">
        <f>Sectors_I!C45</f>
        <v>423115.07199999999</v>
      </c>
      <c r="D45" s="153">
        <f>Sectors_I!D45</f>
        <v>726028109.68190002</v>
      </c>
      <c r="E45" s="154">
        <f>Sectors_I!E45</f>
        <v>3586318.2299999995</v>
      </c>
      <c r="F45" s="154">
        <f>Sectors_I!F45</f>
        <v>51484.455099999999</v>
      </c>
      <c r="G45" s="154">
        <f>Sectors_I!G45</f>
        <v>3637802.6850999994</v>
      </c>
      <c r="H45" s="106">
        <f>Sectors_I!H45</f>
        <v>0.198215</v>
      </c>
      <c r="I45" s="102">
        <f>Sectors_I!I45</f>
        <v>0.19494800000000001</v>
      </c>
      <c r="J45" s="106">
        <f>Sectors_I!J45</f>
        <v>0.198216</v>
      </c>
      <c r="K45" s="103">
        <f>Sectors_I!K45</f>
        <v>13.229100000000001</v>
      </c>
      <c r="L45" s="103">
        <f>Sectors_I!L45</f>
        <v>157.37299999999999</v>
      </c>
      <c r="M45" s="103">
        <f>Sectors_I!M45</f>
        <v>13.306699999999999</v>
      </c>
      <c r="N45" s="157">
        <f>Sectors_I!N45</f>
        <v>10623417.3727</v>
      </c>
      <c r="O45" s="157">
        <f>Sectors_I!O45</f>
        <v>57035.417780000003</v>
      </c>
      <c r="P45" s="157">
        <f>Sectors_I!P45</f>
        <v>10680452.790480001</v>
      </c>
      <c r="Q45" s="157">
        <f>Sectors_I!Q45</f>
        <v>686592960.17449999</v>
      </c>
      <c r="R45" s="157">
        <f>Sectors_I!R45</f>
        <v>350091.67212</v>
      </c>
      <c r="S45" s="157">
        <f>Sectors_I!S45</f>
        <v>686943051.84661996</v>
      </c>
      <c r="T45" s="157">
        <f>Sectors_I!T45</f>
        <v>23330181.7346</v>
      </c>
      <c r="U45" s="157">
        <f>Sectors_I!U45</f>
        <v>8975.9647000000004</v>
      </c>
      <c r="V45" s="157">
        <f>Sectors_I!V45</f>
        <v>23339157.699299999</v>
      </c>
      <c r="W45" s="157">
        <f>Sectors_I!W45</f>
        <v>15681852.700800002</v>
      </c>
      <c r="X45" s="157">
        <f>Sectors_I!X45</f>
        <v>64047.43518</v>
      </c>
      <c r="Y45" s="157">
        <f>Sectors_I!Y45</f>
        <v>15745900.135980001</v>
      </c>
      <c r="Z45" s="157">
        <f>Sectors_I!Z45</f>
        <v>0</v>
      </c>
      <c r="AA45" s="157">
        <f>Sectors_I!AA45</f>
        <v>0</v>
      </c>
      <c r="AB45" s="157">
        <f>Sectors_I!AB45</f>
        <v>0</v>
      </c>
    </row>
    <row r="46" spans="1:28" x14ac:dyDescent="0.2">
      <c r="A46" s="99" t="s">
        <v>217</v>
      </c>
      <c r="B46" s="153">
        <f>Sectors_I!B46</f>
        <v>8119009.6847000001</v>
      </c>
      <c r="C46" s="153">
        <f>Sectors_I!C46</f>
        <v>23518.264500000001</v>
      </c>
      <c r="D46" s="153">
        <f>Sectors_I!D46</f>
        <v>8142527.9491999997</v>
      </c>
      <c r="E46" s="154">
        <f>Sectors_I!E46</f>
        <v>194602.23237429</v>
      </c>
      <c r="F46" s="154">
        <f>Sectors_I!F46</f>
        <v>316.53730000000002</v>
      </c>
      <c r="G46" s="154">
        <f>Sectors_I!G46</f>
        <v>194918.76967429</v>
      </c>
      <c r="H46" s="106">
        <f>Sectors_I!H46</f>
        <v>4.2432200000000003E-2</v>
      </c>
      <c r="I46" s="102">
        <f>Sectors_I!I46</f>
        <v>7.0000000000000007E-2</v>
      </c>
      <c r="J46" s="106">
        <f>Sectors_I!J46</f>
        <v>4.2424400000000001E-2</v>
      </c>
      <c r="K46" s="103">
        <f>Sectors_I!K46</f>
        <v>64.572199999999995</v>
      </c>
      <c r="L46" s="103">
        <f>Sectors_I!L46</f>
        <v>121.73300000000002</v>
      </c>
      <c r="M46" s="103">
        <f>Sectors_I!M46</f>
        <v>64.753799999999998</v>
      </c>
      <c r="N46" s="157">
        <f>Sectors_I!N46</f>
        <v>44891.28</v>
      </c>
      <c r="O46" s="157">
        <f>Sectors_I!O46</f>
        <v>0</v>
      </c>
      <c r="P46" s="157">
        <f>Sectors_I!P46</f>
        <v>44891.28</v>
      </c>
      <c r="Q46" s="157">
        <f>Sectors_I!Q46</f>
        <v>7956508.3347000005</v>
      </c>
      <c r="R46" s="157">
        <f>Sectors_I!R46</f>
        <v>23518.264500000001</v>
      </c>
      <c r="S46" s="157">
        <f>Sectors_I!S46</f>
        <v>7980026.5992000001</v>
      </c>
      <c r="T46" s="157">
        <f>Sectors_I!T46</f>
        <v>86382.02</v>
      </c>
      <c r="U46" s="157">
        <f>Sectors_I!U46</f>
        <v>0</v>
      </c>
      <c r="V46" s="157">
        <f>Sectors_I!V46</f>
        <v>86382.02</v>
      </c>
      <c r="W46" s="157">
        <f>Sectors_I!W46</f>
        <v>76119.33</v>
      </c>
      <c r="X46" s="157">
        <f>Sectors_I!X46</f>
        <v>0</v>
      </c>
      <c r="Y46" s="157">
        <f>Sectors_I!Y46</f>
        <v>76119.33</v>
      </c>
      <c r="Z46" s="157">
        <f>Sectors_I!Z46</f>
        <v>0</v>
      </c>
      <c r="AA46" s="157">
        <f>Sectors_I!AA46</f>
        <v>0</v>
      </c>
      <c r="AB46" s="157">
        <f>Sectors_I!AB46</f>
        <v>0</v>
      </c>
    </row>
    <row r="47" spans="1:28" x14ac:dyDescent="0.2">
      <c r="A47" s="100" t="s">
        <v>267</v>
      </c>
      <c r="B47" s="153">
        <f>Sectors_I!B47</f>
        <v>46574596570.929825</v>
      </c>
      <c r="C47" s="153">
        <f>Sectors_I!C47</f>
        <v>32969722900.337742</v>
      </c>
      <c r="D47" s="153">
        <f>Sectors_I!D47</f>
        <v>79544319471.267563</v>
      </c>
      <c r="E47" s="154">
        <f>Sectors_I!E47</f>
        <v>915760737.96888888</v>
      </c>
      <c r="F47" s="154">
        <f>Sectors_I!F47</f>
        <v>320159697.78832674</v>
      </c>
      <c r="G47" s="154">
        <f>Sectors_I!G47</f>
        <v>1235920435.7572157</v>
      </c>
      <c r="H47" s="106">
        <f>Sectors_I!H47</f>
        <v>0.16034699999999999</v>
      </c>
      <c r="I47" s="102">
        <f>Sectors_I!I47</f>
        <v>9.1353535075155964E-2</v>
      </c>
      <c r="J47" s="106">
        <f>Sectors_I!J47</f>
        <v>0.124513</v>
      </c>
      <c r="K47" s="103">
        <f>Sectors_I!K47</f>
        <v>83.914900000000003</v>
      </c>
      <c r="L47" s="103">
        <f>Sectors_I!L47</f>
        <v>90.779727302220167</v>
      </c>
      <c r="M47" s="103">
        <f>Sectors_I!M47</f>
        <v>85.686899999999994</v>
      </c>
      <c r="N47" s="157">
        <f>Sectors_I!N47</f>
        <v>701576367.93840814</v>
      </c>
      <c r="O47" s="157">
        <f>Sectors_I!O47</f>
        <v>542447187.38728976</v>
      </c>
      <c r="P47" s="157">
        <f>Sectors_I!P47</f>
        <v>1244023555.3256979</v>
      </c>
      <c r="Q47" s="157">
        <f>Sectors_I!Q47</f>
        <v>43428049459.302643</v>
      </c>
      <c r="R47" s="157">
        <f>Sectors_I!R47</f>
        <v>29955421788.666656</v>
      </c>
      <c r="S47" s="157">
        <f>Sectors_I!S47</f>
        <v>73383471247.969299</v>
      </c>
      <c r="T47" s="157">
        <f>Sectors_I!T47</f>
        <v>2034533581.4672821</v>
      </c>
      <c r="U47" s="157">
        <f>Sectors_I!U47</f>
        <v>2067902478.1372821</v>
      </c>
      <c r="V47" s="157">
        <f>Sectors_I!V47</f>
        <v>4102436059.6045642</v>
      </c>
      <c r="W47" s="157">
        <f>Sectors_I!W47</f>
        <v>1036163964.6996019</v>
      </c>
      <c r="X47" s="157">
        <f>Sectors_I!X47</f>
        <v>890424123.5709995</v>
      </c>
      <c r="Y47" s="157">
        <f>Sectors_I!Y47</f>
        <v>1926588088.2706013</v>
      </c>
      <c r="Z47" s="157">
        <f>Sectors_I!Z47</f>
        <v>75849565.460299999</v>
      </c>
      <c r="AA47" s="157">
        <f>Sectors_I!AA47</f>
        <v>55974509.962802</v>
      </c>
      <c r="AB47" s="157">
        <f>Sectors_I!AB47</f>
        <v>131824075.42310199</v>
      </c>
    </row>
    <row r="48" spans="1:28" x14ac:dyDescent="0.2">
      <c r="A48" s="101" t="s">
        <v>220</v>
      </c>
      <c r="B48" s="153">
        <f>Sectors_I!B48</f>
        <v>7585150188.1270704</v>
      </c>
      <c r="C48" s="153">
        <f>Sectors_I!C48</f>
        <v>20242664681.02026</v>
      </c>
      <c r="D48" s="153">
        <f>Sectors_I!D48</f>
        <v>27827814869.147331</v>
      </c>
      <c r="E48" s="154">
        <f>Sectors_I!E48</f>
        <v>124359305.78473449</v>
      </c>
      <c r="F48" s="154">
        <f>Sectors_I!F48</f>
        <v>191026694.91842753</v>
      </c>
      <c r="G48" s="154">
        <f>Sectors_I!G48</f>
        <v>315386000.70316201</v>
      </c>
      <c r="H48" s="106">
        <f>Sectors_I!H48</f>
        <v>0.126971</v>
      </c>
      <c r="I48" s="102">
        <f>Sectors_I!I48</f>
        <v>9.5285366557190485E-2</v>
      </c>
      <c r="J48" s="106">
        <f>Sectors_I!J48</f>
        <v>0.103911</v>
      </c>
      <c r="K48" s="103">
        <f>Sectors_I!K48</f>
        <v>58.324800000000003</v>
      </c>
      <c r="L48" s="103">
        <f>Sectors_I!L48</f>
        <v>76.678727733842592</v>
      </c>
      <c r="M48" s="103">
        <f>Sectors_I!M48</f>
        <v>71.684299999999993</v>
      </c>
      <c r="N48" s="157">
        <f>Sectors_I!N48</f>
        <v>145747056.66039997</v>
      </c>
      <c r="O48" s="157">
        <f>Sectors_I!O48</f>
        <v>263106499.25403398</v>
      </c>
      <c r="P48" s="157">
        <f>Sectors_I!P48</f>
        <v>408853555.91443396</v>
      </c>
      <c r="Q48" s="157">
        <f>Sectors_I!Q48</f>
        <v>7092471597.7625885</v>
      </c>
      <c r="R48" s="157">
        <f>Sectors_I!R48</f>
        <v>18199804476.812901</v>
      </c>
      <c r="S48" s="157">
        <f>Sectors_I!S48</f>
        <v>25292276074.575489</v>
      </c>
      <c r="T48" s="157">
        <f>Sectors_I!T48</f>
        <v>300466811.4914481</v>
      </c>
      <c r="U48" s="157">
        <f>Sectors_I!U48</f>
        <v>1562136462.8831589</v>
      </c>
      <c r="V48" s="157">
        <f>Sectors_I!V48</f>
        <v>1862603274.3746071</v>
      </c>
      <c r="W48" s="157">
        <f>Sectors_I!W48</f>
        <v>188764795.50303361</v>
      </c>
      <c r="X48" s="157">
        <f>Sectors_I!X48</f>
        <v>469969405.91520101</v>
      </c>
      <c r="Y48" s="157">
        <f>Sectors_I!Y48</f>
        <v>658734201.41823459</v>
      </c>
      <c r="Z48" s="157">
        <f>Sectors_I!Z48</f>
        <v>3446983.37</v>
      </c>
      <c r="AA48" s="157">
        <f>Sectors_I!AA48</f>
        <v>10754335.408999998</v>
      </c>
      <c r="AB48" s="157">
        <f>Sectors_I!AB48</f>
        <v>14201318.778999999</v>
      </c>
    </row>
    <row r="49" spans="1:28" x14ac:dyDescent="0.2">
      <c r="A49" s="101" t="s">
        <v>221</v>
      </c>
      <c r="B49" s="153">
        <f>Sectors_I!B49</f>
        <v>4498912499.2573385</v>
      </c>
      <c r="C49" s="153">
        <f>Sectors_I!C49</f>
        <v>6430490394.5599594</v>
      </c>
      <c r="D49" s="153">
        <f>Sectors_I!D49</f>
        <v>10929402893.817299</v>
      </c>
      <c r="E49" s="154">
        <f>Sectors_I!E49</f>
        <v>101534354.11379434</v>
      </c>
      <c r="F49" s="154">
        <f>Sectors_I!F49</f>
        <v>89915802.88878493</v>
      </c>
      <c r="G49" s="154">
        <f>Sectors_I!G49</f>
        <v>191450157.00257927</v>
      </c>
      <c r="H49" s="106">
        <f>Sectors_I!H49</f>
        <v>0.132692</v>
      </c>
      <c r="I49" s="102">
        <f>Sectors_I!I49</f>
        <v>8.2006405651400258E-2</v>
      </c>
      <c r="J49" s="106">
        <f>Sectors_I!J49</f>
        <v>0.102904</v>
      </c>
      <c r="K49" s="103">
        <f>Sectors_I!K49</f>
        <v>74.843400000000003</v>
      </c>
      <c r="L49" s="103">
        <f>Sectors_I!L49</f>
        <v>94.15138311914211</v>
      </c>
      <c r="M49" s="103">
        <f>Sectors_I!M49</f>
        <v>86.254199999999997</v>
      </c>
      <c r="N49" s="157">
        <f>Sectors_I!N49</f>
        <v>155275638.80282381</v>
      </c>
      <c r="O49" s="157">
        <f>Sectors_I!O49</f>
        <v>221828523.55263031</v>
      </c>
      <c r="P49" s="157">
        <f>Sectors_I!P49</f>
        <v>377104162.35545409</v>
      </c>
      <c r="Q49" s="157">
        <f>Sectors_I!Q49</f>
        <v>4044812691.2626104</v>
      </c>
      <c r="R49" s="157">
        <f>Sectors_I!R49</f>
        <v>5757004261.6566658</v>
      </c>
      <c r="S49" s="157">
        <f>Sectors_I!S49</f>
        <v>9801816952.9192772</v>
      </c>
      <c r="T49" s="157">
        <f>Sectors_I!T49</f>
        <v>219222763.51268613</v>
      </c>
      <c r="U49" s="157">
        <f>Sectors_I!U49</f>
        <v>324921203.81927431</v>
      </c>
      <c r="V49" s="157">
        <f>Sectors_I!V49</f>
        <v>544143967.33196044</v>
      </c>
      <c r="W49" s="157">
        <f>Sectors_I!W49</f>
        <v>216903276.55874205</v>
      </c>
      <c r="X49" s="157">
        <f>Sectors_I!X49</f>
        <v>318087844.80041826</v>
      </c>
      <c r="Y49" s="157">
        <f>Sectors_I!Y49</f>
        <v>534991121.3591603</v>
      </c>
      <c r="Z49" s="157">
        <f>Sectors_I!Z49</f>
        <v>17973767.923299998</v>
      </c>
      <c r="AA49" s="157">
        <f>Sectors_I!AA49</f>
        <v>30477084.283601999</v>
      </c>
      <c r="AB49" s="157">
        <f>Sectors_I!AB49</f>
        <v>48450852.206901997</v>
      </c>
    </row>
    <row r="50" spans="1:28" x14ac:dyDescent="0.2">
      <c r="A50" s="101" t="s">
        <v>222</v>
      </c>
      <c r="B50" s="153">
        <f>Sectors_I!B50</f>
        <v>9180173329.1371841</v>
      </c>
      <c r="C50" s="153">
        <f>Sectors_I!C50</f>
        <v>1109658745.07903</v>
      </c>
      <c r="D50" s="153">
        <f>Sectors_I!D50</f>
        <v>10289832074.216213</v>
      </c>
      <c r="E50" s="154">
        <f>Sectors_I!E50</f>
        <v>208236910.48484769</v>
      </c>
      <c r="F50" s="154">
        <f>Sectors_I!F50</f>
        <v>12105154.759120977</v>
      </c>
      <c r="G50" s="154">
        <f>Sectors_I!G50</f>
        <v>220342065.24396864</v>
      </c>
      <c r="H50" s="106">
        <f>Sectors_I!H50</f>
        <v>0.155112</v>
      </c>
      <c r="I50" s="102">
        <f>Sectors_I!I50</f>
        <v>7.940914005952282E-2</v>
      </c>
      <c r="J50" s="106">
        <f>Sectors_I!J50</f>
        <v>0.14723800000000001</v>
      </c>
      <c r="K50" s="103">
        <f>Sectors_I!K50</f>
        <v>63.011899999999997</v>
      </c>
      <c r="L50" s="103">
        <f>Sectors_I!L50</f>
        <v>106.76335918370374</v>
      </c>
      <c r="M50" s="103">
        <f>Sectors_I!M50</f>
        <v>67.732299999999995</v>
      </c>
      <c r="N50" s="157">
        <f>Sectors_I!N50</f>
        <v>158170255.26228517</v>
      </c>
      <c r="O50" s="157">
        <f>Sectors_I!O50</f>
        <v>22802659.097700004</v>
      </c>
      <c r="P50" s="157">
        <f>Sectors_I!P50</f>
        <v>180972914.35998517</v>
      </c>
      <c r="Q50" s="157">
        <f>Sectors_I!Q50</f>
        <v>8555237813.1659822</v>
      </c>
      <c r="R50" s="157">
        <f>Sectors_I!R50</f>
        <v>1021056140.8618881</v>
      </c>
      <c r="S50" s="157">
        <f>Sectors_I!S50</f>
        <v>9576293954.0278702</v>
      </c>
      <c r="T50" s="157">
        <f>Sectors_I!T50</f>
        <v>402880121.43893015</v>
      </c>
      <c r="U50" s="157">
        <f>Sectors_I!U50</f>
        <v>51179618.019779995</v>
      </c>
      <c r="V50" s="157">
        <f>Sectors_I!V50</f>
        <v>454059739.45871013</v>
      </c>
      <c r="W50" s="157">
        <f>Sectors_I!W50</f>
        <v>211668053.38177118</v>
      </c>
      <c r="X50" s="157">
        <f>Sectors_I!X50</f>
        <v>34624199.484062001</v>
      </c>
      <c r="Y50" s="157">
        <f>Sectors_I!Y50</f>
        <v>246292252.86583316</v>
      </c>
      <c r="Z50" s="157">
        <f>Sectors_I!Z50</f>
        <v>10387341.150500001</v>
      </c>
      <c r="AA50" s="157">
        <f>Sectors_I!AA50</f>
        <v>2798786.7132999999</v>
      </c>
      <c r="AB50" s="157">
        <f>Sectors_I!AB50</f>
        <v>13186127.8638</v>
      </c>
    </row>
    <row r="51" spans="1:28" x14ac:dyDescent="0.2">
      <c r="A51" s="101" t="s">
        <v>223</v>
      </c>
      <c r="B51" s="153">
        <f>Sectors_I!B51</f>
        <v>25221503650.406002</v>
      </c>
      <c r="C51" s="153">
        <f>Sectors_I!C51</f>
        <v>5186623859.9855385</v>
      </c>
      <c r="D51" s="153">
        <f>Sectors_I!D51</f>
        <v>30408127510.391541</v>
      </c>
      <c r="E51" s="154">
        <f>Sectors_I!E51</f>
        <v>480554744.01400542</v>
      </c>
      <c r="F51" s="154">
        <f>Sectors_I!F51</f>
        <v>27105264.623257458</v>
      </c>
      <c r="G51" s="154">
        <f>Sectors_I!G51</f>
        <v>507660008.63726288</v>
      </c>
      <c r="H51" s="106">
        <f>Sectors_I!H51</f>
        <v>0.15373500000000001</v>
      </c>
      <c r="I51" s="102">
        <f>Sectors_I!I51</f>
        <v>7.5025108831658568E-2</v>
      </c>
      <c r="J51" s="106">
        <f>Sectors_I!J51</f>
        <v>0.13730999999999999</v>
      </c>
      <c r="K51" s="103">
        <f>Sectors_I!K51</f>
        <v>96.954800000000006</v>
      </c>
      <c r="L51" s="103">
        <f>Sectors_I!L51</f>
        <v>138.37877045178689</v>
      </c>
      <c r="M51" s="103">
        <f>Sectors_I!M51</f>
        <v>103.84699999999999</v>
      </c>
      <c r="N51" s="157">
        <f>Sectors_I!N51</f>
        <v>240391525.4009617</v>
      </c>
      <c r="O51" s="157">
        <f>Sectors_I!O51</f>
        <v>34673883.230275996</v>
      </c>
      <c r="P51" s="157">
        <f>Sectors_I!P51</f>
        <v>275065408.63123769</v>
      </c>
      <c r="Q51" s="157">
        <f>Sectors_I!Q51</f>
        <v>23641227209.175488</v>
      </c>
      <c r="R51" s="157">
        <f>Sectors_I!R51</f>
        <v>4977271689.0450096</v>
      </c>
      <c r="S51" s="157">
        <f>Sectors_I!S51</f>
        <v>28618498898.220497</v>
      </c>
      <c r="T51" s="157">
        <f>Sectors_I!T51</f>
        <v>1114443988.4809923</v>
      </c>
      <c r="U51" s="157">
        <f>Sectors_I!U51</f>
        <v>129665193.85354891</v>
      </c>
      <c r="V51" s="157">
        <f>Sectors_I!V51</f>
        <v>1244109182.3345413</v>
      </c>
      <c r="W51" s="157">
        <f>Sectors_I!W51</f>
        <v>421790979.733024</v>
      </c>
      <c r="X51" s="157">
        <f>Sectors_I!X51</f>
        <v>67742673.530080199</v>
      </c>
      <c r="Y51" s="157">
        <f>Sectors_I!Y51</f>
        <v>489533653.2631042</v>
      </c>
      <c r="Z51" s="157">
        <f>Sectors_I!Z51</f>
        <v>44041473.016500004</v>
      </c>
      <c r="AA51" s="157">
        <f>Sectors_I!AA51</f>
        <v>11944303.5569</v>
      </c>
      <c r="AB51" s="157">
        <f>Sectors_I!AB51</f>
        <v>55985776.573400006</v>
      </c>
    </row>
  </sheetData>
  <mergeCells count="10">
    <mergeCell ref="Q5:S5"/>
    <mergeCell ref="T5:V5"/>
    <mergeCell ref="W5:Y5"/>
    <mergeCell ref="Z5:AB5"/>
    <mergeCell ref="A5:A6"/>
    <mergeCell ref="B5:D5"/>
    <mergeCell ref="E5:G5"/>
    <mergeCell ref="H5:J5"/>
    <mergeCell ref="K5:M5"/>
    <mergeCell ref="N5:P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6"/>
  <sheetViews>
    <sheetView workbookViewId="0">
      <selection activeCell="B3" sqref="B3"/>
    </sheetView>
  </sheetViews>
  <sheetFormatPr defaultRowHeight="12.75" x14ac:dyDescent="0.2"/>
  <cols>
    <col min="1" max="1" width="19.42578125" customWidth="1"/>
    <col min="2" max="2" width="37.28515625" bestFit="1" customWidth="1"/>
    <col min="3" max="3" width="9" bestFit="1" customWidth="1"/>
    <col min="4" max="4" width="12.85546875" bestFit="1" customWidth="1"/>
    <col min="5" max="5" width="13.42578125" bestFit="1" customWidth="1"/>
    <col min="6" max="6" width="8.42578125" bestFit="1" customWidth="1"/>
  </cols>
  <sheetData>
    <row r="1" spans="1:6" x14ac:dyDescent="0.2">
      <c r="A1" s="107" t="s">
        <v>291</v>
      </c>
    </row>
    <row r="2" spans="1:6" x14ac:dyDescent="0.2">
      <c r="A2" s="66"/>
    </row>
    <row r="3" spans="1:6" x14ac:dyDescent="0.2">
      <c r="B3" s="168">
        <f>BS!B3</f>
        <v>46295</v>
      </c>
    </row>
    <row r="4" spans="1:6" x14ac:dyDescent="0.2">
      <c r="A4" s="160"/>
    </row>
    <row r="5" spans="1:6" x14ac:dyDescent="0.2">
      <c r="B5" t="s">
        <v>317</v>
      </c>
    </row>
    <row r="6" spans="1:6" ht="63.75" x14ac:dyDescent="0.2">
      <c r="B6" s="170"/>
      <c r="C6" s="173" t="s">
        <v>293</v>
      </c>
      <c r="D6" s="173" t="s">
        <v>294</v>
      </c>
      <c r="E6" s="173" t="s">
        <v>364</v>
      </c>
      <c r="F6" s="173" t="s">
        <v>295</v>
      </c>
    </row>
    <row r="7" spans="1:6" x14ac:dyDescent="0.2">
      <c r="B7" s="170" t="s">
        <v>296</v>
      </c>
      <c r="C7" s="171">
        <v>379788</v>
      </c>
      <c r="D7" s="172">
        <v>8.4852728499107091E-2</v>
      </c>
      <c r="E7" s="171">
        <v>1036064299.2207921</v>
      </c>
      <c r="F7" s="172">
        <v>1.3075110700405798E-2</v>
      </c>
    </row>
    <row r="8" spans="1:6" x14ac:dyDescent="0.2">
      <c r="B8" s="170" t="s">
        <v>297</v>
      </c>
      <c r="C8" s="171">
        <v>39721</v>
      </c>
      <c r="D8" s="172">
        <v>8.8745174379207155E-3</v>
      </c>
      <c r="E8" s="171">
        <v>726564453.04397798</v>
      </c>
      <c r="F8" s="172">
        <v>9.16922884194981E-3</v>
      </c>
    </row>
    <row r="9" spans="1:6" x14ac:dyDescent="0.2">
      <c r="B9" s="170" t="s">
        <v>298</v>
      </c>
      <c r="C9" s="171">
        <v>406120</v>
      </c>
      <c r="D9" s="172">
        <v>9.0735858157860103E-2</v>
      </c>
      <c r="E9" s="171">
        <v>1141693463.2082672</v>
      </c>
      <c r="F9" s="172">
        <v>1.4408148633829687E-2</v>
      </c>
    </row>
    <row r="10" spans="1:6" x14ac:dyDescent="0.2">
      <c r="B10" s="170" t="s">
        <v>299</v>
      </c>
      <c r="C10" s="171">
        <v>725749</v>
      </c>
      <c r="D10" s="172">
        <v>0.16214778469961788</v>
      </c>
      <c r="E10" s="171">
        <v>5371403583.9382973</v>
      </c>
      <c r="F10" s="172">
        <v>6.7787005622498397E-2</v>
      </c>
    </row>
    <row r="11" spans="1:6" x14ac:dyDescent="0.2">
      <c r="B11" s="170" t="s">
        <v>300</v>
      </c>
      <c r="C11" s="171">
        <v>651665</v>
      </c>
      <c r="D11" s="172">
        <v>0.14559584114656235</v>
      </c>
      <c r="E11" s="171">
        <v>6165221106.1672201</v>
      </c>
      <c r="F11" s="172">
        <v>7.7804966850263002E-2</v>
      </c>
    </row>
    <row r="12" spans="1:6" x14ac:dyDescent="0.2">
      <c r="B12" s="170" t="s">
        <v>301</v>
      </c>
      <c r="C12" s="171">
        <v>1639833</v>
      </c>
      <c r="D12" s="172">
        <v>0.36637361984284994</v>
      </c>
      <c r="E12" s="171">
        <v>23464010380.519619</v>
      </c>
      <c r="F12" s="172">
        <v>0.29611534094119474</v>
      </c>
    </row>
    <row r="13" spans="1:6" x14ac:dyDescent="0.2">
      <c r="B13" s="170" t="s">
        <v>302</v>
      </c>
      <c r="C13" s="171">
        <v>168877</v>
      </c>
      <c r="D13" s="172">
        <v>3.7730718797707431E-2</v>
      </c>
      <c r="E13" s="171">
        <v>14142588495.312035</v>
      </c>
      <c r="F13" s="172">
        <v>0.17847918348847919</v>
      </c>
    </row>
    <row r="14" spans="1:6" x14ac:dyDescent="0.2">
      <c r="B14" s="170" t="s">
        <v>303</v>
      </c>
      <c r="C14" s="171">
        <v>464096</v>
      </c>
      <c r="D14" s="172">
        <v>0.10368893141837449</v>
      </c>
      <c r="E14" s="171">
        <v>27191882699.194221</v>
      </c>
      <c r="F14" s="172">
        <v>0.3431610149213784</v>
      </c>
    </row>
    <row r="15" spans="1:6" x14ac:dyDescent="0.2">
      <c r="B15" s="170" t="s">
        <v>66</v>
      </c>
      <c r="C15" s="171">
        <v>4475849</v>
      </c>
      <c r="D15" s="172">
        <v>1</v>
      </c>
      <c r="E15" s="171">
        <v>79239428480.604507</v>
      </c>
      <c r="F15" s="172">
        <v>1</v>
      </c>
    </row>
    <row r="18" spans="2:6" x14ac:dyDescent="0.2">
      <c r="B18" s="174" t="s">
        <v>339</v>
      </c>
    </row>
    <row r="19" spans="2:6" ht="63.75" x14ac:dyDescent="0.2">
      <c r="B19" s="170"/>
      <c r="C19" s="173" t="s">
        <v>293</v>
      </c>
      <c r="D19" s="173" t="s">
        <v>294</v>
      </c>
      <c r="E19" s="173" t="s">
        <v>364</v>
      </c>
      <c r="F19" s="173" t="s">
        <v>295</v>
      </c>
    </row>
    <row r="20" spans="2:6" x14ac:dyDescent="0.2">
      <c r="B20" s="170" t="s">
        <v>329</v>
      </c>
      <c r="C20" s="171">
        <v>1686882</v>
      </c>
      <c r="D20" s="172">
        <v>0.37688528435939544</v>
      </c>
      <c r="E20" s="171">
        <v>671937694.70295322</v>
      </c>
      <c r="F20" s="172">
        <v>8.4798402461459428E-3</v>
      </c>
    </row>
    <row r="21" spans="2:6" x14ac:dyDescent="0.2">
      <c r="B21" s="170" t="s">
        <v>330</v>
      </c>
      <c r="C21" s="171">
        <v>630067</v>
      </c>
      <c r="D21" s="172">
        <v>0.14077035646860372</v>
      </c>
      <c r="E21" s="171">
        <v>668388049.1129967</v>
      </c>
      <c r="F21" s="172">
        <v>8.435043789911157E-3</v>
      </c>
    </row>
    <row r="22" spans="2:6" x14ac:dyDescent="0.2">
      <c r="B22" s="170" t="s">
        <v>331</v>
      </c>
      <c r="C22" s="171">
        <v>1609898</v>
      </c>
      <c r="D22" s="172">
        <v>0.35968542288057015</v>
      </c>
      <c r="E22" s="171">
        <v>8236570311.6774778</v>
      </c>
      <c r="F22" s="172">
        <v>0.10394535232920689</v>
      </c>
    </row>
    <row r="23" spans="2:6" x14ac:dyDescent="0.2">
      <c r="B23" s="170" t="s">
        <v>332</v>
      </c>
      <c r="C23" s="171">
        <v>290140</v>
      </c>
      <c r="D23" s="172">
        <v>6.4823441357507519E-2</v>
      </c>
      <c r="E23" s="171">
        <v>7156549562.0605536</v>
      </c>
      <c r="F23" s="172">
        <v>9.0315512105221527E-2</v>
      </c>
    </row>
    <row r="24" spans="2:6" x14ac:dyDescent="0.2">
      <c r="B24" s="170" t="s">
        <v>333</v>
      </c>
      <c r="C24" s="171">
        <v>118508</v>
      </c>
      <c r="D24" s="172">
        <v>2.6477205447010065E-2</v>
      </c>
      <c r="E24" s="171">
        <v>6518535250.5336552</v>
      </c>
      <c r="F24" s="172">
        <v>8.2263784275166341E-2</v>
      </c>
    </row>
    <row r="25" spans="2:6" x14ac:dyDescent="0.2">
      <c r="B25" s="170" t="s">
        <v>334</v>
      </c>
      <c r="C25" s="171">
        <v>120362</v>
      </c>
      <c r="D25" s="172">
        <v>2.6891428443759285E-2</v>
      </c>
      <c r="E25" s="171">
        <v>17734010111.325535</v>
      </c>
      <c r="F25" s="172">
        <v>0.22380285233745864</v>
      </c>
    </row>
    <row r="26" spans="2:6" x14ac:dyDescent="0.2">
      <c r="B26" s="170" t="s">
        <v>335</v>
      </c>
      <c r="C26" s="171">
        <v>10149</v>
      </c>
      <c r="D26" s="172">
        <v>2.2675022621401523E-3</v>
      </c>
      <c r="E26" s="171">
        <v>5356829866.1716652</v>
      </c>
      <c r="F26" s="172">
        <v>6.7603085597095963E-2</v>
      </c>
    </row>
    <row r="27" spans="2:6" x14ac:dyDescent="0.2">
      <c r="B27" s="170" t="s">
        <v>336</v>
      </c>
      <c r="C27" s="171">
        <v>4906</v>
      </c>
      <c r="D27" s="172">
        <v>1.0961046505133104E-3</v>
      </c>
      <c r="E27" s="171">
        <v>5081961189.3250856</v>
      </c>
      <c r="F27" s="172">
        <v>6.413424840176804E-2</v>
      </c>
    </row>
    <row r="28" spans="2:6" x14ac:dyDescent="0.2">
      <c r="B28" s="170" t="s">
        <v>337</v>
      </c>
      <c r="C28" s="171">
        <v>2847</v>
      </c>
      <c r="D28" s="172">
        <v>6.3608029759710443E-4</v>
      </c>
      <c r="E28" s="171">
        <v>6420881821.4520826</v>
      </c>
      <c r="F28" s="172">
        <v>8.1031399956459318E-2</v>
      </c>
    </row>
    <row r="29" spans="2:6" x14ac:dyDescent="0.2">
      <c r="B29" s="170" t="s">
        <v>338</v>
      </c>
      <c r="C29" s="171">
        <v>2091</v>
      </c>
      <c r="D29" s="172">
        <v>4.6717383290324744E-4</v>
      </c>
      <c r="E29" s="171">
        <v>21393764623.24247</v>
      </c>
      <c r="F29" s="172">
        <v>0.2699888809615662</v>
      </c>
    </row>
    <row r="30" spans="2:6" x14ac:dyDescent="0.2">
      <c r="B30" s="170" t="s">
        <v>66</v>
      </c>
      <c r="C30" s="171">
        <v>4475850</v>
      </c>
      <c r="D30" s="172">
        <v>1</v>
      </c>
      <c r="E30" s="171">
        <v>79239428479.604477</v>
      </c>
      <c r="F30" s="172">
        <v>1</v>
      </c>
    </row>
    <row r="33" spans="2:6" x14ac:dyDescent="0.2">
      <c r="B33" s="174" t="s">
        <v>351</v>
      </c>
    </row>
    <row r="34" spans="2:6" ht="63.75" x14ac:dyDescent="0.2">
      <c r="B34" s="170"/>
      <c r="C34" s="173" t="s">
        <v>293</v>
      </c>
      <c r="D34" s="173" t="s">
        <v>294</v>
      </c>
      <c r="E34" s="173" t="s">
        <v>364</v>
      </c>
      <c r="F34" s="173" t="s">
        <v>295</v>
      </c>
    </row>
    <row r="35" spans="2:6" x14ac:dyDescent="0.2">
      <c r="B35" s="170" t="s">
        <v>340</v>
      </c>
      <c r="C35" s="171">
        <v>627424</v>
      </c>
      <c r="D35" s="172">
        <v>0.14017988542508919</v>
      </c>
      <c r="E35" s="171">
        <v>1034127173.665056</v>
      </c>
      <c r="F35" s="172">
        <v>1.305066421502874E-2</v>
      </c>
    </row>
    <row r="36" spans="2:6" x14ac:dyDescent="0.2">
      <c r="B36" s="170" t="s">
        <v>341</v>
      </c>
      <c r="C36" s="171">
        <v>258604</v>
      </c>
      <c r="D36" s="172">
        <v>5.7777641739030966E-2</v>
      </c>
      <c r="E36" s="171">
        <v>25074923379.7355</v>
      </c>
      <c r="F36" s="172">
        <v>0.31644503072742286</v>
      </c>
    </row>
    <row r="37" spans="2:6" x14ac:dyDescent="0.2">
      <c r="B37" s="170" t="s">
        <v>342</v>
      </c>
      <c r="C37" s="171">
        <v>958573</v>
      </c>
      <c r="D37" s="172">
        <v>0.21416562533722652</v>
      </c>
      <c r="E37" s="171">
        <v>39450230434.818138</v>
      </c>
      <c r="F37" s="172">
        <v>0.49786111778267061</v>
      </c>
    </row>
    <row r="38" spans="2:6" x14ac:dyDescent="0.2">
      <c r="B38" s="170" t="s">
        <v>343</v>
      </c>
      <c r="C38" s="171">
        <v>700335</v>
      </c>
      <c r="D38" s="172">
        <v>0.156469755793817</v>
      </c>
      <c r="E38" s="171">
        <v>7525551221.5411568</v>
      </c>
      <c r="F38" s="172">
        <v>9.4972305656812181E-2</v>
      </c>
    </row>
    <row r="39" spans="2:6" x14ac:dyDescent="0.2">
      <c r="B39" s="170" t="s">
        <v>344</v>
      </c>
      <c r="C39" s="171">
        <v>805129</v>
      </c>
      <c r="D39" s="172">
        <v>0.17988296745488958</v>
      </c>
      <c r="E39" s="171">
        <v>3039236699.811358</v>
      </c>
      <c r="F39" s="172">
        <v>3.8355106266723969E-2</v>
      </c>
    </row>
    <row r="40" spans="2:6" x14ac:dyDescent="0.2">
      <c r="B40" s="170" t="s">
        <v>345</v>
      </c>
      <c r="C40" s="171">
        <v>476790</v>
      </c>
      <c r="D40" s="172">
        <v>0.10652504139438126</v>
      </c>
      <c r="E40" s="171">
        <v>1745845663.7108955</v>
      </c>
      <c r="F40" s="172">
        <v>2.2032537301581976E-2</v>
      </c>
    </row>
    <row r="41" spans="2:6" x14ac:dyDescent="0.2">
      <c r="B41" s="170" t="s">
        <v>346</v>
      </c>
      <c r="C41" s="171">
        <v>244393</v>
      </c>
      <c r="D41" s="172">
        <v>5.46026016516643E-2</v>
      </c>
      <c r="E41" s="171">
        <v>603296577.37771821</v>
      </c>
      <c r="F41" s="172">
        <v>7.613590720692954E-3</v>
      </c>
    </row>
    <row r="42" spans="2:6" x14ac:dyDescent="0.2">
      <c r="B42" s="170" t="s">
        <v>347</v>
      </c>
      <c r="C42" s="171">
        <v>333740</v>
      </c>
      <c r="D42" s="172">
        <v>7.4564624499173227E-2</v>
      </c>
      <c r="E42" s="171">
        <v>461082448.74109513</v>
      </c>
      <c r="F42" s="172">
        <v>5.8188512662681671E-3</v>
      </c>
    </row>
    <row r="43" spans="2:6" x14ac:dyDescent="0.2">
      <c r="B43" s="170" t="s">
        <v>348</v>
      </c>
      <c r="C43" s="171">
        <v>31071</v>
      </c>
      <c r="D43" s="172">
        <v>6.9419231971409225E-3</v>
      </c>
      <c r="E43" s="171">
        <v>235817272.47600219</v>
      </c>
      <c r="F43" s="172">
        <v>2.9760092545300793E-3</v>
      </c>
    </row>
    <row r="44" spans="2:6" x14ac:dyDescent="0.2">
      <c r="B44" s="170" t="s">
        <v>349</v>
      </c>
      <c r="C44" s="171">
        <v>39722</v>
      </c>
      <c r="D44" s="172">
        <v>8.8747408592202287E-3</v>
      </c>
      <c r="E44" s="171">
        <v>68833419.277699992</v>
      </c>
      <c r="F44" s="172">
        <v>8.6867637234770765E-4</v>
      </c>
    </row>
    <row r="45" spans="2:6" x14ac:dyDescent="0.2">
      <c r="B45" s="170" t="s">
        <v>350</v>
      </c>
      <c r="C45" s="171">
        <v>68</v>
      </c>
      <c r="D45" s="172">
        <v>1.519264836682381E-5</v>
      </c>
      <c r="E45" s="171">
        <v>484187.45</v>
      </c>
      <c r="F45" s="172">
        <v>6.1104359192940724E-6</v>
      </c>
    </row>
    <row r="46" spans="2:6" x14ac:dyDescent="0.2">
      <c r="B46" s="170" t="s">
        <v>66</v>
      </c>
      <c r="C46" s="171">
        <v>4475849</v>
      </c>
      <c r="D46" s="172">
        <v>1</v>
      </c>
      <c r="E46" s="171">
        <v>79239428478.604736</v>
      </c>
      <c r="F46" s="172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6"/>
  <sheetViews>
    <sheetView workbookViewId="0">
      <selection activeCell="B3" sqref="B3"/>
    </sheetView>
  </sheetViews>
  <sheetFormatPr defaultRowHeight="12.75" x14ac:dyDescent="0.2"/>
  <cols>
    <col min="1" max="1" width="11.85546875" customWidth="1"/>
    <col min="2" max="2" width="21.7109375" bestFit="1" customWidth="1"/>
    <col min="4" max="5" width="13.42578125" bestFit="1" customWidth="1"/>
  </cols>
  <sheetData>
    <row r="1" spans="1:6" x14ac:dyDescent="0.2">
      <c r="A1" s="107" t="s">
        <v>292</v>
      </c>
    </row>
    <row r="2" spans="1:6" x14ac:dyDescent="0.2">
      <c r="A2" s="66"/>
    </row>
    <row r="3" spans="1:6" x14ac:dyDescent="0.2">
      <c r="B3" s="169">
        <f>BS!B3</f>
        <v>46295</v>
      </c>
    </row>
    <row r="4" spans="1:6" x14ac:dyDescent="0.2">
      <c r="A4" s="160"/>
    </row>
    <row r="5" spans="1:6" x14ac:dyDescent="0.2">
      <c r="B5" t="s">
        <v>316</v>
      </c>
    </row>
    <row r="6" spans="1:6" ht="38.25" x14ac:dyDescent="0.2">
      <c r="B6" s="170"/>
      <c r="C6" s="173" t="s">
        <v>313</v>
      </c>
      <c r="D6" s="173" t="s">
        <v>314</v>
      </c>
      <c r="E6" s="173" t="s">
        <v>365</v>
      </c>
      <c r="F6" s="173" t="s">
        <v>315</v>
      </c>
    </row>
    <row r="7" spans="1:6" x14ac:dyDescent="0.2">
      <c r="B7" s="170" t="s">
        <v>304</v>
      </c>
      <c r="C7" s="171">
        <f>'A-CP'!C7</f>
        <v>379788</v>
      </c>
      <c r="D7" s="172">
        <f>'A-CP'!D7</f>
        <v>8.4852728499107091E-2</v>
      </c>
      <c r="E7" s="171">
        <f>'A-CP'!E7</f>
        <v>1036064299.2207921</v>
      </c>
      <c r="F7" s="172">
        <f>'A-CP'!F7</f>
        <v>1.3075110700405798E-2</v>
      </c>
    </row>
    <row r="8" spans="1:6" x14ac:dyDescent="0.2">
      <c r="B8" s="170" t="s">
        <v>305</v>
      </c>
      <c r="C8" s="171">
        <f>'A-CP'!C8</f>
        <v>39721</v>
      </c>
      <c r="D8" s="172">
        <f>'A-CP'!D8</f>
        <v>8.8745174379207155E-3</v>
      </c>
      <c r="E8" s="171">
        <f>'A-CP'!E8</f>
        <v>726564453.04397798</v>
      </c>
      <c r="F8" s="172">
        <f>'A-CP'!F8</f>
        <v>9.16922884194981E-3</v>
      </c>
    </row>
    <row r="9" spans="1:6" x14ac:dyDescent="0.2">
      <c r="B9" s="170" t="s">
        <v>306</v>
      </c>
      <c r="C9" s="171">
        <f>'A-CP'!C9</f>
        <v>406120</v>
      </c>
      <c r="D9" s="172">
        <f>'A-CP'!D9</f>
        <v>9.0735858157860103E-2</v>
      </c>
      <c r="E9" s="171">
        <f>'A-CP'!E9</f>
        <v>1141693463.2082672</v>
      </c>
      <c r="F9" s="172">
        <f>'A-CP'!F9</f>
        <v>1.4408148633829687E-2</v>
      </c>
    </row>
    <row r="10" spans="1:6" x14ac:dyDescent="0.2">
      <c r="B10" s="170" t="s">
        <v>307</v>
      </c>
      <c r="C10" s="171">
        <f>'A-CP'!C10</f>
        <v>725749</v>
      </c>
      <c r="D10" s="172">
        <f>'A-CP'!D10</f>
        <v>0.16214778469961788</v>
      </c>
      <c r="E10" s="171">
        <f>'A-CP'!E10</f>
        <v>5371403583.9382973</v>
      </c>
      <c r="F10" s="172">
        <f>'A-CP'!F10</f>
        <v>6.7787005622498397E-2</v>
      </c>
    </row>
    <row r="11" spans="1:6" x14ac:dyDescent="0.2">
      <c r="B11" s="170" t="s">
        <v>308</v>
      </c>
      <c r="C11" s="171">
        <f>'A-CP'!C11</f>
        <v>651665</v>
      </c>
      <c r="D11" s="172">
        <f>'A-CP'!D11</f>
        <v>0.14559584114656235</v>
      </c>
      <c r="E11" s="171">
        <f>'A-CP'!E11</f>
        <v>6165221106.1672201</v>
      </c>
      <c r="F11" s="172">
        <f>'A-CP'!F11</f>
        <v>7.7804966850263002E-2</v>
      </c>
    </row>
    <row r="12" spans="1:6" x14ac:dyDescent="0.2">
      <c r="B12" s="170" t="s">
        <v>309</v>
      </c>
      <c r="C12" s="171">
        <f>'A-CP'!C12</f>
        <v>1639833</v>
      </c>
      <c r="D12" s="172">
        <f>'A-CP'!D12</f>
        <v>0.36637361984284994</v>
      </c>
      <c r="E12" s="171">
        <f>'A-CP'!E12</f>
        <v>23464010380.519619</v>
      </c>
      <c r="F12" s="172">
        <f>'A-CP'!F12</f>
        <v>0.29611534094119474</v>
      </c>
    </row>
    <row r="13" spans="1:6" x14ac:dyDescent="0.2">
      <c r="B13" s="170" t="s">
        <v>310</v>
      </c>
      <c r="C13" s="171">
        <f>'A-CP'!C13</f>
        <v>168877</v>
      </c>
      <c r="D13" s="172">
        <f>'A-CP'!D13</f>
        <v>3.7730718797707431E-2</v>
      </c>
      <c r="E13" s="171">
        <f>'A-CP'!E13</f>
        <v>14142588495.312035</v>
      </c>
      <c r="F13" s="172">
        <f>'A-CP'!F13</f>
        <v>0.17847918348847919</v>
      </c>
    </row>
    <row r="14" spans="1:6" x14ac:dyDescent="0.2">
      <c r="B14" s="170" t="s">
        <v>311</v>
      </c>
      <c r="C14" s="171">
        <f>'A-CP'!C14</f>
        <v>464096</v>
      </c>
      <c r="D14" s="172">
        <f>'A-CP'!D14</f>
        <v>0.10368893141837449</v>
      </c>
      <c r="E14" s="171">
        <f>'A-CP'!E14</f>
        <v>27191882699.194221</v>
      </c>
      <c r="F14" s="172">
        <f>'A-CP'!F14</f>
        <v>0.3431610149213784</v>
      </c>
    </row>
    <row r="15" spans="1:6" x14ac:dyDescent="0.2">
      <c r="B15" s="170" t="s">
        <v>312</v>
      </c>
      <c r="C15" s="171">
        <f>'A-CP'!C15</f>
        <v>4475849</v>
      </c>
      <c r="D15" s="172">
        <f>'A-CP'!D15</f>
        <v>1</v>
      </c>
      <c r="E15" s="171">
        <f>'A-CP'!E15</f>
        <v>79239428480.604507</v>
      </c>
      <c r="F15" s="172">
        <f>'A-CP'!F15</f>
        <v>1</v>
      </c>
    </row>
    <row r="18" spans="2:6" x14ac:dyDescent="0.2">
      <c r="B18" s="174" t="s">
        <v>328</v>
      </c>
    </row>
    <row r="19" spans="2:6" ht="38.25" x14ac:dyDescent="0.2">
      <c r="B19" s="170"/>
      <c r="C19" s="173" t="s">
        <v>313</v>
      </c>
      <c r="D19" s="173" t="s">
        <v>314</v>
      </c>
      <c r="E19" s="173" t="s">
        <v>365</v>
      </c>
      <c r="F19" s="173" t="s">
        <v>315</v>
      </c>
    </row>
    <row r="20" spans="2:6" x14ac:dyDescent="0.2">
      <c r="B20" s="170" t="s">
        <v>318</v>
      </c>
      <c r="C20" s="171">
        <f>'A-CP'!C20</f>
        <v>1686882</v>
      </c>
      <c r="D20" s="172">
        <f>'A-CP'!D20</f>
        <v>0.37688528435939544</v>
      </c>
      <c r="E20" s="171">
        <f>'A-CP'!E20</f>
        <v>671937694.70295322</v>
      </c>
      <c r="F20" s="172">
        <f>'A-CP'!F20</f>
        <v>8.4798402461459428E-3</v>
      </c>
    </row>
    <row r="21" spans="2:6" x14ac:dyDescent="0.2">
      <c r="B21" s="170" t="s">
        <v>319</v>
      </c>
      <c r="C21" s="171">
        <f>'A-CP'!C21</f>
        <v>630067</v>
      </c>
      <c r="D21" s="172">
        <f>'A-CP'!D21</f>
        <v>0.14077035646860372</v>
      </c>
      <c r="E21" s="171">
        <f>'A-CP'!E21</f>
        <v>668388049.1129967</v>
      </c>
      <c r="F21" s="172">
        <f>'A-CP'!F21</f>
        <v>8.435043789911157E-3</v>
      </c>
    </row>
    <row r="22" spans="2:6" x14ac:dyDescent="0.2">
      <c r="B22" s="170" t="s">
        <v>320</v>
      </c>
      <c r="C22" s="171">
        <f>'A-CP'!C22</f>
        <v>1609898</v>
      </c>
      <c r="D22" s="172">
        <f>'A-CP'!D22</f>
        <v>0.35968542288057015</v>
      </c>
      <c r="E22" s="171">
        <f>'A-CP'!E22</f>
        <v>8236570311.6774778</v>
      </c>
      <c r="F22" s="172">
        <f>'A-CP'!F22</f>
        <v>0.10394535232920689</v>
      </c>
    </row>
    <row r="23" spans="2:6" x14ac:dyDescent="0.2">
      <c r="B23" s="170" t="s">
        <v>321</v>
      </c>
      <c r="C23" s="171">
        <f>'A-CP'!C23</f>
        <v>290140</v>
      </c>
      <c r="D23" s="172">
        <f>'A-CP'!D23</f>
        <v>6.4823441357507519E-2</v>
      </c>
      <c r="E23" s="171">
        <f>'A-CP'!E23</f>
        <v>7156549562.0605536</v>
      </c>
      <c r="F23" s="172">
        <f>'A-CP'!F23</f>
        <v>9.0315512105221527E-2</v>
      </c>
    </row>
    <row r="24" spans="2:6" x14ac:dyDescent="0.2">
      <c r="B24" s="170" t="s">
        <v>322</v>
      </c>
      <c r="C24" s="171">
        <f>'A-CP'!C24</f>
        <v>118508</v>
      </c>
      <c r="D24" s="172">
        <f>'A-CP'!D24</f>
        <v>2.6477205447010065E-2</v>
      </c>
      <c r="E24" s="171">
        <f>'A-CP'!E24</f>
        <v>6518535250.5336552</v>
      </c>
      <c r="F24" s="172">
        <f>'A-CP'!F24</f>
        <v>8.2263784275166341E-2</v>
      </c>
    </row>
    <row r="25" spans="2:6" x14ac:dyDescent="0.2">
      <c r="B25" s="170" t="s">
        <v>323</v>
      </c>
      <c r="C25" s="171">
        <f>'A-CP'!C25</f>
        <v>120362</v>
      </c>
      <c r="D25" s="172">
        <f>'A-CP'!D25</f>
        <v>2.6891428443759285E-2</v>
      </c>
      <c r="E25" s="171">
        <f>'A-CP'!E25</f>
        <v>17734010111.325535</v>
      </c>
      <c r="F25" s="172">
        <f>'A-CP'!F25</f>
        <v>0.22380285233745864</v>
      </c>
    </row>
    <row r="26" spans="2:6" x14ac:dyDescent="0.2">
      <c r="B26" s="170" t="s">
        <v>324</v>
      </c>
      <c r="C26" s="171">
        <f>'A-CP'!C26</f>
        <v>10149</v>
      </c>
      <c r="D26" s="172">
        <f>'A-CP'!D26</f>
        <v>2.2675022621401523E-3</v>
      </c>
      <c r="E26" s="171">
        <f>'A-CP'!E26</f>
        <v>5356829866.1716652</v>
      </c>
      <c r="F26" s="172">
        <f>'A-CP'!F26</f>
        <v>6.7603085597095963E-2</v>
      </c>
    </row>
    <row r="27" spans="2:6" x14ac:dyDescent="0.2">
      <c r="B27" s="170" t="s">
        <v>325</v>
      </c>
      <c r="C27" s="171">
        <f>'A-CP'!C27</f>
        <v>4906</v>
      </c>
      <c r="D27" s="172">
        <f>'A-CP'!D27</f>
        <v>1.0961046505133104E-3</v>
      </c>
      <c r="E27" s="171">
        <f>'A-CP'!E27</f>
        <v>5081961189.3250856</v>
      </c>
      <c r="F27" s="172">
        <f>'A-CP'!F27</f>
        <v>6.413424840176804E-2</v>
      </c>
    </row>
    <row r="28" spans="2:6" x14ac:dyDescent="0.2">
      <c r="B28" s="170" t="s">
        <v>326</v>
      </c>
      <c r="C28" s="171">
        <f>'A-CP'!C28</f>
        <v>2847</v>
      </c>
      <c r="D28" s="172">
        <f>'A-CP'!D28</f>
        <v>6.3608029759710443E-4</v>
      </c>
      <c r="E28" s="171">
        <f>'A-CP'!E28</f>
        <v>6420881821.4520826</v>
      </c>
      <c r="F28" s="172">
        <f>'A-CP'!F28</f>
        <v>8.1031399956459318E-2</v>
      </c>
    </row>
    <row r="29" spans="2:6" x14ac:dyDescent="0.2">
      <c r="B29" s="170" t="s">
        <v>327</v>
      </c>
      <c r="C29" s="171">
        <f>'A-CP'!C29</f>
        <v>2091</v>
      </c>
      <c r="D29" s="172">
        <f>'A-CP'!D29</f>
        <v>4.6717383290324744E-4</v>
      </c>
      <c r="E29" s="171">
        <f>'A-CP'!E29</f>
        <v>21393764623.24247</v>
      </c>
      <c r="F29" s="172">
        <f>'A-CP'!F29</f>
        <v>0.2699888809615662</v>
      </c>
    </row>
    <row r="30" spans="2:6" x14ac:dyDescent="0.2">
      <c r="B30" s="170" t="s">
        <v>312</v>
      </c>
      <c r="C30" s="171">
        <f>'A-CP'!C30</f>
        <v>4475850</v>
      </c>
      <c r="D30" s="172">
        <f>'A-CP'!D30</f>
        <v>1</v>
      </c>
      <c r="E30" s="171">
        <f>'A-CP'!E30</f>
        <v>79239428479.604477</v>
      </c>
      <c r="F30" s="172">
        <f>'A-CP'!F30</f>
        <v>1</v>
      </c>
    </row>
    <row r="33" spans="2:6" x14ac:dyDescent="0.2">
      <c r="B33" s="174" t="s">
        <v>363</v>
      </c>
    </row>
    <row r="34" spans="2:6" ht="38.25" x14ac:dyDescent="0.2">
      <c r="B34" s="170"/>
      <c r="C34" s="173" t="s">
        <v>313</v>
      </c>
      <c r="D34" s="173" t="s">
        <v>314</v>
      </c>
      <c r="E34" s="173" t="s">
        <v>365</v>
      </c>
      <c r="F34" s="173" t="s">
        <v>315</v>
      </c>
    </row>
    <row r="35" spans="2:6" x14ac:dyDescent="0.2">
      <c r="B35" s="170" t="s">
        <v>352</v>
      </c>
      <c r="C35" s="171">
        <f>'A-CP'!C35</f>
        <v>627424</v>
      </c>
      <c r="D35" s="172">
        <f>'A-CP'!D35</f>
        <v>0.14017988542508919</v>
      </c>
      <c r="E35" s="171">
        <f>'A-CP'!E35</f>
        <v>1034127173.665056</v>
      </c>
      <c r="F35" s="172">
        <f>'A-CP'!F35</f>
        <v>1.305066421502874E-2</v>
      </c>
    </row>
    <row r="36" spans="2:6" x14ac:dyDescent="0.2">
      <c r="B36" s="170" t="s">
        <v>353</v>
      </c>
      <c r="C36" s="171">
        <f>'A-CP'!C36</f>
        <v>258604</v>
      </c>
      <c r="D36" s="172">
        <f>'A-CP'!D36</f>
        <v>5.7777641739030966E-2</v>
      </c>
      <c r="E36" s="171">
        <f>'A-CP'!E36</f>
        <v>25074923379.7355</v>
      </c>
      <c r="F36" s="172">
        <f>'A-CP'!F36</f>
        <v>0.31644503072742286</v>
      </c>
    </row>
    <row r="37" spans="2:6" x14ac:dyDescent="0.2">
      <c r="B37" s="170" t="s">
        <v>354</v>
      </c>
      <c r="C37" s="171">
        <f>'A-CP'!C37</f>
        <v>958573</v>
      </c>
      <c r="D37" s="172">
        <f>'A-CP'!D37</f>
        <v>0.21416562533722652</v>
      </c>
      <c r="E37" s="171">
        <f>'A-CP'!E37</f>
        <v>39450230434.818138</v>
      </c>
      <c r="F37" s="172">
        <f>'A-CP'!F37</f>
        <v>0.49786111778267061</v>
      </c>
    </row>
    <row r="38" spans="2:6" x14ac:dyDescent="0.2">
      <c r="B38" s="170" t="s">
        <v>355</v>
      </c>
      <c r="C38" s="171">
        <f>'A-CP'!C38</f>
        <v>700335</v>
      </c>
      <c r="D38" s="172">
        <f>'A-CP'!D38</f>
        <v>0.156469755793817</v>
      </c>
      <c r="E38" s="171">
        <f>'A-CP'!E38</f>
        <v>7525551221.5411568</v>
      </c>
      <c r="F38" s="172">
        <f>'A-CP'!F38</f>
        <v>9.4972305656812181E-2</v>
      </c>
    </row>
    <row r="39" spans="2:6" x14ac:dyDescent="0.2">
      <c r="B39" s="170" t="s">
        <v>356</v>
      </c>
      <c r="C39" s="171">
        <f>'A-CP'!C39</f>
        <v>805129</v>
      </c>
      <c r="D39" s="172">
        <f>'A-CP'!D39</f>
        <v>0.17988296745488958</v>
      </c>
      <c r="E39" s="171">
        <f>'A-CP'!E39</f>
        <v>3039236699.811358</v>
      </c>
      <c r="F39" s="172">
        <f>'A-CP'!F39</f>
        <v>3.8355106266723969E-2</v>
      </c>
    </row>
    <row r="40" spans="2:6" x14ac:dyDescent="0.2">
      <c r="B40" s="170" t="s">
        <v>357</v>
      </c>
      <c r="C40" s="171">
        <f>'A-CP'!C40</f>
        <v>476790</v>
      </c>
      <c r="D40" s="172">
        <f>'A-CP'!D40</f>
        <v>0.10652504139438126</v>
      </c>
      <c r="E40" s="171">
        <f>'A-CP'!E40</f>
        <v>1745845663.7108955</v>
      </c>
      <c r="F40" s="172">
        <f>'A-CP'!F40</f>
        <v>2.2032537301581976E-2</v>
      </c>
    </row>
    <row r="41" spans="2:6" x14ac:dyDescent="0.2">
      <c r="B41" s="170" t="s">
        <v>358</v>
      </c>
      <c r="C41" s="171">
        <f>'A-CP'!C41</f>
        <v>244393</v>
      </c>
      <c r="D41" s="172">
        <f>'A-CP'!D41</f>
        <v>5.46026016516643E-2</v>
      </c>
      <c r="E41" s="171">
        <f>'A-CP'!E41</f>
        <v>603296577.37771821</v>
      </c>
      <c r="F41" s="172">
        <f>'A-CP'!F41</f>
        <v>7.613590720692954E-3</v>
      </c>
    </row>
    <row r="42" spans="2:6" x14ac:dyDescent="0.2">
      <c r="B42" s="170" t="s">
        <v>359</v>
      </c>
      <c r="C42" s="171">
        <f>'A-CP'!C42</f>
        <v>333740</v>
      </c>
      <c r="D42" s="172">
        <f>'A-CP'!D42</f>
        <v>7.4564624499173227E-2</v>
      </c>
      <c r="E42" s="171">
        <f>'A-CP'!E42</f>
        <v>461082448.74109513</v>
      </c>
      <c r="F42" s="172">
        <f>'A-CP'!F42</f>
        <v>5.8188512662681671E-3</v>
      </c>
    </row>
    <row r="43" spans="2:6" x14ac:dyDescent="0.2">
      <c r="B43" s="170" t="s">
        <v>360</v>
      </c>
      <c r="C43" s="171">
        <f>'A-CP'!C43</f>
        <v>31071</v>
      </c>
      <c r="D43" s="172">
        <f>'A-CP'!D43</f>
        <v>6.9419231971409225E-3</v>
      </c>
      <c r="E43" s="171">
        <f>'A-CP'!E43</f>
        <v>235817272.47600219</v>
      </c>
      <c r="F43" s="172">
        <f>'A-CP'!F43</f>
        <v>2.9760092545300793E-3</v>
      </c>
    </row>
    <row r="44" spans="2:6" x14ac:dyDescent="0.2">
      <c r="B44" s="170" t="s">
        <v>361</v>
      </c>
      <c r="C44" s="171">
        <f>'A-CP'!C44</f>
        <v>39722</v>
      </c>
      <c r="D44" s="172">
        <f>'A-CP'!D44</f>
        <v>8.8747408592202287E-3</v>
      </c>
      <c r="E44" s="171">
        <f>'A-CP'!E44</f>
        <v>68833419.277699992</v>
      </c>
      <c r="F44" s="172">
        <f>'A-CP'!F44</f>
        <v>8.6867637234770765E-4</v>
      </c>
    </row>
    <row r="45" spans="2:6" x14ac:dyDescent="0.2">
      <c r="B45" s="170" t="s">
        <v>362</v>
      </c>
      <c r="C45" s="171">
        <f>'A-CP'!C45</f>
        <v>68</v>
      </c>
      <c r="D45" s="172">
        <f>'A-CP'!D45</f>
        <v>1.519264836682381E-5</v>
      </c>
      <c r="E45" s="171">
        <f>'A-CP'!E45</f>
        <v>484187.45</v>
      </c>
      <c r="F45" s="172">
        <f>'A-CP'!F45</f>
        <v>6.1104359192940724E-6</v>
      </c>
    </row>
    <row r="46" spans="2:6" x14ac:dyDescent="0.2">
      <c r="B46" s="170" t="s">
        <v>312</v>
      </c>
      <c r="C46" s="171">
        <f>'A-CP'!C46</f>
        <v>4475849</v>
      </c>
      <c r="D46" s="172">
        <f>'A-CP'!D46</f>
        <v>1</v>
      </c>
      <c r="E46" s="171">
        <f>'A-CP'!E46</f>
        <v>79239428478.604736</v>
      </c>
      <c r="F46" s="172">
        <f>'A-CP'!F46</f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2hnb2dpY2hhc2h2aWxpPC9Vc2VyTmFtZT48RGF0ZVRpbWU+My8xOC8yMDIyIDk6NDg6ND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F1C9FA9D-944A-4CE2-9387-591728EE552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45079B9-6CF9-4833-8E28-B3488AB6BDE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BS</vt:lpstr>
      <vt:lpstr>BS-E</vt:lpstr>
      <vt:lpstr>IS</vt:lpstr>
      <vt:lpstr>IS-E</vt:lpstr>
      <vt:lpstr>RC-D</vt:lpstr>
      <vt:lpstr>RC-D-E</vt:lpstr>
      <vt:lpstr>Sectors_I</vt:lpstr>
      <vt:lpstr>Sectors_I-E</vt:lpstr>
      <vt:lpstr>A-CP</vt:lpstr>
      <vt:lpstr>A-CP-E</vt:lpstr>
      <vt:lpstr>'RC-D'!Print_Area</vt:lpstr>
      <vt:lpstr>'RC-D-E'!Print_Area</vt:lpstr>
      <vt:lpstr>Sectors_I!Print_Area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Khvicha Gogichashvili</dc:creator>
  <cp:lastModifiedBy>Khvicha Gogichashvili</cp:lastModifiedBy>
  <cp:lastPrinted>2019-02-14T08:17:15Z</cp:lastPrinted>
  <dcterms:created xsi:type="dcterms:W3CDTF">2009-07-14T01:33:30Z</dcterms:created>
  <dcterms:modified xsi:type="dcterms:W3CDTF">2026-10-19T05:27:56Z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ab3a3765-3674-4866-8fa1-b844816e5512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YiSZA/+naU2N4UcnvRmdv93tWQmOTiVU</vt:lpwstr>
  </property>
  <property fmtid="{D5CDD505-2E9C-101B-9397-08002B2CF9AE}" pid="5" name="bjClsUserRVM">
    <vt:lpwstr>[]</vt:lpwstr>
  </property>
  <property fmtid="{D5CDD505-2E9C-101B-9397-08002B2CF9AE}" pid="6" name="bjLabelHistoryID">
    <vt:lpwstr>{F1C9FA9D-944A-4CE2-9387-591728EE5527}</vt:lpwstr>
  </property>
</Properties>
</file>