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hare\NBG\Private\Confidential\FSTD\STDP\ThirdParties\08-2026\"/>
    </mc:Choice>
  </mc:AlternateContent>
  <bookViews>
    <workbookView xWindow="20" yWindow="350" windowWidth="19130" windowHeight="10770" tabRatio="932"/>
  </bookViews>
  <sheets>
    <sheet name="BS" sheetId="14" r:id="rId1"/>
    <sheet name="BS-E" sheetId="15" r:id="rId2"/>
    <sheet name="IS" sheetId="16" r:id="rId3"/>
    <sheet name="IS-E" sheetId="17" r:id="rId4"/>
    <sheet name="RC-D" sheetId="45" r:id="rId5"/>
    <sheet name="RC-D-E" sheetId="46" r:id="rId6"/>
    <sheet name="Sectors_I" sheetId="43" r:id="rId7"/>
    <sheet name="Sectors_I-E" sheetId="44" r:id="rId8"/>
    <sheet name="A-CP" sheetId="47" r:id="rId9"/>
    <sheet name="A-CP-E" sheetId="48" r:id="rId10"/>
  </sheets>
  <externalReferences>
    <externalReference r:id="rId11"/>
    <externalReference r:id="rId12"/>
  </externalReferences>
  <definedNames>
    <definedName name="_Key1" localSheetId="7" hidden="1">#REF!</definedName>
    <definedName name="_Key1" hidden="1">#REF!</definedName>
    <definedName name="_Order1" hidden="1">255</definedName>
    <definedName name="_Order2" hidden="1">255</definedName>
    <definedName name="_Parse_In" localSheetId="7" hidden="1">#REF!</definedName>
    <definedName name="_Parse_In" hidden="1">#REF!</definedName>
    <definedName name="_Sort" localSheetId="7" hidden="1">#REF!</definedName>
    <definedName name="_Sort" hidden="1">#REF!</definedName>
    <definedName name="a" localSheetId="7" hidden="1">#REF!</definedName>
    <definedName name="a" hidden="1">#REF!</definedName>
    <definedName name="aaaaaaaaa" localSheetId="7" hidden="1">#REF!</definedName>
    <definedName name="aaaaaaaaa" hidden="1">#REF!</definedName>
    <definedName name="acctype">[1]Validation!$C$8:$C$16</definedName>
    <definedName name="ana" localSheetId="7" hidden="1">#REF!</definedName>
    <definedName name="ana" hidden="1">#REF!</definedName>
    <definedName name="AS2DocOpenMode" hidden="1">"AS2DocumentEdit"</definedName>
    <definedName name="AS2ReportLS" hidden="1">1</definedName>
    <definedName name="AS2StaticLS" localSheetId="7" hidden="1">#REF!</definedName>
    <definedName name="AS2StaticLS" hidden="1">#REF!</definedName>
    <definedName name="AS2SyncStepLS" hidden="1">0</definedName>
    <definedName name="AS2TickmarkLS" localSheetId="7" hidden="1">#REF!</definedName>
    <definedName name="AS2TickmarkLS" hidden="1">#REF!</definedName>
    <definedName name="AS2VersionLS" hidden="1">300</definedName>
    <definedName name="BA_Demand_Deposits_Res_Ind" localSheetId="7">#REF!</definedName>
    <definedName name="BA_Demand_Deposits_Res_Ind">#REF!</definedName>
    <definedName name="BALACC" localSheetId="7">#REF!</definedName>
    <definedName name="BALACC">#REF!</definedName>
    <definedName name="BG_Del" hidden="1">15</definedName>
    <definedName name="BG_Ins" hidden="1">4</definedName>
    <definedName name="BG_Mod" hidden="1">6</definedName>
    <definedName name="call">[1]Validation!$E$8:$E$9</definedName>
    <definedName name="convert">[1]Validation!$F$8:$F$10</definedName>
    <definedName name="Countries">[1]Countries!$A$3:$A$500</definedName>
    <definedName name="currencies">'[1]Currency Codes'!$A$3:$A$166</definedName>
    <definedName name="dependency">[1]Validation!$B$8:$B$11</definedName>
    <definedName name="dfgh" localSheetId="7" hidden="1">#REF!</definedName>
    <definedName name="dfgh" hidden="1">#REF!</definedName>
    <definedName name="fintype">[1]Validation!$C$8:$C$12</definedName>
    <definedName name="jgjhg" localSheetId="7" hidden="1">#REF!</definedName>
    <definedName name="jgjhg" hidden="1">#REF!</definedName>
    <definedName name="jgjhg1" localSheetId="7" hidden="1">#REF!</definedName>
    <definedName name="jgjhg1" hidden="1">#REF!</definedName>
    <definedName name="L_FORMULAS_GEO">[2]ListSheet!$W$2:$W$15</definedName>
    <definedName name="LDtype">[1]Validation!$A$8:$A$13</definedName>
    <definedName name="NDtype">[1]Validation!$A$3:$A$4</definedName>
    <definedName name="ÓÓÓÓÓÓÓÓ" localSheetId="7" hidden="1">#REF!</definedName>
    <definedName name="ÓÓÓÓÓÓÓÓ" hidden="1">#REF!</definedName>
    <definedName name="ÓÓÓÓÓÓÓÓÓÓÓÓÓÓÓ" localSheetId="7" hidden="1">#REF!</definedName>
    <definedName name="ÓÓÓÓÓÓÓÓÓÓÓÓÓÓÓ" hidden="1">#REF!</definedName>
    <definedName name="_xlnm.Print_Area" localSheetId="4">'RC-D'!$A$1:$Q$23</definedName>
    <definedName name="_xlnm.Print_Area" localSheetId="5">'RC-D-E'!$A$1:$Q$23</definedName>
    <definedName name="_xlnm.Print_Area" localSheetId="6">Sectors_I!$A$1:$AB$51</definedName>
    <definedName name="Q" localSheetId="7" hidden="1">#REF!</definedName>
    <definedName name="Q" hidden="1">#REF!</definedName>
    <definedName name="sdsss" localSheetId="7" hidden="1">#REF!</definedName>
    <definedName name="sdsss" hidden="1">#REF!</definedName>
    <definedName name="ss" localSheetId="7" hidden="1">#REF!</definedName>
    <definedName name="ss" hidden="1">#REF!</definedName>
    <definedName name="sub">[1]Validation!$D$8:$D$9</definedName>
    <definedName name="TextRefCopyRangeCount" hidden="1">3</definedName>
    <definedName name="wrn.Aging._.and._.Trend._.Analysis." hidden="1">{#N/A,#N/A,FALSE,"Aging Summary";#N/A,#N/A,FALSE,"Ratio Analysis";#N/A,#N/A,FALSE,"Test 120 Day Accts";#N/A,#N/A,FALSE,"Tickmarks"}</definedName>
    <definedName name="აა" localSheetId="7" hidden="1">#REF!</definedName>
    <definedName name="აა" hidden="1">#REF!</definedName>
    <definedName name="ს" localSheetId="7" hidden="1">#REF!</definedName>
    <definedName name="ს" hidden="1">#REF!</definedName>
    <definedName name="სსს" localSheetId="7" hidden="1">#REF!</definedName>
    <definedName name="სსს" hidden="1">#REF!</definedName>
  </definedNames>
  <calcPr calcId="162913"/>
</workbook>
</file>

<file path=xl/calcChain.xml><?xml version="1.0" encoding="utf-8"?>
<calcChain xmlns="http://schemas.openxmlformats.org/spreadsheetml/2006/main">
  <c r="C31" i="15" l="1"/>
  <c r="D31" i="15"/>
  <c r="E31" i="15"/>
  <c r="F31" i="15"/>
  <c r="G31" i="15"/>
  <c r="H31" i="15"/>
  <c r="I31" i="15"/>
  <c r="J31" i="15"/>
  <c r="K31" i="15"/>
  <c r="L31" i="15"/>
  <c r="M31" i="15"/>
  <c r="N31" i="15"/>
  <c r="O31" i="15"/>
  <c r="C32" i="15"/>
  <c r="D32" i="15"/>
  <c r="E32" i="15"/>
  <c r="F32" i="15"/>
  <c r="G32" i="15"/>
  <c r="H32" i="15"/>
  <c r="I32" i="15"/>
  <c r="J32" i="15"/>
  <c r="K32" i="15"/>
  <c r="L32" i="15"/>
  <c r="N32" i="15"/>
  <c r="O32" i="15"/>
  <c r="C33" i="15"/>
  <c r="D33" i="15"/>
  <c r="E33" i="15"/>
  <c r="F33" i="15"/>
  <c r="G33" i="15"/>
  <c r="H33" i="15"/>
  <c r="I33" i="15"/>
  <c r="J33" i="15"/>
  <c r="K33" i="15"/>
  <c r="L33" i="15"/>
  <c r="N33" i="15"/>
  <c r="O33" i="15"/>
  <c r="C34" i="15"/>
  <c r="D34" i="15"/>
  <c r="E34" i="15"/>
  <c r="F34" i="15"/>
  <c r="G34" i="15"/>
  <c r="H34" i="15"/>
  <c r="I34" i="15"/>
  <c r="J34" i="15"/>
  <c r="K34" i="15"/>
  <c r="L34" i="15"/>
  <c r="N34" i="15"/>
  <c r="O34" i="15"/>
  <c r="C35" i="15"/>
  <c r="D35" i="15"/>
  <c r="E35" i="15"/>
  <c r="F35" i="15"/>
  <c r="G35" i="15"/>
  <c r="H35" i="15"/>
  <c r="I35" i="15"/>
  <c r="J35" i="15"/>
  <c r="K35" i="15"/>
  <c r="L35" i="15"/>
  <c r="N35" i="15"/>
  <c r="O35" i="15"/>
  <c r="C36" i="15"/>
  <c r="D36" i="15"/>
  <c r="E36" i="15"/>
  <c r="F36" i="15"/>
  <c r="G36" i="15"/>
  <c r="H36" i="15"/>
  <c r="I36" i="15"/>
  <c r="J36" i="15"/>
  <c r="K36" i="15"/>
  <c r="L36" i="15"/>
  <c r="N36" i="15"/>
  <c r="O36" i="15"/>
  <c r="C37" i="15"/>
  <c r="D37" i="15"/>
  <c r="E37" i="15"/>
  <c r="F37" i="15"/>
  <c r="G37" i="15"/>
  <c r="H37" i="15"/>
  <c r="I37" i="15"/>
  <c r="J37" i="15"/>
  <c r="K37" i="15"/>
  <c r="L37" i="15"/>
  <c r="N37" i="15"/>
  <c r="O37" i="15"/>
  <c r="C38" i="15"/>
  <c r="D38" i="15"/>
  <c r="E38" i="15"/>
  <c r="F38" i="15"/>
  <c r="G38" i="15"/>
  <c r="H38" i="15"/>
  <c r="I38" i="15"/>
  <c r="J38" i="15"/>
  <c r="K38" i="15"/>
  <c r="L38" i="15"/>
  <c r="N38" i="15"/>
  <c r="O38" i="15"/>
  <c r="C39" i="15"/>
  <c r="D39" i="15"/>
  <c r="E39" i="15"/>
  <c r="F39" i="15"/>
  <c r="G39" i="15"/>
  <c r="H39" i="15"/>
  <c r="I39" i="15"/>
  <c r="J39" i="15"/>
  <c r="K39" i="15"/>
  <c r="L39" i="15"/>
  <c r="N39" i="15"/>
  <c r="O39" i="15"/>
  <c r="C40" i="15"/>
  <c r="D40" i="15"/>
  <c r="E40" i="15"/>
  <c r="F40" i="15"/>
  <c r="G40" i="15"/>
  <c r="H40" i="15"/>
  <c r="I40" i="15"/>
  <c r="J40" i="15"/>
  <c r="K40" i="15"/>
  <c r="L40" i="15"/>
  <c r="N40" i="15"/>
  <c r="O40" i="15"/>
  <c r="C41" i="15"/>
  <c r="D41" i="15"/>
  <c r="E41" i="15"/>
  <c r="F41" i="15"/>
  <c r="G41" i="15"/>
  <c r="H41" i="15"/>
  <c r="I41" i="15"/>
  <c r="J41" i="15"/>
  <c r="K41" i="15"/>
  <c r="L41" i="15"/>
  <c r="N41" i="15"/>
  <c r="O41" i="15"/>
  <c r="C42" i="15"/>
  <c r="D42" i="15"/>
  <c r="E42" i="15"/>
  <c r="F42" i="15"/>
  <c r="G42" i="15"/>
  <c r="H42" i="15"/>
  <c r="I42" i="15"/>
  <c r="J42" i="15"/>
  <c r="K42" i="15"/>
  <c r="L42" i="15"/>
  <c r="N42" i="15"/>
  <c r="O42" i="15"/>
  <c r="C43" i="15"/>
  <c r="D43" i="15"/>
  <c r="E43" i="15"/>
  <c r="F43" i="15"/>
  <c r="G43" i="15"/>
  <c r="H43" i="15"/>
  <c r="I43" i="15"/>
  <c r="J43" i="15"/>
  <c r="K43" i="15"/>
  <c r="L43" i="15"/>
  <c r="N43" i="15"/>
  <c r="O43" i="15"/>
  <c r="C44" i="15"/>
  <c r="D44" i="15"/>
  <c r="E44" i="15"/>
  <c r="F44" i="15"/>
  <c r="G44" i="15"/>
  <c r="H44" i="15"/>
  <c r="I44" i="15"/>
  <c r="J44" i="15"/>
  <c r="K44" i="15"/>
  <c r="L44" i="15"/>
  <c r="N44" i="15"/>
  <c r="O44" i="15"/>
  <c r="C45" i="15"/>
  <c r="D45" i="15"/>
  <c r="E45" i="15"/>
  <c r="F45" i="15"/>
  <c r="G45" i="15"/>
  <c r="H45" i="15"/>
  <c r="I45" i="15"/>
  <c r="J45" i="15"/>
  <c r="K45" i="15"/>
  <c r="L45" i="15"/>
  <c r="N45" i="15"/>
  <c r="O45" i="15"/>
  <c r="C46" i="15"/>
  <c r="D46" i="15"/>
  <c r="E46" i="15"/>
  <c r="F46" i="15"/>
  <c r="G46" i="15"/>
  <c r="H46" i="15"/>
  <c r="I46" i="15"/>
  <c r="J46" i="15"/>
  <c r="K46" i="15"/>
  <c r="L46" i="15"/>
  <c r="N46" i="15"/>
  <c r="O46" i="15"/>
  <c r="C47" i="15"/>
  <c r="D47" i="15"/>
  <c r="E47" i="15"/>
  <c r="F47" i="15"/>
  <c r="G47" i="15"/>
  <c r="H47" i="15"/>
  <c r="I47" i="15"/>
  <c r="J47" i="15"/>
  <c r="K47" i="15"/>
  <c r="L47" i="15"/>
  <c r="N47" i="15"/>
  <c r="O47" i="15"/>
  <c r="C48" i="15"/>
  <c r="D48" i="15"/>
  <c r="E48" i="15"/>
  <c r="F48" i="15"/>
  <c r="G48" i="15"/>
  <c r="H48" i="15"/>
  <c r="I48" i="15"/>
  <c r="J48" i="15"/>
  <c r="K48" i="15"/>
  <c r="L48" i="15"/>
  <c r="N48" i="15"/>
  <c r="O48" i="15"/>
  <c r="C49" i="15"/>
  <c r="D49" i="15"/>
  <c r="E49" i="15"/>
  <c r="F49" i="15"/>
  <c r="G49" i="15"/>
  <c r="H49" i="15"/>
  <c r="I49" i="15"/>
  <c r="J49" i="15"/>
  <c r="K49" i="15"/>
  <c r="L49" i="15"/>
  <c r="N49" i="15"/>
  <c r="O49" i="15"/>
  <c r="C50" i="15"/>
  <c r="D50" i="15"/>
  <c r="E50" i="15"/>
  <c r="F50" i="15"/>
  <c r="G50" i="15"/>
  <c r="H50" i="15"/>
  <c r="I50" i="15"/>
  <c r="J50" i="15"/>
  <c r="K50" i="15"/>
  <c r="L50" i="15"/>
  <c r="N50" i="15"/>
  <c r="O50" i="15"/>
  <c r="B53" i="43" l="1"/>
  <c r="Q24" i="45" l="1"/>
  <c r="F46" i="48" l="1"/>
  <c r="E46" i="48"/>
  <c r="D46" i="48"/>
  <c r="C46" i="48"/>
  <c r="F45" i="48"/>
  <c r="E45" i="48"/>
  <c r="D45" i="48"/>
  <c r="C45" i="48"/>
  <c r="F44" i="48"/>
  <c r="E44" i="48"/>
  <c r="D44" i="48"/>
  <c r="C44" i="48"/>
  <c r="F43" i="48"/>
  <c r="E43" i="48"/>
  <c r="D43" i="48"/>
  <c r="C43" i="48"/>
  <c r="F42" i="48"/>
  <c r="E42" i="48"/>
  <c r="D42" i="48"/>
  <c r="C42" i="48"/>
  <c r="F41" i="48"/>
  <c r="E41" i="48"/>
  <c r="D41" i="48"/>
  <c r="C41" i="48"/>
  <c r="F40" i="48"/>
  <c r="E40" i="48"/>
  <c r="D40" i="48"/>
  <c r="C40" i="48"/>
  <c r="F39" i="48"/>
  <c r="E39" i="48"/>
  <c r="D39" i="48"/>
  <c r="C39" i="48"/>
  <c r="F38" i="48"/>
  <c r="E38" i="48"/>
  <c r="D38" i="48"/>
  <c r="C38" i="48"/>
  <c r="F37" i="48"/>
  <c r="E37" i="48"/>
  <c r="D37" i="48"/>
  <c r="C37" i="48"/>
  <c r="F36" i="48"/>
  <c r="E36" i="48"/>
  <c r="D36" i="48"/>
  <c r="C36" i="48"/>
  <c r="F35" i="48"/>
  <c r="E35" i="48"/>
  <c r="D35" i="48"/>
  <c r="C35" i="48"/>
  <c r="F30" i="48"/>
  <c r="E30" i="48"/>
  <c r="D30" i="48"/>
  <c r="C30" i="48"/>
  <c r="F29" i="48"/>
  <c r="E29" i="48"/>
  <c r="D29" i="48"/>
  <c r="C29" i="48"/>
  <c r="F28" i="48"/>
  <c r="E28" i="48"/>
  <c r="D28" i="48"/>
  <c r="C28" i="48"/>
  <c r="F27" i="48"/>
  <c r="E27" i="48"/>
  <c r="D27" i="48"/>
  <c r="C27" i="48"/>
  <c r="F26" i="48"/>
  <c r="E26" i="48"/>
  <c r="D26" i="48"/>
  <c r="C26" i="48"/>
  <c r="F25" i="48"/>
  <c r="E25" i="48"/>
  <c r="D25" i="48"/>
  <c r="C25" i="48"/>
  <c r="F24" i="48"/>
  <c r="E24" i="48"/>
  <c r="D24" i="48"/>
  <c r="C24" i="48"/>
  <c r="F23" i="48"/>
  <c r="E23" i="48"/>
  <c r="D23" i="48"/>
  <c r="C23" i="48"/>
  <c r="F22" i="48"/>
  <c r="E22" i="48"/>
  <c r="D22" i="48"/>
  <c r="C22" i="48"/>
  <c r="F21" i="48"/>
  <c r="E21" i="48"/>
  <c r="D21" i="48"/>
  <c r="C21" i="48"/>
  <c r="F20" i="48"/>
  <c r="E20" i="48"/>
  <c r="D20" i="48"/>
  <c r="C20" i="48"/>
  <c r="F15" i="48"/>
  <c r="E15" i="48"/>
  <c r="D15" i="48"/>
  <c r="C15" i="48"/>
  <c r="F14" i="48"/>
  <c r="E14" i="48"/>
  <c r="D14" i="48"/>
  <c r="C14" i="48"/>
  <c r="F13" i="48"/>
  <c r="E13" i="48"/>
  <c r="D13" i="48"/>
  <c r="C13" i="48"/>
  <c r="F12" i="48"/>
  <c r="E12" i="48"/>
  <c r="D12" i="48"/>
  <c r="C12" i="48"/>
  <c r="F11" i="48"/>
  <c r="E11" i="48"/>
  <c r="D11" i="48"/>
  <c r="C11" i="48"/>
  <c r="F10" i="48"/>
  <c r="E10" i="48"/>
  <c r="D10" i="48"/>
  <c r="C10" i="48"/>
  <c r="F9" i="48"/>
  <c r="E9" i="48"/>
  <c r="D9" i="48"/>
  <c r="C9" i="48"/>
  <c r="F8" i="48"/>
  <c r="E8" i="48"/>
  <c r="D8" i="48"/>
  <c r="C8" i="48"/>
  <c r="F7" i="48"/>
  <c r="E7" i="48"/>
  <c r="D7" i="48"/>
  <c r="C7" i="48"/>
  <c r="B3" i="48"/>
  <c r="B3" i="47"/>
  <c r="B7" i="14" l="1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5" i="15" l="1"/>
  <c r="A25" i="15"/>
  <c r="B24" i="15"/>
  <c r="A24" i="15"/>
  <c r="B23" i="15"/>
  <c r="A23" i="15"/>
  <c r="B22" i="15"/>
  <c r="A22" i="15"/>
  <c r="F25" i="16"/>
  <c r="E25" i="16"/>
  <c r="D25" i="16"/>
  <c r="C25" i="16"/>
  <c r="A25" i="16"/>
  <c r="A25" i="17" l="1"/>
  <c r="A24" i="17"/>
  <c r="A23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B49" i="17"/>
  <c r="B24" i="17" s="1"/>
  <c r="A49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B50" i="17"/>
  <c r="B25" i="17" s="1"/>
  <c r="A50" i="17"/>
  <c r="B50" i="16"/>
  <c r="A50" i="16"/>
  <c r="B49" i="16"/>
  <c r="A49" i="16"/>
  <c r="F25" i="17"/>
  <c r="E25" i="17"/>
  <c r="D25" i="17"/>
  <c r="C25" i="17"/>
  <c r="F24" i="16"/>
  <c r="F24" i="17" s="1"/>
  <c r="E24" i="16"/>
  <c r="E24" i="17" s="1"/>
  <c r="D24" i="16"/>
  <c r="D24" i="17" s="1"/>
  <c r="C24" i="16"/>
  <c r="C24" i="17" s="1"/>
  <c r="F23" i="16"/>
  <c r="F23" i="17" s="1"/>
  <c r="E23" i="16"/>
  <c r="E23" i="17" s="1"/>
  <c r="D23" i="16"/>
  <c r="D23" i="17" s="1"/>
  <c r="C23" i="16"/>
  <c r="C23" i="17" s="1"/>
  <c r="F22" i="16"/>
  <c r="E22" i="16"/>
  <c r="D22" i="16"/>
  <c r="C22" i="16"/>
  <c r="F21" i="16"/>
  <c r="E21" i="16"/>
  <c r="D21" i="16"/>
  <c r="C21" i="16"/>
  <c r="T50" i="15"/>
  <c r="S50" i="15"/>
  <c r="R50" i="15"/>
  <c r="Q50" i="15"/>
  <c r="P50" i="15"/>
  <c r="T49" i="15"/>
  <c r="S49" i="15"/>
  <c r="R49" i="15"/>
  <c r="Q49" i="15"/>
  <c r="P49" i="15"/>
  <c r="J25" i="14"/>
  <c r="J25" i="15" s="1"/>
  <c r="I25" i="14"/>
  <c r="I25" i="15" s="1"/>
  <c r="H25" i="14"/>
  <c r="H25" i="15" s="1"/>
  <c r="G25" i="14"/>
  <c r="G25" i="15" s="1"/>
  <c r="F25" i="14"/>
  <c r="F25" i="15" s="1"/>
  <c r="E25" i="14"/>
  <c r="E25" i="15" s="1"/>
  <c r="D25" i="14"/>
  <c r="D25" i="15" s="1"/>
  <c r="C25" i="14"/>
  <c r="C25" i="15" s="1"/>
  <c r="B25" i="16"/>
  <c r="A25" i="14"/>
  <c r="F20" i="16" l="1"/>
  <c r="E20" i="16"/>
  <c r="D20" i="16"/>
  <c r="C20" i="16"/>
  <c r="F19" i="16"/>
  <c r="E19" i="16"/>
  <c r="D19" i="16"/>
  <c r="C19" i="16"/>
  <c r="F18" i="16"/>
  <c r="E18" i="16"/>
  <c r="D18" i="16"/>
  <c r="C18" i="16"/>
  <c r="F17" i="16"/>
  <c r="E17" i="16"/>
  <c r="D17" i="16"/>
  <c r="C17" i="16"/>
  <c r="F16" i="16"/>
  <c r="E16" i="16"/>
  <c r="D16" i="16"/>
  <c r="C16" i="16"/>
  <c r="F15" i="16"/>
  <c r="E15" i="16"/>
  <c r="D15" i="16"/>
  <c r="C15" i="16"/>
  <c r="F14" i="16"/>
  <c r="E14" i="16"/>
  <c r="D14" i="16"/>
  <c r="C14" i="16"/>
  <c r="F13" i="16"/>
  <c r="E13" i="16"/>
  <c r="D13" i="16"/>
  <c r="C13" i="16"/>
  <c r="F12" i="16"/>
  <c r="E12" i="16"/>
  <c r="D12" i="16"/>
  <c r="C12" i="16"/>
  <c r="F11" i="16"/>
  <c r="E11" i="16"/>
  <c r="D11" i="16"/>
  <c r="C11" i="16"/>
  <c r="F10" i="16"/>
  <c r="E10" i="16"/>
  <c r="D10" i="16"/>
  <c r="C10" i="16"/>
  <c r="F9" i="16"/>
  <c r="E9" i="16"/>
  <c r="D9" i="16"/>
  <c r="C9" i="16"/>
  <c r="F8" i="16"/>
  <c r="E8" i="16"/>
  <c r="D8" i="16"/>
  <c r="C8" i="16"/>
  <c r="A11" i="17" l="1"/>
  <c r="A10" i="17"/>
  <c r="A9" i="17"/>
  <c r="A8" i="17"/>
  <c r="A7" i="17"/>
  <c r="A48" i="17"/>
  <c r="A47" i="17"/>
  <c r="A22" i="17" s="1"/>
  <c r="A46" i="17"/>
  <c r="A21" i="17" s="1"/>
  <c r="A45" i="17"/>
  <c r="A20" i="17" s="1"/>
  <c r="A44" i="17"/>
  <c r="A19" i="17" s="1"/>
  <c r="A43" i="17"/>
  <c r="A18" i="17" s="1"/>
  <c r="A42" i="17"/>
  <c r="A17" i="17" s="1"/>
  <c r="A41" i="17"/>
  <c r="A16" i="17" s="1"/>
  <c r="A40" i="17"/>
  <c r="A15" i="17" s="1"/>
  <c r="A39" i="17"/>
  <c r="A14" i="17" s="1"/>
  <c r="A38" i="17"/>
  <c r="A13" i="17" s="1"/>
  <c r="A37" i="17"/>
  <c r="A12" i="17" s="1"/>
  <c r="A36" i="17"/>
  <c r="A35" i="17"/>
  <c r="A34" i="17"/>
  <c r="A33" i="17"/>
  <c r="A32" i="17"/>
  <c r="A24" i="16"/>
  <c r="B48" i="16"/>
  <c r="A48" i="16"/>
  <c r="A23" i="16" s="1"/>
  <c r="B47" i="16"/>
  <c r="A47" i="16"/>
  <c r="A22" i="16" s="1"/>
  <c r="B46" i="16"/>
  <c r="A46" i="16"/>
  <c r="A21" i="16" s="1"/>
  <c r="B45" i="16"/>
  <c r="A45" i="16"/>
  <c r="A20" i="16" s="1"/>
  <c r="B44" i="16"/>
  <c r="A44" i="16"/>
  <c r="A19" i="16" s="1"/>
  <c r="B43" i="16"/>
  <c r="A43" i="16"/>
  <c r="A18" i="16" s="1"/>
  <c r="B42" i="16"/>
  <c r="A42" i="16"/>
  <c r="A17" i="16" s="1"/>
  <c r="B41" i="16"/>
  <c r="A41" i="16"/>
  <c r="A16" i="16" s="1"/>
  <c r="B40" i="16"/>
  <c r="A40" i="16"/>
  <c r="A15" i="16" s="1"/>
  <c r="B39" i="16"/>
  <c r="A39" i="16"/>
  <c r="B38" i="16"/>
  <c r="A38" i="16"/>
  <c r="B37" i="16"/>
  <c r="A37" i="16"/>
  <c r="B36" i="16"/>
  <c r="A36" i="16"/>
  <c r="A11" i="16" s="1"/>
  <c r="B35" i="16"/>
  <c r="A35" i="16"/>
  <c r="A10" i="16" s="1"/>
  <c r="B34" i="16"/>
  <c r="A34" i="16"/>
  <c r="A9" i="16" s="1"/>
  <c r="B33" i="16"/>
  <c r="A33" i="16"/>
  <c r="A8" i="16" s="1"/>
  <c r="B32" i="16"/>
  <c r="A32" i="16"/>
  <c r="A7" i="16" s="1"/>
  <c r="C21" i="17"/>
  <c r="C22" i="17"/>
  <c r="C19" i="17"/>
  <c r="C18" i="17"/>
  <c r="C17" i="17"/>
  <c r="C16" i="17"/>
  <c r="C15" i="17"/>
  <c r="A14" i="16"/>
  <c r="C13" i="17"/>
  <c r="A13" i="16"/>
  <c r="C12" i="17"/>
  <c r="A12" i="16"/>
  <c r="C9" i="17"/>
  <c r="C8" i="17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J24" i="14"/>
  <c r="J24" i="15" s="1"/>
  <c r="I24" i="14"/>
  <c r="I24" i="15" s="1"/>
  <c r="H24" i="14"/>
  <c r="H24" i="15" s="1"/>
  <c r="G24" i="14"/>
  <c r="G24" i="15" s="1"/>
  <c r="F24" i="14"/>
  <c r="F24" i="15" s="1"/>
  <c r="E24" i="14"/>
  <c r="E24" i="15" s="1"/>
  <c r="D24" i="14"/>
  <c r="D24" i="15" s="1"/>
  <c r="J23" i="14"/>
  <c r="J23" i="15" s="1"/>
  <c r="I23" i="14"/>
  <c r="I23" i="15" s="1"/>
  <c r="H23" i="14"/>
  <c r="H23" i="15" s="1"/>
  <c r="G23" i="14"/>
  <c r="G23" i="15" s="1"/>
  <c r="F23" i="14"/>
  <c r="F23" i="15" s="1"/>
  <c r="E23" i="14"/>
  <c r="E23" i="15" s="1"/>
  <c r="D23" i="14"/>
  <c r="D23" i="15" s="1"/>
  <c r="J22" i="14"/>
  <c r="J22" i="15" s="1"/>
  <c r="I22" i="14"/>
  <c r="I22" i="15" s="1"/>
  <c r="H22" i="14"/>
  <c r="H22" i="15" s="1"/>
  <c r="G22" i="14"/>
  <c r="G22" i="15" s="1"/>
  <c r="F22" i="14"/>
  <c r="F22" i="15" s="1"/>
  <c r="E22" i="14"/>
  <c r="E22" i="15" s="1"/>
  <c r="D22" i="14"/>
  <c r="D22" i="15" s="1"/>
  <c r="J21" i="14"/>
  <c r="J21" i="15" s="1"/>
  <c r="I21" i="14"/>
  <c r="I21" i="15" s="1"/>
  <c r="H21" i="14"/>
  <c r="H21" i="15" s="1"/>
  <c r="G21" i="14"/>
  <c r="G21" i="15" s="1"/>
  <c r="F21" i="14"/>
  <c r="F21" i="15" s="1"/>
  <c r="E21" i="14"/>
  <c r="E21" i="15" s="1"/>
  <c r="D21" i="14"/>
  <c r="D21" i="15" s="1"/>
  <c r="J20" i="14"/>
  <c r="J20" i="15" s="1"/>
  <c r="I20" i="14"/>
  <c r="I20" i="15" s="1"/>
  <c r="H20" i="14"/>
  <c r="H20" i="15" s="1"/>
  <c r="G20" i="14"/>
  <c r="G20" i="15" s="1"/>
  <c r="F20" i="14"/>
  <c r="F20" i="15" s="1"/>
  <c r="E20" i="14"/>
  <c r="E20" i="15" s="1"/>
  <c r="D20" i="14"/>
  <c r="D20" i="15" s="1"/>
  <c r="J19" i="14"/>
  <c r="J19" i="15" s="1"/>
  <c r="I19" i="14"/>
  <c r="I19" i="15" s="1"/>
  <c r="H19" i="14"/>
  <c r="H19" i="15" s="1"/>
  <c r="G19" i="14"/>
  <c r="G19" i="15" s="1"/>
  <c r="F19" i="14"/>
  <c r="F19" i="15" s="1"/>
  <c r="E19" i="14"/>
  <c r="E19" i="15" s="1"/>
  <c r="D19" i="14"/>
  <c r="D19" i="15" s="1"/>
  <c r="J18" i="14"/>
  <c r="J18" i="15" s="1"/>
  <c r="I18" i="14"/>
  <c r="I18" i="15" s="1"/>
  <c r="H18" i="14"/>
  <c r="H18" i="15" s="1"/>
  <c r="G18" i="14"/>
  <c r="G18" i="15" s="1"/>
  <c r="F18" i="14"/>
  <c r="F18" i="15" s="1"/>
  <c r="E18" i="14"/>
  <c r="E18" i="15" s="1"/>
  <c r="D18" i="14"/>
  <c r="D18" i="15" s="1"/>
  <c r="J17" i="14"/>
  <c r="J17" i="15" s="1"/>
  <c r="I17" i="14"/>
  <c r="I17" i="15" s="1"/>
  <c r="H17" i="14"/>
  <c r="H17" i="15" s="1"/>
  <c r="G17" i="14"/>
  <c r="G17" i="15" s="1"/>
  <c r="F17" i="14"/>
  <c r="F17" i="15" s="1"/>
  <c r="E17" i="14"/>
  <c r="E17" i="15" s="1"/>
  <c r="D17" i="14"/>
  <c r="D17" i="15" s="1"/>
  <c r="J16" i="14"/>
  <c r="J16" i="15" s="1"/>
  <c r="I16" i="14"/>
  <c r="I16" i="15" s="1"/>
  <c r="H16" i="14"/>
  <c r="H16" i="15" s="1"/>
  <c r="G16" i="14"/>
  <c r="G16" i="15" s="1"/>
  <c r="F16" i="14"/>
  <c r="F16" i="15" s="1"/>
  <c r="E16" i="14"/>
  <c r="E16" i="15" s="1"/>
  <c r="D16" i="14"/>
  <c r="D16" i="15" s="1"/>
  <c r="J15" i="14"/>
  <c r="J15" i="15" s="1"/>
  <c r="I15" i="14"/>
  <c r="I15" i="15" s="1"/>
  <c r="H15" i="14"/>
  <c r="H15" i="15" s="1"/>
  <c r="G15" i="14"/>
  <c r="G15" i="15" s="1"/>
  <c r="F15" i="14"/>
  <c r="F15" i="15" s="1"/>
  <c r="E15" i="14"/>
  <c r="E15" i="15" s="1"/>
  <c r="D15" i="14"/>
  <c r="D15" i="15" s="1"/>
  <c r="J14" i="14"/>
  <c r="J14" i="15" s="1"/>
  <c r="I14" i="14"/>
  <c r="I14" i="15" s="1"/>
  <c r="H14" i="14"/>
  <c r="H14" i="15" s="1"/>
  <c r="G14" i="14"/>
  <c r="G14" i="15" s="1"/>
  <c r="F14" i="14"/>
  <c r="F14" i="15" s="1"/>
  <c r="E14" i="14"/>
  <c r="E14" i="15" s="1"/>
  <c r="D14" i="14"/>
  <c r="D14" i="15" s="1"/>
  <c r="J13" i="14"/>
  <c r="J13" i="15" s="1"/>
  <c r="I13" i="14"/>
  <c r="I13" i="15" s="1"/>
  <c r="H13" i="14"/>
  <c r="H13" i="15" s="1"/>
  <c r="G13" i="14"/>
  <c r="G13" i="15" s="1"/>
  <c r="F13" i="14"/>
  <c r="F13" i="15" s="1"/>
  <c r="E13" i="14"/>
  <c r="E13" i="15" s="1"/>
  <c r="D13" i="14"/>
  <c r="D13" i="15" s="1"/>
  <c r="J12" i="14"/>
  <c r="J12" i="15" s="1"/>
  <c r="I12" i="14"/>
  <c r="I12" i="15" s="1"/>
  <c r="H12" i="14"/>
  <c r="H12" i="15" s="1"/>
  <c r="G12" i="14"/>
  <c r="G12" i="15" s="1"/>
  <c r="F12" i="14"/>
  <c r="F12" i="15" s="1"/>
  <c r="E12" i="14"/>
  <c r="E12" i="15" s="1"/>
  <c r="D12" i="14"/>
  <c r="D12" i="15" s="1"/>
  <c r="J11" i="14"/>
  <c r="J11" i="15" s="1"/>
  <c r="I11" i="14"/>
  <c r="I11" i="15" s="1"/>
  <c r="H11" i="14"/>
  <c r="H11" i="15" s="1"/>
  <c r="G11" i="14"/>
  <c r="G11" i="15" s="1"/>
  <c r="F11" i="14"/>
  <c r="F11" i="15" s="1"/>
  <c r="E11" i="14"/>
  <c r="E11" i="15" s="1"/>
  <c r="D11" i="14"/>
  <c r="D11" i="15" s="1"/>
  <c r="J10" i="14"/>
  <c r="J10" i="15" s="1"/>
  <c r="I10" i="14"/>
  <c r="I10" i="15" s="1"/>
  <c r="H10" i="14"/>
  <c r="H10" i="15" s="1"/>
  <c r="G10" i="14"/>
  <c r="G10" i="15" s="1"/>
  <c r="F10" i="14"/>
  <c r="F10" i="15" s="1"/>
  <c r="E10" i="14"/>
  <c r="E10" i="15" s="1"/>
  <c r="D10" i="14"/>
  <c r="D10" i="15" s="1"/>
  <c r="J9" i="14"/>
  <c r="J9" i="15" s="1"/>
  <c r="I9" i="14"/>
  <c r="I9" i="15" s="1"/>
  <c r="H9" i="14"/>
  <c r="H9" i="15" s="1"/>
  <c r="G9" i="14"/>
  <c r="G9" i="15" s="1"/>
  <c r="F9" i="14"/>
  <c r="F9" i="15" s="1"/>
  <c r="E9" i="14"/>
  <c r="E9" i="15" s="1"/>
  <c r="D9" i="14"/>
  <c r="D9" i="15" s="1"/>
  <c r="J8" i="14"/>
  <c r="I8" i="14"/>
  <c r="H8" i="14"/>
  <c r="G8" i="14"/>
  <c r="F8" i="14"/>
  <c r="E8" i="14"/>
  <c r="D8" i="14"/>
  <c r="C24" i="14"/>
  <c r="C24" i="15" s="1"/>
  <c r="C23" i="14"/>
  <c r="C23" i="15" s="1"/>
  <c r="C22" i="14"/>
  <c r="C22" i="15" s="1"/>
  <c r="C21" i="14"/>
  <c r="C21" i="15" s="1"/>
  <c r="C20" i="14"/>
  <c r="C20" i="15" s="1"/>
  <c r="C19" i="14"/>
  <c r="C19" i="15" s="1"/>
  <c r="C18" i="14"/>
  <c r="C18" i="15" s="1"/>
  <c r="C17" i="14"/>
  <c r="C17" i="15" s="1"/>
  <c r="C16" i="14"/>
  <c r="C16" i="15" s="1"/>
  <c r="C15" i="14"/>
  <c r="C15" i="15" s="1"/>
  <c r="C14" i="14"/>
  <c r="C14" i="15" s="1"/>
  <c r="C13" i="14"/>
  <c r="C13" i="15" s="1"/>
  <c r="C12" i="14"/>
  <c r="C12" i="15" s="1"/>
  <c r="C11" i="14"/>
  <c r="C11" i="15" s="1"/>
  <c r="C10" i="14"/>
  <c r="C10" i="15" s="1"/>
  <c r="C9" i="14"/>
  <c r="C9" i="15" s="1"/>
  <c r="C8" i="14"/>
  <c r="C8" i="15" s="1"/>
  <c r="B24" i="16"/>
  <c r="A24" i="14"/>
  <c r="E8" i="15" l="1"/>
  <c r="F8" i="15"/>
  <c r="G8" i="15"/>
  <c r="H8" i="15"/>
  <c r="J8" i="15"/>
  <c r="I8" i="15"/>
  <c r="D8" i="15"/>
  <c r="C10" i="17"/>
  <c r="C20" i="17"/>
  <c r="C14" i="17"/>
  <c r="C11" i="17"/>
  <c r="E9" i="17" l="1"/>
  <c r="E12" i="17"/>
  <c r="E18" i="17"/>
  <c r="E21" i="17"/>
  <c r="E17" i="17"/>
  <c r="E10" i="17"/>
  <c r="E20" i="17"/>
  <c r="E8" i="17"/>
  <c r="E22" i="17"/>
  <c r="E14" i="17"/>
  <c r="E13" i="17"/>
  <c r="E11" i="17"/>
  <c r="E16" i="17"/>
  <c r="E19" i="17"/>
  <c r="E15" i="17"/>
  <c r="D21" i="17"/>
  <c r="D14" i="17"/>
  <c r="D9" i="17"/>
  <c r="D12" i="17"/>
  <c r="D11" i="17"/>
  <c r="D20" i="17"/>
  <c r="D16" i="17"/>
  <c r="D8" i="17"/>
  <c r="D15" i="17"/>
  <c r="D18" i="17"/>
  <c r="D17" i="17"/>
  <c r="D10" i="17"/>
  <c r="D19" i="17"/>
  <c r="D22" i="17"/>
  <c r="D13" i="17"/>
  <c r="F17" i="17"/>
  <c r="F10" i="17"/>
  <c r="F16" i="17"/>
  <c r="F19" i="17"/>
  <c r="F8" i="17"/>
  <c r="F22" i="17"/>
  <c r="F11" i="17"/>
  <c r="F14" i="17"/>
  <c r="F9" i="17"/>
  <c r="F15" i="17"/>
  <c r="F21" i="17"/>
  <c r="F20" i="17"/>
  <c r="F13" i="17"/>
  <c r="F12" i="17"/>
  <c r="F18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43" i="17"/>
  <c r="M44" i="17"/>
  <c r="M45" i="17"/>
  <c r="M46" i="17"/>
  <c r="M47" i="17"/>
  <c r="M48" i="17"/>
  <c r="B8" i="16" l="1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6" i="14"/>
  <c r="C7" i="14"/>
  <c r="C26" i="14" s="1"/>
  <c r="B7" i="15" l="1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O48" i="17" l="1"/>
  <c r="N48" i="17"/>
  <c r="K48" i="17"/>
  <c r="J48" i="17"/>
  <c r="I48" i="17"/>
  <c r="H48" i="17"/>
  <c r="G48" i="17"/>
  <c r="F48" i="17"/>
  <c r="E48" i="17"/>
  <c r="D48" i="17"/>
  <c r="C48" i="17"/>
  <c r="B48" i="17"/>
  <c r="B23" i="17" s="1"/>
  <c r="T48" i="15"/>
  <c r="S48" i="15"/>
  <c r="R48" i="15"/>
  <c r="Q48" i="15"/>
  <c r="P48" i="15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O47" i="17" l="1"/>
  <c r="N47" i="17"/>
  <c r="K47" i="17"/>
  <c r="J47" i="17"/>
  <c r="I47" i="17"/>
  <c r="H47" i="17"/>
  <c r="G47" i="17"/>
  <c r="F47" i="17"/>
  <c r="E47" i="17"/>
  <c r="D47" i="17"/>
  <c r="C47" i="17"/>
  <c r="B47" i="17"/>
  <c r="B22" i="17" s="1"/>
  <c r="T47" i="15"/>
  <c r="S47" i="15"/>
  <c r="R47" i="15"/>
  <c r="Q47" i="15"/>
  <c r="P47" i="15"/>
  <c r="AB7" i="44" l="1"/>
  <c r="AA7" i="44"/>
  <c r="Z7" i="44"/>
  <c r="Y7" i="44"/>
  <c r="X7" i="44"/>
  <c r="W7" i="44"/>
  <c r="V7" i="44"/>
  <c r="U7" i="44"/>
  <c r="T7" i="44"/>
  <c r="S7" i="44"/>
  <c r="R7" i="44"/>
  <c r="Q7" i="44"/>
  <c r="P7" i="44"/>
  <c r="O7" i="44"/>
  <c r="N7" i="44"/>
  <c r="M7" i="44"/>
  <c r="L7" i="44"/>
  <c r="K7" i="44"/>
  <c r="J7" i="44"/>
  <c r="I7" i="44"/>
  <c r="H7" i="44"/>
  <c r="G7" i="44"/>
  <c r="F7" i="44"/>
  <c r="E7" i="44"/>
  <c r="D7" i="44"/>
  <c r="C7" i="44"/>
  <c r="B7" i="44"/>
  <c r="P31" i="15" l="1"/>
  <c r="Q31" i="15"/>
  <c r="R31" i="15"/>
  <c r="S31" i="15"/>
  <c r="T31" i="15"/>
  <c r="P32" i="15"/>
  <c r="Q32" i="15"/>
  <c r="R32" i="15"/>
  <c r="S32" i="15"/>
  <c r="T32" i="15"/>
  <c r="P33" i="15"/>
  <c r="Q33" i="15"/>
  <c r="R33" i="15"/>
  <c r="S33" i="15"/>
  <c r="T33" i="15"/>
  <c r="P34" i="15"/>
  <c r="Q34" i="15"/>
  <c r="R34" i="15"/>
  <c r="S34" i="15"/>
  <c r="T34" i="15"/>
  <c r="P35" i="15"/>
  <c r="Q35" i="15"/>
  <c r="R35" i="15"/>
  <c r="S35" i="15"/>
  <c r="T35" i="15"/>
  <c r="P36" i="15"/>
  <c r="Q36" i="15"/>
  <c r="R36" i="15"/>
  <c r="S36" i="15"/>
  <c r="T36" i="15"/>
  <c r="P37" i="15"/>
  <c r="Q37" i="15"/>
  <c r="R37" i="15"/>
  <c r="S37" i="15"/>
  <c r="T37" i="15"/>
  <c r="P38" i="15"/>
  <c r="Q38" i="15"/>
  <c r="R38" i="15"/>
  <c r="S38" i="15"/>
  <c r="T38" i="15"/>
  <c r="P39" i="15"/>
  <c r="Q39" i="15"/>
  <c r="R39" i="15"/>
  <c r="S39" i="15"/>
  <c r="T39" i="15"/>
  <c r="P40" i="15"/>
  <c r="Q40" i="15"/>
  <c r="R40" i="15"/>
  <c r="S40" i="15"/>
  <c r="T40" i="15"/>
  <c r="P41" i="15"/>
  <c r="Q41" i="15"/>
  <c r="R41" i="15"/>
  <c r="S41" i="15"/>
  <c r="T41" i="15"/>
  <c r="P42" i="15"/>
  <c r="Q42" i="15"/>
  <c r="R42" i="15"/>
  <c r="S42" i="15"/>
  <c r="T42" i="15"/>
  <c r="P43" i="15"/>
  <c r="Q43" i="15"/>
  <c r="R43" i="15"/>
  <c r="S43" i="15"/>
  <c r="T43" i="15"/>
  <c r="P44" i="15"/>
  <c r="Q44" i="15"/>
  <c r="R44" i="15"/>
  <c r="S44" i="15"/>
  <c r="T44" i="15"/>
  <c r="P45" i="15"/>
  <c r="Q45" i="15"/>
  <c r="R45" i="15"/>
  <c r="S45" i="15"/>
  <c r="T45" i="15"/>
  <c r="P46" i="15"/>
  <c r="Q46" i="15"/>
  <c r="R46" i="15"/>
  <c r="S46" i="15"/>
  <c r="T46" i="15"/>
  <c r="A3" i="44" l="1"/>
  <c r="AB51" i="44"/>
  <c r="AA51" i="44"/>
  <c r="Z51" i="44"/>
  <c r="Y51" i="44"/>
  <c r="X51" i="44"/>
  <c r="W51" i="44"/>
  <c r="V51" i="44"/>
  <c r="U51" i="44"/>
  <c r="T51" i="44"/>
  <c r="S51" i="44"/>
  <c r="R51" i="44"/>
  <c r="Q51" i="44"/>
  <c r="P51" i="44"/>
  <c r="O51" i="44"/>
  <c r="N51" i="44"/>
  <c r="M51" i="44"/>
  <c r="L51" i="44"/>
  <c r="K51" i="44"/>
  <c r="J51" i="44"/>
  <c r="I51" i="44"/>
  <c r="H51" i="44"/>
  <c r="G51" i="44"/>
  <c r="F51" i="44"/>
  <c r="E51" i="44"/>
  <c r="D51" i="44"/>
  <c r="C51" i="44"/>
  <c r="B51" i="44"/>
  <c r="AB50" i="44"/>
  <c r="AA50" i="44"/>
  <c r="Z50" i="44"/>
  <c r="Y50" i="44"/>
  <c r="X50" i="44"/>
  <c r="W50" i="44"/>
  <c r="V50" i="44"/>
  <c r="U50" i="44"/>
  <c r="T50" i="44"/>
  <c r="S50" i="44"/>
  <c r="R50" i="44"/>
  <c r="Q50" i="44"/>
  <c r="P50" i="44"/>
  <c r="O50" i="44"/>
  <c r="N50" i="44"/>
  <c r="M50" i="44"/>
  <c r="L50" i="44"/>
  <c r="K50" i="44"/>
  <c r="J50" i="44"/>
  <c r="I50" i="44"/>
  <c r="H50" i="44"/>
  <c r="G50" i="44"/>
  <c r="F50" i="44"/>
  <c r="E50" i="44"/>
  <c r="D50" i="44"/>
  <c r="C50" i="44"/>
  <c r="B50" i="44"/>
  <c r="AB49" i="44"/>
  <c r="AA49" i="44"/>
  <c r="Z49" i="44"/>
  <c r="Y49" i="44"/>
  <c r="X49" i="44"/>
  <c r="W49" i="44"/>
  <c r="V49" i="44"/>
  <c r="U49" i="44"/>
  <c r="T49" i="44"/>
  <c r="S49" i="44"/>
  <c r="R49" i="44"/>
  <c r="Q49" i="44"/>
  <c r="P49" i="44"/>
  <c r="O49" i="44"/>
  <c r="N49" i="44"/>
  <c r="M49" i="44"/>
  <c r="L49" i="44"/>
  <c r="K49" i="44"/>
  <c r="J49" i="44"/>
  <c r="I49" i="44"/>
  <c r="H49" i="44"/>
  <c r="G49" i="44"/>
  <c r="F49" i="44"/>
  <c r="E49" i="44"/>
  <c r="D49" i="44"/>
  <c r="C49" i="44"/>
  <c r="B49" i="44"/>
  <c r="AB48" i="44"/>
  <c r="AA48" i="44"/>
  <c r="Z48" i="44"/>
  <c r="Y48" i="44"/>
  <c r="X48" i="44"/>
  <c r="W48" i="44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C48" i="44"/>
  <c r="B48" i="44"/>
  <c r="AB47" i="44"/>
  <c r="AA47" i="44"/>
  <c r="Z47" i="44"/>
  <c r="Y47" i="44"/>
  <c r="X47" i="44"/>
  <c r="W47" i="44"/>
  <c r="V47" i="44"/>
  <c r="U47" i="44"/>
  <c r="T47" i="44"/>
  <c r="S47" i="44"/>
  <c r="R47" i="44"/>
  <c r="Q47" i="44"/>
  <c r="P47" i="44"/>
  <c r="O47" i="44"/>
  <c r="N47" i="44"/>
  <c r="M47" i="44"/>
  <c r="L47" i="44"/>
  <c r="K47" i="44"/>
  <c r="J47" i="44"/>
  <c r="I47" i="44"/>
  <c r="H47" i="44"/>
  <c r="G47" i="44"/>
  <c r="F47" i="44"/>
  <c r="E47" i="44"/>
  <c r="D47" i="44"/>
  <c r="C47" i="44"/>
  <c r="B47" i="44"/>
  <c r="AB46" i="44"/>
  <c r="AA46" i="44"/>
  <c r="Z46" i="44"/>
  <c r="Y46" i="44"/>
  <c r="X46" i="44"/>
  <c r="W46" i="44"/>
  <c r="V46" i="44"/>
  <c r="U46" i="44"/>
  <c r="T46" i="44"/>
  <c r="S46" i="44"/>
  <c r="R46" i="44"/>
  <c r="Q46" i="44"/>
  <c r="P46" i="44"/>
  <c r="O46" i="44"/>
  <c r="N46" i="44"/>
  <c r="M46" i="44"/>
  <c r="L46" i="44"/>
  <c r="K46" i="44"/>
  <c r="J46" i="44"/>
  <c r="I46" i="44"/>
  <c r="H46" i="44"/>
  <c r="G46" i="44"/>
  <c r="F46" i="44"/>
  <c r="E46" i="44"/>
  <c r="D46" i="44"/>
  <c r="C46" i="44"/>
  <c r="B46" i="44"/>
  <c r="AB45" i="44"/>
  <c r="AA45" i="44"/>
  <c r="Z45" i="44"/>
  <c r="Y45" i="44"/>
  <c r="X45" i="44"/>
  <c r="W45" i="44"/>
  <c r="V45" i="44"/>
  <c r="U45" i="44"/>
  <c r="T45" i="44"/>
  <c r="S45" i="44"/>
  <c r="R45" i="44"/>
  <c r="Q45" i="44"/>
  <c r="P45" i="44"/>
  <c r="O45" i="44"/>
  <c r="N45" i="44"/>
  <c r="M45" i="44"/>
  <c r="L45" i="44"/>
  <c r="K45" i="44"/>
  <c r="J45" i="44"/>
  <c r="I45" i="44"/>
  <c r="H45" i="44"/>
  <c r="G45" i="44"/>
  <c r="F45" i="44"/>
  <c r="E45" i="44"/>
  <c r="D45" i="44"/>
  <c r="C45" i="44"/>
  <c r="B45" i="44"/>
  <c r="AB44" i="44"/>
  <c r="AA44" i="44"/>
  <c r="Z44" i="44"/>
  <c r="Y44" i="44"/>
  <c r="X44" i="44"/>
  <c r="W44" i="44"/>
  <c r="V44" i="44"/>
  <c r="U44" i="44"/>
  <c r="T44" i="44"/>
  <c r="S44" i="44"/>
  <c r="R44" i="44"/>
  <c r="Q44" i="44"/>
  <c r="P44" i="44"/>
  <c r="O44" i="44"/>
  <c r="N44" i="44"/>
  <c r="M44" i="44"/>
  <c r="L44" i="44"/>
  <c r="K44" i="44"/>
  <c r="J44" i="44"/>
  <c r="I44" i="44"/>
  <c r="H44" i="44"/>
  <c r="G44" i="44"/>
  <c r="F44" i="44"/>
  <c r="E44" i="44"/>
  <c r="D44" i="44"/>
  <c r="C44" i="44"/>
  <c r="B44" i="44"/>
  <c r="AB43" i="44"/>
  <c r="AA43" i="44"/>
  <c r="Z43" i="44"/>
  <c r="Y43" i="44"/>
  <c r="X43" i="44"/>
  <c r="W43" i="44"/>
  <c r="V43" i="44"/>
  <c r="U43" i="44"/>
  <c r="T43" i="44"/>
  <c r="S43" i="44"/>
  <c r="R43" i="44"/>
  <c r="Q43" i="44"/>
  <c r="P43" i="44"/>
  <c r="O43" i="44"/>
  <c r="N43" i="44"/>
  <c r="M43" i="44"/>
  <c r="L43" i="44"/>
  <c r="K43" i="44"/>
  <c r="J43" i="44"/>
  <c r="I43" i="44"/>
  <c r="H43" i="44"/>
  <c r="G43" i="44"/>
  <c r="F43" i="44"/>
  <c r="E43" i="44"/>
  <c r="D43" i="44"/>
  <c r="C43" i="44"/>
  <c r="B43" i="44"/>
  <c r="AB42" i="44"/>
  <c r="AA42" i="44"/>
  <c r="Z42" i="44"/>
  <c r="Y42" i="44"/>
  <c r="X42" i="44"/>
  <c r="W42" i="44"/>
  <c r="V42" i="44"/>
  <c r="U42" i="44"/>
  <c r="T42" i="44"/>
  <c r="S42" i="44"/>
  <c r="R42" i="44"/>
  <c r="Q42" i="44"/>
  <c r="P42" i="44"/>
  <c r="O42" i="44"/>
  <c r="N42" i="44"/>
  <c r="M42" i="44"/>
  <c r="L42" i="44"/>
  <c r="K42" i="44"/>
  <c r="J42" i="44"/>
  <c r="I42" i="44"/>
  <c r="H42" i="44"/>
  <c r="G42" i="44"/>
  <c r="F42" i="44"/>
  <c r="E42" i="44"/>
  <c r="D42" i="44"/>
  <c r="C42" i="44"/>
  <c r="B42" i="44"/>
  <c r="AB41" i="44"/>
  <c r="AA41" i="44"/>
  <c r="Z41" i="44"/>
  <c r="Y41" i="44"/>
  <c r="X41" i="44"/>
  <c r="W41" i="44"/>
  <c r="V41" i="44"/>
  <c r="U41" i="44"/>
  <c r="T41" i="44"/>
  <c r="S41" i="44"/>
  <c r="R41" i="44"/>
  <c r="Q41" i="44"/>
  <c r="P41" i="44"/>
  <c r="O41" i="44"/>
  <c r="N41" i="44"/>
  <c r="M41" i="44"/>
  <c r="L41" i="44"/>
  <c r="K41" i="44"/>
  <c r="J41" i="44"/>
  <c r="I41" i="44"/>
  <c r="H41" i="44"/>
  <c r="G41" i="44"/>
  <c r="F41" i="44"/>
  <c r="E41" i="44"/>
  <c r="D41" i="44"/>
  <c r="C41" i="44"/>
  <c r="B41" i="44"/>
  <c r="AB40" i="44"/>
  <c r="AA40" i="44"/>
  <c r="Z40" i="44"/>
  <c r="Y40" i="44"/>
  <c r="X40" i="44"/>
  <c r="W40" i="44"/>
  <c r="V40" i="44"/>
  <c r="U40" i="44"/>
  <c r="T40" i="44"/>
  <c r="S40" i="44"/>
  <c r="R40" i="44"/>
  <c r="Q40" i="44"/>
  <c r="P40" i="44"/>
  <c r="O40" i="44"/>
  <c r="N40" i="44"/>
  <c r="M40" i="44"/>
  <c r="L40" i="44"/>
  <c r="K40" i="44"/>
  <c r="J40" i="44"/>
  <c r="I40" i="44"/>
  <c r="H40" i="44"/>
  <c r="G40" i="44"/>
  <c r="F40" i="44"/>
  <c r="E40" i="44"/>
  <c r="D40" i="44"/>
  <c r="C40" i="44"/>
  <c r="B40" i="44"/>
  <c r="AB39" i="44"/>
  <c r="AA39" i="44"/>
  <c r="Z39" i="44"/>
  <c r="Y39" i="44"/>
  <c r="X39" i="44"/>
  <c r="W39" i="44"/>
  <c r="V39" i="44"/>
  <c r="U39" i="44"/>
  <c r="T39" i="44"/>
  <c r="S39" i="44"/>
  <c r="R39" i="44"/>
  <c r="Q39" i="44"/>
  <c r="P39" i="44"/>
  <c r="O39" i="44"/>
  <c r="N39" i="44"/>
  <c r="M39" i="44"/>
  <c r="L39" i="44"/>
  <c r="K39" i="44"/>
  <c r="J39" i="44"/>
  <c r="I39" i="44"/>
  <c r="H39" i="44"/>
  <c r="G39" i="44"/>
  <c r="F39" i="44"/>
  <c r="E39" i="44"/>
  <c r="D39" i="44"/>
  <c r="C39" i="44"/>
  <c r="B39" i="44"/>
  <c r="AB38" i="44"/>
  <c r="AA38" i="44"/>
  <c r="Z38" i="44"/>
  <c r="Y38" i="44"/>
  <c r="X38" i="44"/>
  <c r="W38" i="44"/>
  <c r="V38" i="44"/>
  <c r="U38" i="44"/>
  <c r="T38" i="44"/>
  <c r="S38" i="44"/>
  <c r="R38" i="44"/>
  <c r="Q38" i="44"/>
  <c r="P38" i="44"/>
  <c r="O38" i="44"/>
  <c r="N38" i="44"/>
  <c r="M38" i="44"/>
  <c r="L38" i="44"/>
  <c r="K38" i="44"/>
  <c r="J38" i="44"/>
  <c r="I38" i="44"/>
  <c r="H38" i="44"/>
  <c r="G38" i="44"/>
  <c r="F38" i="44"/>
  <c r="E38" i="44"/>
  <c r="D38" i="44"/>
  <c r="C38" i="44"/>
  <c r="B38" i="44"/>
  <c r="AB37" i="44"/>
  <c r="AA37" i="44"/>
  <c r="Z37" i="44"/>
  <c r="Y37" i="44"/>
  <c r="X37" i="44"/>
  <c r="W37" i="44"/>
  <c r="V37" i="44"/>
  <c r="U37" i="44"/>
  <c r="T37" i="44"/>
  <c r="S37" i="44"/>
  <c r="R37" i="44"/>
  <c r="Q37" i="44"/>
  <c r="P37" i="44"/>
  <c r="O37" i="44"/>
  <c r="N37" i="44"/>
  <c r="M37" i="44"/>
  <c r="L37" i="44"/>
  <c r="K37" i="44"/>
  <c r="J37" i="44"/>
  <c r="I37" i="44"/>
  <c r="H37" i="44"/>
  <c r="G37" i="44"/>
  <c r="F37" i="44"/>
  <c r="E37" i="44"/>
  <c r="D37" i="44"/>
  <c r="C37" i="44"/>
  <c r="B37" i="44"/>
  <c r="AB36" i="44"/>
  <c r="AA36" i="44"/>
  <c r="Z36" i="44"/>
  <c r="Y36" i="44"/>
  <c r="X36" i="44"/>
  <c r="W36" i="44"/>
  <c r="V36" i="44"/>
  <c r="U36" i="44"/>
  <c r="T36" i="44"/>
  <c r="S36" i="44"/>
  <c r="R36" i="44"/>
  <c r="Q36" i="44"/>
  <c r="P36" i="44"/>
  <c r="O36" i="44"/>
  <c r="N36" i="44"/>
  <c r="M36" i="44"/>
  <c r="L36" i="44"/>
  <c r="K36" i="44"/>
  <c r="J36" i="44"/>
  <c r="I36" i="44"/>
  <c r="H36" i="44"/>
  <c r="G36" i="44"/>
  <c r="F36" i="44"/>
  <c r="E36" i="44"/>
  <c r="D36" i="44"/>
  <c r="C36" i="44"/>
  <c r="B36" i="44"/>
  <c r="AB35" i="44"/>
  <c r="AA35" i="44"/>
  <c r="Z35" i="44"/>
  <c r="Y35" i="44"/>
  <c r="X35" i="44"/>
  <c r="W35" i="44"/>
  <c r="V35" i="44"/>
  <c r="U35" i="44"/>
  <c r="T35" i="44"/>
  <c r="S35" i="44"/>
  <c r="R35" i="44"/>
  <c r="Q35" i="44"/>
  <c r="P35" i="44"/>
  <c r="O35" i="44"/>
  <c r="N35" i="44"/>
  <c r="M35" i="44"/>
  <c r="L35" i="44"/>
  <c r="K35" i="44"/>
  <c r="J35" i="44"/>
  <c r="I35" i="44"/>
  <c r="H35" i="44"/>
  <c r="G35" i="44"/>
  <c r="F35" i="44"/>
  <c r="E35" i="44"/>
  <c r="D35" i="44"/>
  <c r="C35" i="44"/>
  <c r="B35" i="44"/>
  <c r="AB34" i="44"/>
  <c r="AA34" i="44"/>
  <c r="Z34" i="44"/>
  <c r="Y34" i="44"/>
  <c r="X34" i="44"/>
  <c r="W34" i="44"/>
  <c r="V34" i="44"/>
  <c r="U34" i="44"/>
  <c r="T34" i="44"/>
  <c r="S34" i="44"/>
  <c r="R34" i="44"/>
  <c r="Q34" i="44"/>
  <c r="P34" i="44"/>
  <c r="O34" i="44"/>
  <c r="N34" i="44"/>
  <c r="M34" i="44"/>
  <c r="L34" i="44"/>
  <c r="K34" i="44"/>
  <c r="J34" i="44"/>
  <c r="I34" i="44"/>
  <c r="H34" i="44"/>
  <c r="G34" i="44"/>
  <c r="F34" i="44"/>
  <c r="E34" i="44"/>
  <c r="D34" i="44"/>
  <c r="C34" i="44"/>
  <c r="B34" i="44"/>
  <c r="AB33" i="44"/>
  <c r="AA33" i="44"/>
  <c r="Z33" i="44"/>
  <c r="Y33" i="44"/>
  <c r="X33" i="44"/>
  <c r="W33" i="44"/>
  <c r="V33" i="44"/>
  <c r="U33" i="44"/>
  <c r="T33" i="44"/>
  <c r="S33" i="44"/>
  <c r="R33" i="44"/>
  <c r="Q33" i="44"/>
  <c r="P33" i="44"/>
  <c r="O33" i="44"/>
  <c r="N33" i="44"/>
  <c r="M33" i="44"/>
  <c r="L33" i="44"/>
  <c r="K33" i="44"/>
  <c r="J33" i="44"/>
  <c r="I33" i="44"/>
  <c r="H33" i="44"/>
  <c r="G33" i="44"/>
  <c r="F33" i="44"/>
  <c r="E33" i="44"/>
  <c r="D33" i="44"/>
  <c r="C33" i="44"/>
  <c r="B33" i="44"/>
  <c r="AB32" i="44"/>
  <c r="AA32" i="44"/>
  <c r="Z32" i="44"/>
  <c r="Y32" i="44"/>
  <c r="X32" i="44"/>
  <c r="W32" i="44"/>
  <c r="V32" i="44"/>
  <c r="U32" i="44"/>
  <c r="T32" i="44"/>
  <c r="S32" i="44"/>
  <c r="R32" i="44"/>
  <c r="Q32" i="44"/>
  <c r="P32" i="44"/>
  <c r="O32" i="44"/>
  <c r="N32" i="44"/>
  <c r="M32" i="44"/>
  <c r="L32" i="44"/>
  <c r="K32" i="44"/>
  <c r="J32" i="44"/>
  <c r="I32" i="44"/>
  <c r="H32" i="44"/>
  <c r="G32" i="44"/>
  <c r="F32" i="44"/>
  <c r="E32" i="44"/>
  <c r="D32" i="44"/>
  <c r="C32" i="44"/>
  <c r="B32" i="44"/>
  <c r="AB31" i="44"/>
  <c r="AA31" i="44"/>
  <c r="Z31" i="44"/>
  <c r="Y31" i="44"/>
  <c r="X31" i="44"/>
  <c r="W31" i="44"/>
  <c r="V31" i="44"/>
  <c r="U31" i="44"/>
  <c r="T31" i="44"/>
  <c r="S31" i="44"/>
  <c r="R31" i="44"/>
  <c r="Q31" i="44"/>
  <c r="P31" i="44"/>
  <c r="O31" i="44"/>
  <c r="N31" i="44"/>
  <c r="M31" i="44"/>
  <c r="L31" i="44"/>
  <c r="K31" i="44"/>
  <c r="J31" i="44"/>
  <c r="I31" i="44"/>
  <c r="H31" i="44"/>
  <c r="G31" i="44"/>
  <c r="F31" i="44"/>
  <c r="E31" i="44"/>
  <c r="D31" i="44"/>
  <c r="C31" i="44"/>
  <c r="B31" i="44"/>
  <c r="AB30" i="44"/>
  <c r="AA30" i="44"/>
  <c r="Z30" i="44"/>
  <c r="Y30" i="44"/>
  <c r="X30" i="44"/>
  <c r="W30" i="44"/>
  <c r="V30" i="44"/>
  <c r="U30" i="44"/>
  <c r="T30" i="44"/>
  <c r="S30" i="44"/>
  <c r="R30" i="44"/>
  <c r="Q30" i="44"/>
  <c r="P30" i="44"/>
  <c r="O30" i="44"/>
  <c r="N30" i="44"/>
  <c r="M30" i="44"/>
  <c r="L30" i="44"/>
  <c r="K30" i="44"/>
  <c r="J30" i="44"/>
  <c r="I30" i="44"/>
  <c r="H30" i="44"/>
  <c r="G30" i="44"/>
  <c r="F30" i="44"/>
  <c r="E30" i="44"/>
  <c r="D30" i="44"/>
  <c r="C30" i="44"/>
  <c r="B30" i="44"/>
  <c r="AB29" i="44"/>
  <c r="AA29" i="44"/>
  <c r="Z29" i="44"/>
  <c r="Y29" i="44"/>
  <c r="X29" i="44"/>
  <c r="W29" i="44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C29" i="44"/>
  <c r="B29" i="44"/>
  <c r="AB28" i="44"/>
  <c r="AA28" i="44"/>
  <c r="Z28" i="44"/>
  <c r="Y28" i="44"/>
  <c r="X28" i="44"/>
  <c r="W28" i="44"/>
  <c r="V28" i="44"/>
  <c r="U28" i="44"/>
  <c r="T28" i="44"/>
  <c r="S28" i="44"/>
  <c r="R28" i="44"/>
  <c r="Q28" i="44"/>
  <c r="P28" i="44"/>
  <c r="O28" i="44"/>
  <c r="N28" i="44"/>
  <c r="M28" i="44"/>
  <c r="L28" i="44"/>
  <c r="K28" i="44"/>
  <c r="J28" i="44"/>
  <c r="I28" i="44"/>
  <c r="H28" i="44"/>
  <c r="G28" i="44"/>
  <c r="F28" i="44"/>
  <c r="E28" i="44"/>
  <c r="D28" i="44"/>
  <c r="C28" i="44"/>
  <c r="B28" i="44"/>
  <c r="AB27" i="44"/>
  <c r="AA27" i="44"/>
  <c r="Z27" i="44"/>
  <c r="Y27" i="44"/>
  <c r="X27" i="44"/>
  <c r="W27" i="44"/>
  <c r="V27" i="44"/>
  <c r="U27" i="44"/>
  <c r="T27" i="44"/>
  <c r="S27" i="44"/>
  <c r="R27" i="44"/>
  <c r="Q27" i="44"/>
  <c r="P27" i="44"/>
  <c r="O27" i="44"/>
  <c r="N27" i="44"/>
  <c r="M27" i="44"/>
  <c r="L27" i="44"/>
  <c r="K27" i="44"/>
  <c r="J27" i="44"/>
  <c r="I27" i="44"/>
  <c r="H27" i="44"/>
  <c r="G27" i="44"/>
  <c r="F27" i="44"/>
  <c r="E27" i="44"/>
  <c r="D27" i="44"/>
  <c r="C27" i="44"/>
  <c r="B27" i="44"/>
  <c r="AB26" i="44"/>
  <c r="AA26" i="44"/>
  <c r="Z26" i="44"/>
  <c r="Y26" i="44"/>
  <c r="X26" i="44"/>
  <c r="W26" i="44"/>
  <c r="V26" i="44"/>
  <c r="U26" i="44"/>
  <c r="T26" i="44"/>
  <c r="S26" i="44"/>
  <c r="R26" i="44"/>
  <c r="Q26" i="44"/>
  <c r="P26" i="44"/>
  <c r="O26" i="44"/>
  <c r="N26" i="44"/>
  <c r="M26" i="44"/>
  <c r="L26" i="44"/>
  <c r="K26" i="44"/>
  <c r="J26" i="44"/>
  <c r="I26" i="44"/>
  <c r="H26" i="44"/>
  <c r="G26" i="44"/>
  <c r="F26" i="44"/>
  <c r="E26" i="44"/>
  <c r="D26" i="44"/>
  <c r="C26" i="44"/>
  <c r="B26" i="44"/>
  <c r="AB25" i="44"/>
  <c r="AA25" i="44"/>
  <c r="Z25" i="44"/>
  <c r="Y25" i="44"/>
  <c r="X25" i="44"/>
  <c r="W25" i="44"/>
  <c r="V25" i="44"/>
  <c r="U25" i="44"/>
  <c r="T25" i="44"/>
  <c r="S25" i="44"/>
  <c r="R25" i="44"/>
  <c r="Q25" i="44"/>
  <c r="P25" i="44"/>
  <c r="O25" i="44"/>
  <c r="N25" i="44"/>
  <c r="M25" i="44"/>
  <c r="L25" i="44"/>
  <c r="K25" i="44"/>
  <c r="J25" i="44"/>
  <c r="I25" i="44"/>
  <c r="H25" i="44"/>
  <c r="G25" i="44"/>
  <c r="F25" i="44"/>
  <c r="E25" i="44"/>
  <c r="D25" i="44"/>
  <c r="C25" i="44"/>
  <c r="B25" i="44"/>
  <c r="AB24" i="44"/>
  <c r="AA24" i="44"/>
  <c r="Z24" i="44"/>
  <c r="Y24" i="44"/>
  <c r="X24" i="44"/>
  <c r="W24" i="44"/>
  <c r="V24" i="44"/>
  <c r="U24" i="44"/>
  <c r="T24" i="44"/>
  <c r="S24" i="44"/>
  <c r="R24" i="44"/>
  <c r="Q24" i="44"/>
  <c r="P24" i="44"/>
  <c r="O24" i="44"/>
  <c r="N24" i="44"/>
  <c r="M24" i="44"/>
  <c r="L24" i="44"/>
  <c r="K24" i="44"/>
  <c r="J24" i="44"/>
  <c r="I24" i="44"/>
  <c r="H24" i="44"/>
  <c r="G24" i="44"/>
  <c r="F24" i="44"/>
  <c r="E24" i="44"/>
  <c r="D24" i="44"/>
  <c r="C24" i="44"/>
  <c r="B24" i="44"/>
  <c r="AB23" i="44"/>
  <c r="AA23" i="44"/>
  <c r="Z23" i="44"/>
  <c r="Y23" i="44"/>
  <c r="X23" i="44"/>
  <c r="W23" i="44"/>
  <c r="V23" i="44"/>
  <c r="U23" i="44"/>
  <c r="T23" i="44"/>
  <c r="S23" i="44"/>
  <c r="R23" i="44"/>
  <c r="Q23" i="44"/>
  <c r="P23" i="44"/>
  <c r="O23" i="44"/>
  <c r="N23" i="44"/>
  <c r="M23" i="44"/>
  <c r="L23" i="44"/>
  <c r="K23" i="44"/>
  <c r="J23" i="44"/>
  <c r="I23" i="44"/>
  <c r="H23" i="44"/>
  <c r="G23" i="44"/>
  <c r="F23" i="44"/>
  <c r="E23" i="44"/>
  <c r="D23" i="44"/>
  <c r="C23" i="44"/>
  <c r="B23" i="44"/>
  <c r="AB22" i="44"/>
  <c r="AA22" i="44"/>
  <c r="Z22" i="44"/>
  <c r="Y22" i="44"/>
  <c r="X22" i="44"/>
  <c r="W22" i="44"/>
  <c r="V22" i="44"/>
  <c r="U22" i="44"/>
  <c r="T22" i="44"/>
  <c r="S22" i="44"/>
  <c r="R22" i="44"/>
  <c r="Q22" i="44"/>
  <c r="P22" i="44"/>
  <c r="O22" i="44"/>
  <c r="N22" i="44"/>
  <c r="M22" i="44"/>
  <c r="L22" i="44"/>
  <c r="K22" i="44"/>
  <c r="J22" i="44"/>
  <c r="I22" i="44"/>
  <c r="H22" i="44"/>
  <c r="G22" i="44"/>
  <c r="F22" i="44"/>
  <c r="E22" i="44"/>
  <c r="D22" i="44"/>
  <c r="C22" i="44"/>
  <c r="B22" i="44"/>
  <c r="AB21" i="44"/>
  <c r="AA21" i="44"/>
  <c r="Z21" i="44"/>
  <c r="Y21" i="44"/>
  <c r="X21" i="44"/>
  <c r="W21" i="44"/>
  <c r="V21" i="44"/>
  <c r="U21" i="44"/>
  <c r="T21" i="44"/>
  <c r="S21" i="44"/>
  <c r="R21" i="44"/>
  <c r="Q21" i="44"/>
  <c r="P21" i="44"/>
  <c r="O21" i="44"/>
  <c r="N21" i="44"/>
  <c r="M21" i="44"/>
  <c r="L21" i="44"/>
  <c r="K21" i="44"/>
  <c r="J21" i="44"/>
  <c r="I21" i="44"/>
  <c r="H21" i="44"/>
  <c r="G21" i="44"/>
  <c r="F21" i="44"/>
  <c r="E21" i="44"/>
  <c r="D21" i="44"/>
  <c r="C21" i="44"/>
  <c r="B21" i="44"/>
  <c r="AB20" i="44"/>
  <c r="AA20" i="44"/>
  <c r="Z20" i="44"/>
  <c r="Y20" i="44"/>
  <c r="X20" i="44"/>
  <c r="W20" i="44"/>
  <c r="V20" i="44"/>
  <c r="U20" i="44"/>
  <c r="T20" i="44"/>
  <c r="S20" i="44"/>
  <c r="R20" i="44"/>
  <c r="Q20" i="44"/>
  <c r="P20" i="44"/>
  <c r="O20" i="44"/>
  <c r="N20" i="44"/>
  <c r="M20" i="44"/>
  <c r="L20" i="44"/>
  <c r="K20" i="44"/>
  <c r="J20" i="44"/>
  <c r="I20" i="44"/>
  <c r="H20" i="44"/>
  <c r="G20" i="44"/>
  <c r="F20" i="44"/>
  <c r="E20" i="44"/>
  <c r="D20" i="44"/>
  <c r="C20" i="44"/>
  <c r="B20" i="44"/>
  <c r="AB19" i="44"/>
  <c r="AA19" i="44"/>
  <c r="Z19" i="44"/>
  <c r="Y19" i="44"/>
  <c r="X19" i="44"/>
  <c r="W19" i="44"/>
  <c r="V19" i="44"/>
  <c r="U19" i="44"/>
  <c r="T19" i="44"/>
  <c r="S19" i="44"/>
  <c r="R19" i="44"/>
  <c r="Q19" i="44"/>
  <c r="P19" i="44"/>
  <c r="O19" i="44"/>
  <c r="N19" i="44"/>
  <c r="M19" i="44"/>
  <c r="L19" i="44"/>
  <c r="K19" i="44"/>
  <c r="J19" i="44"/>
  <c r="I19" i="44"/>
  <c r="H19" i="44"/>
  <c r="G19" i="44"/>
  <c r="F19" i="44"/>
  <c r="E19" i="44"/>
  <c r="D19" i="44"/>
  <c r="C19" i="44"/>
  <c r="B19" i="44"/>
  <c r="AB18" i="44"/>
  <c r="AA18" i="44"/>
  <c r="Z18" i="44"/>
  <c r="Y18" i="44"/>
  <c r="X18" i="44"/>
  <c r="W18" i="44"/>
  <c r="V18" i="44"/>
  <c r="U18" i="44"/>
  <c r="T18" i="44"/>
  <c r="S18" i="44"/>
  <c r="R18" i="44"/>
  <c r="Q18" i="44"/>
  <c r="P18" i="44"/>
  <c r="O18" i="44"/>
  <c r="N18" i="44"/>
  <c r="M18" i="44"/>
  <c r="L18" i="44"/>
  <c r="K18" i="44"/>
  <c r="J18" i="44"/>
  <c r="I18" i="44"/>
  <c r="H18" i="44"/>
  <c r="G18" i="44"/>
  <c r="F18" i="44"/>
  <c r="E18" i="44"/>
  <c r="D18" i="44"/>
  <c r="C18" i="44"/>
  <c r="B18" i="44"/>
  <c r="AB17" i="44"/>
  <c r="AA17" i="44"/>
  <c r="Z17" i="44"/>
  <c r="Y17" i="44"/>
  <c r="X17" i="44"/>
  <c r="W17" i="44"/>
  <c r="V17" i="44"/>
  <c r="U17" i="44"/>
  <c r="T17" i="44"/>
  <c r="S17" i="44"/>
  <c r="R17" i="44"/>
  <c r="Q17" i="44"/>
  <c r="P17" i="44"/>
  <c r="O17" i="44"/>
  <c r="N17" i="44"/>
  <c r="M17" i="44"/>
  <c r="L17" i="44"/>
  <c r="K17" i="44"/>
  <c r="J17" i="44"/>
  <c r="I17" i="44"/>
  <c r="H17" i="44"/>
  <c r="G17" i="44"/>
  <c r="F17" i="44"/>
  <c r="E17" i="44"/>
  <c r="D17" i="44"/>
  <c r="C17" i="44"/>
  <c r="B17" i="44"/>
  <c r="AB16" i="44"/>
  <c r="AA16" i="44"/>
  <c r="Z16" i="44"/>
  <c r="Y16" i="44"/>
  <c r="X16" i="44"/>
  <c r="W16" i="44"/>
  <c r="V16" i="44"/>
  <c r="U16" i="44"/>
  <c r="T16" i="44"/>
  <c r="S16" i="44"/>
  <c r="R16" i="44"/>
  <c r="Q16" i="44"/>
  <c r="P16" i="44"/>
  <c r="O16" i="44"/>
  <c r="N16" i="44"/>
  <c r="M16" i="44"/>
  <c r="L16" i="44"/>
  <c r="K16" i="44"/>
  <c r="J16" i="44"/>
  <c r="I16" i="44"/>
  <c r="H16" i="44"/>
  <c r="G16" i="44"/>
  <c r="F16" i="44"/>
  <c r="E16" i="44"/>
  <c r="D16" i="44"/>
  <c r="C16" i="44"/>
  <c r="B16" i="44"/>
  <c r="AB15" i="44"/>
  <c r="AA15" i="44"/>
  <c r="Z15" i="44"/>
  <c r="Y15" i="44"/>
  <c r="X15" i="44"/>
  <c r="W15" i="44"/>
  <c r="V15" i="44"/>
  <c r="U15" i="44"/>
  <c r="T15" i="44"/>
  <c r="S15" i="44"/>
  <c r="R15" i="44"/>
  <c r="Q15" i="44"/>
  <c r="P15" i="44"/>
  <c r="O15" i="44"/>
  <c r="N15" i="44"/>
  <c r="M15" i="44"/>
  <c r="L15" i="44"/>
  <c r="K15" i="44"/>
  <c r="J15" i="44"/>
  <c r="I15" i="44"/>
  <c r="H15" i="44"/>
  <c r="G15" i="44"/>
  <c r="F15" i="44"/>
  <c r="E15" i="44"/>
  <c r="D15" i="44"/>
  <c r="C15" i="44"/>
  <c r="B15" i="44"/>
  <c r="AB14" i="44"/>
  <c r="AA14" i="44"/>
  <c r="Z14" i="44"/>
  <c r="Y14" i="44"/>
  <c r="X14" i="44"/>
  <c r="W14" i="44"/>
  <c r="V14" i="44"/>
  <c r="U14" i="44"/>
  <c r="T14" i="44"/>
  <c r="S14" i="44"/>
  <c r="R14" i="44"/>
  <c r="Q14" i="44"/>
  <c r="P14" i="44"/>
  <c r="O14" i="44"/>
  <c r="N14" i="44"/>
  <c r="M14" i="44"/>
  <c r="L14" i="44"/>
  <c r="K14" i="44"/>
  <c r="J14" i="44"/>
  <c r="I14" i="44"/>
  <c r="H14" i="44"/>
  <c r="G14" i="44"/>
  <c r="F14" i="44"/>
  <c r="E14" i="44"/>
  <c r="D14" i="44"/>
  <c r="C14" i="44"/>
  <c r="B14" i="44"/>
  <c r="AB13" i="44"/>
  <c r="AA13" i="44"/>
  <c r="Z13" i="44"/>
  <c r="Y13" i="44"/>
  <c r="X13" i="44"/>
  <c r="W13" i="44"/>
  <c r="V13" i="44"/>
  <c r="U13" i="44"/>
  <c r="T13" i="44"/>
  <c r="S13" i="44"/>
  <c r="R13" i="44"/>
  <c r="Q13" i="44"/>
  <c r="P13" i="44"/>
  <c r="O13" i="44"/>
  <c r="N13" i="44"/>
  <c r="M13" i="44"/>
  <c r="L13" i="44"/>
  <c r="K13" i="44"/>
  <c r="J13" i="44"/>
  <c r="I13" i="44"/>
  <c r="H13" i="44"/>
  <c r="G13" i="44"/>
  <c r="F13" i="44"/>
  <c r="E13" i="44"/>
  <c r="D13" i="44"/>
  <c r="C13" i="44"/>
  <c r="B13" i="44"/>
  <c r="AB12" i="44"/>
  <c r="AA12" i="44"/>
  <c r="Z12" i="44"/>
  <c r="Y12" i="44"/>
  <c r="X12" i="44"/>
  <c r="W12" i="44"/>
  <c r="V12" i="44"/>
  <c r="U12" i="44"/>
  <c r="T12" i="44"/>
  <c r="S12" i="44"/>
  <c r="R12" i="44"/>
  <c r="Q12" i="44"/>
  <c r="P12" i="44"/>
  <c r="O12" i="44"/>
  <c r="N12" i="44"/>
  <c r="M12" i="44"/>
  <c r="L12" i="44"/>
  <c r="K12" i="44"/>
  <c r="J12" i="44"/>
  <c r="I12" i="44"/>
  <c r="H12" i="44"/>
  <c r="G12" i="44"/>
  <c r="F12" i="44"/>
  <c r="E12" i="44"/>
  <c r="D12" i="44"/>
  <c r="C12" i="44"/>
  <c r="B12" i="44"/>
  <c r="AB11" i="44"/>
  <c r="AA11" i="44"/>
  <c r="Z11" i="44"/>
  <c r="Y11" i="44"/>
  <c r="X11" i="44"/>
  <c r="W11" i="44"/>
  <c r="V11" i="44"/>
  <c r="U11" i="44"/>
  <c r="T11" i="44"/>
  <c r="S11" i="44"/>
  <c r="R11" i="44"/>
  <c r="Q11" i="44"/>
  <c r="P11" i="44"/>
  <c r="O11" i="44"/>
  <c r="N11" i="44"/>
  <c r="M11" i="44"/>
  <c r="L11" i="44"/>
  <c r="K11" i="44"/>
  <c r="J11" i="44"/>
  <c r="I11" i="44"/>
  <c r="H11" i="44"/>
  <c r="G11" i="44"/>
  <c r="F11" i="44"/>
  <c r="E11" i="44"/>
  <c r="D11" i="44"/>
  <c r="C11" i="44"/>
  <c r="B11" i="44"/>
  <c r="AB10" i="44"/>
  <c r="AA10" i="44"/>
  <c r="Z10" i="44"/>
  <c r="Y10" i="44"/>
  <c r="X10" i="44"/>
  <c r="W10" i="44"/>
  <c r="V10" i="44"/>
  <c r="U10" i="44"/>
  <c r="T10" i="44"/>
  <c r="S10" i="44"/>
  <c r="R10" i="44"/>
  <c r="Q10" i="44"/>
  <c r="P10" i="44"/>
  <c r="O10" i="44"/>
  <c r="N10" i="44"/>
  <c r="M10" i="44"/>
  <c r="L10" i="44"/>
  <c r="K10" i="44"/>
  <c r="J10" i="44"/>
  <c r="I10" i="44"/>
  <c r="H10" i="44"/>
  <c r="G10" i="44"/>
  <c r="F10" i="44"/>
  <c r="E10" i="44"/>
  <c r="D10" i="44"/>
  <c r="C10" i="44"/>
  <c r="B10" i="44"/>
  <c r="AB9" i="44"/>
  <c r="AA9" i="44"/>
  <c r="Z9" i="44"/>
  <c r="Y9" i="44"/>
  <c r="X9" i="44"/>
  <c r="W9" i="44"/>
  <c r="V9" i="44"/>
  <c r="U9" i="44"/>
  <c r="T9" i="44"/>
  <c r="S9" i="44"/>
  <c r="R9" i="44"/>
  <c r="Q9" i="44"/>
  <c r="P9" i="44"/>
  <c r="O9" i="44"/>
  <c r="N9" i="44"/>
  <c r="M9" i="44"/>
  <c r="L9" i="44"/>
  <c r="K9" i="44"/>
  <c r="J9" i="44"/>
  <c r="I9" i="44"/>
  <c r="H9" i="44"/>
  <c r="G9" i="44"/>
  <c r="F9" i="44"/>
  <c r="E9" i="44"/>
  <c r="D9" i="44"/>
  <c r="C9" i="44"/>
  <c r="B9" i="44"/>
  <c r="AB8" i="44"/>
  <c r="AA8" i="44"/>
  <c r="Z8" i="44"/>
  <c r="Y8" i="44"/>
  <c r="X8" i="44"/>
  <c r="W8" i="44"/>
  <c r="V8" i="44"/>
  <c r="U8" i="44"/>
  <c r="T8" i="44"/>
  <c r="S8" i="44"/>
  <c r="R8" i="44"/>
  <c r="Q8" i="44"/>
  <c r="P8" i="44"/>
  <c r="O8" i="44"/>
  <c r="N8" i="44"/>
  <c r="M8" i="44"/>
  <c r="L8" i="44"/>
  <c r="K8" i="44"/>
  <c r="J8" i="44"/>
  <c r="I8" i="44"/>
  <c r="H8" i="44"/>
  <c r="G8" i="44"/>
  <c r="F8" i="44"/>
  <c r="E8" i="44"/>
  <c r="D8" i="44"/>
  <c r="C8" i="44"/>
  <c r="B8" i="44"/>
  <c r="B2" i="46" l="1"/>
  <c r="B2" i="45"/>
  <c r="Q23" i="46"/>
  <c r="P23" i="46"/>
  <c r="O23" i="46"/>
  <c r="N23" i="46"/>
  <c r="M23" i="46"/>
  <c r="L23" i="46"/>
  <c r="K23" i="46"/>
  <c r="J23" i="46"/>
  <c r="I23" i="46"/>
  <c r="H23" i="46"/>
  <c r="G23" i="46"/>
  <c r="F23" i="46"/>
  <c r="E23" i="46"/>
  <c r="D23" i="46"/>
  <c r="C23" i="46"/>
  <c r="Q22" i="46"/>
  <c r="P22" i="46"/>
  <c r="O22" i="46"/>
  <c r="N22" i="46"/>
  <c r="M22" i="46"/>
  <c r="L22" i="46"/>
  <c r="K22" i="46"/>
  <c r="J22" i="46"/>
  <c r="I22" i="46"/>
  <c r="H22" i="46"/>
  <c r="G22" i="46"/>
  <c r="F22" i="46"/>
  <c r="E22" i="46"/>
  <c r="D22" i="46"/>
  <c r="C22" i="46"/>
  <c r="Q21" i="46"/>
  <c r="P21" i="46"/>
  <c r="O21" i="46"/>
  <c r="N21" i="46"/>
  <c r="M21" i="46"/>
  <c r="L21" i="46"/>
  <c r="K21" i="46"/>
  <c r="J21" i="46"/>
  <c r="I21" i="46"/>
  <c r="H21" i="46"/>
  <c r="G21" i="46"/>
  <c r="F21" i="46"/>
  <c r="E21" i="46"/>
  <c r="D21" i="46"/>
  <c r="C21" i="46"/>
  <c r="Q20" i="46"/>
  <c r="P20" i="46"/>
  <c r="O20" i="46"/>
  <c r="N20" i="46"/>
  <c r="M20" i="46"/>
  <c r="L20" i="46"/>
  <c r="K20" i="46"/>
  <c r="J20" i="46"/>
  <c r="I20" i="46"/>
  <c r="H20" i="46"/>
  <c r="G20" i="46"/>
  <c r="F20" i="46"/>
  <c r="E20" i="46"/>
  <c r="D20" i="46"/>
  <c r="C20" i="46"/>
  <c r="Q19" i="46"/>
  <c r="P19" i="46"/>
  <c r="O19" i="46"/>
  <c r="N19" i="46"/>
  <c r="M19" i="46"/>
  <c r="L19" i="46"/>
  <c r="K19" i="46"/>
  <c r="J19" i="46"/>
  <c r="I19" i="46"/>
  <c r="H19" i="46"/>
  <c r="G19" i="46"/>
  <c r="F19" i="46"/>
  <c r="E19" i="46"/>
  <c r="D19" i="46"/>
  <c r="C19" i="46"/>
  <c r="Q18" i="46"/>
  <c r="P18" i="46"/>
  <c r="O18" i="46"/>
  <c r="N18" i="46"/>
  <c r="M18" i="46"/>
  <c r="L18" i="46"/>
  <c r="K18" i="46"/>
  <c r="J18" i="46"/>
  <c r="I18" i="46"/>
  <c r="H18" i="46"/>
  <c r="G18" i="46"/>
  <c r="F18" i="46"/>
  <c r="E18" i="46"/>
  <c r="D18" i="46"/>
  <c r="C18" i="46"/>
  <c r="Q17" i="46"/>
  <c r="P17" i="46"/>
  <c r="O17" i="46"/>
  <c r="N17" i="46"/>
  <c r="M17" i="46"/>
  <c r="L17" i="46"/>
  <c r="K17" i="46"/>
  <c r="J17" i="46"/>
  <c r="I17" i="46"/>
  <c r="H17" i="46"/>
  <c r="G17" i="46"/>
  <c r="F17" i="46"/>
  <c r="E17" i="46"/>
  <c r="D17" i="46"/>
  <c r="C17" i="46"/>
  <c r="Q16" i="46"/>
  <c r="P16" i="46"/>
  <c r="O16" i="46"/>
  <c r="N16" i="46"/>
  <c r="M16" i="46"/>
  <c r="L16" i="46"/>
  <c r="K16" i="46"/>
  <c r="J16" i="46"/>
  <c r="I16" i="46"/>
  <c r="H16" i="46"/>
  <c r="G16" i="46"/>
  <c r="F16" i="46"/>
  <c r="E16" i="46"/>
  <c r="D16" i="46"/>
  <c r="C16" i="46"/>
  <c r="Q14" i="46"/>
  <c r="P14" i="46"/>
  <c r="O14" i="46"/>
  <c r="N14" i="46"/>
  <c r="M14" i="46"/>
  <c r="L14" i="46"/>
  <c r="K14" i="46"/>
  <c r="J14" i="46"/>
  <c r="I14" i="46"/>
  <c r="H14" i="46"/>
  <c r="G14" i="46"/>
  <c r="F14" i="46"/>
  <c r="E14" i="46"/>
  <c r="D14" i="46"/>
  <c r="C14" i="46"/>
  <c r="Q13" i="46"/>
  <c r="P13" i="46"/>
  <c r="O13" i="46"/>
  <c r="N13" i="46"/>
  <c r="M13" i="46"/>
  <c r="L13" i="46"/>
  <c r="K13" i="46"/>
  <c r="J13" i="46"/>
  <c r="I13" i="46"/>
  <c r="H13" i="46"/>
  <c r="G13" i="46"/>
  <c r="F13" i="46"/>
  <c r="E13" i="46"/>
  <c r="D13" i="46"/>
  <c r="C13" i="46"/>
  <c r="Q12" i="46"/>
  <c r="P12" i="46"/>
  <c r="O12" i="46"/>
  <c r="N12" i="46"/>
  <c r="M12" i="46"/>
  <c r="L12" i="46"/>
  <c r="K12" i="46"/>
  <c r="J12" i="46"/>
  <c r="I12" i="46"/>
  <c r="H12" i="46"/>
  <c r="G12" i="46"/>
  <c r="F12" i="46"/>
  <c r="E12" i="46"/>
  <c r="D12" i="46"/>
  <c r="C12" i="46"/>
  <c r="Q11" i="46"/>
  <c r="P11" i="46"/>
  <c r="O11" i="46"/>
  <c r="N11" i="46"/>
  <c r="M11" i="46"/>
  <c r="L11" i="46"/>
  <c r="K11" i="46"/>
  <c r="J11" i="46"/>
  <c r="I11" i="46"/>
  <c r="H11" i="46"/>
  <c r="G11" i="46"/>
  <c r="F11" i="46"/>
  <c r="E11" i="46"/>
  <c r="D11" i="46"/>
  <c r="C11" i="46"/>
  <c r="Q10" i="46"/>
  <c r="P10" i="46"/>
  <c r="O10" i="46"/>
  <c r="N10" i="46"/>
  <c r="M10" i="46"/>
  <c r="L10" i="46"/>
  <c r="K10" i="46"/>
  <c r="J10" i="46"/>
  <c r="I10" i="46"/>
  <c r="H10" i="46"/>
  <c r="G10" i="46"/>
  <c r="F10" i="46"/>
  <c r="E10" i="46"/>
  <c r="D10" i="46"/>
  <c r="C10" i="46"/>
  <c r="Q9" i="46"/>
  <c r="P9" i="46"/>
  <c r="O9" i="46"/>
  <c r="N9" i="46"/>
  <c r="M9" i="46"/>
  <c r="L9" i="46"/>
  <c r="K9" i="46"/>
  <c r="J9" i="46"/>
  <c r="I9" i="46"/>
  <c r="H9" i="46"/>
  <c r="G9" i="46"/>
  <c r="F9" i="46"/>
  <c r="E9" i="46"/>
  <c r="D9" i="46"/>
  <c r="C9" i="46"/>
  <c r="Q8" i="46"/>
  <c r="P8" i="46"/>
  <c r="O8" i="46"/>
  <c r="N8" i="46"/>
  <c r="M8" i="46"/>
  <c r="L8" i="46"/>
  <c r="K8" i="46"/>
  <c r="J8" i="46"/>
  <c r="I8" i="46"/>
  <c r="H8" i="46"/>
  <c r="G8" i="46"/>
  <c r="F8" i="46"/>
  <c r="E8" i="46"/>
  <c r="D8" i="46"/>
  <c r="C8" i="46"/>
  <c r="Q7" i="46"/>
  <c r="P7" i="46"/>
  <c r="O7" i="46"/>
  <c r="N7" i="46"/>
  <c r="M7" i="46"/>
  <c r="L7" i="46"/>
  <c r="K7" i="46"/>
  <c r="J7" i="46"/>
  <c r="I7" i="46"/>
  <c r="H7" i="46"/>
  <c r="G7" i="46"/>
  <c r="F7" i="46"/>
  <c r="E7" i="46"/>
  <c r="D7" i="46"/>
  <c r="C7" i="46"/>
  <c r="O46" i="17" l="1"/>
  <c r="N46" i="17"/>
  <c r="K46" i="17"/>
  <c r="J46" i="17"/>
  <c r="I46" i="17"/>
  <c r="H46" i="17"/>
  <c r="G46" i="17"/>
  <c r="F46" i="17"/>
  <c r="E46" i="17"/>
  <c r="D46" i="17"/>
  <c r="C46" i="17"/>
  <c r="B46" i="17"/>
  <c r="B21" i="17" s="1"/>
  <c r="F7" i="16" l="1"/>
  <c r="E7" i="16"/>
  <c r="D7" i="16"/>
  <c r="C7" i="16"/>
  <c r="C26" i="16" s="1"/>
  <c r="B31" i="16"/>
  <c r="D26" i="16" l="1"/>
  <c r="F26" i="16"/>
  <c r="E26" i="16"/>
  <c r="A3" i="43"/>
  <c r="O45" i="17" l="1"/>
  <c r="N45" i="17"/>
  <c r="K45" i="17"/>
  <c r="J45" i="17"/>
  <c r="I45" i="17"/>
  <c r="H45" i="17"/>
  <c r="G45" i="17"/>
  <c r="F45" i="17"/>
  <c r="E45" i="17"/>
  <c r="D45" i="17"/>
  <c r="C45" i="17"/>
  <c r="B45" i="17"/>
  <c r="B20" i="17" s="1"/>
  <c r="I7" i="14" l="1"/>
  <c r="I26" i="14" s="1"/>
  <c r="B7" i="16"/>
  <c r="C7" i="15"/>
  <c r="C26" i="15" s="1"/>
  <c r="D7" i="14"/>
  <c r="D26" i="14" s="1"/>
  <c r="E7" i="14"/>
  <c r="E26" i="14" s="1"/>
  <c r="F7" i="14"/>
  <c r="F26" i="14" s="1"/>
  <c r="G7" i="14"/>
  <c r="G26" i="14" s="1"/>
  <c r="H7" i="14"/>
  <c r="H26" i="14" s="1"/>
  <c r="J7" i="14"/>
  <c r="J26" i="14" s="1"/>
  <c r="D7" i="17"/>
  <c r="D26" i="17" s="1"/>
  <c r="E7" i="17"/>
  <c r="E26" i="17" s="1"/>
  <c r="F7" i="17"/>
  <c r="F26" i="17" s="1"/>
  <c r="R30" i="14"/>
  <c r="B3" i="16"/>
  <c r="O29" i="16" s="1"/>
  <c r="B3" i="15"/>
  <c r="R30" i="15" s="1"/>
  <c r="O29" i="17" s="1"/>
  <c r="B26" i="16"/>
  <c r="B44" i="17"/>
  <c r="B19" i="17" s="1"/>
  <c r="B43" i="17"/>
  <c r="B18" i="17" s="1"/>
  <c r="B42" i="17"/>
  <c r="B17" i="17" s="1"/>
  <c r="B41" i="17"/>
  <c r="B16" i="17" s="1"/>
  <c r="B40" i="17"/>
  <c r="B15" i="17" s="1"/>
  <c r="B39" i="17"/>
  <c r="B14" i="17" s="1"/>
  <c r="B38" i="17"/>
  <c r="B13" i="17" s="1"/>
  <c r="B37" i="17"/>
  <c r="B12" i="17" s="1"/>
  <c r="B36" i="17"/>
  <c r="B11" i="17" s="1"/>
  <c r="B35" i="17"/>
  <c r="B10" i="17" s="1"/>
  <c r="B34" i="17"/>
  <c r="B9" i="17" s="1"/>
  <c r="B33" i="17"/>
  <c r="B8" i="17" s="1"/>
  <c r="B32" i="17"/>
  <c r="B7" i="17" s="1"/>
  <c r="B31" i="17"/>
  <c r="O44" i="17"/>
  <c r="N44" i="17"/>
  <c r="K44" i="17"/>
  <c r="J44" i="17"/>
  <c r="I44" i="17"/>
  <c r="H44" i="17"/>
  <c r="G44" i="17"/>
  <c r="F44" i="17"/>
  <c r="E44" i="17"/>
  <c r="D44" i="17"/>
  <c r="C44" i="17"/>
  <c r="O43" i="17"/>
  <c r="N43" i="17"/>
  <c r="K43" i="17"/>
  <c r="J43" i="17"/>
  <c r="I43" i="17"/>
  <c r="H43" i="17"/>
  <c r="G43" i="17"/>
  <c r="F43" i="17"/>
  <c r="E43" i="17"/>
  <c r="D43" i="17"/>
  <c r="C43" i="17"/>
  <c r="O42" i="17"/>
  <c r="N42" i="17"/>
  <c r="K42" i="17"/>
  <c r="J42" i="17"/>
  <c r="I42" i="17"/>
  <c r="H42" i="17"/>
  <c r="G42" i="17"/>
  <c r="F42" i="17"/>
  <c r="E42" i="17"/>
  <c r="D42" i="17"/>
  <c r="C42" i="17"/>
  <c r="O41" i="17"/>
  <c r="N41" i="17"/>
  <c r="K41" i="17"/>
  <c r="J41" i="17"/>
  <c r="I41" i="17"/>
  <c r="H41" i="17"/>
  <c r="G41" i="17"/>
  <c r="F41" i="17"/>
  <c r="E41" i="17"/>
  <c r="D41" i="17"/>
  <c r="C41" i="17"/>
  <c r="O40" i="17"/>
  <c r="N40" i="17"/>
  <c r="K40" i="17"/>
  <c r="J40" i="17"/>
  <c r="I40" i="17"/>
  <c r="H40" i="17"/>
  <c r="G40" i="17"/>
  <c r="F40" i="17"/>
  <c r="E40" i="17"/>
  <c r="D40" i="17"/>
  <c r="C40" i="17"/>
  <c r="O39" i="17"/>
  <c r="N39" i="17"/>
  <c r="K39" i="17"/>
  <c r="J39" i="17"/>
  <c r="I39" i="17"/>
  <c r="H39" i="17"/>
  <c r="G39" i="17"/>
  <c r="F39" i="17"/>
  <c r="E39" i="17"/>
  <c r="D39" i="17"/>
  <c r="C39" i="17"/>
  <c r="O38" i="17"/>
  <c r="N38" i="17"/>
  <c r="K38" i="17"/>
  <c r="J38" i="17"/>
  <c r="I38" i="17"/>
  <c r="H38" i="17"/>
  <c r="G38" i="17"/>
  <c r="F38" i="17"/>
  <c r="E38" i="17"/>
  <c r="D38" i="17"/>
  <c r="C38" i="17"/>
  <c r="O37" i="17"/>
  <c r="N37" i="17"/>
  <c r="K37" i="17"/>
  <c r="J37" i="17"/>
  <c r="I37" i="17"/>
  <c r="H37" i="17"/>
  <c r="G37" i="17"/>
  <c r="F37" i="17"/>
  <c r="E37" i="17"/>
  <c r="D37" i="17"/>
  <c r="C37" i="17"/>
  <c r="O36" i="17"/>
  <c r="N36" i="17"/>
  <c r="K36" i="17"/>
  <c r="J36" i="17"/>
  <c r="I36" i="17"/>
  <c r="H36" i="17"/>
  <c r="G36" i="17"/>
  <c r="F36" i="17"/>
  <c r="E36" i="17"/>
  <c r="D36" i="17"/>
  <c r="C36" i="17"/>
  <c r="O35" i="17"/>
  <c r="N35" i="17"/>
  <c r="K35" i="17"/>
  <c r="J35" i="17"/>
  <c r="I35" i="17"/>
  <c r="H35" i="17"/>
  <c r="G35" i="17"/>
  <c r="F35" i="17"/>
  <c r="E35" i="17"/>
  <c r="D35" i="17"/>
  <c r="C35" i="17"/>
  <c r="O34" i="17"/>
  <c r="N34" i="17"/>
  <c r="K34" i="17"/>
  <c r="J34" i="17"/>
  <c r="I34" i="17"/>
  <c r="H34" i="17"/>
  <c r="G34" i="17"/>
  <c r="F34" i="17"/>
  <c r="E34" i="17"/>
  <c r="D34" i="17"/>
  <c r="C34" i="17"/>
  <c r="O33" i="17"/>
  <c r="N33" i="17"/>
  <c r="K33" i="17"/>
  <c r="J33" i="17"/>
  <c r="I33" i="17"/>
  <c r="H33" i="17"/>
  <c r="G33" i="17"/>
  <c r="F33" i="17"/>
  <c r="E33" i="17"/>
  <c r="D33" i="17"/>
  <c r="C33" i="17"/>
  <c r="O32" i="17"/>
  <c r="N32" i="17"/>
  <c r="K32" i="17"/>
  <c r="J32" i="17"/>
  <c r="I32" i="17"/>
  <c r="H32" i="17"/>
  <c r="G32" i="17"/>
  <c r="F32" i="17"/>
  <c r="E32" i="17"/>
  <c r="D32" i="17"/>
  <c r="C32" i="17"/>
  <c r="O31" i="17"/>
  <c r="N31" i="17"/>
  <c r="K31" i="17"/>
  <c r="J31" i="17"/>
  <c r="I31" i="17"/>
  <c r="H31" i="17"/>
  <c r="G31" i="17"/>
  <c r="F31" i="17"/>
  <c r="E31" i="17"/>
  <c r="D31" i="17"/>
  <c r="C31" i="17"/>
  <c r="F7" i="15" l="1"/>
  <c r="F26" i="15" s="1"/>
  <c r="J7" i="15"/>
  <c r="J26" i="15" s="1"/>
  <c r="E7" i="15"/>
  <c r="E26" i="15" s="1"/>
  <c r="H7" i="15"/>
  <c r="D7" i="15"/>
  <c r="D26" i="15" s="1"/>
  <c r="I7" i="15"/>
  <c r="G7" i="15"/>
  <c r="G26" i="15" s="1"/>
  <c r="B3" i="17"/>
  <c r="C7" i="17"/>
  <c r="C26" i="17" s="1"/>
  <c r="I26" i="15" l="1"/>
  <c r="H26" i="15"/>
</calcChain>
</file>

<file path=xl/sharedStrings.xml><?xml version="1.0" encoding="utf-8"?>
<sst xmlns="http://schemas.openxmlformats.org/spreadsheetml/2006/main" count="513" uniqueCount="367">
  <si>
    <t>N</t>
  </si>
  <si>
    <t>Assets</t>
  </si>
  <si>
    <t>Liabilities</t>
  </si>
  <si>
    <t>Capital</t>
  </si>
  <si>
    <t>Profit</t>
  </si>
  <si>
    <t>Total Assets</t>
  </si>
  <si>
    <t>Loan Portfolio</t>
  </si>
  <si>
    <t>Total Liabilities</t>
  </si>
  <si>
    <t>Deposits of Individuals</t>
  </si>
  <si>
    <t>Loan Loss Reserves</t>
  </si>
  <si>
    <t>Shareholders' Equity</t>
  </si>
  <si>
    <t>Share Capital</t>
  </si>
  <si>
    <t>Regulatory Capital</t>
  </si>
  <si>
    <t>Total</t>
  </si>
  <si>
    <t>Provisions for Possible Losses</t>
  </si>
  <si>
    <t>Net Interest Income</t>
  </si>
  <si>
    <t>Net Fee and Commission Income</t>
  </si>
  <si>
    <t>Total Interest Income</t>
  </si>
  <si>
    <t>Interest Income from Loans</t>
  </si>
  <si>
    <t>Total Interest Expenses</t>
  </si>
  <si>
    <t>Interest Expenses on Deposits</t>
  </si>
  <si>
    <t>Gain (Loss) on Foreign Exchange Trade</t>
  </si>
  <si>
    <t>GEL</t>
  </si>
  <si>
    <t>FX</t>
  </si>
  <si>
    <t>Deposits' Structure of Banking Sector</t>
  </si>
  <si>
    <t>Deposits of Legal Entities</t>
  </si>
  <si>
    <t>Total Deposits</t>
  </si>
  <si>
    <t>წილი საბანკო სექტორში</t>
  </si>
  <si>
    <t>აქტივები</t>
  </si>
  <si>
    <t>საკრედიტო დაბანდება</t>
  </si>
  <si>
    <t>მთლიანი ვალდებულებები</t>
  </si>
  <si>
    <t>დეპოზიტები</t>
  </si>
  <si>
    <t>არასაბანკო იურიდიული და ფიზიკური პირების დეპოზიტები</t>
  </si>
  <si>
    <t>მ.შ. იურიდიულ პირთა დეპოზიტები</t>
  </si>
  <si>
    <t>მ.შ. ფიზიკურ პირთა დეპოზიტები</t>
  </si>
  <si>
    <t>სააქციო კაპიტალი</t>
  </si>
  <si>
    <t>ათას ლარებში</t>
  </si>
  <si>
    <t>ვალდებულებები</t>
  </si>
  <si>
    <t>კაპიტალი</t>
  </si>
  <si>
    <t>მოგება</t>
  </si>
  <si>
    <t>მთლიანი აქტივები</t>
  </si>
  <si>
    <t>ფულადი სახსრები</t>
  </si>
  <si>
    <t>სესხების შესაძლო დანაკარგების რეზერვი</t>
  </si>
  <si>
    <t>სულ დეპოზიტები</t>
  </si>
  <si>
    <t>ნასესხები სახსრები</t>
  </si>
  <si>
    <t>მ.შ.საწესდებო კაპიტალი</t>
  </si>
  <si>
    <t>საზედამხედველო კაპიტალი</t>
  </si>
  <si>
    <t>Market Share</t>
  </si>
  <si>
    <t>Non Banking Deposits</t>
  </si>
  <si>
    <t>Total Banking Sector</t>
  </si>
  <si>
    <t>Cash Equivalents</t>
  </si>
  <si>
    <t>Borrowed Funds</t>
  </si>
  <si>
    <t>Thausands GEL</t>
  </si>
  <si>
    <t>წმინდა საპროცენტო შემოსავალი</t>
  </si>
  <si>
    <t>წმინდა საკომისიო შემოსავალი</t>
  </si>
  <si>
    <t>წმინდა მოგება</t>
  </si>
  <si>
    <t>მთლიანი აქტივების მოცულობა</t>
  </si>
  <si>
    <t>დანახარჯები აქტივების შესაძლო დანაკარგების მიხედვით</t>
  </si>
  <si>
    <t>მთლიანი საპროცენტო შემოსავალი</t>
  </si>
  <si>
    <t>მ.შ. საპროცენტო შემოსავლები სესხებიდან</t>
  </si>
  <si>
    <t>მთლიანი საპროცენტო ხარჯი</t>
  </si>
  <si>
    <t>მ.შ. დეპოზიტებზე გადახდილი პროცენტები</t>
  </si>
  <si>
    <t>წმინდა არასაპროცენტო შემოსავალი</t>
  </si>
  <si>
    <t>NET Interest Income</t>
  </si>
  <si>
    <t>NET Income</t>
  </si>
  <si>
    <t>Net Non-Interest Income</t>
  </si>
  <si>
    <t>სულ</t>
  </si>
  <si>
    <t>ლარი</t>
  </si>
  <si>
    <t>სებ–ის დეპოზიტები</t>
  </si>
  <si>
    <t>კომერციული ბანკების დეპოზიტები</t>
  </si>
  <si>
    <t>იურიდიული პირების დეპოზიტები</t>
  </si>
  <si>
    <t>რეზიდენტი იურიდიული პირების დეპოზიტები</t>
  </si>
  <si>
    <t>არარეზიდენტი იურიდიული პირების დეპოზიტები</t>
  </si>
  <si>
    <t>ფიზიკური პირების დეპოზიტები</t>
  </si>
  <si>
    <t>რეზიდენტი ფიზიკური პირების დეპოზიტები</t>
  </si>
  <si>
    <t>არარეზიდენტი ფიზიკური პირების დეპოზიტები</t>
  </si>
  <si>
    <t>ვადიანი დეპოზიტები</t>
  </si>
  <si>
    <t>მოგება აქტივებზე ROA, გაწლიურებული</t>
  </si>
  <si>
    <t>მოგება კაპიტალზე ROE, გაწლიურებული</t>
  </si>
  <si>
    <t>Return on Assets - ROA, Annualized</t>
  </si>
  <si>
    <t>Return on Equity - ROE, Annualized</t>
  </si>
  <si>
    <t>კონსოლიდირებული</t>
  </si>
  <si>
    <t>სახელმწიფო ორგანიზაციები</t>
  </si>
  <si>
    <t xml:space="preserve">საფინანსო ინსტიტუტები </t>
  </si>
  <si>
    <t>უძრავი ქონების დეველოპმენტი</t>
  </si>
  <si>
    <t>უძრავი ქონების მენეჯმენტი</t>
  </si>
  <si>
    <t>სამშენებლო კომპანიები (არა დეველოპერები)</t>
  </si>
  <si>
    <t>სამშენებლო მასალების მოპოვება, წარმოება და ვაჭრობა</t>
  </si>
  <si>
    <t>სამომხმარებლო საქონლის წარმოება</t>
  </si>
  <si>
    <t>ვაჭრობა (სხვა)</t>
  </si>
  <si>
    <t>წარმოება (სხვა)</t>
  </si>
  <si>
    <t>სასტუმროები და ტურიზმი</t>
  </si>
  <si>
    <t>რესტორნები, ბარები, კაფეები და სწრაფი კვების ობიექტები</t>
  </si>
  <si>
    <t>მძიმე მრეწველობა</t>
  </si>
  <si>
    <t>ენერგეტიკა</t>
  </si>
  <si>
    <t>ავტომობილების დილერები</t>
  </si>
  <si>
    <t>ჯანდაცვა</t>
  </si>
  <si>
    <t>ფარმაცევტიკა</t>
  </si>
  <si>
    <t>ტელეკომუნიკაცია</t>
  </si>
  <si>
    <t>სერვისი</t>
  </si>
  <si>
    <t>სოფლის მეურნეობის სექტორი</t>
  </si>
  <si>
    <t>საცალო პროდუქტები</t>
  </si>
  <si>
    <t>მომენტალური განვადება</t>
  </si>
  <si>
    <t>ოვერდრაფტები</t>
  </si>
  <si>
    <t>საკრედიტო ბარათები</t>
  </si>
  <si>
    <t>იპოთეკური სესხები</t>
  </si>
  <si>
    <t>Table N 7 - Credit portfolio by sectors</t>
  </si>
  <si>
    <t>State</t>
  </si>
  <si>
    <t>Financial Institutions</t>
  </si>
  <si>
    <t>Real Estate Management</t>
  </si>
  <si>
    <t>Construction Companies</t>
  </si>
  <si>
    <t>Production and Trade of Construction Materials</t>
  </si>
  <si>
    <t>Trade of Consumer Foods and Goods</t>
  </si>
  <si>
    <t>Production of Consumer Foods and Goods</t>
  </si>
  <si>
    <t>Production and Trade of Durable Goods</t>
  </si>
  <si>
    <t>Production and Trade of Clothes, Shoes and Textiles</t>
  </si>
  <si>
    <t>Trade (Other)</t>
  </si>
  <si>
    <t>Other Production</t>
  </si>
  <si>
    <t>Hotels, Tourism</t>
  </si>
  <si>
    <t>Restaurants</t>
  </si>
  <si>
    <t>Industry</t>
  </si>
  <si>
    <t>Energy</t>
  </si>
  <si>
    <t>Auto Dealers</t>
  </si>
  <si>
    <t>Health Care</t>
  </si>
  <si>
    <t>Pharmacy</t>
  </si>
  <si>
    <t>Telecommunication</t>
  </si>
  <si>
    <t>Service</t>
  </si>
  <si>
    <t>Agro</t>
  </si>
  <si>
    <t>Retail</t>
  </si>
  <si>
    <t>Car Loans</t>
  </si>
  <si>
    <t>Consumer Loans</t>
  </si>
  <si>
    <t>Momental Installments</t>
  </si>
  <si>
    <t>Payrolls (Overdrafts)</t>
  </si>
  <si>
    <t>Credit Cards</t>
  </si>
  <si>
    <t>Mortgages</t>
  </si>
  <si>
    <t>For Finished Property</t>
  </si>
  <si>
    <t>For in Progress Property</t>
  </si>
  <si>
    <t>საქართველოს ბანკი</t>
  </si>
  <si>
    <t>თი–ბი–სი ბანკი</t>
  </si>
  <si>
    <t>ლიბერთი ბანკი</t>
  </si>
  <si>
    <t>ვი–თი–ბი ბანკი</t>
  </si>
  <si>
    <t>პროკრედიტ ბანკი</t>
  </si>
  <si>
    <t>ბაზის ბანკი</t>
  </si>
  <si>
    <t>ქართუ ბანკი</t>
  </si>
  <si>
    <t>ტერა ბანკი</t>
  </si>
  <si>
    <t>კრედო ბანკი</t>
  </si>
  <si>
    <t>ხალიკ ბანკი</t>
  </si>
  <si>
    <t>ზირაათ ბანკი</t>
  </si>
  <si>
    <t>Bank of Georgia</t>
  </si>
  <si>
    <t>TBC Bank</t>
  </si>
  <si>
    <t>Liberty Bank</t>
  </si>
  <si>
    <t>VTB Bank Georgia</t>
  </si>
  <si>
    <t>ProCredit Bank</t>
  </si>
  <si>
    <t>Basis Bank</t>
  </si>
  <si>
    <t>Cartu Bank</t>
  </si>
  <si>
    <t>Tera bank</t>
  </si>
  <si>
    <t>Credo Bank</t>
  </si>
  <si>
    <t>HALYK Bank</t>
  </si>
  <si>
    <t>Pasha Bank</t>
  </si>
  <si>
    <t>Ziraat Bank</t>
  </si>
  <si>
    <t>Silk Bank</t>
  </si>
  <si>
    <t>სილქ ბანკი</t>
  </si>
  <si>
    <t xml:space="preserve">სახელმწიფო ინსტიტუტებისა და სახელმწიფო კონტროლს დაქვემდებარებულ ორგანიზაციებიდან მოზიდული უზრუნველყოფილი დეპოზიტები
</t>
  </si>
  <si>
    <t>Secured deposits of government institutions and government controlled entities</t>
  </si>
  <si>
    <t>პეისერა</t>
  </si>
  <si>
    <t>Paysera</t>
  </si>
  <si>
    <t>სხვა</t>
  </si>
  <si>
    <t>მოთხოვნამდე დეპოზიტები</t>
  </si>
  <si>
    <t>მიმდინარე დეპოზიტები</t>
  </si>
  <si>
    <t>სადეპოზიტო სერტიფიკატები (CD)</t>
  </si>
  <si>
    <t>ყველა სახის დეპოზიტები</t>
  </si>
  <si>
    <t>ფინანსური სექტორის დეპოზიტები</t>
  </si>
  <si>
    <t>რეზიდენტი კომერციული ბანკების დეპოზიტები</t>
  </si>
  <si>
    <t>არარეზიდენტი კომერციული ბანკების დეპოზიტები</t>
  </si>
  <si>
    <t>არასაბანკო ფინანსური ინსტიტუტების დეპოზიტები</t>
  </si>
  <si>
    <t>რეზიდენტი არასაბანკო ფინანსური ინსტიტუტების დეპოზიტები</t>
  </si>
  <si>
    <t>არარეზიდენტი არასაბანკო ფინანსური ინსტიტუტების დეპოზიტები</t>
  </si>
  <si>
    <t>სულ ფინანსური სექტორის დეპოზიტები</t>
  </si>
  <si>
    <t>არაფინანსური სექტორის დეპოზიტები</t>
  </si>
  <si>
    <t>სულ არასაბანკო იურიდიული და ფიზიკური პირების დეპოზიტები</t>
  </si>
  <si>
    <t>მოგება–ზარალი ვალუტის ყიდვა–გაყიდვის ოპერაციებიდან</t>
  </si>
  <si>
    <t>ცხრილი N5 – დეპოზიტების სტრუქტურა საბანკო სექტორში</t>
  </si>
  <si>
    <t>Other</t>
  </si>
  <si>
    <t>ფინანსური ინსტრუმენტის ამორტიზირებული ღირებულება</t>
  </si>
  <si>
    <t>ფინანსური ინსტრუმენტის მოსალოდნელი საკრედიტო ზარალი (BANK)</t>
  </si>
  <si>
    <t>სესხის ძირი თანხით შეწონილი საპროცენტო განაკვეთი</t>
  </si>
  <si>
    <t>სესხის ძირი თანხით შეწონილი საშუალო საკონტრაქტო ვადიანობა სტოკზე (თვე)</t>
  </si>
  <si>
    <t>91 და მეტი დღით ვადაგადაცილებული  ფინანსური ინსტრუმენტების ამორტიზებული ღირებულება</t>
  </si>
  <si>
    <t>1-ი დონის (BANK) საკრედიტო რისკი ფინანსური ინსტრუმენტების ამორტიზირებული ღირებულება</t>
  </si>
  <si>
    <t>მე-2 დონის (BANK) საკრედიტო რისკი ფინანსური ინსტრუმენტების ამორტიზირებული ღირებულება</t>
  </si>
  <si>
    <t>მე-3 დონის (BANK)  საკრედიტო რისკი ფინანსური ინსტრუმენტების ამორტიზირებული ღირებულება</t>
  </si>
  <si>
    <t>შეძენილი ან გამოშვებული, გაუფასურებული (POCI) (BANK)  ფინანსური ინსტრუმენტების ამორტიზირებული ღირებულება</t>
  </si>
  <si>
    <t>საბითუმო ლომბარდი</t>
  </si>
  <si>
    <t>სამომხმარებლო საქონლით ვაჭრობა</t>
  </si>
  <si>
    <t>ხანგრძლივი მოხმარების სამომხმარებლო საქონლის წარმოება და ვაჭრობა</t>
  </si>
  <si>
    <t>ფეხსაცმლის, ტანსაცმლისა და ტექსტილის წარმოება და ვაჭრობა</t>
  </si>
  <si>
    <t>ბენზინგასამართი სადგურები და ბენზინის იმპორტიორები</t>
  </si>
  <si>
    <t>მათ შორის: ექსპორტიორები</t>
  </si>
  <si>
    <t>სატრანსპორტო სესხები</t>
  </si>
  <si>
    <t>სამომხმარებლო სესხები</t>
  </si>
  <si>
    <t>სწრაფი სესხები (Pay Day Loans)</t>
  </si>
  <si>
    <t>იპოთეკური სესხები - დასრულებული უძრავი ქონების შეძენა</t>
  </si>
  <si>
    <t>იპოთეკური სესხები - მშენებლობა, მშენებლობის პროცესში მყოფი უძრავი ქონების შეძენა</t>
  </si>
  <si>
    <t>იპოთეკური სესხები - უძრავი ქონების რემონტისათვის</t>
  </si>
  <si>
    <t>საცალო ლომბარდული სესხები</t>
  </si>
  <si>
    <t>სტუდენტური სესხები</t>
  </si>
  <si>
    <t xml:space="preserve">კორპორატიული სეგმენტი </t>
  </si>
  <si>
    <t xml:space="preserve">მცირე და საშუალო სეგმენტი </t>
  </si>
  <si>
    <t>მიკრო სეგმენტი</t>
  </si>
  <si>
    <t xml:space="preserve">საცალო სეგმენტი </t>
  </si>
  <si>
    <t>სექტორები, საცალო პროდუქტები</t>
  </si>
  <si>
    <t>ცხრილი N6 - სასესხო პორტფელი სექტორების მიხედვით</t>
  </si>
  <si>
    <t>Sectors, retail products</t>
  </si>
  <si>
    <t>Oil Importers and Retailers</t>
  </si>
  <si>
    <t>i.a. Exporters</t>
  </si>
  <si>
    <t>Pay Day Loans</t>
  </si>
  <si>
    <t>For Housing Rennovations</t>
  </si>
  <si>
    <t>Student Loans</t>
  </si>
  <si>
    <t>Retail Pawn Shop Loans</t>
  </si>
  <si>
    <t>Wholesale Pawn Shop</t>
  </si>
  <si>
    <t>Corporate Segment</t>
  </si>
  <si>
    <t>SME Segment</t>
  </si>
  <si>
    <t>Micro Segment</t>
  </si>
  <si>
    <t>Retail Segment</t>
  </si>
  <si>
    <t>ECL (BANK)</t>
  </si>
  <si>
    <t>Amortised Cost</t>
  </si>
  <si>
    <t>Interest rate weighted by loan principal</t>
  </si>
  <si>
    <t>Average contract maturity on stock weighted by loan principal (month)</t>
  </si>
  <si>
    <t>Amortised cost of financial instruments overdue by 91 days and more</t>
  </si>
  <si>
    <t>Amortised cost of Stage 1 (BANK) financial instruments</t>
  </si>
  <si>
    <t>Amortised cost of Stage 2 (BANK) financial isntruments</t>
  </si>
  <si>
    <t>Amortised cost of Stage 3 (BANK) financial instruments</t>
  </si>
  <si>
    <t>Amortised cost of purchased or originated, credit-impaired (POCI) (BANK) financial instruments</t>
  </si>
  <si>
    <t>Real Estate Development</t>
  </si>
  <si>
    <t>წმინდა საკომისიო შემოსავალი მომსახურების მიხედვით</t>
  </si>
  <si>
    <t>მოგება გადასახადის გადახდამდე</t>
  </si>
  <si>
    <t>Net Fee and Commission Income from Services</t>
  </si>
  <si>
    <t>Net Income Before Taxes</t>
  </si>
  <si>
    <t>პაშაბანკი</t>
  </si>
  <si>
    <t>იშ ბანკ</t>
  </si>
  <si>
    <t>IS Bank</t>
  </si>
  <si>
    <t>უცხ. ვალუტა</t>
  </si>
  <si>
    <t>Current (Accounts) Deposits</t>
  </si>
  <si>
    <t>Demand Deposits</t>
  </si>
  <si>
    <t>Time Deposits</t>
  </si>
  <si>
    <t>Certificates of Deposit (CD)</t>
  </si>
  <si>
    <t>All Deposits</t>
  </si>
  <si>
    <t>Financial Sector Deposits</t>
  </si>
  <si>
    <t>NBG Deposits</t>
  </si>
  <si>
    <t>Commercial Banks Deposits</t>
  </si>
  <si>
    <t>Resident banks</t>
  </si>
  <si>
    <t>Non-resident banks</t>
  </si>
  <si>
    <t>Nonbank Financial Institutions Deposits</t>
  </si>
  <si>
    <t>Resident nonbank financial institutes</t>
  </si>
  <si>
    <t>Non-resident nonbank financial institutes</t>
  </si>
  <si>
    <t>Total Financial Sector Deposits</t>
  </si>
  <si>
    <t>Non-financial Sector Deposits</t>
  </si>
  <si>
    <t>Resident legal entitites</t>
  </si>
  <si>
    <t>Non-resident legal entities</t>
  </si>
  <si>
    <t>Resident individuals</t>
  </si>
  <si>
    <t>Non-resident individuals</t>
  </si>
  <si>
    <t>Total Non-financial Sector Deposits</t>
  </si>
  <si>
    <t>ათასი ლარი</t>
  </si>
  <si>
    <t>Consolidated</t>
  </si>
  <si>
    <t>Interbank Financial Instruments</t>
  </si>
  <si>
    <t>ბანკთაშორისი ფინანსური ინსტრუმენტები</t>
  </si>
  <si>
    <t>საკრედიტო პორტფელი (ბანკთაშორისი სესხების გარდა)</t>
  </si>
  <si>
    <t>Credit Portfolio (w/o Interbank financial instruments)</t>
  </si>
  <si>
    <t>Deposits of non-bank financial institutions</t>
  </si>
  <si>
    <t/>
  </si>
  <si>
    <t>პეივბანკი</t>
  </si>
  <si>
    <t>PaveBank</t>
  </si>
  <si>
    <t>ჰეშბანკი</t>
  </si>
  <si>
    <t>HashBank</t>
  </si>
  <si>
    <t>in 1000 GEL</t>
  </si>
  <si>
    <t>მთლიანი არასაპროცენტო ხარჯი</t>
  </si>
  <si>
    <t>Total non-Interest Expenses</t>
  </si>
  <si>
    <t>Non Interest Income/Expenses</t>
  </si>
  <si>
    <t>Interest Income/Expenses</t>
  </si>
  <si>
    <t>არასაპროცენტო შემოსავლები/ხარჯები</t>
  </si>
  <si>
    <t>საპროცენტო შემოსავლები/ხარჯები</t>
  </si>
  <si>
    <t>ცხრილი N 1 – კომერციული ბანკების/მიკრობანკების ფინანსური მონაცემები საბალანსო უწყისის მიხედვით</t>
  </si>
  <si>
    <t>ბანკის/მიკრობანკის დასახელება</t>
  </si>
  <si>
    <t>Name of The Bank/Microbank</t>
  </si>
  <si>
    <t>Income Statement Financial Data of Commercial Banks/Microbanks Operating in Georgia</t>
  </si>
  <si>
    <t xml:space="preserve">ცხრილი N 2 – კომერციული ბანკების/მიკრობანკების ფინანსური მონაცემები მოგება–ზარალის უწყისის მიხედვით </t>
  </si>
  <si>
    <t>Balance Sheet Financial Data of Commercial Banks/Microbanks Operating in Georgia</t>
  </si>
  <si>
    <t>მიკრობანკი ემბისი</t>
  </si>
  <si>
    <t>მიკრობანკი კრისტალი</t>
  </si>
  <si>
    <t>Microbank Crystal</t>
  </si>
  <si>
    <t>Microbank MBC</t>
  </si>
  <si>
    <t>ცხრილი N7 - სასესხო პორტფელის განაწილება</t>
  </si>
  <si>
    <t>Table N 7 - Credit portfolio distribution</t>
  </si>
  <si>
    <t>სესხების რაოდენობა</t>
  </si>
  <si>
    <t>წილი სესხების მთლიან რაოდენობაში</t>
  </si>
  <si>
    <t>წილი სესხების მთლიან მოცულობაში</t>
  </si>
  <si>
    <t>1 თვის ჩათვლით</t>
  </si>
  <si>
    <t>1 თვიდან 3 თვის ჩათვლით</t>
  </si>
  <si>
    <t>3 თვიდან 6 თვის ჩათვლით</t>
  </si>
  <si>
    <t>6 თვიდან 1 წლის ჩათვლით</t>
  </si>
  <si>
    <t>1 წლიდან 2 წლის ჩათვლით</t>
  </si>
  <si>
    <t>2 წლიდან 5 წლის ჩათვლით</t>
  </si>
  <si>
    <t>5 წლიდან 10 წლის ჩათვლით</t>
  </si>
  <si>
    <t>10 წელზე მეტი</t>
  </si>
  <si>
    <t>Up to 1 Month</t>
  </si>
  <si>
    <t>1-3 Months</t>
  </si>
  <si>
    <t>3-6 Months</t>
  </si>
  <si>
    <t>6-12 Months</t>
  </si>
  <si>
    <t>1-2 Years</t>
  </si>
  <si>
    <t>2-5 Years</t>
  </si>
  <si>
    <t>5-10Years</t>
  </si>
  <si>
    <t>more than 12 Years</t>
  </si>
  <si>
    <t xml:space="preserve">Total </t>
  </si>
  <si>
    <t>Number of Loans</t>
  </si>
  <si>
    <t>% of Total Number</t>
  </si>
  <si>
    <t>% of Total Amount</t>
  </si>
  <si>
    <t>by contract maturity</t>
  </si>
  <si>
    <t>საკონტრაქტო ვადიანობის მიხედვით</t>
  </si>
  <si>
    <t>up to 1,000 GEL</t>
  </si>
  <si>
    <t>1,000 - 2,000 GEL</t>
  </si>
  <si>
    <t>2,000 - 20,000 GEL</t>
  </si>
  <si>
    <t>20,000 - 50,000 GEL</t>
  </si>
  <si>
    <t>50,000 - 100,000 GEL</t>
  </si>
  <si>
    <t>100,000 - 500,000 GEL</t>
  </si>
  <si>
    <t>500,000 - 1,000,000 GEL</t>
  </si>
  <si>
    <t>1,000,000 - 2,000,000 GEL</t>
  </si>
  <si>
    <t>2,000,000 - 5,000,000 GEL</t>
  </si>
  <si>
    <t>more than 5,000,000 GEL</t>
  </si>
  <si>
    <t>by contract amount</t>
  </si>
  <si>
    <t>1 GELდან 1,000 GELს ჩათვლით</t>
  </si>
  <si>
    <t>1,000 GELდან 2,000 GELს ჩათვლით</t>
  </si>
  <si>
    <t>2,000 GELდან 20,000 GELს ჩათვლით</t>
  </si>
  <si>
    <t>20,000 GELდან 50,000 GELს ჩათვლით</t>
  </si>
  <si>
    <t>50,000 GELდან 100,000 GELს ჩათვლით</t>
  </si>
  <si>
    <t>100,000 GELდან 500,000 GELს ჩათვლით</t>
  </si>
  <si>
    <t>500,000 GELდან 1,000,000 GELს ჩათვლით</t>
  </si>
  <si>
    <t>1,000,000 GELდან 2,000,000 GELს ჩათვლით</t>
  </si>
  <si>
    <t>2,000,000 GELდან 5,000,000 GELს ჩათვლით</t>
  </si>
  <si>
    <t>5,000,000 ლარზე მეტი</t>
  </si>
  <si>
    <t>საკონტრაქტო თანხის მიხედვით</t>
  </si>
  <si>
    <t>0 % დან 5 % ჩათვლით</t>
  </si>
  <si>
    <t>5 % დან 10 % ჩათვლით</t>
  </si>
  <si>
    <t>10 % დან 15 % ჩათვლით</t>
  </si>
  <si>
    <t>15 % დან 20 % ჩათვლით</t>
  </si>
  <si>
    <t>20 % დან 25 % ჩათვლით</t>
  </si>
  <si>
    <t>25 % დან 30 % ჩათვლით</t>
  </si>
  <si>
    <t>30 % დან 35 % ჩათვლით</t>
  </si>
  <si>
    <t>35 % დან 40 % ჩათვლით</t>
  </si>
  <si>
    <t>40 % დან 45 % ჩათვლით</t>
  </si>
  <si>
    <t>45 % დან 50 % ჩათვლით</t>
  </si>
  <si>
    <t>50 % ზე მეტი</t>
  </si>
  <si>
    <t>საკონტრაქტო საპროცენტო განაკვეთის მიხედვით</t>
  </si>
  <si>
    <t>0%-5%</t>
  </si>
  <si>
    <t>5%-10%</t>
  </si>
  <si>
    <t>10%-15%</t>
  </si>
  <si>
    <t>15%-20%</t>
  </si>
  <si>
    <t>20%-25%</t>
  </si>
  <si>
    <t>25%-30%</t>
  </si>
  <si>
    <t>30%-35%</t>
  </si>
  <si>
    <t>35%-40%</t>
  </si>
  <si>
    <t>40%-45%</t>
  </si>
  <si>
    <t>45%-50%</t>
  </si>
  <si>
    <t>more than 50%</t>
  </si>
  <si>
    <t>by contract interest rate</t>
  </si>
  <si>
    <t>სესხების ძირი თანხის მოცულობა</t>
  </si>
  <si>
    <t>Principal Amount of Loans</t>
  </si>
  <si>
    <t>სხვაობა: საიჯარო მოთხოვნები, რომლებსაც ბანკი ვერ აკლასიფიცირებს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</si>
</sst>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_-* #,##0.00_$_-;\-* #,##0.00_$_-;_-* &quot;-&quot;??_$_-;_-@_-"/>
    <numFmt numFmtId="165" formatCode="_(* #,##0_);_(* \(#,##0\);_(* &quot;-&quot;??_);_(@_)"/>
    <numFmt numFmtId="166" formatCode="#,##0,"/>
    <numFmt numFmtId="167" formatCode="dd\/mm\/yyyy\ \მ\დ\გ\ო\მ\ა\რ\ე\ო\ბ\ი\თ"/>
    <numFmt numFmtId="168" formatCode="&quot;as on &quot;\ mmmm\ dd\,\ yyyy"/>
    <numFmt numFmtId="169" formatCode="&quot;as of &quot;\ mmmm\ dd\,\ yyyy"/>
    <numFmt numFmtId="170" formatCode="_(* #,##0.0_);_(* \(#,##0.0\);_(* &quot;-&quot;??_);_(@_)"/>
    <numFmt numFmtId="171" formatCode="_-* #,##0_$_-;\-* #,##0_$_-;_-* &quot;-&quot;??_$_-;_-@_-"/>
  </numFmts>
  <fonts count="21" x14ac:knownFonts="1">
    <font>
      <sz val="10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</font>
    <font>
      <b/>
      <u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164" fontId="6" fillId="0" borderId="0" applyFill="0" applyBorder="0" applyAlignment="0" applyProtection="0"/>
    <xf numFmtId="9" fontId="6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20">
    <xf numFmtId="0" fontId="0" fillId="0" borderId="0" xfId="0"/>
    <xf numFmtId="0" fontId="10" fillId="0" borderId="0" xfId="0" applyFont="1" applyFill="1"/>
    <xf numFmtId="0" fontId="10" fillId="0" borderId="0" xfId="0" applyFont="1"/>
    <xf numFmtId="0" fontId="10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12" fillId="0" borderId="0" xfId="0" applyFont="1" applyProtection="1"/>
    <xf numFmtId="16" fontId="12" fillId="0" borderId="0" xfId="0" applyNumberFormat="1" applyFont="1" applyProtection="1"/>
    <xf numFmtId="0" fontId="12" fillId="0" borderId="4" xfId="0" applyFont="1" applyBorder="1" applyAlignment="1" applyProtection="1">
      <alignment horizontal="center" vertical="center" textRotation="90" wrapText="1"/>
    </xf>
    <xf numFmtId="0" fontId="12" fillId="0" borderId="3" xfId="0" applyFont="1" applyBorder="1" applyAlignment="1" applyProtection="1">
      <alignment horizontal="center" vertical="center" textRotation="90" wrapText="1"/>
    </xf>
    <xf numFmtId="0" fontId="12" fillId="0" borderId="5" xfId="0" applyFont="1" applyBorder="1" applyAlignment="1" applyProtection="1">
      <alignment horizontal="center" vertical="center" textRotation="90" wrapText="1"/>
    </xf>
    <xf numFmtId="0" fontId="12" fillId="0" borderId="0" xfId="0" applyFont="1" applyAlignment="1" applyProtection="1">
      <alignment wrapText="1"/>
    </xf>
    <xf numFmtId="10" fontId="10" fillId="2" borderId="6" xfId="2" applyNumberFormat="1" applyFont="1" applyFill="1" applyBorder="1" applyAlignment="1" applyProtection="1">
      <alignment horizontal="left"/>
    </xf>
    <xf numFmtId="10" fontId="13" fillId="2" borderId="7" xfId="3" applyNumberFormat="1" applyFont="1" applyFill="1" applyBorder="1" applyAlignment="1" applyProtection="1">
      <alignment horizontal="right"/>
    </xf>
    <xf numFmtId="10" fontId="13" fillId="2" borderId="2" xfId="3" applyNumberFormat="1" applyFont="1" applyFill="1" applyBorder="1" applyAlignment="1" applyProtection="1">
      <alignment horizontal="right"/>
    </xf>
    <xf numFmtId="10" fontId="10" fillId="0" borderId="6" xfId="2" applyNumberFormat="1" applyFont="1" applyFill="1" applyBorder="1" applyAlignment="1" applyProtection="1">
      <alignment horizontal="left"/>
    </xf>
    <xf numFmtId="10" fontId="13" fillId="0" borderId="7" xfId="3" applyNumberFormat="1" applyFont="1" applyFill="1" applyBorder="1" applyAlignment="1" applyProtection="1">
      <alignment horizontal="right"/>
    </xf>
    <xf numFmtId="10" fontId="13" fillId="0" borderId="2" xfId="3" applyNumberFormat="1" applyFont="1" applyFill="1" applyBorder="1" applyAlignment="1" applyProtection="1">
      <alignment horizontal="right"/>
    </xf>
    <xf numFmtId="1" fontId="9" fillId="0" borderId="8" xfId="2" applyNumberFormat="1" applyFont="1" applyFill="1" applyBorder="1" applyAlignment="1" applyProtection="1">
      <alignment horizontal="center" vertical="center"/>
    </xf>
    <xf numFmtId="10" fontId="9" fillId="0" borderId="9" xfId="2" applyNumberFormat="1" applyFont="1" applyFill="1" applyBorder="1" applyAlignment="1" applyProtection="1">
      <alignment horizontal="left"/>
    </xf>
    <xf numFmtId="10" fontId="14" fillId="0" borderId="8" xfId="3" applyNumberFormat="1" applyFont="1" applyFill="1" applyBorder="1" applyAlignment="1" applyProtection="1">
      <alignment horizontal="right"/>
    </xf>
    <xf numFmtId="10" fontId="14" fillId="0" borderId="10" xfId="3" applyNumberFormat="1" applyFont="1" applyFill="1" applyBorder="1" applyAlignment="1" applyProtection="1">
      <alignment horizontal="right"/>
    </xf>
    <xf numFmtId="10" fontId="14" fillId="0" borderId="9" xfId="3" applyNumberFormat="1" applyFont="1" applyFill="1" applyBorder="1" applyAlignment="1" applyProtection="1">
      <alignment horizontal="right"/>
    </xf>
    <xf numFmtId="165" fontId="7" fillId="0" borderId="0" xfId="1" applyNumberFormat="1" applyFont="1" applyProtection="1"/>
    <xf numFmtId="166" fontId="10" fillId="2" borderId="7" xfId="0" applyNumberFormat="1" applyFont="1" applyFill="1" applyBorder="1" applyAlignment="1" applyProtection="1">
      <alignment horizontal="right"/>
    </xf>
    <xf numFmtId="166" fontId="10" fillId="2" borderId="2" xfId="0" applyNumberFormat="1" applyFont="1" applyFill="1" applyBorder="1" applyAlignment="1" applyProtection="1">
      <alignment horizontal="right"/>
    </xf>
    <xf numFmtId="166" fontId="10" fillId="2" borderId="6" xfId="0" applyNumberFormat="1" applyFont="1" applyFill="1" applyBorder="1" applyAlignment="1" applyProtection="1">
      <alignment horizontal="right"/>
    </xf>
    <xf numFmtId="166" fontId="10" fillId="0" borderId="7" xfId="0" applyNumberFormat="1" applyFont="1" applyFill="1" applyBorder="1" applyAlignment="1" applyProtection="1">
      <alignment horizontal="right"/>
    </xf>
    <xf numFmtId="166" fontId="10" fillId="0" borderId="2" xfId="0" applyNumberFormat="1" applyFont="1" applyFill="1" applyBorder="1" applyAlignment="1" applyProtection="1">
      <alignment horizontal="right"/>
    </xf>
    <xf numFmtId="166" fontId="10" fillId="0" borderId="6" xfId="0" applyNumberFormat="1" applyFont="1" applyFill="1" applyBorder="1" applyAlignment="1" applyProtection="1">
      <alignment horizontal="right"/>
    </xf>
    <xf numFmtId="10" fontId="10" fillId="2" borderId="7" xfId="2" applyNumberFormat="1" applyFont="1" applyFill="1" applyBorder="1" applyAlignment="1" applyProtection="1">
      <alignment horizontal="right"/>
    </xf>
    <xf numFmtId="10" fontId="10" fillId="2" borderId="2" xfId="2" applyNumberFormat="1" applyFont="1" applyFill="1" applyBorder="1" applyAlignment="1" applyProtection="1">
      <alignment horizontal="right"/>
    </xf>
    <xf numFmtId="10" fontId="10" fillId="2" borderId="6" xfId="2" applyNumberFormat="1" applyFont="1" applyFill="1" applyBorder="1" applyAlignment="1" applyProtection="1">
      <alignment horizontal="right"/>
    </xf>
    <xf numFmtId="10" fontId="10" fillId="0" borderId="7" xfId="2" applyNumberFormat="1" applyFont="1" applyFill="1" applyBorder="1" applyAlignment="1" applyProtection="1">
      <alignment horizontal="right"/>
    </xf>
    <xf numFmtId="10" fontId="10" fillId="0" borderId="2" xfId="2" applyNumberFormat="1" applyFont="1" applyFill="1" applyBorder="1" applyAlignment="1" applyProtection="1">
      <alignment horizontal="right"/>
    </xf>
    <xf numFmtId="10" fontId="10" fillId="0" borderId="6" xfId="2" applyNumberFormat="1" applyFont="1" applyFill="1" applyBorder="1" applyAlignment="1" applyProtection="1">
      <alignment horizontal="right"/>
    </xf>
    <xf numFmtId="0" fontId="10" fillId="0" borderId="3" xfId="0" applyFont="1" applyBorder="1" applyAlignment="1" applyProtection="1">
      <alignment horizontal="center" vertical="center" textRotation="90" wrapText="1"/>
    </xf>
    <xf numFmtId="0" fontId="10" fillId="0" borderId="5" xfId="0" applyFont="1" applyBorder="1" applyAlignment="1" applyProtection="1">
      <alignment horizontal="center" vertical="center" textRotation="90" wrapText="1"/>
    </xf>
    <xf numFmtId="0" fontId="11" fillId="0" borderId="0" xfId="0" applyFont="1" applyProtection="1"/>
    <xf numFmtId="0" fontId="10" fillId="0" borderId="4" xfId="0" applyFont="1" applyBorder="1" applyAlignment="1" applyProtection="1">
      <alignment horizontal="center" vertical="center" textRotation="90" wrapText="1"/>
    </xf>
    <xf numFmtId="0" fontId="10" fillId="0" borderId="13" xfId="0" applyFont="1" applyBorder="1" applyAlignment="1" applyProtection="1">
      <alignment horizontal="center" vertical="center" textRotation="90" wrapText="1"/>
    </xf>
    <xf numFmtId="166" fontId="10" fillId="2" borderId="13" xfId="0" applyNumberFormat="1" applyFont="1" applyFill="1" applyBorder="1" applyAlignment="1" applyProtection="1">
      <alignment horizontal="right"/>
    </xf>
    <xf numFmtId="166" fontId="10" fillId="2" borderId="4" xfId="0" applyNumberFormat="1" applyFont="1" applyFill="1" applyBorder="1" applyAlignment="1" applyProtection="1">
      <alignment horizontal="right"/>
    </xf>
    <xf numFmtId="166" fontId="10" fillId="2" borderId="3" xfId="0" applyNumberFormat="1" applyFont="1" applyFill="1" applyBorder="1" applyAlignment="1" applyProtection="1">
      <alignment horizontal="right"/>
    </xf>
    <xf numFmtId="166" fontId="10" fillId="2" borderId="5" xfId="0" applyNumberFormat="1" applyFont="1" applyFill="1" applyBorder="1" applyAlignment="1" applyProtection="1">
      <alignment horizontal="right"/>
    </xf>
    <xf numFmtId="166" fontId="10" fillId="0" borderId="13" xfId="0" applyNumberFormat="1" applyFont="1" applyFill="1" applyBorder="1" applyAlignment="1" applyProtection="1">
      <alignment horizontal="right"/>
    </xf>
    <xf numFmtId="166" fontId="10" fillId="0" borderId="4" xfId="0" applyNumberFormat="1" applyFont="1" applyFill="1" applyBorder="1" applyAlignment="1" applyProtection="1">
      <alignment horizontal="right"/>
    </xf>
    <xf numFmtId="166" fontId="10" fillId="0" borderId="3" xfId="0" applyNumberFormat="1" applyFont="1" applyFill="1" applyBorder="1" applyAlignment="1" applyProtection="1">
      <alignment horizontal="right"/>
    </xf>
    <xf numFmtId="166" fontId="10" fillId="0" borderId="5" xfId="0" applyNumberFormat="1" applyFont="1" applyFill="1" applyBorder="1" applyAlignment="1" applyProtection="1">
      <alignment horizontal="right"/>
    </xf>
    <xf numFmtId="3" fontId="10" fillId="0" borderId="0" xfId="0" applyNumberFormat="1" applyFont="1" applyBorder="1" applyProtection="1"/>
    <xf numFmtId="0" fontId="10" fillId="0" borderId="0" xfId="0" applyFont="1" applyProtection="1"/>
    <xf numFmtId="0" fontId="10" fillId="0" borderId="0" xfId="0" applyFont="1" applyFill="1" applyProtection="1"/>
    <xf numFmtId="0" fontId="10" fillId="0" borderId="0" xfId="0" applyFont="1" applyFill="1" applyBorder="1" applyProtection="1"/>
    <xf numFmtId="0" fontId="9" fillId="0" borderId="0" xfId="0" applyFont="1" applyFill="1" applyBorder="1" applyAlignment="1" applyProtection="1">
      <alignment horizontal="left"/>
    </xf>
    <xf numFmtId="165" fontId="10" fillId="2" borderId="7" xfId="1" applyNumberFormat="1" applyFont="1" applyFill="1" applyBorder="1" applyAlignment="1" applyProtection="1">
      <alignment horizontal="center" vertical="center"/>
    </xf>
    <xf numFmtId="165" fontId="10" fillId="0" borderId="7" xfId="1" applyNumberFormat="1" applyFont="1" applyFill="1" applyBorder="1" applyAlignment="1" applyProtection="1">
      <alignment horizontal="center" vertical="center"/>
    </xf>
    <xf numFmtId="10" fontId="10" fillId="2" borderId="7" xfId="3" applyNumberFormat="1" applyFont="1" applyFill="1" applyBorder="1" applyAlignment="1" applyProtection="1">
      <alignment horizontal="right"/>
    </xf>
    <xf numFmtId="10" fontId="10" fillId="2" borderId="2" xfId="3" applyNumberFormat="1" applyFont="1" applyFill="1" applyBorder="1" applyAlignment="1" applyProtection="1">
      <alignment horizontal="right"/>
    </xf>
    <xf numFmtId="10" fontId="10" fillId="0" borderId="7" xfId="3" applyNumberFormat="1" applyFont="1" applyFill="1" applyBorder="1" applyAlignment="1" applyProtection="1">
      <alignment horizontal="right"/>
    </xf>
    <xf numFmtId="10" fontId="10" fillId="0" borderId="2" xfId="3" applyNumberFormat="1" applyFont="1" applyFill="1" applyBorder="1" applyAlignment="1" applyProtection="1">
      <alignment horizontal="right"/>
    </xf>
    <xf numFmtId="166" fontId="12" fillId="0" borderId="0" xfId="0" applyNumberFormat="1" applyFont="1" applyProtection="1"/>
    <xf numFmtId="0" fontId="12" fillId="0" borderId="0" xfId="0" applyFont="1" applyAlignment="1" applyProtection="1">
      <alignment horizontal="right"/>
    </xf>
    <xf numFmtId="15" fontId="12" fillId="0" borderId="0" xfId="0" applyNumberFormat="1" applyFont="1" applyProtection="1"/>
    <xf numFmtId="167" fontId="12" fillId="0" borderId="0" xfId="0" applyNumberFormat="1" applyFont="1" applyProtection="1"/>
    <xf numFmtId="168" fontId="12" fillId="0" borderId="0" xfId="0" applyNumberFormat="1" applyFont="1" applyProtection="1"/>
    <xf numFmtId="167" fontId="12" fillId="3" borderId="0" xfId="0" applyNumberFormat="1" applyFont="1" applyFill="1" applyProtection="1"/>
    <xf numFmtId="167" fontId="16" fillId="0" borderId="0" xfId="0" applyNumberFormat="1" applyFont="1" applyProtection="1"/>
    <xf numFmtId="166" fontId="10" fillId="0" borderId="25" xfId="0" applyNumberFormat="1" applyFont="1" applyFill="1" applyBorder="1" applyAlignment="1" applyProtection="1">
      <alignment horizontal="right"/>
    </xf>
    <xf numFmtId="166" fontId="10" fillId="2" borderId="25" xfId="0" applyNumberFormat="1" applyFont="1" applyFill="1" applyBorder="1" applyAlignment="1" applyProtection="1">
      <alignment horizontal="right"/>
    </xf>
    <xf numFmtId="10" fontId="12" fillId="0" borderId="2" xfId="2" applyNumberFormat="1" applyFont="1" applyBorder="1" applyProtection="1"/>
    <xf numFmtId="10" fontId="12" fillId="0" borderId="6" xfId="2" applyNumberFormat="1" applyFont="1" applyBorder="1" applyProtection="1"/>
    <xf numFmtId="10" fontId="12" fillId="2" borderId="2" xfId="2" applyNumberFormat="1" applyFont="1" applyFill="1" applyBorder="1" applyProtection="1"/>
    <xf numFmtId="10" fontId="12" fillId="2" borderId="6" xfId="2" applyNumberFormat="1" applyFont="1" applyFill="1" applyBorder="1" applyProtection="1"/>
    <xf numFmtId="0" fontId="16" fillId="0" borderId="0" xfId="0" applyFont="1" applyAlignment="1" applyProtection="1"/>
    <xf numFmtId="0" fontId="16" fillId="0" borderId="0" xfId="0" applyFont="1" applyAlignment="1" applyProtection="1">
      <alignment horizontal="left" indent="4"/>
    </xf>
    <xf numFmtId="169" fontId="16" fillId="0" borderId="0" xfId="0" applyNumberFormat="1" applyFont="1" applyProtection="1"/>
    <xf numFmtId="169" fontId="12" fillId="0" borderId="0" xfId="0" applyNumberFormat="1" applyFont="1" applyProtection="1"/>
    <xf numFmtId="0" fontId="12" fillId="0" borderId="0" xfId="0" applyFont="1" applyFill="1" applyProtection="1"/>
    <xf numFmtId="0" fontId="12" fillId="0" borderId="14" xfId="0" applyFont="1" applyBorder="1" applyAlignment="1" applyProtection="1"/>
    <xf numFmtId="0" fontId="12" fillId="0" borderId="15" xfId="0" applyFont="1" applyBorder="1" applyAlignment="1" applyProtection="1"/>
    <xf numFmtId="0" fontId="12" fillId="0" borderId="16" xfId="0" applyFont="1" applyBorder="1" applyAlignment="1" applyProtection="1"/>
    <xf numFmtId="0" fontId="12" fillId="0" borderId="20" xfId="0" applyFont="1" applyBorder="1" applyAlignment="1" applyProtection="1">
      <alignment horizontal="center" vertical="center" textRotation="90" wrapText="1"/>
    </xf>
    <xf numFmtId="0" fontId="12" fillId="0" borderId="28" xfId="0" applyFont="1" applyBorder="1" applyAlignment="1" applyProtection="1">
      <alignment horizontal="center" vertical="center" textRotation="90" wrapText="1"/>
    </xf>
    <xf numFmtId="0" fontId="12" fillId="0" borderId="18" xfId="0" applyFont="1" applyBorder="1" applyAlignment="1" applyProtection="1">
      <alignment horizontal="center" vertical="center" textRotation="90" wrapText="1"/>
    </xf>
    <xf numFmtId="166" fontId="10" fillId="4" borderId="2" xfId="0" applyNumberFormat="1" applyFont="1" applyFill="1" applyBorder="1" applyAlignment="1" applyProtection="1">
      <alignment horizontal="right"/>
    </xf>
    <xf numFmtId="14" fontId="12" fillId="0" borderId="0" xfId="0" applyNumberFormat="1" applyFont="1" applyProtection="1"/>
    <xf numFmtId="3" fontId="12" fillId="0" borderId="0" xfId="0" applyNumberFormat="1" applyFont="1" applyProtection="1"/>
    <xf numFmtId="0" fontId="17" fillId="0" borderId="0" xfId="0" applyFont="1"/>
    <xf numFmtId="0" fontId="10" fillId="0" borderId="0" xfId="20" applyFont="1"/>
    <xf numFmtId="0" fontId="9" fillId="0" borderId="3" xfId="0" applyFont="1" applyFill="1" applyBorder="1" applyAlignment="1">
      <alignment horizontal="left" indent="1"/>
    </xf>
    <xf numFmtId="0" fontId="9" fillId="0" borderId="3" xfId="0" applyFont="1" applyFill="1" applyBorder="1" applyAlignment="1" applyProtection="1">
      <alignment horizontal="left" indent="1"/>
    </xf>
    <xf numFmtId="0" fontId="10" fillId="0" borderId="3" xfId="0" applyFont="1" applyFill="1" applyBorder="1" applyAlignment="1" applyProtection="1">
      <alignment horizontal="left" indent="2"/>
    </xf>
    <xf numFmtId="0" fontId="10" fillId="0" borderId="3" xfId="0" applyFont="1" applyFill="1" applyBorder="1" applyAlignment="1" applyProtection="1">
      <alignment horizontal="left" indent="2"/>
      <protection locked="0"/>
    </xf>
    <xf numFmtId="0" fontId="10" fillId="0" borderId="3" xfId="0" applyFont="1" applyFill="1" applyBorder="1" applyAlignment="1">
      <alignment horizontal="left" wrapText="1" indent="2"/>
    </xf>
    <xf numFmtId="0" fontId="9" fillId="0" borderId="3" xfId="0" applyFont="1" applyFill="1" applyBorder="1" applyAlignment="1" applyProtection="1">
      <alignment horizontal="left"/>
    </xf>
    <xf numFmtId="0" fontId="9" fillId="0" borderId="3" xfId="0" applyFont="1" applyFill="1" applyBorder="1" applyAlignment="1">
      <alignment horizontal="left" indent="2"/>
    </xf>
    <xf numFmtId="0" fontId="9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10" fillId="0" borderId="0" xfId="20" applyFont="1" applyProtection="1"/>
    <xf numFmtId="0" fontId="12" fillId="0" borderId="3" xfId="21" applyFont="1" applyFill="1" applyBorder="1"/>
    <xf numFmtId="0" fontId="15" fillId="0" borderId="3" xfId="21" applyFont="1" applyFill="1" applyBorder="1"/>
    <xf numFmtId="0" fontId="12" fillId="0" borderId="3" xfId="21" applyFont="1" applyFill="1" applyBorder="1" applyAlignment="1">
      <alignment horizontal="left" indent="2"/>
    </xf>
    <xf numFmtId="10" fontId="17" fillId="0" borderId="3" xfId="22" applyNumberFormat="1" applyFont="1" applyBorder="1"/>
    <xf numFmtId="170" fontId="17" fillId="0" borderId="3" xfId="23" applyNumberFormat="1" applyFont="1" applyBorder="1"/>
    <xf numFmtId="0" fontId="12" fillId="0" borderId="0" xfId="21" applyFont="1"/>
    <xf numFmtId="0" fontId="17" fillId="0" borderId="3" xfId="21" applyNumberFormat="1" applyFont="1" applyFill="1" applyBorder="1" applyAlignment="1">
      <alignment horizontal="center" vertical="center" wrapText="1"/>
    </xf>
    <xf numFmtId="10" fontId="12" fillId="0" borderId="3" xfId="21" applyNumberFormat="1" applyFont="1" applyBorder="1"/>
    <xf numFmtId="0" fontId="15" fillId="0" borderId="0" xfId="0" applyFont="1" applyAlignment="1">
      <alignment horizontal="left" vertical="center"/>
    </xf>
    <xf numFmtId="0" fontId="12" fillId="0" borderId="3" xfId="21" applyFont="1" applyFill="1" applyBorder="1" applyAlignment="1">
      <alignment horizontal="left" indent="1"/>
    </xf>
    <xf numFmtId="10" fontId="12" fillId="0" borderId="3" xfId="21" applyNumberFormat="1" applyFont="1" applyFill="1" applyBorder="1"/>
    <xf numFmtId="10" fontId="17" fillId="0" borderId="3" xfId="22" applyNumberFormat="1" applyFont="1" applyFill="1" applyBorder="1"/>
    <xf numFmtId="170" fontId="17" fillId="0" borderId="3" xfId="23" applyNumberFormat="1" applyFont="1" applyFill="1" applyBorder="1"/>
    <xf numFmtId="0" fontId="12" fillId="0" borderId="0" xfId="21" applyFont="1" applyFill="1"/>
    <xf numFmtId="1" fontId="9" fillId="6" borderId="8" xfId="2" applyNumberFormat="1" applyFont="1" applyFill="1" applyBorder="1" applyAlignment="1" applyProtection="1">
      <alignment horizontal="center" vertical="center"/>
    </xf>
    <xf numFmtId="10" fontId="9" fillId="6" borderId="9" xfId="2" applyNumberFormat="1" applyFont="1" applyFill="1" applyBorder="1" applyAlignment="1" applyProtection="1">
      <alignment horizontal="left"/>
    </xf>
    <xf numFmtId="166" fontId="9" fillId="6" borderId="8" xfId="0" applyNumberFormat="1" applyFont="1" applyFill="1" applyBorder="1" applyAlignment="1" applyProtection="1">
      <alignment horizontal="right"/>
    </xf>
    <xf numFmtId="10" fontId="15" fillId="6" borderId="11" xfId="2" applyNumberFormat="1" applyFont="1" applyFill="1" applyBorder="1" applyProtection="1"/>
    <xf numFmtId="10" fontId="15" fillId="6" borderId="12" xfId="2" applyNumberFormat="1" applyFont="1" applyFill="1" applyBorder="1" applyProtection="1"/>
    <xf numFmtId="165" fontId="10" fillId="6" borderId="7" xfId="1" applyNumberFormat="1" applyFont="1" applyFill="1" applyBorder="1" applyAlignment="1" applyProtection="1">
      <alignment horizontal="center" vertical="center"/>
    </xf>
    <xf numFmtId="10" fontId="9" fillId="6" borderId="6" xfId="2" applyNumberFormat="1" applyFont="1" applyFill="1" applyBorder="1" applyAlignment="1" applyProtection="1">
      <alignment horizontal="left"/>
    </xf>
    <xf numFmtId="166" fontId="9" fillId="6" borderId="7" xfId="0" applyNumberFormat="1" applyFont="1" applyFill="1" applyBorder="1" applyAlignment="1" applyProtection="1">
      <alignment horizontal="right"/>
    </xf>
    <xf numFmtId="166" fontId="9" fillId="6" borderId="2" xfId="0" applyNumberFormat="1" applyFont="1" applyFill="1" applyBorder="1" applyAlignment="1" applyProtection="1">
      <alignment horizontal="right"/>
    </xf>
    <xf numFmtId="166" fontId="9" fillId="6" borderId="6" xfId="0" applyNumberFormat="1" applyFont="1" applyFill="1" applyBorder="1" applyAlignment="1" applyProtection="1">
      <alignment horizontal="right"/>
    </xf>
    <xf numFmtId="166" fontId="9" fillId="6" borderId="26" xfId="0" applyNumberFormat="1" applyFont="1" applyFill="1" applyBorder="1" applyAlignment="1" applyProtection="1">
      <alignment horizontal="right"/>
    </xf>
    <xf numFmtId="10" fontId="15" fillId="6" borderId="1" xfId="2" applyNumberFormat="1" applyFont="1" applyFill="1" applyBorder="1" applyProtection="1"/>
    <xf numFmtId="10" fontId="15" fillId="6" borderId="27" xfId="2" applyNumberFormat="1" applyFont="1" applyFill="1" applyBorder="1" applyProtection="1"/>
    <xf numFmtId="1" fontId="9" fillId="0" borderId="0" xfId="2" applyNumberFormat="1" applyFont="1" applyFill="1" applyBorder="1" applyAlignment="1" applyProtection="1">
      <alignment horizontal="center" vertical="center"/>
    </xf>
    <xf numFmtId="10" fontId="9" fillId="0" borderId="0" xfId="2" applyNumberFormat="1" applyFont="1" applyFill="1" applyBorder="1" applyAlignment="1" applyProtection="1">
      <alignment horizontal="left"/>
    </xf>
    <xf numFmtId="10" fontId="14" fillId="0" borderId="0" xfId="3" applyNumberFormat="1" applyFont="1" applyFill="1" applyBorder="1" applyAlignment="1" applyProtection="1">
      <alignment horizontal="right"/>
    </xf>
    <xf numFmtId="165" fontId="9" fillId="5" borderId="7" xfId="1" applyNumberFormat="1" applyFont="1" applyFill="1" applyBorder="1" applyAlignment="1" applyProtection="1">
      <alignment horizontal="center" vertical="center"/>
    </xf>
    <xf numFmtId="10" fontId="9" fillId="5" borderId="6" xfId="2" applyNumberFormat="1" applyFont="1" applyFill="1" applyBorder="1" applyAlignment="1" applyProtection="1">
      <alignment horizontal="left"/>
    </xf>
    <xf numFmtId="166" fontId="9" fillId="5" borderId="24" xfId="0" applyNumberFormat="1" applyFont="1" applyFill="1" applyBorder="1" applyAlignment="1" applyProtection="1">
      <alignment horizontal="right"/>
    </xf>
    <xf numFmtId="165" fontId="9" fillId="6" borderId="7" xfId="1" applyNumberFormat="1" applyFont="1" applyFill="1" applyBorder="1" applyAlignment="1" applyProtection="1">
      <alignment horizontal="center" vertical="center"/>
    </xf>
    <xf numFmtId="166" fontId="9" fillId="6" borderId="13" xfId="0" applyNumberFormat="1" applyFont="1" applyFill="1" applyBorder="1" applyAlignment="1" applyProtection="1">
      <alignment horizontal="right"/>
    </xf>
    <xf numFmtId="166" fontId="9" fillId="6" borderId="4" xfId="0" applyNumberFormat="1" applyFont="1" applyFill="1" applyBorder="1" applyAlignment="1" applyProtection="1">
      <alignment horizontal="right"/>
    </xf>
    <xf numFmtId="166" fontId="9" fillId="6" borderId="3" xfId="0" applyNumberFormat="1" applyFont="1" applyFill="1" applyBorder="1" applyAlignment="1" applyProtection="1">
      <alignment horizontal="right"/>
    </xf>
    <xf numFmtId="166" fontId="9" fillId="6" borderId="5" xfId="0" applyNumberFormat="1" applyFont="1" applyFill="1" applyBorder="1" applyAlignment="1" applyProtection="1">
      <alignment horizontal="right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38" fontId="18" fillId="6" borderId="13" xfId="0" applyNumberFormat="1" applyFont="1" applyFill="1" applyBorder="1" applyAlignment="1" applyProtection="1">
      <alignment horizontal="center"/>
      <protection locked="0"/>
    </xf>
    <xf numFmtId="38" fontId="1" fillId="6" borderId="32" xfId="0" applyNumberFormat="1" applyFont="1" applyFill="1" applyBorder="1" applyAlignment="1" applyProtection="1">
      <protection locked="0"/>
    </xf>
    <xf numFmtId="166" fontId="10" fillId="0" borderId="3" xfId="1" applyNumberFormat="1" applyFont="1" applyFill="1" applyBorder="1" applyAlignment="1" applyProtection="1">
      <alignment horizontal="right"/>
      <protection locked="0"/>
    </xf>
    <xf numFmtId="166" fontId="9" fillId="7" borderId="3" xfId="1" applyNumberFormat="1" applyFont="1" applyFill="1" applyBorder="1" applyAlignment="1">
      <alignment horizontal="right"/>
    </xf>
    <xf numFmtId="166" fontId="10" fillId="7" borderId="3" xfId="1" applyNumberFormat="1" applyFont="1" applyFill="1" applyBorder="1" applyAlignment="1">
      <alignment horizontal="right"/>
    </xf>
    <xf numFmtId="166" fontId="1" fillId="6" borderId="32" xfId="1" applyNumberFormat="1" applyFont="1" applyFill="1" applyBorder="1" applyAlignment="1" applyProtection="1">
      <alignment horizontal="right"/>
      <protection locked="0"/>
    </xf>
    <xf numFmtId="166" fontId="18" fillId="6" borderId="13" xfId="1" applyNumberFormat="1" applyFont="1" applyFill="1" applyBorder="1" applyAlignment="1" applyProtection="1">
      <alignment horizontal="right"/>
      <protection locked="0"/>
    </xf>
    <xf numFmtId="166" fontId="10" fillId="7" borderId="3" xfId="1" applyNumberFormat="1" applyFont="1" applyFill="1" applyBorder="1" applyAlignment="1" applyProtection="1">
      <alignment horizontal="right"/>
      <protection locked="0"/>
    </xf>
    <xf numFmtId="166" fontId="10" fillId="7" borderId="3" xfId="1" applyNumberFormat="1" applyFont="1" applyFill="1" applyBorder="1" applyAlignment="1" applyProtection="1">
      <alignment horizontal="right"/>
    </xf>
    <xf numFmtId="0" fontId="10" fillId="0" borderId="36" xfId="0" applyFont="1" applyFill="1" applyBorder="1" applyAlignment="1" applyProtection="1">
      <alignment horizontal="left" indent="1"/>
    </xf>
    <xf numFmtId="0" fontId="10" fillId="0" borderId="37" xfId="0" applyFont="1" applyFill="1" applyBorder="1" applyAlignment="1" applyProtection="1">
      <alignment horizontal="left" indent="1"/>
    </xf>
    <xf numFmtId="0" fontId="9" fillId="2" borderId="3" xfId="0" applyFont="1" applyFill="1" applyBorder="1" applyAlignment="1">
      <alignment horizontal="left"/>
    </xf>
    <xf numFmtId="166" fontId="9" fillId="2" borderId="3" xfId="1" applyNumberFormat="1" applyFont="1" applyFill="1" applyBorder="1" applyAlignment="1">
      <alignment horizontal="right"/>
    </xf>
    <xf numFmtId="166" fontId="12" fillId="0" borderId="28" xfId="21" applyNumberFormat="1" applyFont="1" applyBorder="1"/>
    <xf numFmtId="166" fontId="12" fillId="0" borderId="3" xfId="21" applyNumberFormat="1" applyFont="1" applyBorder="1"/>
    <xf numFmtId="166" fontId="12" fillId="0" borderId="28" xfId="21" applyNumberFormat="1" applyFont="1" applyFill="1" applyBorder="1"/>
    <xf numFmtId="166" fontId="12" fillId="0" borderId="3" xfId="21" applyNumberFormat="1" applyFont="1" applyFill="1" applyBorder="1"/>
    <xf numFmtId="166" fontId="17" fillId="0" borderId="3" xfId="23" applyNumberFormat="1" applyFont="1" applyBorder="1"/>
    <xf numFmtId="166" fontId="17" fillId="0" borderId="3" xfId="23" applyNumberFormat="1" applyFont="1" applyFill="1" applyBorder="1"/>
    <xf numFmtId="0" fontId="12" fillId="0" borderId="29" xfId="0" applyFont="1" applyBorder="1" applyAlignment="1" applyProtection="1"/>
    <xf numFmtId="0" fontId="12" fillId="0" borderId="0" xfId="21" applyFont="1" applyAlignment="1">
      <alignment horizontal="right"/>
    </xf>
    <xf numFmtId="164" fontId="6" fillId="0" borderId="0" xfId="1" applyBorder="1"/>
    <xf numFmtId="166" fontId="9" fillId="6" borderId="29" xfId="0" applyNumberFormat="1" applyFont="1" applyFill="1" applyBorder="1" applyAlignment="1" applyProtection="1">
      <alignment horizontal="right"/>
    </xf>
    <xf numFmtId="166" fontId="9" fillId="6" borderId="11" xfId="0" applyNumberFormat="1" applyFont="1" applyFill="1" applyBorder="1" applyAlignment="1" applyProtection="1">
      <alignment horizontal="right"/>
    </xf>
    <xf numFmtId="166" fontId="9" fillId="6" borderId="12" xfId="0" applyNumberFormat="1" applyFont="1" applyFill="1" applyBorder="1" applyAlignment="1" applyProtection="1">
      <alignment horizontal="right"/>
    </xf>
    <xf numFmtId="166" fontId="9" fillId="6" borderId="42" xfId="0" applyNumberFormat="1" applyFont="1" applyFill="1" applyBorder="1" applyAlignment="1" applyProtection="1">
      <alignment horizontal="right"/>
    </xf>
    <xf numFmtId="166" fontId="9" fillId="6" borderId="10" xfId="0" applyNumberFormat="1" applyFont="1" applyFill="1" applyBorder="1" applyAlignment="1" applyProtection="1">
      <alignment horizontal="right"/>
    </xf>
    <xf numFmtId="171" fontId="6" fillId="0" borderId="0" xfId="1" applyNumberFormat="1"/>
    <xf numFmtId="167" fontId="9" fillId="0" borderId="0" xfId="0" applyNumberFormat="1" applyFont="1" applyProtection="1"/>
    <xf numFmtId="169" fontId="9" fillId="0" borderId="0" xfId="0" applyNumberFormat="1" applyFont="1" applyProtection="1"/>
    <xf numFmtId="0" fontId="12" fillId="0" borderId="3" xfId="0" applyFont="1" applyFill="1" applyBorder="1"/>
    <xf numFmtId="3" fontId="12" fillId="0" borderId="3" xfId="0" applyNumberFormat="1" applyFont="1" applyBorder="1"/>
    <xf numFmtId="10" fontId="12" fillId="0" borderId="3" xfId="0" applyNumberFormat="1" applyFont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29" xfId="0" applyFont="1" applyBorder="1" applyAlignment="1" applyProtection="1">
      <alignment horizontal="center"/>
    </xf>
    <xf numFmtId="0" fontId="12" fillId="0" borderId="11" xfId="0" applyFont="1" applyBorder="1" applyAlignment="1" applyProtection="1">
      <alignment horizontal="center"/>
    </xf>
    <xf numFmtId="0" fontId="12" fillId="0" borderId="12" xfId="0" applyFont="1" applyBorder="1" applyAlignment="1" applyProtection="1">
      <alignment horizontal="center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/>
    </xf>
    <xf numFmtId="0" fontId="12" fillId="0" borderId="15" xfId="0" applyFont="1" applyBorder="1" applyAlignment="1" applyProtection="1">
      <alignment horizontal="center"/>
    </xf>
    <xf numFmtId="0" fontId="12" fillId="0" borderId="16" xfId="0" applyFont="1" applyBorder="1" applyAlignment="1" applyProtection="1">
      <alignment horizontal="center"/>
    </xf>
    <xf numFmtId="0" fontId="10" fillId="0" borderId="17" xfId="0" applyFont="1" applyBorder="1" applyAlignment="1" applyProtection="1">
      <alignment horizontal="center" vertical="center" textRotation="90" wrapText="1"/>
    </xf>
    <xf numFmtId="0" fontId="10" fillId="0" borderId="18" xfId="0" applyFont="1" applyBorder="1" applyAlignment="1" applyProtection="1">
      <alignment horizontal="center" vertical="center" textRotation="90" wrapText="1"/>
    </xf>
    <xf numFmtId="0" fontId="12" fillId="0" borderId="14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23" xfId="0" applyFont="1" applyBorder="1" applyAlignment="1" applyProtection="1">
      <alignment horizontal="center" vertical="center" textRotation="90" wrapText="1"/>
    </xf>
    <xf numFmtId="0" fontId="12" fillId="0" borderId="13" xfId="0" applyFont="1" applyBorder="1" applyAlignment="1" applyProtection="1">
      <alignment horizontal="center" vertical="center" textRotation="90" wrapText="1"/>
    </xf>
    <xf numFmtId="0" fontId="10" fillId="0" borderId="14" xfId="0" applyFont="1" applyBorder="1" applyAlignment="1" applyProtection="1">
      <alignment horizontal="center"/>
    </xf>
    <xf numFmtId="0" fontId="10" fillId="0" borderId="15" xfId="0" applyFont="1" applyBorder="1" applyAlignment="1" applyProtection="1">
      <alignment horizontal="center"/>
    </xf>
    <xf numFmtId="0" fontId="10" fillId="0" borderId="16" xfId="0" applyFont="1" applyBorder="1" applyAlignment="1" applyProtection="1">
      <alignment horizontal="center"/>
    </xf>
    <xf numFmtId="0" fontId="10" fillId="0" borderId="38" xfId="0" applyFont="1" applyBorder="1" applyAlignment="1" applyProtection="1">
      <alignment horizontal="center" vertical="center" textRotation="90" wrapText="1"/>
    </xf>
    <xf numFmtId="0" fontId="10" fillId="0" borderId="28" xfId="0" applyFont="1" applyBorder="1" applyAlignment="1" applyProtection="1">
      <alignment horizontal="center" vertical="center" textRotation="90" wrapText="1"/>
    </xf>
    <xf numFmtId="0" fontId="10" fillId="0" borderId="40" xfId="0" applyFont="1" applyBorder="1" applyAlignment="1" applyProtection="1">
      <alignment horizontal="center"/>
    </xf>
    <xf numFmtId="0" fontId="10" fillId="0" borderId="41" xfId="0" applyFont="1" applyBorder="1" applyAlignment="1" applyProtection="1">
      <alignment horizontal="center"/>
    </xf>
    <xf numFmtId="0" fontId="10" fillId="0" borderId="39" xfId="0" applyFont="1" applyBorder="1" applyAlignment="1" applyProtection="1">
      <alignment horizontal="center"/>
    </xf>
    <xf numFmtId="0" fontId="10" fillId="0" borderId="16" xfId="0" applyFont="1" applyBorder="1" applyAlignment="1" applyProtection="1">
      <alignment horizontal="center" vertical="center" textRotation="90" wrapText="1"/>
    </xf>
    <xf numFmtId="0" fontId="10" fillId="0" borderId="5" xfId="0" applyFont="1" applyBorder="1" applyAlignment="1" applyProtection="1">
      <alignment horizontal="center" vertical="center" textRotation="90" wrapText="1"/>
    </xf>
    <xf numFmtId="0" fontId="10" fillId="0" borderId="15" xfId="0" applyFont="1" applyBorder="1" applyAlignment="1" applyProtection="1">
      <alignment horizontal="center" vertical="center" textRotation="90" wrapText="1"/>
    </xf>
    <xf numFmtId="0" fontId="10" fillId="0" borderId="3" xfId="0" applyFont="1" applyBorder="1" applyAlignment="1" applyProtection="1">
      <alignment horizontal="center" vertical="center" textRotation="90" wrapText="1"/>
    </xf>
    <xf numFmtId="0" fontId="12" fillId="0" borderId="21" xfId="0" applyFont="1" applyBorder="1" applyAlignment="1" applyProtection="1">
      <alignment horizontal="center"/>
    </xf>
    <xf numFmtId="0" fontId="12" fillId="0" borderId="22" xfId="0" applyFont="1" applyBorder="1" applyAlignment="1" applyProtection="1">
      <alignment horizontal="center"/>
    </xf>
    <xf numFmtId="0" fontId="12" fillId="0" borderId="34" xfId="0" applyFont="1" applyBorder="1" applyAlignment="1" applyProtection="1">
      <alignment horizontal="center"/>
    </xf>
    <xf numFmtId="0" fontId="10" fillId="0" borderId="21" xfId="0" applyFont="1" applyBorder="1" applyAlignment="1" applyProtection="1">
      <alignment horizontal="center"/>
    </xf>
    <xf numFmtId="0" fontId="10" fillId="0" borderId="22" xfId="0" applyFont="1" applyBorder="1" applyAlignment="1" applyProtection="1">
      <alignment horizontal="center"/>
    </xf>
    <xf numFmtId="0" fontId="10" fillId="0" borderId="33" xfId="0" applyFont="1" applyBorder="1" applyAlignment="1" applyProtection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/>
    </xf>
    <xf numFmtId="0" fontId="19" fillId="0" borderId="31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 applyProtection="1">
      <alignment horizontal="left" vertical="center" indent="1"/>
    </xf>
    <xf numFmtId="0" fontId="10" fillId="0" borderId="36" xfId="0" applyFont="1" applyFill="1" applyBorder="1" applyAlignment="1" applyProtection="1">
      <alignment horizontal="left" vertical="center" indent="1"/>
    </xf>
    <xf numFmtId="0" fontId="12" fillId="0" borderId="3" xfId="21" applyFont="1" applyBorder="1" applyAlignment="1">
      <alignment horizontal="center" vertical="center" wrapText="1"/>
    </xf>
    <xf numFmtId="0" fontId="15" fillId="0" borderId="3" xfId="21" applyFont="1" applyFill="1" applyBorder="1" applyAlignment="1">
      <alignment horizontal="center" vertical="center"/>
    </xf>
    <xf numFmtId="0" fontId="12" fillId="0" borderId="3" xfId="21" applyFont="1" applyFill="1" applyBorder="1" applyAlignment="1">
      <alignment horizontal="center" vertical="center" wrapText="1"/>
    </xf>
  </cellXfs>
  <cellStyles count="24">
    <cellStyle name="Comma" xfId="1" builtinId="3"/>
    <cellStyle name="Comma 2" xfId="5"/>
    <cellStyle name="Comma 2 2" xfId="9"/>
    <cellStyle name="Comma 3" xfId="10"/>
    <cellStyle name="Comma 3 2" xfId="16"/>
    <cellStyle name="Comma 4" xfId="13"/>
    <cellStyle name="Comma 5" xfId="15"/>
    <cellStyle name="Comma 6" xfId="23"/>
    <cellStyle name="Normal" xfId="0" builtinId="0"/>
    <cellStyle name="Normal 10" xfId="7"/>
    <cellStyle name="Normal 11" xfId="18"/>
    <cellStyle name="Normal 2" xfId="4"/>
    <cellStyle name="Normal 2 2" xfId="6"/>
    <cellStyle name="Normal 3" xfId="12"/>
    <cellStyle name="Normal 4" xfId="14"/>
    <cellStyle name="Normal 4 2" xfId="11"/>
    <cellStyle name="Normal 4 2 2" xfId="17"/>
    <cellStyle name="Normal 5" xfId="21"/>
    <cellStyle name="Normal_RC-D 2" xfId="20"/>
    <cellStyle name="Percent" xfId="2" builtinId="5"/>
    <cellStyle name="Percent 2" xfId="8"/>
    <cellStyle name="Percent 2 2" xfId="3"/>
    <cellStyle name="Percent 2 3" xfId="19"/>
    <cellStyle name="Percent 3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pnadzem\AppData\Local\Microsoft\Windows\INetCache\Content.Outlook\TRKG25IM\FINAL%20Forms\FINREP%20Supplemental%20Form%20-%20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LD-A"/>
      <sheetName val="LD-D"/>
      <sheetName val="LD-AD"/>
      <sheetName val="Validation"/>
      <sheetName val="RCS"/>
      <sheetName val="CI"/>
      <sheetName val="Countries"/>
      <sheetName val="Currency Codes"/>
      <sheetName val="Rating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0</v>
          </cell>
        </row>
        <row r="4">
          <cell r="A4">
            <v>1</v>
          </cell>
        </row>
        <row r="8">
          <cell r="A8">
            <v>1</v>
          </cell>
          <cell r="B8">
            <v>0</v>
          </cell>
          <cell r="C8">
            <v>1</v>
          </cell>
          <cell r="D8">
            <v>1</v>
          </cell>
          <cell r="E8">
            <v>1</v>
          </cell>
          <cell r="F8">
            <v>0</v>
          </cell>
        </row>
        <row r="9">
          <cell r="A9">
            <v>2</v>
          </cell>
          <cell r="B9">
            <v>1</v>
          </cell>
          <cell r="C9">
            <v>2</v>
          </cell>
          <cell r="D9">
            <v>0</v>
          </cell>
          <cell r="E9">
            <v>0</v>
          </cell>
          <cell r="F9">
            <v>1</v>
          </cell>
        </row>
        <row r="10">
          <cell r="A10">
            <v>3</v>
          </cell>
          <cell r="B10">
            <v>2</v>
          </cell>
          <cell r="C10">
            <v>3</v>
          </cell>
          <cell r="F10">
            <v>2</v>
          </cell>
        </row>
        <row r="11">
          <cell r="A11">
            <v>4</v>
          </cell>
          <cell r="B11">
            <v>3</v>
          </cell>
          <cell r="C11">
            <v>4</v>
          </cell>
        </row>
        <row r="12">
          <cell r="A12">
            <v>5</v>
          </cell>
          <cell r="C12">
            <v>5</v>
          </cell>
        </row>
        <row r="13">
          <cell r="A13">
            <v>6</v>
          </cell>
          <cell r="C13">
            <v>6</v>
          </cell>
        </row>
        <row r="14">
          <cell r="C14">
            <v>7</v>
          </cell>
        </row>
        <row r="15">
          <cell r="C15">
            <v>8</v>
          </cell>
        </row>
        <row r="16">
          <cell r="C16">
            <v>9</v>
          </cell>
        </row>
      </sheetData>
      <sheetData sheetId="5" refreshError="1"/>
      <sheetData sheetId="6" refreshError="1"/>
      <sheetData sheetId="7">
        <row r="3">
          <cell r="A3" t="str">
            <v>AF</v>
          </cell>
        </row>
        <row r="4">
          <cell r="A4" t="str">
            <v>AX</v>
          </cell>
        </row>
        <row r="5">
          <cell r="A5" t="str">
            <v>AL</v>
          </cell>
        </row>
        <row r="6">
          <cell r="A6" t="str">
            <v>DZ</v>
          </cell>
        </row>
        <row r="7">
          <cell r="A7" t="str">
            <v>AS</v>
          </cell>
        </row>
        <row r="8">
          <cell r="A8" t="str">
            <v>AD</v>
          </cell>
        </row>
        <row r="9">
          <cell r="A9" t="str">
            <v>AO</v>
          </cell>
        </row>
        <row r="10">
          <cell r="A10" t="str">
            <v>AI</v>
          </cell>
        </row>
        <row r="11">
          <cell r="A11" t="str">
            <v>AQ</v>
          </cell>
        </row>
        <row r="12">
          <cell r="A12" t="str">
            <v>AG</v>
          </cell>
        </row>
        <row r="13">
          <cell r="A13" t="str">
            <v>AR</v>
          </cell>
        </row>
        <row r="14">
          <cell r="A14" t="str">
            <v>AM</v>
          </cell>
        </row>
        <row r="15">
          <cell r="A15" t="str">
            <v>AW</v>
          </cell>
        </row>
        <row r="16">
          <cell r="A16" t="str">
            <v>AC</v>
          </cell>
        </row>
        <row r="17">
          <cell r="A17" t="str">
            <v>AU</v>
          </cell>
        </row>
        <row r="18">
          <cell r="A18" t="str">
            <v>AT</v>
          </cell>
        </row>
        <row r="19">
          <cell r="A19" t="str">
            <v>AZ</v>
          </cell>
        </row>
        <row r="20">
          <cell r="A20" t="str">
            <v>BS</v>
          </cell>
        </row>
        <row r="21">
          <cell r="A21" t="str">
            <v>BH</v>
          </cell>
        </row>
        <row r="22">
          <cell r="A22" t="str">
            <v>BD</v>
          </cell>
        </row>
        <row r="23">
          <cell r="A23" t="str">
            <v>BB</v>
          </cell>
        </row>
        <row r="24">
          <cell r="A24" t="str">
            <v>BY</v>
          </cell>
        </row>
        <row r="25">
          <cell r="A25" t="str">
            <v>BE</v>
          </cell>
        </row>
        <row r="26">
          <cell r="A26" t="str">
            <v>BZ</v>
          </cell>
        </row>
        <row r="27">
          <cell r="A27" t="str">
            <v>BJ</v>
          </cell>
        </row>
        <row r="28">
          <cell r="A28" t="str">
            <v>BM</v>
          </cell>
        </row>
        <row r="29">
          <cell r="A29" t="str">
            <v>BT</v>
          </cell>
        </row>
        <row r="30">
          <cell r="A30" t="str">
            <v>BO</v>
          </cell>
        </row>
        <row r="31">
          <cell r="A31" t="str">
            <v>BA</v>
          </cell>
        </row>
        <row r="32">
          <cell r="A32" t="str">
            <v>BW</v>
          </cell>
        </row>
        <row r="33">
          <cell r="A33" t="str">
            <v>BV</v>
          </cell>
        </row>
        <row r="34">
          <cell r="A34" t="str">
            <v>BR</v>
          </cell>
        </row>
        <row r="35">
          <cell r="A35" t="str">
            <v>IO</v>
          </cell>
        </row>
        <row r="36">
          <cell r="A36" t="str">
            <v>VG</v>
          </cell>
        </row>
        <row r="37">
          <cell r="A37" t="str">
            <v>BN</v>
          </cell>
        </row>
        <row r="38">
          <cell r="A38" t="str">
            <v>BG</v>
          </cell>
        </row>
        <row r="39">
          <cell r="A39" t="str">
            <v>BF</v>
          </cell>
        </row>
        <row r="40">
          <cell r="A40" t="str">
            <v>BI</v>
          </cell>
        </row>
        <row r="41">
          <cell r="A41" t="str">
            <v>KH</v>
          </cell>
        </row>
        <row r="42">
          <cell r="A42" t="str">
            <v>CM</v>
          </cell>
        </row>
        <row r="43">
          <cell r="A43" t="str">
            <v>CA</v>
          </cell>
        </row>
        <row r="44">
          <cell r="A44" t="str">
            <v>CV</v>
          </cell>
        </row>
        <row r="45">
          <cell r="A45" t="str">
            <v>KY</v>
          </cell>
        </row>
        <row r="46">
          <cell r="A46" t="str">
            <v>CF</v>
          </cell>
        </row>
        <row r="47">
          <cell r="A47" t="str">
            <v>TD</v>
          </cell>
        </row>
        <row r="48">
          <cell r="A48" t="str">
            <v>CL</v>
          </cell>
        </row>
        <row r="49">
          <cell r="A49" t="str">
            <v>CN</v>
          </cell>
        </row>
        <row r="50">
          <cell r="A50" t="str">
            <v>CX</v>
          </cell>
        </row>
        <row r="51">
          <cell r="A51" t="str">
            <v>CC</v>
          </cell>
        </row>
        <row r="52">
          <cell r="A52" t="str">
            <v>CO</v>
          </cell>
        </row>
        <row r="53">
          <cell r="A53" t="str">
            <v>KM</v>
          </cell>
        </row>
        <row r="54">
          <cell r="A54" t="str">
            <v>CG</v>
          </cell>
        </row>
        <row r="55">
          <cell r="A55" t="str">
            <v>CD</v>
          </cell>
        </row>
        <row r="56">
          <cell r="A56" t="str">
            <v>CK</v>
          </cell>
        </row>
        <row r="57">
          <cell r="A57" t="str">
            <v>CR</v>
          </cell>
        </row>
        <row r="58">
          <cell r="A58" t="str">
            <v>CI</v>
          </cell>
        </row>
        <row r="59">
          <cell r="A59" t="str">
            <v>HR</v>
          </cell>
        </row>
        <row r="60">
          <cell r="A60" t="str">
            <v>CU</v>
          </cell>
        </row>
        <row r="61">
          <cell r="A61" t="str">
            <v>CY</v>
          </cell>
        </row>
        <row r="62">
          <cell r="A62" t="str">
            <v>CZ</v>
          </cell>
        </row>
        <row r="63">
          <cell r="A63" t="str">
            <v>CS</v>
          </cell>
        </row>
        <row r="64">
          <cell r="A64" t="str">
            <v>DK</v>
          </cell>
        </row>
        <row r="65">
          <cell r="A65" t="str">
            <v>DJ</v>
          </cell>
        </row>
        <row r="66">
          <cell r="A66" t="str">
            <v>DM</v>
          </cell>
        </row>
        <row r="67">
          <cell r="A67" t="str">
            <v>DO</v>
          </cell>
        </row>
        <row r="68">
          <cell r="A68" t="str">
            <v>TP</v>
          </cell>
        </row>
        <row r="69">
          <cell r="A69" t="str">
            <v>EC</v>
          </cell>
        </row>
        <row r="70">
          <cell r="A70" t="str">
            <v>EG</v>
          </cell>
        </row>
        <row r="71">
          <cell r="A71" t="str">
            <v>SV</v>
          </cell>
        </row>
        <row r="72">
          <cell r="A72" t="str">
            <v>GQ</v>
          </cell>
        </row>
        <row r="73">
          <cell r="A73" t="str">
            <v>ER</v>
          </cell>
        </row>
        <row r="74">
          <cell r="A74" t="str">
            <v>EE</v>
          </cell>
        </row>
        <row r="75">
          <cell r="A75" t="str">
            <v>ET</v>
          </cell>
        </row>
        <row r="76">
          <cell r="A76" t="str">
            <v>EU</v>
          </cell>
        </row>
        <row r="77">
          <cell r="A77" t="str">
            <v>MK</v>
          </cell>
        </row>
        <row r="78">
          <cell r="A78" t="str">
            <v>FK</v>
          </cell>
        </row>
        <row r="79">
          <cell r="A79" t="str">
            <v>FO</v>
          </cell>
        </row>
        <row r="80">
          <cell r="A80" t="str">
            <v>FJ</v>
          </cell>
        </row>
        <row r="81">
          <cell r="A81" t="str">
            <v>FI</v>
          </cell>
        </row>
        <row r="82">
          <cell r="A82" t="str">
            <v>FR</v>
          </cell>
        </row>
        <row r="83">
          <cell r="A83" t="str">
            <v>FX</v>
          </cell>
        </row>
        <row r="84">
          <cell r="A84" t="str">
            <v>GF</v>
          </cell>
        </row>
        <row r="85">
          <cell r="A85" t="str">
            <v>PF</v>
          </cell>
        </row>
        <row r="86">
          <cell r="A86" t="str">
            <v>TF</v>
          </cell>
        </row>
        <row r="87">
          <cell r="A87" t="str">
            <v>GA</v>
          </cell>
        </row>
        <row r="88">
          <cell r="A88" t="str">
            <v>GM</v>
          </cell>
        </row>
        <row r="89">
          <cell r="A89" t="str">
            <v>GE</v>
          </cell>
        </row>
        <row r="90">
          <cell r="A90" t="str">
            <v>DE</v>
          </cell>
        </row>
        <row r="91">
          <cell r="A91" t="str">
            <v>GH</v>
          </cell>
        </row>
        <row r="92">
          <cell r="A92" t="str">
            <v>GI</v>
          </cell>
        </row>
        <row r="93">
          <cell r="A93" t="str">
            <v>GB</v>
          </cell>
        </row>
        <row r="94">
          <cell r="A94" t="str">
            <v>GR</v>
          </cell>
        </row>
        <row r="95">
          <cell r="A95" t="str">
            <v>GL</v>
          </cell>
        </row>
        <row r="96">
          <cell r="A96" t="str">
            <v>GD</v>
          </cell>
        </row>
        <row r="97">
          <cell r="A97" t="str">
            <v>GP</v>
          </cell>
        </row>
        <row r="98">
          <cell r="A98" t="str">
            <v>GU</v>
          </cell>
        </row>
        <row r="99">
          <cell r="A99" t="str">
            <v>GT</v>
          </cell>
        </row>
        <row r="100">
          <cell r="A100" t="str">
            <v>GG</v>
          </cell>
        </row>
        <row r="101">
          <cell r="A101" t="str">
            <v>GN</v>
          </cell>
        </row>
        <row r="102">
          <cell r="A102" t="str">
            <v>GW</v>
          </cell>
        </row>
        <row r="103">
          <cell r="A103" t="str">
            <v>GY</v>
          </cell>
        </row>
        <row r="104">
          <cell r="A104" t="str">
            <v>HT</v>
          </cell>
        </row>
        <row r="105">
          <cell r="A105" t="str">
            <v>HM</v>
          </cell>
        </row>
        <row r="106">
          <cell r="A106" t="str">
            <v>HN</v>
          </cell>
        </row>
        <row r="107">
          <cell r="A107" t="str">
            <v>HK</v>
          </cell>
        </row>
        <row r="108">
          <cell r="A108" t="str">
            <v>HU</v>
          </cell>
        </row>
        <row r="109">
          <cell r="A109" t="str">
            <v>IS</v>
          </cell>
        </row>
        <row r="110">
          <cell r="A110" t="str">
            <v>IN</v>
          </cell>
        </row>
        <row r="111">
          <cell r="A111" t="str">
            <v>ID</v>
          </cell>
        </row>
        <row r="112">
          <cell r="A112" t="str">
            <v>IR</v>
          </cell>
        </row>
        <row r="113">
          <cell r="A113" t="str">
            <v>IQ</v>
          </cell>
        </row>
        <row r="114">
          <cell r="A114" t="str">
            <v>IE</v>
          </cell>
        </row>
        <row r="115">
          <cell r="A115" t="str">
            <v>IM</v>
          </cell>
        </row>
        <row r="116">
          <cell r="A116" t="str">
            <v>IL</v>
          </cell>
        </row>
        <row r="117">
          <cell r="A117" t="str">
            <v>IT</v>
          </cell>
        </row>
        <row r="118">
          <cell r="A118" t="str">
            <v>JM</v>
          </cell>
        </row>
        <row r="119">
          <cell r="A119" t="str">
            <v>JP</v>
          </cell>
        </row>
        <row r="120">
          <cell r="A120" t="str">
            <v>JE</v>
          </cell>
        </row>
        <row r="121">
          <cell r="A121" t="str">
            <v>JO</v>
          </cell>
        </row>
        <row r="122">
          <cell r="A122" t="str">
            <v>KZ</v>
          </cell>
        </row>
        <row r="123">
          <cell r="A123" t="str">
            <v>KE</v>
          </cell>
        </row>
        <row r="124">
          <cell r="A124" t="str">
            <v>KI</v>
          </cell>
        </row>
        <row r="125">
          <cell r="A125" t="str">
            <v>KP</v>
          </cell>
        </row>
        <row r="126">
          <cell r="A126" t="str">
            <v>KR</v>
          </cell>
        </row>
        <row r="127">
          <cell r="A127" t="str">
            <v>XK</v>
          </cell>
        </row>
        <row r="128">
          <cell r="A128" t="str">
            <v>KW</v>
          </cell>
        </row>
        <row r="129">
          <cell r="A129" t="str">
            <v>KG</v>
          </cell>
        </row>
        <row r="130">
          <cell r="A130" t="str">
            <v>LA</v>
          </cell>
        </row>
        <row r="131">
          <cell r="A131" t="str">
            <v>LV</v>
          </cell>
        </row>
        <row r="132">
          <cell r="A132" t="str">
            <v>LB</v>
          </cell>
        </row>
        <row r="133">
          <cell r="A133" t="str">
            <v>LS</v>
          </cell>
        </row>
        <row r="134">
          <cell r="A134" t="str">
            <v>LR</v>
          </cell>
        </row>
        <row r="135">
          <cell r="A135" t="str">
            <v>LY</v>
          </cell>
        </row>
        <row r="136">
          <cell r="A136" t="str">
            <v>LI</v>
          </cell>
        </row>
        <row r="137">
          <cell r="A137" t="str">
            <v>LT</v>
          </cell>
        </row>
        <row r="138">
          <cell r="A138" t="str">
            <v>LU</v>
          </cell>
        </row>
        <row r="139">
          <cell r="A139" t="str">
            <v>MO</v>
          </cell>
        </row>
        <row r="140">
          <cell r="A140" t="str">
            <v>MG</v>
          </cell>
        </row>
        <row r="141">
          <cell r="A141" t="str">
            <v>MW</v>
          </cell>
        </row>
        <row r="142">
          <cell r="A142" t="str">
            <v>MY</v>
          </cell>
        </row>
        <row r="143">
          <cell r="A143" t="str">
            <v>MV</v>
          </cell>
        </row>
        <row r="144">
          <cell r="A144" t="str">
            <v>ML</v>
          </cell>
        </row>
        <row r="145">
          <cell r="A145" t="str">
            <v>MT</v>
          </cell>
        </row>
        <row r="146">
          <cell r="A146" t="str">
            <v>MH</v>
          </cell>
        </row>
        <row r="147">
          <cell r="A147" t="str">
            <v>MQ</v>
          </cell>
        </row>
        <row r="148">
          <cell r="A148" t="str">
            <v>MR</v>
          </cell>
        </row>
        <row r="149">
          <cell r="A149" t="str">
            <v>MU</v>
          </cell>
        </row>
        <row r="150">
          <cell r="A150" t="str">
            <v>YT</v>
          </cell>
        </row>
        <row r="151">
          <cell r="A151" t="str">
            <v>MX</v>
          </cell>
        </row>
        <row r="152">
          <cell r="A152" t="str">
            <v>FM</v>
          </cell>
        </row>
        <row r="153">
          <cell r="A153" t="str">
            <v>MD</v>
          </cell>
        </row>
        <row r="154">
          <cell r="A154" t="str">
            <v>MC</v>
          </cell>
        </row>
        <row r="155">
          <cell r="A155" t="str">
            <v>MN</v>
          </cell>
        </row>
        <row r="156">
          <cell r="A156" t="str">
            <v>ME</v>
          </cell>
        </row>
        <row r="157">
          <cell r="A157" t="str">
            <v>MS</v>
          </cell>
        </row>
        <row r="158">
          <cell r="A158" t="str">
            <v>MA</v>
          </cell>
        </row>
        <row r="159">
          <cell r="A159" t="str">
            <v>MZ</v>
          </cell>
        </row>
        <row r="160">
          <cell r="A160" t="str">
            <v>MM</v>
          </cell>
        </row>
        <row r="161">
          <cell r="A161" t="str">
            <v>NA</v>
          </cell>
        </row>
        <row r="162">
          <cell r="A162" t="str">
            <v>NR</v>
          </cell>
        </row>
        <row r="163">
          <cell r="A163" t="str">
            <v>NP</v>
          </cell>
        </row>
        <row r="164">
          <cell r="A164" t="str">
            <v>NL</v>
          </cell>
        </row>
        <row r="165">
          <cell r="A165" t="str">
            <v>AN</v>
          </cell>
        </row>
        <row r="166">
          <cell r="A166" t="str">
            <v>NT</v>
          </cell>
        </row>
        <row r="167">
          <cell r="A167" t="str">
            <v>NC</v>
          </cell>
        </row>
        <row r="168">
          <cell r="A168" t="str">
            <v>NZ</v>
          </cell>
        </row>
        <row r="169">
          <cell r="A169" t="str">
            <v>NI</v>
          </cell>
        </row>
        <row r="170">
          <cell r="A170" t="str">
            <v>NE</v>
          </cell>
        </row>
        <row r="171">
          <cell r="A171" t="str">
            <v>NG</v>
          </cell>
        </row>
        <row r="172">
          <cell r="A172" t="str">
            <v>NU</v>
          </cell>
        </row>
        <row r="173">
          <cell r="A173" t="str">
            <v>NF</v>
          </cell>
        </row>
        <row r="174">
          <cell r="A174" t="str">
            <v>MP</v>
          </cell>
        </row>
        <row r="175">
          <cell r="A175" t="str">
            <v>NO</v>
          </cell>
        </row>
        <row r="176">
          <cell r="A176" t="str">
            <v>OM</v>
          </cell>
        </row>
        <row r="177">
          <cell r="A177" t="str">
            <v>PK</v>
          </cell>
        </row>
        <row r="178">
          <cell r="A178" t="str">
            <v>PW</v>
          </cell>
        </row>
        <row r="179">
          <cell r="A179" t="str">
            <v>PS</v>
          </cell>
        </row>
        <row r="180">
          <cell r="A180" t="str">
            <v>PA</v>
          </cell>
        </row>
        <row r="181">
          <cell r="A181" t="str">
            <v>PG</v>
          </cell>
        </row>
        <row r="182">
          <cell r="A182" t="str">
            <v>PY</v>
          </cell>
        </row>
        <row r="183">
          <cell r="A183" t="str">
            <v>PE</v>
          </cell>
        </row>
        <row r="184">
          <cell r="A184" t="str">
            <v>PH</v>
          </cell>
        </row>
        <row r="185">
          <cell r="A185" t="str">
            <v>PN</v>
          </cell>
        </row>
        <row r="186">
          <cell r="A186" t="str">
            <v>PL</v>
          </cell>
        </row>
        <row r="187">
          <cell r="A187" t="str">
            <v>PT</v>
          </cell>
        </row>
        <row r="188">
          <cell r="A188" t="str">
            <v>PR</v>
          </cell>
        </row>
        <row r="189">
          <cell r="A189" t="str">
            <v>QA</v>
          </cell>
        </row>
        <row r="190">
          <cell r="A190" t="str">
            <v>RE</v>
          </cell>
        </row>
        <row r="191">
          <cell r="A191" t="str">
            <v>RO</v>
          </cell>
        </row>
        <row r="192">
          <cell r="A192" t="str">
            <v>RU</v>
          </cell>
        </row>
        <row r="193">
          <cell r="A193" t="str">
            <v>RW</v>
          </cell>
        </row>
        <row r="194">
          <cell r="A194" t="str">
            <v>GS</v>
          </cell>
        </row>
        <row r="195">
          <cell r="A195" t="str">
            <v>KN</v>
          </cell>
        </row>
        <row r="196">
          <cell r="A196" t="str">
            <v>LC</v>
          </cell>
        </row>
        <row r="197">
          <cell r="A197" t="str">
            <v>MF</v>
          </cell>
        </row>
        <row r="198">
          <cell r="A198" t="str">
            <v>VC</v>
          </cell>
        </row>
        <row r="199">
          <cell r="A199" t="str">
            <v>WS</v>
          </cell>
        </row>
        <row r="200">
          <cell r="A200" t="str">
            <v>SM</v>
          </cell>
        </row>
        <row r="201">
          <cell r="A201" t="str">
            <v>ST</v>
          </cell>
        </row>
        <row r="202">
          <cell r="A202" t="str">
            <v>SA</v>
          </cell>
        </row>
        <row r="203">
          <cell r="A203" t="str">
            <v>SN</v>
          </cell>
        </row>
        <row r="204">
          <cell r="A204" t="str">
            <v>RS</v>
          </cell>
        </row>
        <row r="205">
          <cell r="A205" t="str">
            <v>YU</v>
          </cell>
        </row>
        <row r="206">
          <cell r="A206" t="str">
            <v>SC</v>
          </cell>
        </row>
        <row r="207">
          <cell r="A207" t="str">
            <v>SL</v>
          </cell>
        </row>
        <row r="208">
          <cell r="A208" t="str">
            <v>SG</v>
          </cell>
        </row>
        <row r="209">
          <cell r="A209" t="str">
            <v>SK</v>
          </cell>
        </row>
        <row r="210">
          <cell r="A210" t="str">
            <v>SI</v>
          </cell>
        </row>
        <row r="211">
          <cell r="A211" t="str">
            <v>SB</v>
          </cell>
        </row>
        <row r="212">
          <cell r="A212" t="str">
            <v>SO</v>
          </cell>
        </row>
        <row r="213">
          <cell r="A213" t="str">
            <v>ZA</v>
          </cell>
        </row>
        <row r="214">
          <cell r="A214" t="str">
            <v>SS</v>
          </cell>
        </row>
        <row r="215">
          <cell r="A215" t="str">
            <v>ES</v>
          </cell>
        </row>
        <row r="216">
          <cell r="A216" t="str">
            <v>LK</v>
          </cell>
        </row>
        <row r="217">
          <cell r="A217" t="str">
            <v>SH</v>
          </cell>
        </row>
        <row r="218">
          <cell r="A218" t="str">
            <v>PM</v>
          </cell>
        </row>
        <row r="219">
          <cell r="A219" t="str">
            <v>SD</v>
          </cell>
        </row>
        <row r="220">
          <cell r="A220" t="str">
            <v>SR</v>
          </cell>
        </row>
        <row r="221">
          <cell r="A221" t="str">
            <v>SJ</v>
          </cell>
        </row>
        <row r="222">
          <cell r="A222" t="str">
            <v>SZ</v>
          </cell>
        </row>
        <row r="223">
          <cell r="A223" t="str">
            <v>SE</v>
          </cell>
        </row>
        <row r="224">
          <cell r="A224" t="str">
            <v>CH</v>
          </cell>
        </row>
        <row r="225">
          <cell r="A225" t="str">
            <v>SY</v>
          </cell>
        </row>
        <row r="226">
          <cell r="A226" t="str">
            <v>TW</v>
          </cell>
        </row>
        <row r="227">
          <cell r="A227" t="str">
            <v>TJ</v>
          </cell>
        </row>
        <row r="228">
          <cell r="A228" t="str">
            <v>TZ</v>
          </cell>
        </row>
        <row r="229">
          <cell r="A229" t="str">
            <v>TH</v>
          </cell>
        </row>
        <row r="230">
          <cell r="A230" t="str">
            <v>TG</v>
          </cell>
        </row>
        <row r="231">
          <cell r="A231" t="str">
            <v>TK</v>
          </cell>
        </row>
        <row r="232">
          <cell r="A232" t="str">
            <v>TO</v>
          </cell>
        </row>
        <row r="233">
          <cell r="A233" t="str">
            <v>TT</v>
          </cell>
        </row>
        <row r="234">
          <cell r="A234" t="str">
            <v>TN</v>
          </cell>
        </row>
        <row r="235">
          <cell r="A235" t="str">
            <v>TR</v>
          </cell>
        </row>
        <row r="236">
          <cell r="A236" t="str">
            <v>TM</v>
          </cell>
        </row>
        <row r="237">
          <cell r="A237" t="str">
            <v>TC</v>
          </cell>
        </row>
        <row r="238">
          <cell r="A238" t="str">
            <v>TV</v>
          </cell>
        </row>
        <row r="239">
          <cell r="A239" t="str">
            <v>UG</v>
          </cell>
        </row>
        <row r="240">
          <cell r="A240" t="str">
            <v>UA</v>
          </cell>
        </row>
        <row r="241">
          <cell r="A241" t="str">
            <v>AE</v>
          </cell>
        </row>
        <row r="242">
          <cell r="A242" t="str">
            <v>UK</v>
          </cell>
        </row>
        <row r="243">
          <cell r="A243" t="str">
            <v>US</v>
          </cell>
        </row>
        <row r="244">
          <cell r="A244" t="str">
            <v>UY</v>
          </cell>
        </row>
        <row r="245">
          <cell r="A245" t="str">
            <v>UM</v>
          </cell>
        </row>
        <row r="246">
          <cell r="A246" t="str">
            <v>SU</v>
          </cell>
        </row>
        <row r="247">
          <cell r="A247" t="str">
            <v>UZ</v>
          </cell>
        </row>
        <row r="248">
          <cell r="A248" t="str">
            <v>VU</v>
          </cell>
        </row>
        <row r="249">
          <cell r="A249" t="str">
            <v>VA</v>
          </cell>
        </row>
        <row r="250">
          <cell r="A250" t="str">
            <v>VE</v>
          </cell>
        </row>
        <row r="251">
          <cell r="A251" t="str">
            <v>VN</v>
          </cell>
        </row>
        <row r="252">
          <cell r="A252" t="str">
            <v>VI</v>
          </cell>
        </row>
        <row r="253">
          <cell r="A253" t="str">
            <v>WF</v>
          </cell>
        </row>
        <row r="254">
          <cell r="A254" t="str">
            <v>EH</v>
          </cell>
        </row>
        <row r="255">
          <cell r="A255" t="str">
            <v>YE</v>
          </cell>
        </row>
        <row r="256">
          <cell r="A256" t="str">
            <v>ZR</v>
          </cell>
        </row>
        <row r="257">
          <cell r="A257" t="str">
            <v>ZM</v>
          </cell>
        </row>
        <row r="258">
          <cell r="A258" t="str">
            <v>ZW</v>
          </cell>
        </row>
        <row r="259">
          <cell r="A259" t="str">
            <v>IFI</v>
          </cell>
        </row>
        <row r="260">
          <cell r="A260" t="str">
            <v>BL</v>
          </cell>
        </row>
        <row r="261">
          <cell r="A261" t="str">
            <v>TL</v>
          </cell>
        </row>
        <row r="262">
          <cell r="A262" t="str">
            <v>OT</v>
          </cell>
        </row>
      </sheetData>
      <sheetData sheetId="8">
        <row r="3">
          <cell r="A3" t="str">
            <v>AED</v>
          </cell>
        </row>
        <row r="4">
          <cell r="A4" t="str">
            <v>AFN</v>
          </cell>
        </row>
        <row r="5">
          <cell r="A5" t="str">
            <v>ALL</v>
          </cell>
        </row>
        <row r="6">
          <cell r="A6" t="str">
            <v>AMD</v>
          </cell>
        </row>
        <row r="7">
          <cell r="A7" t="str">
            <v>ANG</v>
          </cell>
        </row>
        <row r="8">
          <cell r="A8" t="str">
            <v>AOA</v>
          </cell>
        </row>
        <row r="9">
          <cell r="A9" t="str">
            <v>ARS</v>
          </cell>
        </row>
        <row r="10">
          <cell r="A10" t="str">
            <v>AUD</v>
          </cell>
        </row>
        <row r="11">
          <cell r="A11" t="str">
            <v>AWG</v>
          </cell>
        </row>
        <row r="12">
          <cell r="A12" t="str">
            <v>AZN</v>
          </cell>
        </row>
        <row r="13">
          <cell r="A13" t="str">
            <v>BAM</v>
          </cell>
        </row>
        <row r="14">
          <cell r="A14" t="str">
            <v>BBD</v>
          </cell>
        </row>
        <row r="15">
          <cell r="A15" t="str">
            <v>BDT</v>
          </cell>
        </row>
        <row r="16">
          <cell r="A16" t="str">
            <v>BGN</v>
          </cell>
        </row>
        <row r="17">
          <cell r="A17" t="str">
            <v>BHD</v>
          </cell>
        </row>
        <row r="18">
          <cell r="A18" t="str">
            <v>BIF</v>
          </cell>
        </row>
        <row r="19">
          <cell r="A19" t="str">
            <v>BMD</v>
          </cell>
        </row>
        <row r="20">
          <cell r="A20" t="str">
            <v>BND</v>
          </cell>
        </row>
        <row r="21">
          <cell r="A21" t="str">
            <v>BOB</v>
          </cell>
        </row>
        <row r="22">
          <cell r="A22" t="str">
            <v>BRL</v>
          </cell>
        </row>
        <row r="23">
          <cell r="A23" t="str">
            <v>BSD</v>
          </cell>
        </row>
        <row r="24">
          <cell r="A24" t="str">
            <v>BTN</v>
          </cell>
        </row>
        <row r="25">
          <cell r="A25" t="str">
            <v>BWP</v>
          </cell>
        </row>
        <row r="26">
          <cell r="A26" t="str">
            <v>BYR</v>
          </cell>
        </row>
        <row r="27">
          <cell r="A27" t="str">
            <v>BZD</v>
          </cell>
        </row>
        <row r="28">
          <cell r="A28" t="str">
            <v>CAD</v>
          </cell>
        </row>
        <row r="29">
          <cell r="A29" t="str">
            <v>CDF</v>
          </cell>
        </row>
        <row r="30">
          <cell r="A30" t="str">
            <v>CHF</v>
          </cell>
        </row>
        <row r="31">
          <cell r="A31" t="str">
            <v>CLP</v>
          </cell>
        </row>
        <row r="32">
          <cell r="A32" t="str">
            <v>CNY</v>
          </cell>
        </row>
        <row r="33">
          <cell r="A33" t="str">
            <v>COP</v>
          </cell>
        </row>
        <row r="34">
          <cell r="A34" t="str">
            <v>CRC</v>
          </cell>
        </row>
        <row r="35">
          <cell r="A35" t="str">
            <v>CUC</v>
          </cell>
        </row>
        <row r="36">
          <cell r="A36" t="str">
            <v>CUP</v>
          </cell>
        </row>
        <row r="37">
          <cell r="A37" t="str">
            <v>CVE</v>
          </cell>
        </row>
        <row r="38">
          <cell r="A38" t="str">
            <v>CZK</v>
          </cell>
        </row>
        <row r="39">
          <cell r="A39" t="str">
            <v>DJF</v>
          </cell>
        </row>
        <row r="40">
          <cell r="A40" t="str">
            <v>DKK</v>
          </cell>
        </row>
        <row r="41">
          <cell r="A41" t="str">
            <v>DOP</v>
          </cell>
        </row>
        <row r="42">
          <cell r="A42" t="str">
            <v>DZD</v>
          </cell>
        </row>
        <row r="43">
          <cell r="A43" t="str">
            <v>EGP</v>
          </cell>
        </row>
        <row r="44">
          <cell r="A44" t="str">
            <v>ERN</v>
          </cell>
        </row>
        <row r="45">
          <cell r="A45" t="str">
            <v>ETB</v>
          </cell>
        </row>
        <row r="46">
          <cell r="A46" t="str">
            <v>EUR</v>
          </cell>
        </row>
        <row r="47">
          <cell r="A47" t="str">
            <v>FJD</v>
          </cell>
        </row>
        <row r="48">
          <cell r="A48" t="str">
            <v>FKP</v>
          </cell>
        </row>
        <row r="49">
          <cell r="A49" t="str">
            <v>GBP</v>
          </cell>
        </row>
        <row r="50">
          <cell r="A50" t="str">
            <v>GEL</v>
          </cell>
        </row>
        <row r="51">
          <cell r="A51" t="str">
            <v>GGP</v>
          </cell>
        </row>
        <row r="52">
          <cell r="A52" t="str">
            <v>GHS</v>
          </cell>
        </row>
        <row r="53">
          <cell r="A53" t="str">
            <v>GIP</v>
          </cell>
        </row>
        <row r="54">
          <cell r="A54" t="str">
            <v>GMD</v>
          </cell>
        </row>
        <row r="55">
          <cell r="A55" t="str">
            <v>GNF</v>
          </cell>
        </row>
        <row r="56">
          <cell r="A56" t="str">
            <v>GTQ</v>
          </cell>
        </row>
        <row r="57">
          <cell r="A57" t="str">
            <v>GYD</v>
          </cell>
        </row>
        <row r="58">
          <cell r="A58" t="str">
            <v>HKD</v>
          </cell>
        </row>
        <row r="59">
          <cell r="A59" t="str">
            <v>HNL</v>
          </cell>
        </row>
        <row r="60">
          <cell r="A60" t="str">
            <v>HRK</v>
          </cell>
        </row>
        <row r="61">
          <cell r="A61" t="str">
            <v>HTG</v>
          </cell>
        </row>
        <row r="62">
          <cell r="A62" t="str">
            <v>HUF</v>
          </cell>
        </row>
        <row r="63">
          <cell r="A63" t="str">
            <v>IDR</v>
          </cell>
        </row>
        <row r="64">
          <cell r="A64" t="str">
            <v>ILS</v>
          </cell>
        </row>
        <row r="65">
          <cell r="A65" t="str">
            <v>IMP</v>
          </cell>
        </row>
        <row r="66">
          <cell r="A66" t="str">
            <v>INR</v>
          </cell>
        </row>
        <row r="67">
          <cell r="A67" t="str">
            <v>IQD</v>
          </cell>
        </row>
        <row r="68">
          <cell r="A68" t="str">
            <v>IRR</v>
          </cell>
        </row>
        <row r="69">
          <cell r="A69" t="str">
            <v>ISK</v>
          </cell>
        </row>
        <row r="70">
          <cell r="A70" t="str">
            <v>JEP</v>
          </cell>
        </row>
        <row r="71">
          <cell r="A71" t="str">
            <v>JMD</v>
          </cell>
        </row>
        <row r="72">
          <cell r="A72" t="str">
            <v>JOD</v>
          </cell>
        </row>
        <row r="73">
          <cell r="A73" t="str">
            <v>JPY</v>
          </cell>
        </row>
        <row r="74">
          <cell r="A74" t="str">
            <v>KES</v>
          </cell>
        </row>
        <row r="75">
          <cell r="A75" t="str">
            <v>KGS</v>
          </cell>
        </row>
        <row r="76">
          <cell r="A76" t="str">
            <v>KHR</v>
          </cell>
        </row>
        <row r="77">
          <cell r="A77" t="str">
            <v>KMF</v>
          </cell>
        </row>
        <row r="78">
          <cell r="A78" t="str">
            <v>KPW</v>
          </cell>
        </row>
        <row r="79">
          <cell r="A79" t="str">
            <v>KRW</v>
          </cell>
        </row>
        <row r="80">
          <cell r="A80" t="str">
            <v>KWD</v>
          </cell>
        </row>
        <row r="81">
          <cell r="A81" t="str">
            <v>KYD</v>
          </cell>
        </row>
        <row r="82">
          <cell r="A82" t="str">
            <v>KZT</v>
          </cell>
        </row>
        <row r="83">
          <cell r="A83" t="str">
            <v>LAK</v>
          </cell>
        </row>
        <row r="84">
          <cell r="A84" t="str">
            <v>LBP</v>
          </cell>
        </row>
        <row r="85">
          <cell r="A85" t="str">
            <v>LKR</v>
          </cell>
        </row>
        <row r="86">
          <cell r="A86" t="str">
            <v>LRD</v>
          </cell>
        </row>
        <row r="87">
          <cell r="A87" t="str">
            <v>LSL</v>
          </cell>
        </row>
        <row r="88">
          <cell r="A88" t="str">
            <v>LTL</v>
          </cell>
        </row>
        <row r="89">
          <cell r="A89" t="str">
            <v>LVL</v>
          </cell>
        </row>
        <row r="90">
          <cell r="A90" t="str">
            <v>LYD</v>
          </cell>
        </row>
        <row r="91">
          <cell r="A91" t="str">
            <v>MAD</v>
          </cell>
        </row>
        <row r="92">
          <cell r="A92" t="str">
            <v>MDL</v>
          </cell>
        </row>
        <row r="93">
          <cell r="A93" t="str">
            <v>MGA</v>
          </cell>
        </row>
        <row r="94">
          <cell r="A94" t="str">
            <v>MKD</v>
          </cell>
        </row>
        <row r="95">
          <cell r="A95" t="str">
            <v>MMK</v>
          </cell>
        </row>
        <row r="96">
          <cell r="A96" t="str">
            <v>MNT</v>
          </cell>
        </row>
        <row r="97">
          <cell r="A97" t="str">
            <v>MOP</v>
          </cell>
        </row>
        <row r="98">
          <cell r="A98" t="str">
            <v>MRO</v>
          </cell>
        </row>
        <row r="99">
          <cell r="A99" t="str">
            <v>MUR</v>
          </cell>
        </row>
        <row r="100">
          <cell r="A100" t="str">
            <v>MVR</v>
          </cell>
        </row>
        <row r="101">
          <cell r="A101" t="str">
            <v>MWK</v>
          </cell>
        </row>
        <row r="102">
          <cell r="A102" t="str">
            <v>MXN</v>
          </cell>
        </row>
        <row r="103">
          <cell r="A103" t="str">
            <v>MYR</v>
          </cell>
        </row>
        <row r="104">
          <cell r="A104" t="str">
            <v>MZN</v>
          </cell>
        </row>
        <row r="105">
          <cell r="A105" t="str">
            <v>NAD</v>
          </cell>
        </row>
        <row r="106">
          <cell r="A106" t="str">
            <v>NGN</v>
          </cell>
        </row>
        <row r="107">
          <cell r="A107" t="str">
            <v>NIO</v>
          </cell>
        </row>
        <row r="108">
          <cell r="A108" t="str">
            <v>NOK</v>
          </cell>
        </row>
        <row r="109">
          <cell r="A109" t="str">
            <v>NPR</v>
          </cell>
        </row>
        <row r="110">
          <cell r="A110" t="str">
            <v>NZD</v>
          </cell>
        </row>
        <row r="111">
          <cell r="A111" t="str">
            <v>OMR</v>
          </cell>
        </row>
        <row r="112">
          <cell r="A112" t="str">
            <v>PAB</v>
          </cell>
        </row>
        <row r="113">
          <cell r="A113" t="str">
            <v>PEN</v>
          </cell>
        </row>
        <row r="114">
          <cell r="A114" t="str">
            <v>PGK</v>
          </cell>
        </row>
        <row r="115">
          <cell r="A115" t="str">
            <v>PHP</v>
          </cell>
        </row>
        <row r="116">
          <cell r="A116" t="str">
            <v>PKR</v>
          </cell>
        </row>
        <row r="117">
          <cell r="A117" t="str">
            <v>PLN</v>
          </cell>
        </row>
        <row r="118">
          <cell r="A118" t="str">
            <v>PYG</v>
          </cell>
        </row>
        <row r="119">
          <cell r="A119" t="str">
            <v>QAR</v>
          </cell>
        </row>
        <row r="120">
          <cell r="A120" t="str">
            <v>RON</v>
          </cell>
        </row>
        <row r="121">
          <cell r="A121" t="str">
            <v>RSD</v>
          </cell>
        </row>
        <row r="122">
          <cell r="A122" t="str">
            <v>RUB</v>
          </cell>
        </row>
        <row r="123">
          <cell r="A123" t="str">
            <v>RWF</v>
          </cell>
        </row>
        <row r="124">
          <cell r="A124" t="str">
            <v>SAR</v>
          </cell>
        </row>
        <row r="125">
          <cell r="A125" t="str">
            <v>SBD</v>
          </cell>
        </row>
        <row r="126">
          <cell r="A126" t="str">
            <v>SCR</v>
          </cell>
        </row>
        <row r="127">
          <cell r="A127" t="str">
            <v>SDG</v>
          </cell>
        </row>
        <row r="128">
          <cell r="A128" t="str">
            <v>SEK</v>
          </cell>
        </row>
        <row r="129">
          <cell r="A129" t="str">
            <v>SGD</v>
          </cell>
        </row>
        <row r="130">
          <cell r="A130" t="str">
            <v>SHP</v>
          </cell>
        </row>
        <row r="131">
          <cell r="A131" t="str">
            <v>SLL</v>
          </cell>
        </row>
        <row r="132">
          <cell r="A132" t="str">
            <v>SOS</v>
          </cell>
        </row>
        <row r="133">
          <cell r="A133" t="str">
            <v>SPL*</v>
          </cell>
        </row>
        <row r="134">
          <cell r="A134" t="str">
            <v>SRD</v>
          </cell>
        </row>
        <row r="135">
          <cell r="A135" t="str">
            <v>STD</v>
          </cell>
        </row>
        <row r="136">
          <cell r="A136" t="str">
            <v>SVC</v>
          </cell>
        </row>
        <row r="137">
          <cell r="A137" t="str">
            <v>SYP</v>
          </cell>
        </row>
        <row r="138">
          <cell r="A138" t="str">
            <v>SZL</v>
          </cell>
        </row>
        <row r="139">
          <cell r="A139" t="str">
            <v>THB</v>
          </cell>
        </row>
        <row r="140">
          <cell r="A140" t="str">
            <v>TJS</v>
          </cell>
        </row>
        <row r="141">
          <cell r="A141" t="str">
            <v>TMT</v>
          </cell>
        </row>
        <row r="142">
          <cell r="A142" t="str">
            <v>TND</v>
          </cell>
        </row>
        <row r="143">
          <cell r="A143" t="str">
            <v>TOP</v>
          </cell>
        </row>
        <row r="144">
          <cell r="A144" t="str">
            <v>TRY</v>
          </cell>
        </row>
        <row r="145">
          <cell r="A145" t="str">
            <v>TTD</v>
          </cell>
        </row>
        <row r="146">
          <cell r="A146" t="str">
            <v>TVD</v>
          </cell>
        </row>
        <row r="147">
          <cell r="A147" t="str">
            <v>TWD</v>
          </cell>
        </row>
        <row r="148">
          <cell r="A148" t="str">
            <v>TZS</v>
          </cell>
        </row>
        <row r="149">
          <cell r="A149" t="str">
            <v>UAH</v>
          </cell>
        </row>
        <row r="150">
          <cell r="A150" t="str">
            <v>UGX</v>
          </cell>
        </row>
        <row r="151">
          <cell r="A151" t="str">
            <v>USD</v>
          </cell>
        </row>
        <row r="152">
          <cell r="A152" t="str">
            <v>UYU</v>
          </cell>
        </row>
        <row r="153">
          <cell r="A153" t="str">
            <v>UZS</v>
          </cell>
        </row>
        <row r="154">
          <cell r="A154" t="str">
            <v>VEF</v>
          </cell>
        </row>
        <row r="155">
          <cell r="A155" t="str">
            <v>VND</v>
          </cell>
        </row>
        <row r="156">
          <cell r="A156" t="str">
            <v>VUV</v>
          </cell>
        </row>
        <row r="157">
          <cell r="A157" t="str">
            <v>WST</v>
          </cell>
        </row>
        <row r="158">
          <cell r="A158" t="str">
            <v>XAF</v>
          </cell>
        </row>
        <row r="159">
          <cell r="A159" t="str">
            <v>XCD</v>
          </cell>
        </row>
        <row r="160">
          <cell r="A160" t="str">
            <v>XDR</v>
          </cell>
        </row>
        <row r="161">
          <cell r="A161" t="str">
            <v>XOF</v>
          </cell>
        </row>
        <row r="162">
          <cell r="A162" t="str">
            <v>XPF</v>
          </cell>
        </row>
        <row r="163">
          <cell r="A163" t="str">
            <v>YER</v>
          </cell>
        </row>
        <row r="164">
          <cell r="A164" t="str">
            <v>ZAR</v>
          </cell>
        </row>
        <row r="165">
          <cell r="A165" t="str">
            <v>ZMK</v>
          </cell>
        </row>
        <row r="166">
          <cell r="A166" t="str">
            <v>ZWD</v>
          </cell>
        </row>
      </sheetData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  <pageSetUpPr fitToPage="1"/>
  </sheetPr>
  <dimension ref="A2:U63"/>
  <sheetViews>
    <sheetView tabSelected="1" view="pageBreakPreview" topLeftCell="A31" zoomScaleNormal="100" zoomScaleSheetLayoutView="100" workbookViewId="0">
      <selection activeCell="M48" sqref="M48"/>
    </sheetView>
  </sheetViews>
  <sheetFormatPr defaultColWidth="9.1796875" defaultRowHeight="13" x14ac:dyDescent="0.3"/>
  <cols>
    <col min="1" max="1" width="4.453125" style="6" customWidth="1"/>
    <col min="2" max="2" width="42.26953125" style="6" bestFit="1" customWidth="1"/>
    <col min="3" max="3" width="17.26953125" style="6" bestFit="1" customWidth="1"/>
    <col min="4" max="4" width="10.453125" style="6" bestFit="1" customWidth="1"/>
    <col min="5" max="5" width="10.26953125" style="6" bestFit="1" customWidth="1"/>
    <col min="6" max="6" width="9.7265625" style="6" bestFit="1" customWidth="1"/>
    <col min="7" max="7" width="10.54296875" style="6" bestFit="1" customWidth="1"/>
    <col min="8" max="8" width="10.26953125" style="6" bestFit="1" customWidth="1"/>
    <col min="9" max="9" width="10.54296875" style="6" bestFit="1" customWidth="1"/>
    <col min="10" max="11" width="10.26953125" style="6" bestFit="1" customWidth="1"/>
    <col min="12" max="12" width="11.1796875" style="6" customWidth="1"/>
    <col min="13" max="13" width="9.81640625" style="6" bestFit="1" customWidth="1"/>
    <col min="14" max="15" width="10.453125" style="6" bestFit="1" customWidth="1"/>
    <col min="16" max="16" width="9.81640625" style="6" bestFit="1" customWidth="1"/>
    <col min="17" max="17" width="10.453125" style="6" bestFit="1" customWidth="1"/>
    <col min="18" max="18" width="11" style="6" customWidth="1"/>
    <col min="19" max="19" width="12.1796875" style="6" bestFit="1" customWidth="1"/>
    <col min="20" max="16384" width="9.1796875" style="6"/>
  </cols>
  <sheetData>
    <row r="2" spans="1:10" x14ac:dyDescent="0.3">
      <c r="A2" s="6" t="s">
        <v>281</v>
      </c>
    </row>
    <row r="3" spans="1:10" x14ac:dyDescent="0.3">
      <c r="B3" s="65">
        <v>46265</v>
      </c>
    </row>
    <row r="4" spans="1:10" ht="13.5" thickBot="1" x14ac:dyDescent="0.35"/>
    <row r="5" spans="1:10" x14ac:dyDescent="0.3">
      <c r="A5" s="180" t="s">
        <v>0</v>
      </c>
      <c r="B5" s="178" t="s">
        <v>282</v>
      </c>
      <c r="C5" s="182" t="s">
        <v>27</v>
      </c>
      <c r="D5" s="183"/>
      <c r="E5" s="183"/>
      <c r="F5" s="183"/>
      <c r="G5" s="183"/>
      <c r="H5" s="183"/>
      <c r="I5" s="183"/>
      <c r="J5" s="184"/>
    </row>
    <row r="6" spans="1:10" s="11" customFormat="1" ht="117.75" customHeight="1" x14ac:dyDescent="0.3">
      <c r="A6" s="181"/>
      <c r="B6" s="179"/>
      <c r="C6" s="8" t="s">
        <v>28</v>
      </c>
      <c r="D6" s="9" t="s">
        <v>29</v>
      </c>
      <c r="E6" s="9" t="s">
        <v>30</v>
      </c>
      <c r="F6" s="9" t="s">
        <v>31</v>
      </c>
      <c r="G6" s="9" t="s">
        <v>32</v>
      </c>
      <c r="H6" s="9" t="s">
        <v>33</v>
      </c>
      <c r="I6" s="9" t="s">
        <v>34</v>
      </c>
      <c r="J6" s="9" t="s">
        <v>35</v>
      </c>
    </row>
    <row r="7" spans="1:10" x14ac:dyDescent="0.3">
      <c r="A7" s="55">
        <f t="shared" ref="A7:A25" si="0">A32</f>
        <v>1</v>
      </c>
      <c r="B7" s="15" t="str">
        <f t="shared" ref="B7:B25" si="1">B32</f>
        <v>საქართველოს ბანკი</v>
      </c>
      <c r="C7" s="58">
        <f t="shared" ref="C7:C25" si="2">C32/C$31</f>
        <v>0.38897713146242552</v>
      </c>
      <c r="D7" s="59">
        <f t="shared" ref="D7" si="3">E32/E$31</f>
        <v>0.38687736745758039</v>
      </c>
      <c r="E7" s="59">
        <f t="shared" ref="E7" si="4">G32/G$31</f>
        <v>0.39389136037560379</v>
      </c>
      <c r="F7" s="59">
        <f t="shared" ref="F7" si="5">H32/H$31</f>
        <v>0.40048578995834566</v>
      </c>
      <c r="G7" s="59">
        <f t="shared" ref="G7" si="6">J32/J$31</f>
        <v>0.4041070905549467</v>
      </c>
      <c r="H7" s="59">
        <f t="shared" ref="H7" si="7">K32/K$31</f>
        <v>0.33701507485474408</v>
      </c>
      <c r="I7" s="59">
        <f t="shared" ref="I7" si="8">L32/L$31</f>
        <v>0.4522692557911463</v>
      </c>
      <c r="J7" s="59">
        <f t="shared" ref="J7" si="9">O32/O$31</f>
        <v>0.36185265391542815</v>
      </c>
    </row>
    <row r="8" spans="1:10" x14ac:dyDescent="0.3">
      <c r="A8" s="54">
        <f t="shared" si="0"/>
        <v>2</v>
      </c>
      <c r="B8" s="12" t="str">
        <f t="shared" si="1"/>
        <v>თი–ბი–სი ბანკი</v>
      </c>
      <c r="C8" s="56">
        <f t="shared" si="2"/>
        <v>0.36176540647615452</v>
      </c>
      <c r="D8" s="57">
        <f t="shared" ref="D8:D24" si="10">E33/E$31</f>
        <v>0.36855908318071051</v>
      </c>
      <c r="E8" s="57">
        <f t="shared" ref="E8:E24" si="11">G33/G$31</f>
        <v>0.36465371778758943</v>
      </c>
      <c r="F8" s="57">
        <f t="shared" ref="F8:F24" si="12">H33/H$31</f>
        <v>0.36886902980045594</v>
      </c>
      <c r="G8" s="57">
        <f t="shared" ref="G8:G24" si="13">J33/J$31</f>
        <v>0.35322636105825439</v>
      </c>
      <c r="H8" s="57">
        <f t="shared" ref="H8:H24" si="14">K33/K$31</f>
        <v>0.37255676341311333</v>
      </c>
      <c r="I8" s="57">
        <f t="shared" ref="I8:I24" si="15">L33/L$31</f>
        <v>0.33934998512021042</v>
      </c>
      <c r="J8" s="57">
        <f t="shared" ref="J8:J24" si="16">O33/O$31</f>
        <v>0.34582314088595062</v>
      </c>
    </row>
    <row r="9" spans="1:10" x14ac:dyDescent="0.3">
      <c r="A9" s="55">
        <f t="shared" si="0"/>
        <v>3</v>
      </c>
      <c r="B9" s="15" t="str">
        <f t="shared" si="1"/>
        <v>ლიბერთი ბანკი</v>
      </c>
      <c r="C9" s="58">
        <f t="shared" si="2"/>
        <v>5.5447658348999576E-2</v>
      </c>
      <c r="D9" s="59">
        <f t="shared" si="10"/>
        <v>5.9609760374604609E-2</v>
      </c>
      <c r="E9" s="59">
        <f t="shared" si="11"/>
        <v>5.8475799606811006E-2</v>
      </c>
      <c r="F9" s="59">
        <f t="shared" si="12"/>
        <v>6.5874700700053315E-2</v>
      </c>
      <c r="G9" s="59">
        <f t="shared" si="13"/>
        <v>7.1599215748027148E-2</v>
      </c>
      <c r="H9" s="59">
        <f t="shared" si="14"/>
        <v>7.4370569111304075E-2</v>
      </c>
      <c r="I9" s="59">
        <f t="shared" si="15"/>
        <v>6.9609793054178276E-2</v>
      </c>
      <c r="J9" s="59">
        <f t="shared" si="16"/>
        <v>3.8733591536884583E-2</v>
      </c>
    </row>
    <row r="10" spans="1:10" x14ac:dyDescent="0.3">
      <c r="A10" s="54">
        <f t="shared" si="0"/>
        <v>4</v>
      </c>
      <c r="B10" s="12" t="str">
        <f t="shared" si="1"/>
        <v>ბაზის ბანკი</v>
      </c>
      <c r="C10" s="56">
        <f t="shared" si="2"/>
        <v>5.3472855081207582E-2</v>
      </c>
      <c r="D10" s="57">
        <f t="shared" si="10"/>
        <v>4.2539140609838745E-2</v>
      </c>
      <c r="E10" s="57">
        <f t="shared" si="11"/>
        <v>4.9264169759616415E-2</v>
      </c>
      <c r="F10" s="57">
        <f t="shared" si="12"/>
        <v>5.1715290550581057E-2</v>
      </c>
      <c r="G10" s="57">
        <f t="shared" si="13"/>
        <v>5.4434393671918352E-2</v>
      </c>
      <c r="H10" s="57">
        <f t="shared" si="14"/>
        <v>6.8580727470150218E-2</v>
      </c>
      <c r="I10" s="57">
        <f t="shared" si="15"/>
        <v>4.4279413846578873E-2</v>
      </c>
      <c r="J10" s="57">
        <f t="shared" si="16"/>
        <v>7.6703028979237753E-2</v>
      </c>
    </row>
    <row r="11" spans="1:10" x14ac:dyDescent="0.3">
      <c r="A11" s="55">
        <f t="shared" si="0"/>
        <v>5</v>
      </c>
      <c r="B11" s="15" t="str">
        <f t="shared" si="1"/>
        <v>კრედო ბანკი</v>
      </c>
      <c r="C11" s="58">
        <f t="shared" si="2"/>
        <v>3.6679287642184824E-2</v>
      </c>
      <c r="D11" s="59">
        <f t="shared" si="10"/>
        <v>4.5624133121523941E-2</v>
      </c>
      <c r="E11" s="59">
        <f t="shared" si="11"/>
        <v>3.7850566371413936E-2</v>
      </c>
      <c r="F11" s="59">
        <f t="shared" si="12"/>
        <v>2.7492140979027982E-2</v>
      </c>
      <c r="G11" s="59">
        <f t="shared" si="13"/>
        <v>3.1243554375141848E-2</v>
      </c>
      <c r="H11" s="59">
        <f t="shared" si="14"/>
        <v>2.8447644424490048E-2</v>
      </c>
      <c r="I11" s="59">
        <f t="shared" si="15"/>
        <v>3.3250605074446264E-2</v>
      </c>
      <c r="J11" s="59">
        <f t="shared" si="16"/>
        <v>3.0214321672012746E-2</v>
      </c>
    </row>
    <row r="12" spans="1:10" x14ac:dyDescent="0.3">
      <c r="A12" s="54">
        <f t="shared" si="0"/>
        <v>6</v>
      </c>
      <c r="B12" s="12" t="str">
        <f t="shared" si="1"/>
        <v>ტერა ბანკი</v>
      </c>
      <c r="C12" s="56">
        <f t="shared" si="2"/>
        <v>1.9643213142123035E-2</v>
      </c>
      <c r="D12" s="57">
        <f t="shared" si="10"/>
        <v>2.1826633842230811E-2</v>
      </c>
      <c r="E12" s="57">
        <f t="shared" si="11"/>
        <v>1.9800459826553159E-2</v>
      </c>
      <c r="F12" s="57">
        <f t="shared" si="12"/>
        <v>1.8567679002872386E-2</v>
      </c>
      <c r="G12" s="57">
        <f t="shared" si="13"/>
        <v>1.9691178624816629E-2</v>
      </c>
      <c r="H12" s="57">
        <f t="shared" si="14"/>
        <v>2.5490880882357254E-2</v>
      </c>
      <c r="I12" s="57">
        <f t="shared" si="15"/>
        <v>1.5527848375557124E-2</v>
      </c>
      <c r="J12" s="57">
        <f t="shared" si="16"/>
        <v>1.8775277679709126E-2</v>
      </c>
    </row>
    <row r="13" spans="1:10" x14ac:dyDescent="0.3">
      <c r="A13" s="55">
        <f t="shared" si="0"/>
        <v>7</v>
      </c>
      <c r="B13" s="15" t="str">
        <f t="shared" si="1"/>
        <v>პროკრედიტ ბანკი</v>
      </c>
      <c r="C13" s="58">
        <f t="shared" si="2"/>
        <v>1.9422304096579038E-2</v>
      </c>
      <c r="D13" s="59">
        <f t="shared" si="10"/>
        <v>1.9881966330420459E-2</v>
      </c>
      <c r="E13" s="59">
        <f t="shared" si="11"/>
        <v>1.9341006227857966E-2</v>
      </c>
      <c r="F13" s="59">
        <f t="shared" si="12"/>
        <v>1.941446271191867E-2</v>
      </c>
      <c r="G13" s="59">
        <f t="shared" si="13"/>
        <v>2.1298946035039106E-2</v>
      </c>
      <c r="H13" s="59">
        <f t="shared" si="14"/>
        <v>2.8515314331386907E-2</v>
      </c>
      <c r="I13" s="59">
        <f t="shared" si="15"/>
        <v>1.6118658654093041E-2</v>
      </c>
      <c r="J13" s="59">
        <f t="shared" si="16"/>
        <v>1.9871034174278105E-2</v>
      </c>
    </row>
    <row r="14" spans="1:10" x14ac:dyDescent="0.3">
      <c r="A14" s="54">
        <f t="shared" si="0"/>
        <v>8</v>
      </c>
      <c r="B14" s="12" t="str">
        <f t="shared" si="1"/>
        <v>ქართუ ბანკი</v>
      </c>
      <c r="C14" s="56">
        <f t="shared" si="2"/>
        <v>1.9389535044820851E-2</v>
      </c>
      <c r="D14" s="57">
        <f t="shared" si="10"/>
        <v>1.4942872463241851E-2</v>
      </c>
      <c r="E14" s="57">
        <f t="shared" si="11"/>
        <v>1.7677942461914075E-2</v>
      </c>
      <c r="F14" s="57">
        <f t="shared" si="12"/>
        <v>2.0855973795726061E-2</v>
      </c>
      <c r="G14" s="57">
        <f t="shared" si="13"/>
        <v>2.2798267495341275E-2</v>
      </c>
      <c r="H14" s="57">
        <f t="shared" si="14"/>
        <v>2.851386934179102E-2</v>
      </c>
      <c r="I14" s="57">
        <f t="shared" si="15"/>
        <v>1.869530892895805E-2</v>
      </c>
      <c r="J14" s="57">
        <f t="shared" si="16"/>
        <v>2.8836807048256981E-2</v>
      </c>
    </row>
    <row r="15" spans="1:10" x14ac:dyDescent="0.3">
      <c r="A15" s="55">
        <f t="shared" si="0"/>
        <v>9</v>
      </c>
      <c r="B15" s="15" t="str">
        <f t="shared" si="1"/>
        <v>ხალიკ ბანკი</v>
      </c>
      <c r="C15" s="58">
        <f t="shared" si="2"/>
        <v>9.9329967892882679E-3</v>
      </c>
      <c r="D15" s="59">
        <f t="shared" si="10"/>
        <v>1.2688778487027569E-2</v>
      </c>
      <c r="E15" s="59">
        <f t="shared" si="11"/>
        <v>8.8079730290434987E-3</v>
      </c>
      <c r="F15" s="59">
        <f t="shared" si="12"/>
        <v>4.4108705981096537E-3</v>
      </c>
      <c r="G15" s="59">
        <f t="shared" si="13"/>
        <v>3.1101936955155469E-3</v>
      </c>
      <c r="H15" s="59">
        <f t="shared" si="14"/>
        <v>3.3569696081898011E-3</v>
      </c>
      <c r="I15" s="59">
        <f t="shared" si="15"/>
        <v>2.9330450116000009E-3</v>
      </c>
      <c r="J15" s="59">
        <f t="shared" si="16"/>
        <v>1.6142655045863919E-2</v>
      </c>
    </row>
    <row r="16" spans="1:10" x14ac:dyDescent="0.3">
      <c r="A16" s="54">
        <f t="shared" si="0"/>
        <v>10</v>
      </c>
      <c r="B16" s="12" t="str">
        <f t="shared" si="1"/>
        <v>იშ ბანკ</v>
      </c>
      <c r="C16" s="56">
        <f t="shared" si="2"/>
        <v>6.7357877120371064E-3</v>
      </c>
      <c r="D16" s="57">
        <f t="shared" si="10"/>
        <v>4.1993097375209038E-3</v>
      </c>
      <c r="E16" s="57">
        <f t="shared" si="11"/>
        <v>6.2097091684972395E-3</v>
      </c>
      <c r="F16" s="57">
        <f t="shared" si="12"/>
        <v>5.5583335400833196E-3</v>
      </c>
      <c r="G16" s="57">
        <f t="shared" si="13"/>
        <v>3.2778489565361232E-3</v>
      </c>
      <c r="H16" s="57">
        <f t="shared" si="14"/>
        <v>7.4067575476752141E-3</v>
      </c>
      <c r="I16" s="57">
        <f t="shared" si="15"/>
        <v>3.1390196915986011E-4</v>
      </c>
      <c r="J16" s="57">
        <f t="shared" si="16"/>
        <v>9.6395201387666878E-3</v>
      </c>
    </row>
    <row r="17" spans="1:20" x14ac:dyDescent="0.3">
      <c r="A17" s="55">
        <f t="shared" si="0"/>
        <v>11</v>
      </c>
      <c r="B17" s="15" t="str">
        <f t="shared" si="1"/>
        <v>მიკრობანკი კრისტალი</v>
      </c>
      <c r="C17" s="58">
        <f t="shared" si="2"/>
        <v>6.027540080501893E-3</v>
      </c>
      <c r="D17" s="59">
        <f t="shared" si="10"/>
        <v>7.7813565159047006E-3</v>
      </c>
      <c r="E17" s="59">
        <f t="shared" si="11"/>
        <v>5.923234506336663E-3</v>
      </c>
      <c r="F17" s="59">
        <f t="shared" si="12"/>
        <v>6.8552814171126634E-4</v>
      </c>
      <c r="G17" s="59">
        <f t="shared" si="13"/>
        <v>7.8823408419657166E-4</v>
      </c>
      <c r="H17" s="59">
        <f t="shared" si="14"/>
        <v>7.0378310038156101E-5</v>
      </c>
      <c r="I17" s="59">
        <f t="shared" si="15"/>
        <v>1.3035485825009534E-3</v>
      </c>
      <c r="J17" s="59">
        <f t="shared" si="16"/>
        <v>6.6032630056801975E-3</v>
      </c>
    </row>
    <row r="18" spans="1:20" x14ac:dyDescent="0.3">
      <c r="A18" s="54">
        <f t="shared" si="0"/>
        <v>12</v>
      </c>
      <c r="B18" s="12" t="str">
        <f t="shared" si="1"/>
        <v>პაშაბანკი</v>
      </c>
      <c r="C18" s="56">
        <f t="shared" si="2"/>
        <v>6.015566847941735E-3</v>
      </c>
      <c r="D18" s="57">
        <f t="shared" si="10"/>
        <v>5.4237345854583827E-3</v>
      </c>
      <c r="E18" s="57">
        <f t="shared" si="11"/>
        <v>5.6100877334496913E-3</v>
      </c>
      <c r="F18" s="57">
        <f t="shared" si="12"/>
        <v>5.6971480245688435E-3</v>
      </c>
      <c r="G18" s="57">
        <f t="shared" si="13"/>
        <v>4.2530276531273312E-3</v>
      </c>
      <c r="H18" s="57">
        <f t="shared" si="14"/>
        <v>7.3356815334593792E-3</v>
      </c>
      <c r="I18" s="57">
        <f t="shared" si="15"/>
        <v>2.0401371325325817E-3</v>
      </c>
      <c r="J18" s="57">
        <f t="shared" si="16"/>
        <v>8.2536411236454402E-3</v>
      </c>
    </row>
    <row r="19" spans="1:20" ht="12" customHeight="1" x14ac:dyDescent="0.3">
      <c r="A19" s="55">
        <f t="shared" si="0"/>
        <v>13</v>
      </c>
      <c r="B19" s="15" t="str">
        <f t="shared" si="1"/>
        <v>ზირაათ ბანკი</v>
      </c>
      <c r="C19" s="58">
        <f t="shared" si="2"/>
        <v>4.7007140905975563E-3</v>
      </c>
      <c r="D19" s="59">
        <f t="shared" si="10"/>
        <v>3.7607046736374424E-3</v>
      </c>
      <c r="E19" s="59">
        <f t="shared" si="11"/>
        <v>3.7484029179878594E-3</v>
      </c>
      <c r="F19" s="59">
        <f t="shared" si="12"/>
        <v>4.5301836238682775E-3</v>
      </c>
      <c r="G19" s="59">
        <f t="shared" si="13"/>
        <v>3.6376732887457575E-3</v>
      </c>
      <c r="H19" s="59">
        <f t="shared" si="14"/>
        <v>6.292651483003571E-3</v>
      </c>
      <c r="I19" s="59">
        <f t="shared" si="15"/>
        <v>1.7317907905698559E-3</v>
      </c>
      <c r="J19" s="59">
        <f t="shared" si="16"/>
        <v>9.9570714592329638E-3</v>
      </c>
    </row>
    <row r="20" spans="1:20" x14ac:dyDescent="0.3">
      <c r="A20" s="54">
        <f t="shared" si="0"/>
        <v>14</v>
      </c>
      <c r="B20" s="12" t="str">
        <f t="shared" si="1"/>
        <v>ვი–თი–ბი ბანკი</v>
      </c>
      <c r="C20" s="56">
        <f t="shared" si="2"/>
        <v>3.7139540979209584E-3</v>
      </c>
      <c r="D20" s="57">
        <f t="shared" si="10"/>
        <v>2.0168441284137643E-3</v>
      </c>
      <c r="E20" s="57">
        <f t="shared" si="11"/>
        <v>1.5751020123202313E-3</v>
      </c>
      <c r="F20" s="57">
        <f t="shared" si="12"/>
        <v>1.7352199908011808E-4</v>
      </c>
      <c r="G20" s="57">
        <f t="shared" si="13"/>
        <v>1.95378521073441E-4</v>
      </c>
      <c r="H20" s="57">
        <f t="shared" si="14"/>
        <v>3.478890902751522E-4</v>
      </c>
      <c r="I20" s="57">
        <f t="shared" si="15"/>
        <v>8.5898441253184432E-5</v>
      </c>
      <c r="J20" s="57">
        <f t="shared" si="16"/>
        <v>1.5519518537607314E-2</v>
      </c>
    </row>
    <row r="21" spans="1:20" x14ac:dyDescent="0.3">
      <c r="A21" s="55">
        <f t="shared" si="0"/>
        <v>15</v>
      </c>
      <c r="B21" s="15" t="str">
        <f t="shared" si="1"/>
        <v>პეივბანკი</v>
      </c>
      <c r="C21" s="58">
        <f t="shared" si="2"/>
        <v>2.7714137357806516E-3</v>
      </c>
      <c r="D21" s="59">
        <f t="shared" si="10"/>
        <v>0</v>
      </c>
      <c r="E21" s="59">
        <f t="shared" si="11"/>
        <v>2.9884095715255157E-3</v>
      </c>
      <c r="F21" s="59">
        <f t="shared" si="12"/>
        <v>3.1331572994963731E-3</v>
      </c>
      <c r="G21" s="59">
        <f t="shared" si="13"/>
        <v>3.6025674735754151E-3</v>
      </c>
      <c r="H21" s="59">
        <f t="shared" si="14"/>
        <v>8.6211025064746021E-3</v>
      </c>
      <c r="I21" s="59">
        <f t="shared" si="15"/>
        <v>0</v>
      </c>
      <c r="J21" s="59">
        <f t="shared" si="16"/>
        <v>1.5736879400477341E-3</v>
      </c>
    </row>
    <row r="22" spans="1:20" x14ac:dyDescent="0.3">
      <c r="A22" s="54">
        <f t="shared" si="0"/>
        <v>16</v>
      </c>
      <c r="B22" s="12" t="str">
        <f t="shared" si="1"/>
        <v>სილქ ბანკი</v>
      </c>
      <c r="C22" s="56">
        <f t="shared" si="2"/>
        <v>2.0603994426418755E-3</v>
      </c>
      <c r="D22" s="57">
        <f t="shared" si="10"/>
        <v>1.9889160719986899E-3</v>
      </c>
      <c r="E22" s="57">
        <f t="shared" si="11"/>
        <v>1.8430465494357784E-3</v>
      </c>
      <c r="F22" s="57">
        <f t="shared" si="12"/>
        <v>1.9817616426992162E-3</v>
      </c>
      <c r="G22" s="57">
        <f t="shared" si="13"/>
        <v>2.1943681142730606E-3</v>
      </c>
      <c r="H22" s="57">
        <f t="shared" si="14"/>
        <v>2.7609975685124531E-3</v>
      </c>
      <c r="I22" s="57">
        <f t="shared" si="15"/>
        <v>1.7876117943449008E-3</v>
      </c>
      <c r="J22" s="57">
        <f t="shared" si="16"/>
        <v>3.2600960232099818E-3</v>
      </c>
    </row>
    <row r="23" spans="1:20" x14ac:dyDescent="0.3">
      <c r="A23" s="55">
        <f t="shared" si="0"/>
        <v>17</v>
      </c>
      <c r="B23" s="15" t="str">
        <f t="shared" si="1"/>
        <v>მიკრობანკი ემბისი</v>
      </c>
      <c r="C23" s="58">
        <f t="shared" si="2"/>
        <v>1.8502089016604831E-3</v>
      </c>
      <c r="D23" s="59">
        <f t="shared" si="10"/>
        <v>2.0181954236042124E-3</v>
      </c>
      <c r="E23" s="59">
        <f t="shared" si="11"/>
        <v>1.8810503682106295E-3</v>
      </c>
      <c r="F23" s="59">
        <f t="shared" si="12"/>
        <v>2.2461609057210661E-4</v>
      </c>
      <c r="G23" s="59">
        <f t="shared" si="13"/>
        <v>2.5826811250964367E-4</v>
      </c>
      <c r="H23" s="59">
        <f t="shared" si="14"/>
        <v>0</v>
      </c>
      <c r="I23" s="59">
        <f t="shared" si="15"/>
        <v>4.4366649978591101E-4</v>
      </c>
      <c r="J23" s="59">
        <f t="shared" si="16"/>
        <v>1.6799769722605504E-3</v>
      </c>
    </row>
    <row r="24" spans="1:20" x14ac:dyDescent="0.3">
      <c r="A24" s="54">
        <f t="shared" si="0"/>
        <v>18</v>
      </c>
      <c r="B24" s="12" t="str">
        <f t="shared" si="1"/>
        <v>ჰეშბანკი</v>
      </c>
      <c r="C24" s="56">
        <f t="shared" si="2"/>
        <v>1.2741513528093716E-3</v>
      </c>
      <c r="D24" s="57">
        <f t="shared" si="10"/>
        <v>2.6120299628293705E-4</v>
      </c>
      <c r="E24" s="57">
        <f t="shared" si="11"/>
        <v>3.8086194530934721E-4</v>
      </c>
      <c r="F24" s="57">
        <f t="shared" si="12"/>
        <v>2.9121676979199871E-4</v>
      </c>
      <c r="G24" s="57">
        <f t="shared" si="13"/>
        <v>2.4336093292481634E-4</v>
      </c>
      <c r="H24" s="57">
        <f t="shared" si="14"/>
        <v>2.4536735443910602E-4</v>
      </c>
      <c r="I24" s="57">
        <f t="shared" si="15"/>
        <v>2.4192061840309304E-4</v>
      </c>
      <c r="J24" s="57">
        <f t="shared" si="16"/>
        <v>6.2047333838269663E-3</v>
      </c>
    </row>
    <row r="25" spans="1:20" ht="13.5" thickBot="1" x14ac:dyDescent="0.35">
      <c r="A25" s="55">
        <f t="shared" si="0"/>
        <v>19</v>
      </c>
      <c r="B25" s="15" t="str">
        <f t="shared" si="1"/>
        <v>პეისერა</v>
      </c>
      <c r="C25" s="58">
        <f t="shared" si="2"/>
        <v>1.1987565432484915E-4</v>
      </c>
      <c r="D25" s="59">
        <f t="shared" ref="D25" si="17">E50/E$31</f>
        <v>0</v>
      </c>
      <c r="E25" s="59">
        <f t="shared" ref="E25" si="18">G50/G$31</f>
        <v>7.7099780523852624E-5</v>
      </c>
      <c r="F25" s="59">
        <f t="shared" ref="F25" si="19">H50/H$31</f>
        <v>3.8594771038023369E-5</v>
      </c>
      <c r="G25" s="59">
        <f t="shared" ref="G25" si="20">J50/J$31</f>
        <v>4.0071604037775395E-5</v>
      </c>
      <c r="H25" s="59">
        <f t="shared" ref="H25" si="21">K50/K$31</f>
        <v>7.1361168596764327E-5</v>
      </c>
      <c r="I25" s="59">
        <f t="shared" ref="I25" si="22">L50/L$31</f>
        <v>1.761031467671814E-5</v>
      </c>
      <c r="J25" s="59">
        <f t="shared" ref="J25" si="23">O50/O$31</f>
        <v>3.5598047810431096E-4</v>
      </c>
    </row>
    <row r="26" spans="1:20" ht="13.5" thickBot="1" x14ac:dyDescent="0.35">
      <c r="A26" s="18"/>
      <c r="B26" s="19" t="str">
        <f>B31</f>
        <v>კონსოლიდირებული</v>
      </c>
      <c r="C26" s="20">
        <f>SUM(C7:C25)</f>
        <v>0.99999999999999967</v>
      </c>
      <c r="D26" s="21">
        <f t="shared" ref="D26:J26" si="24">SUM(D7:D25)</f>
        <v>1</v>
      </c>
      <c r="E26" s="21">
        <f t="shared" si="24"/>
        <v>1.0000000000000004</v>
      </c>
      <c r="F26" s="21">
        <f t="shared" si="24"/>
        <v>1.0000000000000004</v>
      </c>
      <c r="G26" s="21">
        <f t="shared" si="24"/>
        <v>1.0000000000000011</v>
      </c>
      <c r="H26" s="21">
        <f t="shared" si="24"/>
        <v>1.0000000000000013</v>
      </c>
      <c r="I26" s="21">
        <f t="shared" si="24"/>
        <v>0.99999999999999523</v>
      </c>
      <c r="J26" s="21">
        <f t="shared" si="24"/>
        <v>1.0000000000000042</v>
      </c>
    </row>
    <row r="27" spans="1:20" x14ac:dyDescent="0.3">
      <c r="A27" s="126"/>
      <c r="B27" s="127"/>
      <c r="C27" s="128"/>
      <c r="D27" s="128"/>
      <c r="E27" s="128"/>
      <c r="F27" s="128"/>
      <c r="G27" s="128"/>
      <c r="H27" s="128"/>
      <c r="I27" s="128"/>
      <c r="J27" s="128"/>
    </row>
    <row r="28" spans="1:20" ht="13.5" thickBot="1" x14ac:dyDescent="0.35">
      <c r="B28" s="61" t="s">
        <v>36</v>
      </c>
      <c r="S28" s="23"/>
    </row>
    <row r="29" spans="1:20" ht="13.5" thickBot="1" x14ac:dyDescent="0.35">
      <c r="A29" s="180" t="s">
        <v>0</v>
      </c>
      <c r="B29" s="178" t="s">
        <v>282</v>
      </c>
      <c r="C29" s="182" t="s">
        <v>28</v>
      </c>
      <c r="D29" s="183"/>
      <c r="E29" s="183"/>
      <c r="F29" s="184"/>
      <c r="G29" s="159" t="s">
        <v>37</v>
      </c>
      <c r="H29" s="176"/>
      <c r="I29" s="176"/>
      <c r="J29" s="176"/>
      <c r="K29" s="176"/>
      <c r="L29" s="176"/>
      <c r="M29" s="176"/>
      <c r="N29" s="177"/>
      <c r="O29" s="175" t="s">
        <v>38</v>
      </c>
      <c r="P29" s="176"/>
      <c r="Q29" s="177"/>
      <c r="R29" s="175" t="s">
        <v>39</v>
      </c>
      <c r="S29" s="176"/>
      <c r="T29" s="177"/>
    </row>
    <row r="30" spans="1:20" ht="150.75" customHeight="1" thickBot="1" x14ac:dyDescent="0.35">
      <c r="A30" s="181"/>
      <c r="B30" s="179"/>
      <c r="C30" s="8" t="s">
        <v>40</v>
      </c>
      <c r="D30" s="9" t="s">
        <v>41</v>
      </c>
      <c r="E30" s="9" t="s">
        <v>29</v>
      </c>
      <c r="F30" s="10" t="s">
        <v>42</v>
      </c>
      <c r="G30" s="81" t="s">
        <v>30</v>
      </c>
      <c r="H30" s="82" t="s">
        <v>43</v>
      </c>
      <c r="I30" s="82" t="s">
        <v>174</v>
      </c>
      <c r="J30" s="82" t="s">
        <v>32</v>
      </c>
      <c r="K30" s="82" t="s">
        <v>33</v>
      </c>
      <c r="L30" s="82" t="s">
        <v>34</v>
      </c>
      <c r="M30" s="82" t="s">
        <v>162</v>
      </c>
      <c r="N30" s="83" t="s">
        <v>44</v>
      </c>
      <c r="O30" s="81" t="s">
        <v>35</v>
      </c>
      <c r="P30" s="82" t="s">
        <v>45</v>
      </c>
      <c r="Q30" s="83" t="s">
        <v>46</v>
      </c>
      <c r="R30" s="81" t="str">
        <f>YEAR($B$3)&amp;" წლის "&amp;MONTH($B$3)&amp;" თვის წმინდა მოგება"</f>
        <v>2026 წლის 8 თვის წმინდა მოგება</v>
      </c>
      <c r="S30" s="82" t="s">
        <v>77</v>
      </c>
      <c r="T30" s="83" t="s">
        <v>78</v>
      </c>
    </row>
    <row r="31" spans="1:20" ht="13.5" thickBot="1" x14ac:dyDescent="0.35">
      <c r="A31" s="113"/>
      <c r="B31" s="114" t="s">
        <v>81</v>
      </c>
      <c r="C31" s="162">
        <v>115195822185.702</v>
      </c>
      <c r="D31" s="163">
        <v>14206530193.70612</v>
      </c>
      <c r="E31" s="163">
        <v>78096731241.947708</v>
      </c>
      <c r="F31" s="164">
        <v>-1255921828.11221</v>
      </c>
      <c r="G31" s="162">
        <v>97526612124.060898</v>
      </c>
      <c r="H31" s="163">
        <v>78096679911.133591</v>
      </c>
      <c r="I31" s="163">
        <v>7480405509.0417204</v>
      </c>
      <c r="J31" s="163">
        <v>67920777202.586304</v>
      </c>
      <c r="K31" s="163">
        <v>28382585933.3228</v>
      </c>
      <c r="L31" s="163">
        <v>39538191269.263496</v>
      </c>
      <c r="M31" s="163">
        <v>3008931051.7621999</v>
      </c>
      <c r="N31" s="164">
        <v>17142575890.75086</v>
      </c>
      <c r="O31" s="115">
        <v>17669210046.279301</v>
      </c>
      <c r="P31" s="166">
        <v>1400525044.5</v>
      </c>
      <c r="Q31" s="165">
        <v>19860938783.195801</v>
      </c>
      <c r="R31" s="115">
        <v>2564620554.02526</v>
      </c>
      <c r="S31" s="116">
        <v>3.4945968523019059E-2</v>
      </c>
      <c r="T31" s="117">
        <v>0.22882695787078422</v>
      </c>
    </row>
    <row r="32" spans="1:20" x14ac:dyDescent="0.3">
      <c r="A32" s="55">
        <v>1</v>
      </c>
      <c r="B32" s="15" t="s">
        <v>137</v>
      </c>
      <c r="C32" s="27">
        <v>44808540470.25</v>
      </c>
      <c r="D32" s="28">
        <v>4032976884.9867001</v>
      </c>
      <c r="E32" s="28">
        <v>30213857789.926903</v>
      </c>
      <c r="F32" s="29">
        <v>-368169448.58679998</v>
      </c>
      <c r="G32" s="27">
        <v>38414889922.370201</v>
      </c>
      <c r="H32" s="28">
        <v>31276610547.3344</v>
      </c>
      <c r="I32" s="28">
        <v>2700332818.6764998</v>
      </c>
      <c r="J32" s="28">
        <v>27447267663.567902</v>
      </c>
      <c r="K32" s="28">
        <v>9565359322.8899899</v>
      </c>
      <c r="L32" s="28">
        <v>17881908340.677799</v>
      </c>
      <c r="M32" s="84"/>
      <c r="N32" s="29">
        <v>6128604305.8803997</v>
      </c>
      <c r="O32" s="27">
        <v>6393650547.83531</v>
      </c>
      <c r="P32" s="28">
        <v>27993660.18</v>
      </c>
      <c r="Q32" s="29">
        <v>7575563020.9425097</v>
      </c>
      <c r="R32" s="27">
        <v>1291140422.93641</v>
      </c>
      <c r="S32" s="69">
        <v>4.489652126338578E-2</v>
      </c>
      <c r="T32" s="70">
        <v>0.3103653578164538</v>
      </c>
    </row>
    <row r="33" spans="1:21" x14ac:dyDescent="0.3">
      <c r="A33" s="54">
        <v>2</v>
      </c>
      <c r="B33" s="12" t="s">
        <v>138</v>
      </c>
      <c r="C33" s="24">
        <v>41673863437.365303</v>
      </c>
      <c r="D33" s="25">
        <v>5115562121.0229998</v>
      </c>
      <c r="E33" s="25">
        <v>28783259665.9426</v>
      </c>
      <c r="F33" s="26">
        <v>-406234650.02200001</v>
      </c>
      <c r="G33" s="24">
        <v>35563441694.266998</v>
      </c>
      <c r="H33" s="25">
        <v>28807446549.456604</v>
      </c>
      <c r="I33" s="25">
        <v>3690481221.3017001</v>
      </c>
      <c r="J33" s="25">
        <v>23991408971.518002</v>
      </c>
      <c r="K33" s="25">
        <v>10574124352.6133</v>
      </c>
      <c r="L33" s="25">
        <v>13417284618.9046</v>
      </c>
      <c r="M33" s="84"/>
      <c r="N33" s="26">
        <v>6019173892.1636</v>
      </c>
      <c r="O33" s="24">
        <v>6110421715.1779003</v>
      </c>
      <c r="P33" s="25">
        <v>21015907.690000001</v>
      </c>
      <c r="Q33" s="26">
        <v>7340643727.5630999</v>
      </c>
      <c r="R33" s="24">
        <v>936856168.33229995</v>
      </c>
      <c r="S33" s="71">
        <v>3.5383538897281144E-2</v>
      </c>
      <c r="T33" s="72">
        <v>0.23907834924797816</v>
      </c>
    </row>
    <row r="34" spans="1:21" x14ac:dyDescent="0.3">
      <c r="A34" s="55">
        <v>3</v>
      </c>
      <c r="B34" s="15" t="s">
        <v>139</v>
      </c>
      <c r="C34" s="27">
        <v>6387338591.7849102</v>
      </c>
      <c r="D34" s="28">
        <v>663530614.64506507</v>
      </c>
      <c r="E34" s="28">
        <v>4655327435.3724003</v>
      </c>
      <c r="F34" s="29">
        <v>-145289307.24952999</v>
      </c>
      <c r="G34" s="27">
        <v>5702946626.8977699</v>
      </c>
      <c r="H34" s="28">
        <v>5144595414.8137913</v>
      </c>
      <c r="I34" s="28">
        <v>125407696.20259801</v>
      </c>
      <c r="J34" s="28">
        <v>4863074380.7016602</v>
      </c>
      <c r="K34" s="28">
        <v>2110829068.71171</v>
      </c>
      <c r="L34" s="28">
        <v>2752245311.9899502</v>
      </c>
      <c r="M34" s="84">
        <v>0</v>
      </c>
      <c r="N34" s="29">
        <v>458697832.40597904</v>
      </c>
      <c r="O34" s="27">
        <v>684391964.71200001</v>
      </c>
      <c r="P34" s="28">
        <v>44490459.259999998</v>
      </c>
      <c r="Q34" s="29">
        <v>682093702.90120006</v>
      </c>
      <c r="R34" s="27">
        <v>80447609.996923</v>
      </c>
      <c r="S34" s="69">
        <v>1.9295861270250715E-2</v>
      </c>
      <c r="T34" s="70">
        <v>0.17268091420426271</v>
      </c>
    </row>
    <row r="35" spans="1:21" x14ac:dyDescent="0.3">
      <c r="A35" s="54">
        <v>4</v>
      </c>
      <c r="B35" s="12" t="s">
        <v>142</v>
      </c>
      <c r="C35" s="24">
        <v>6159849505.6966</v>
      </c>
      <c r="D35" s="25">
        <v>994476914.65380001</v>
      </c>
      <c r="E35" s="25">
        <v>3322167831.4699998</v>
      </c>
      <c r="F35" s="26">
        <v>-30915994.09</v>
      </c>
      <c r="G35" s="24">
        <v>4804567575.7600002</v>
      </c>
      <c r="H35" s="25">
        <v>4038792492.6400003</v>
      </c>
      <c r="I35" s="25">
        <v>341565002.72528899</v>
      </c>
      <c r="J35" s="25">
        <v>3697226324.74824</v>
      </c>
      <c r="K35" s="25">
        <v>1946498390.7913301</v>
      </c>
      <c r="L35" s="25">
        <v>1750727933.9569099</v>
      </c>
      <c r="M35" s="84">
        <v>0</v>
      </c>
      <c r="N35" s="26">
        <v>700833069.33000004</v>
      </c>
      <c r="O35" s="24">
        <v>1355281930.22</v>
      </c>
      <c r="P35" s="25">
        <v>30690893</v>
      </c>
      <c r="Q35" s="26">
        <v>841620457.25699997</v>
      </c>
      <c r="R35" s="24">
        <v>97199481.294078007</v>
      </c>
      <c r="S35" s="71">
        <v>2.5876491015451791E-2</v>
      </c>
      <c r="T35" s="72">
        <v>0.13888070701982183</v>
      </c>
    </row>
    <row r="36" spans="1:21" x14ac:dyDescent="0.3">
      <c r="A36" s="55">
        <v>5</v>
      </c>
      <c r="B36" s="15" t="s">
        <v>145</v>
      </c>
      <c r="C36" s="27">
        <v>4225300697.1273398</v>
      </c>
      <c r="D36" s="28">
        <v>543913874.24002302</v>
      </c>
      <c r="E36" s="28">
        <v>3563095662.5384998</v>
      </c>
      <c r="F36" s="29">
        <v>-103287176.39118101</v>
      </c>
      <c r="G36" s="27">
        <v>3691437505.1809101</v>
      </c>
      <c r="H36" s="28">
        <v>2147044934.1109071</v>
      </c>
      <c r="I36" s="28">
        <v>0</v>
      </c>
      <c r="J36" s="28">
        <v>2122086495.7309</v>
      </c>
      <c r="K36" s="28">
        <v>807417712.47870004</v>
      </c>
      <c r="L36" s="28">
        <v>1314668783.2521999</v>
      </c>
      <c r="M36" s="84">
        <v>0</v>
      </c>
      <c r="N36" s="29">
        <v>1437518412.4000001</v>
      </c>
      <c r="O36" s="27">
        <v>533863196.028642</v>
      </c>
      <c r="P36" s="28">
        <v>5303030</v>
      </c>
      <c r="Q36" s="29">
        <v>649672671.18864202</v>
      </c>
      <c r="R36" s="27">
        <v>57573582.588642001</v>
      </c>
      <c r="S36" s="69">
        <v>2.1528147840829178E-2</v>
      </c>
      <c r="T36" s="70">
        <v>0.17218343914576259</v>
      </c>
    </row>
    <row r="37" spans="1:21" x14ac:dyDescent="0.3">
      <c r="A37" s="54">
        <v>6</v>
      </c>
      <c r="B37" s="12" t="s">
        <v>144</v>
      </c>
      <c r="C37" s="24">
        <v>2262816088.2758498</v>
      </c>
      <c r="D37" s="25">
        <v>201954299.34</v>
      </c>
      <c r="E37" s="25">
        <v>1704588757.0931001</v>
      </c>
      <c r="F37" s="26">
        <v>-39504201.874562003</v>
      </c>
      <c r="G37" s="24">
        <v>1931071765.3822999</v>
      </c>
      <c r="H37" s="25">
        <v>1450074083.7800009</v>
      </c>
      <c r="I37" s="25">
        <v>112504867.92399999</v>
      </c>
      <c r="J37" s="25">
        <v>1337440156.2325001</v>
      </c>
      <c r="K37" s="25">
        <v>723497117.15960002</v>
      </c>
      <c r="L37" s="25">
        <v>613943039.07290006</v>
      </c>
      <c r="M37" s="84">
        <v>0</v>
      </c>
      <c r="N37" s="26">
        <v>443936435.47000003</v>
      </c>
      <c r="O37" s="24">
        <v>331744325</v>
      </c>
      <c r="P37" s="25">
        <v>128022000</v>
      </c>
      <c r="Q37" s="26">
        <v>407430225.520307</v>
      </c>
      <c r="R37" s="24">
        <v>21215913.682831001</v>
      </c>
      <c r="S37" s="71">
        <v>1.4185891838176702E-2</v>
      </c>
      <c r="T37" s="72">
        <v>9.9253533714240144E-2</v>
      </c>
    </row>
    <row r="38" spans="1:21" x14ac:dyDescent="0.3">
      <c r="A38" s="55">
        <v>7</v>
      </c>
      <c r="B38" s="15" t="s">
        <v>141</v>
      </c>
      <c r="C38" s="27">
        <v>2237368289.1461501</v>
      </c>
      <c r="D38" s="28">
        <v>461088839.32502997</v>
      </c>
      <c r="E38" s="28">
        <v>1552716581.0683</v>
      </c>
      <c r="F38" s="29">
        <v>-27419127.431171</v>
      </c>
      <c r="G38" s="27">
        <v>1886262812.47335</v>
      </c>
      <c r="H38" s="28">
        <v>1516205080.059351</v>
      </c>
      <c r="I38" s="28">
        <v>69564111.774200007</v>
      </c>
      <c r="J38" s="28">
        <v>1446640968.2958</v>
      </c>
      <c r="K38" s="28">
        <v>809338359.42630005</v>
      </c>
      <c r="L38" s="28">
        <v>637302608.86950004</v>
      </c>
      <c r="M38" s="84">
        <v>0</v>
      </c>
      <c r="N38" s="29">
        <v>348032145.85938299</v>
      </c>
      <c r="O38" s="27">
        <v>351105476.66211402</v>
      </c>
      <c r="P38" s="28">
        <v>112482804.98999999</v>
      </c>
      <c r="Q38" s="29">
        <v>391947390.26477998</v>
      </c>
      <c r="R38" s="27">
        <v>25726202.960328002</v>
      </c>
      <c r="S38" s="69">
        <v>1.7100021094069447E-2</v>
      </c>
      <c r="T38" s="70">
        <v>0.11425211369341397</v>
      </c>
    </row>
    <row r="39" spans="1:21" x14ac:dyDescent="0.3">
      <c r="A39" s="54">
        <v>8</v>
      </c>
      <c r="B39" s="12" t="s">
        <v>143</v>
      </c>
      <c r="C39" s="24">
        <v>2233593431.2866201</v>
      </c>
      <c r="D39" s="25">
        <v>821293875.61638904</v>
      </c>
      <c r="E39" s="25">
        <v>1166989494.7444999</v>
      </c>
      <c r="F39" s="26">
        <v>-32728691.836957</v>
      </c>
      <c r="G39" s="24">
        <v>1724069837.6345601</v>
      </c>
      <c r="H39" s="25">
        <v>1628782309.7598081</v>
      </c>
      <c r="I39" s="25">
        <v>80172162.172124997</v>
      </c>
      <c r="J39" s="25">
        <v>1548476047.15604</v>
      </c>
      <c r="K39" s="25">
        <v>809297346.88492203</v>
      </c>
      <c r="L39" s="25">
        <v>739178700.27111304</v>
      </c>
      <c r="M39" s="84">
        <v>0</v>
      </c>
      <c r="N39" s="26">
        <v>78058686.071624994</v>
      </c>
      <c r="O39" s="24">
        <v>509523600.79967999</v>
      </c>
      <c r="P39" s="25">
        <v>114430000</v>
      </c>
      <c r="Q39" s="26">
        <v>547421863.66968</v>
      </c>
      <c r="R39" s="24">
        <v>24868492.336883001</v>
      </c>
      <c r="S39" s="71">
        <v>1.881919095372301E-2</v>
      </c>
      <c r="T39" s="72">
        <v>7.5310512700961424E-2</v>
      </c>
    </row>
    <row r="40" spans="1:21" x14ac:dyDescent="0.3">
      <c r="A40" s="55">
        <v>9</v>
      </c>
      <c r="B40" s="15" t="s">
        <v>146</v>
      </c>
      <c r="C40" s="27">
        <v>1144239731.9100001</v>
      </c>
      <c r="D40" s="28">
        <v>120490216.81999999</v>
      </c>
      <c r="E40" s="28">
        <v>990952123.28999996</v>
      </c>
      <c r="F40" s="29">
        <v>-18464777.68</v>
      </c>
      <c r="G40" s="27">
        <v>859011769.20271504</v>
      </c>
      <c r="H40" s="28">
        <v>344474349.23000002</v>
      </c>
      <c r="I40" s="28">
        <v>133224125.11</v>
      </c>
      <c r="J40" s="28">
        <v>211246773.05000001</v>
      </c>
      <c r="K40" s="28">
        <v>95279478.379999995</v>
      </c>
      <c r="L40" s="28">
        <v>115967294.67</v>
      </c>
      <c r="M40" s="84">
        <v>0</v>
      </c>
      <c r="N40" s="29">
        <v>499057849.94</v>
      </c>
      <c r="O40" s="27">
        <v>285227962.70999998</v>
      </c>
      <c r="P40" s="28">
        <v>76000000</v>
      </c>
      <c r="Q40" s="29">
        <v>302993143.69</v>
      </c>
      <c r="R40" s="27">
        <v>16728676.529999999</v>
      </c>
      <c r="S40" s="69">
        <v>2.2148608472620099E-2</v>
      </c>
      <c r="T40" s="70">
        <v>8.9853714699429849E-2</v>
      </c>
    </row>
    <row r="41" spans="1:21" x14ac:dyDescent="0.3">
      <c r="A41" s="54">
        <v>10</v>
      </c>
      <c r="B41" s="12" t="s">
        <v>239</v>
      </c>
      <c r="C41" s="24">
        <v>775934603.556463</v>
      </c>
      <c r="D41" s="25">
        <v>217846019.768177</v>
      </c>
      <c r="E41" s="25">
        <v>327952363.97286397</v>
      </c>
      <c r="F41" s="26">
        <v>-2294210.1649369998</v>
      </c>
      <c r="G41" s="24">
        <v>605611897.47925496</v>
      </c>
      <c r="H41" s="25">
        <v>434087395.31920505</v>
      </c>
      <c r="I41" s="25">
        <v>109099666.13437299</v>
      </c>
      <c r="J41" s="25">
        <v>222634048.68062001</v>
      </c>
      <c r="K41" s="25">
        <v>210222932.58417901</v>
      </c>
      <c r="L41" s="25">
        <v>12411116.096441001</v>
      </c>
      <c r="M41" s="84">
        <v>0</v>
      </c>
      <c r="N41" s="26">
        <v>165981374.354377</v>
      </c>
      <c r="O41" s="24">
        <v>170322706.07720801</v>
      </c>
      <c r="P41" s="25">
        <v>69161600</v>
      </c>
      <c r="Q41" s="26">
        <v>180981559.32720801</v>
      </c>
      <c r="R41" s="24">
        <v>10021485.772281</v>
      </c>
      <c r="S41" s="71">
        <v>2.2729386714771944E-2</v>
      </c>
      <c r="T41" s="72">
        <v>9.0928200786843619E-2</v>
      </c>
    </row>
    <row r="42" spans="1:21" x14ac:dyDescent="0.3">
      <c r="A42" s="55">
        <v>11</v>
      </c>
      <c r="B42" s="15" t="s">
        <v>288</v>
      </c>
      <c r="C42" s="27">
        <v>694347435.330688</v>
      </c>
      <c r="D42" s="28">
        <v>59643074.546800002</v>
      </c>
      <c r="E42" s="28">
        <v>607698508.52038801</v>
      </c>
      <c r="F42" s="29">
        <v>-19898068.467399999</v>
      </c>
      <c r="G42" s="27">
        <v>577672994.21934903</v>
      </c>
      <c r="H42" s="28">
        <v>53537471.853298999</v>
      </c>
      <c r="I42" s="28">
        <v>0</v>
      </c>
      <c r="J42" s="28">
        <v>53537471.6162</v>
      </c>
      <c r="K42" s="28">
        <v>1997518.4325000001</v>
      </c>
      <c r="L42" s="28">
        <v>51539953.183700003</v>
      </c>
      <c r="M42" s="84">
        <v>0</v>
      </c>
      <c r="N42" s="29">
        <v>497233384.39135003</v>
      </c>
      <c r="O42" s="27">
        <v>116674441.03818899</v>
      </c>
      <c r="P42" s="28">
        <v>3634576</v>
      </c>
      <c r="Q42" s="29">
        <v>128604904.298189</v>
      </c>
      <c r="R42" s="27">
        <v>10002046.16</v>
      </c>
      <c r="S42" s="69">
        <v>2.1810177682383941E-2</v>
      </c>
      <c r="T42" s="70">
        <v>0.13352822983120216</v>
      </c>
    </row>
    <row r="43" spans="1:21" x14ac:dyDescent="0.3">
      <c r="A43" s="54">
        <v>12</v>
      </c>
      <c r="B43" s="12" t="s">
        <v>238</v>
      </c>
      <c r="C43" s="24">
        <v>692968168.96169996</v>
      </c>
      <c r="D43" s="25">
        <v>133814689.64129999</v>
      </c>
      <c r="E43" s="25">
        <v>423575942.2482</v>
      </c>
      <c r="F43" s="26">
        <v>-6507862.3360000001</v>
      </c>
      <c r="G43" s="24">
        <v>547132850.36210001</v>
      </c>
      <c r="H43" s="25">
        <v>444928345.68110001</v>
      </c>
      <c r="I43" s="25">
        <v>93544082.060900003</v>
      </c>
      <c r="J43" s="25">
        <v>288868943.6645</v>
      </c>
      <c r="K43" s="25">
        <v>208205611.5029</v>
      </c>
      <c r="L43" s="25">
        <v>80663332.161599994</v>
      </c>
      <c r="M43" s="84">
        <v>0</v>
      </c>
      <c r="N43" s="26">
        <v>62169944.153099999</v>
      </c>
      <c r="O43" s="24">
        <v>145835318.66029999</v>
      </c>
      <c r="P43" s="25">
        <v>136800000</v>
      </c>
      <c r="Q43" s="26">
        <v>166863845.14480001</v>
      </c>
      <c r="R43" s="24">
        <v>5835702.0454000002</v>
      </c>
      <c r="S43" s="71">
        <v>1.304362963943034E-2</v>
      </c>
      <c r="T43" s="72">
        <v>6.0981772564662889E-2</v>
      </c>
    </row>
    <row r="44" spans="1:21" x14ac:dyDescent="0.3">
      <c r="A44" s="55">
        <v>13</v>
      </c>
      <c r="B44" s="15" t="s">
        <v>147</v>
      </c>
      <c r="C44" s="27">
        <v>541502624.52629995</v>
      </c>
      <c r="D44" s="28">
        <v>246263883.93360001</v>
      </c>
      <c r="E44" s="28">
        <v>293698742.17739999</v>
      </c>
      <c r="F44" s="29">
        <v>-8587624.5494999997</v>
      </c>
      <c r="G44" s="27">
        <v>365569037.4673</v>
      </c>
      <c r="H44" s="28">
        <v>353792300.41190004</v>
      </c>
      <c r="I44" s="28">
        <v>12303417.2498</v>
      </c>
      <c r="J44" s="28">
        <v>247073596.98069999</v>
      </c>
      <c r="K44" s="28">
        <v>178601721.4648</v>
      </c>
      <c r="L44" s="28">
        <v>68471875.515900001</v>
      </c>
      <c r="M44" s="84">
        <v>0</v>
      </c>
      <c r="N44" s="29">
        <v>4119727.6452000001</v>
      </c>
      <c r="O44" s="27">
        <v>175933587.05899999</v>
      </c>
      <c r="P44" s="28">
        <v>130471000</v>
      </c>
      <c r="Q44" s="29">
        <v>174995699.17899999</v>
      </c>
      <c r="R44" s="27">
        <v>6380159.9475999996</v>
      </c>
      <c r="S44" s="69">
        <v>2.0264717144515051E-2</v>
      </c>
      <c r="T44" s="70">
        <v>7.5092426854081171E-2</v>
      </c>
    </row>
    <row r="45" spans="1:21" x14ac:dyDescent="0.3">
      <c r="A45" s="54">
        <v>14</v>
      </c>
      <c r="B45" s="12" t="s">
        <v>140</v>
      </c>
      <c r="C45" s="24">
        <v>427831995.86996198</v>
      </c>
      <c r="D45" s="25">
        <v>203532968.03490001</v>
      </c>
      <c r="E45" s="25">
        <v>157508933.85363001</v>
      </c>
      <c r="F45" s="26">
        <v>-34816400.635229997</v>
      </c>
      <c r="G45" s="24">
        <v>153614363.011383</v>
      </c>
      <c r="H45" s="25">
        <v>13551492.0197</v>
      </c>
      <c r="I45" s="25">
        <v>0</v>
      </c>
      <c r="J45" s="25">
        <v>13270261</v>
      </c>
      <c r="K45" s="25">
        <v>9873992</v>
      </c>
      <c r="L45" s="25">
        <v>3396269</v>
      </c>
      <c r="M45" s="84">
        <v>0</v>
      </c>
      <c r="N45" s="26">
        <v>121957301.7146</v>
      </c>
      <c r="O45" s="24">
        <v>274217632.858109</v>
      </c>
      <c r="P45" s="25">
        <v>209008277</v>
      </c>
      <c r="Q45" s="26">
        <v>278555931.79290903</v>
      </c>
      <c r="R45" s="24">
        <v>-2651527.6612160001</v>
      </c>
      <c r="S45" s="71">
        <v>-9.15579078513209E-3</v>
      </c>
      <c r="T45" s="72">
        <v>-1.4887301217545348E-2</v>
      </c>
    </row>
    <row r="46" spans="1:21" x14ac:dyDescent="0.3">
      <c r="A46" s="55">
        <v>15</v>
      </c>
      <c r="B46" s="15" t="s">
        <v>270</v>
      </c>
      <c r="C46" s="27">
        <v>319255283.91000003</v>
      </c>
      <c r="D46" s="28">
        <v>210031599.44</v>
      </c>
      <c r="E46" s="28">
        <v>0</v>
      </c>
      <c r="F46" s="29">
        <v>0</v>
      </c>
      <c r="G46" s="27">
        <v>291449461.14999998</v>
      </c>
      <c r="H46" s="28">
        <v>244689182.72999999</v>
      </c>
      <c r="I46" s="28">
        <v>0</v>
      </c>
      <c r="J46" s="28">
        <v>244689182.72999999</v>
      </c>
      <c r="K46" s="28">
        <v>244689182.72999999</v>
      </c>
      <c r="L46" s="28">
        <v>0</v>
      </c>
      <c r="M46" s="84">
        <v>0</v>
      </c>
      <c r="N46" s="29">
        <v>0</v>
      </c>
      <c r="O46" s="27">
        <v>27805822.760000002</v>
      </c>
      <c r="P46" s="28">
        <v>18319171</v>
      </c>
      <c r="Q46" s="29">
        <v>27460954.510000002</v>
      </c>
      <c r="R46" s="27">
        <v>8595136.2100000009</v>
      </c>
      <c r="S46" s="69">
        <v>5.5933592731517011E-2</v>
      </c>
      <c r="T46" s="70">
        <v>0.68703487056068546</v>
      </c>
      <c r="U46" s="74"/>
    </row>
    <row r="47" spans="1:21" x14ac:dyDescent="0.3">
      <c r="A47" s="54">
        <v>16</v>
      </c>
      <c r="B47" s="12" t="s">
        <v>161</v>
      </c>
      <c r="C47" s="24">
        <v>237349407.82609299</v>
      </c>
      <c r="D47" s="25">
        <v>33950478.920000002</v>
      </c>
      <c r="E47" s="25">
        <v>155327843.93767199</v>
      </c>
      <c r="F47" s="26">
        <v>-9345228.2701459993</v>
      </c>
      <c r="G47" s="24">
        <v>179746085.953412</v>
      </c>
      <c r="H47" s="25">
        <v>154769004.67004299</v>
      </c>
      <c r="I47" s="25">
        <v>5725816.880043</v>
      </c>
      <c r="J47" s="25">
        <v>149043187.78999999</v>
      </c>
      <c r="K47" s="25">
        <v>78364250.75</v>
      </c>
      <c r="L47" s="25">
        <v>70678937.040000007</v>
      </c>
      <c r="M47" s="84">
        <v>0</v>
      </c>
      <c r="N47" s="26">
        <v>19672696.173317</v>
      </c>
      <c r="O47" s="24">
        <v>57603321.405137002</v>
      </c>
      <c r="P47" s="25">
        <v>124746400</v>
      </c>
      <c r="Q47" s="26">
        <v>54214186.190762997</v>
      </c>
      <c r="R47" s="24">
        <v>-18263353.128481999</v>
      </c>
      <c r="S47" s="71">
        <v>-0.11688367309280345</v>
      </c>
      <c r="T47" s="72">
        <v>-0.43880361031298365</v>
      </c>
    </row>
    <row r="48" spans="1:21" x14ac:dyDescent="0.3">
      <c r="A48" s="55">
        <v>17</v>
      </c>
      <c r="B48" s="15" t="s">
        <v>287</v>
      </c>
      <c r="C48" s="27">
        <v>213136335.642084</v>
      </c>
      <c r="D48" s="28">
        <v>45373943.414944001</v>
      </c>
      <c r="E48" s="28">
        <v>157614465.590947</v>
      </c>
      <c r="F48" s="29">
        <v>-2116345.353807</v>
      </c>
      <c r="G48" s="27">
        <v>183452469.64629999</v>
      </c>
      <c r="H48" s="28">
        <v>17541770.928300001</v>
      </c>
      <c r="I48" s="28">
        <v>0</v>
      </c>
      <c r="J48" s="28">
        <v>17541770.928300001</v>
      </c>
      <c r="K48" s="28">
        <v>0</v>
      </c>
      <c r="L48" s="28">
        <v>17541770.928300001</v>
      </c>
      <c r="M48" s="84">
        <v>0</v>
      </c>
      <c r="N48" s="29">
        <v>157528832.79800001</v>
      </c>
      <c r="O48" s="27">
        <v>29683865.995784</v>
      </c>
      <c r="P48" s="28">
        <v>2634635</v>
      </c>
      <c r="Q48" s="29">
        <v>31618568.795784</v>
      </c>
      <c r="R48" s="27">
        <v>2216705.435784</v>
      </c>
      <c r="S48" s="69">
        <v>1.6336998349681491E-2</v>
      </c>
      <c r="T48" s="70">
        <v>0.11382649672348161</v>
      </c>
      <c r="U48" s="74"/>
    </row>
    <row r="49" spans="1:21" x14ac:dyDescent="0.3">
      <c r="A49" s="54">
        <v>18</v>
      </c>
      <c r="B49" s="12" t="s">
        <v>272</v>
      </c>
      <c r="C49" s="24">
        <v>146776912.67590001</v>
      </c>
      <c r="D49" s="25">
        <v>92867567.256399989</v>
      </c>
      <c r="E49" s="25">
        <v>20399100.200300001</v>
      </c>
      <c r="F49" s="26">
        <v>-342713.17300000001</v>
      </c>
      <c r="G49" s="24">
        <v>37144175.213</v>
      </c>
      <c r="H49" s="25">
        <v>22743062.8552</v>
      </c>
      <c r="I49" s="25">
        <v>6188092.1502</v>
      </c>
      <c r="J49" s="25">
        <v>16529263.705</v>
      </c>
      <c r="K49" s="25">
        <v>6964160.0225999998</v>
      </c>
      <c r="L49" s="25">
        <v>9565103.6823999994</v>
      </c>
      <c r="M49" s="84">
        <v>0</v>
      </c>
      <c r="N49" s="26">
        <v>0</v>
      </c>
      <c r="O49" s="24">
        <v>109632737.44</v>
      </c>
      <c r="P49" s="25">
        <v>135320625.38</v>
      </c>
      <c r="Q49" s="26">
        <v>72189013.760000005</v>
      </c>
      <c r="R49" s="24">
        <v>-7669075.0700000003</v>
      </c>
      <c r="S49" s="71">
        <v>-0.11171856000086512</v>
      </c>
      <c r="T49" s="72">
        <v>-0.14939819350379216</v>
      </c>
    </row>
    <row r="50" spans="1:21" x14ac:dyDescent="0.3">
      <c r="A50" s="55">
        <v>19</v>
      </c>
      <c r="B50" s="15" t="s">
        <v>164</v>
      </c>
      <c r="C50" s="27">
        <v>13809174.560000001</v>
      </c>
      <c r="D50" s="28">
        <v>7918328.1000000006</v>
      </c>
      <c r="E50" s="28">
        <v>0</v>
      </c>
      <c r="F50" s="29">
        <v>0</v>
      </c>
      <c r="G50" s="27">
        <v>7519280.3899999997</v>
      </c>
      <c r="H50" s="28">
        <v>3014123.48</v>
      </c>
      <c r="I50" s="28">
        <v>292428.68</v>
      </c>
      <c r="J50" s="28">
        <v>2721694.49</v>
      </c>
      <c r="K50" s="28">
        <v>2025414.5</v>
      </c>
      <c r="L50" s="28">
        <v>696279.99</v>
      </c>
      <c r="M50" s="84">
        <v>0</v>
      </c>
      <c r="N50" s="29">
        <v>0</v>
      </c>
      <c r="O50" s="27">
        <v>6289893.8399999999</v>
      </c>
      <c r="P50" s="28">
        <v>10000005</v>
      </c>
      <c r="Q50" s="29">
        <v>6067917.2000000002</v>
      </c>
      <c r="R50" s="27">
        <v>-1603276.3444999999</v>
      </c>
      <c r="S50" s="69">
        <v>-0.1496173477618272</v>
      </c>
      <c r="T50" s="70">
        <v>-0.3383184285784</v>
      </c>
      <c r="U50" s="74"/>
    </row>
    <row r="51" spans="1:21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</row>
    <row r="52" spans="1:21" x14ac:dyDescent="0.3">
      <c r="K52" s="85"/>
      <c r="L52" s="86"/>
    </row>
    <row r="53" spans="1:21" x14ac:dyDescent="0.3">
      <c r="C53" s="60"/>
      <c r="K53" s="85"/>
      <c r="L53" s="86"/>
    </row>
    <row r="54" spans="1:21" x14ac:dyDescent="0.3">
      <c r="K54" s="85"/>
      <c r="L54" s="86"/>
    </row>
    <row r="55" spans="1:21" x14ac:dyDescent="0.3">
      <c r="K55" s="85"/>
      <c r="L55" s="86"/>
    </row>
    <row r="56" spans="1:21" x14ac:dyDescent="0.3">
      <c r="K56" s="85"/>
      <c r="L56" s="86"/>
    </row>
    <row r="57" spans="1:21" x14ac:dyDescent="0.3">
      <c r="K57" s="85"/>
      <c r="L57" s="86"/>
    </row>
    <row r="58" spans="1:21" x14ac:dyDescent="0.3">
      <c r="K58" s="85"/>
      <c r="L58" s="86"/>
    </row>
    <row r="59" spans="1:21" x14ac:dyDescent="0.3">
      <c r="K59" s="85"/>
      <c r="L59" s="86"/>
    </row>
    <row r="60" spans="1:21" x14ac:dyDescent="0.3">
      <c r="K60" s="85"/>
      <c r="L60" s="86"/>
    </row>
    <row r="61" spans="1:21" x14ac:dyDescent="0.3">
      <c r="K61" s="85"/>
      <c r="L61" s="86"/>
    </row>
    <row r="62" spans="1:21" x14ac:dyDescent="0.3">
      <c r="K62" s="85"/>
      <c r="L62" s="86"/>
    </row>
    <row r="63" spans="1:21" x14ac:dyDescent="0.3">
      <c r="K63" s="85"/>
      <c r="L63" s="86"/>
    </row>
  </sheetData>
  <mergeCells count="9">
    <mergeCell ref="R29:T29"/>
    <mergeCell ref="O29:Q29"/>
    <mergeCell ref="B5:B6"/>
    <mergeCell ref="A5:A6"/>
    <mergeCell ref="A29:A30"/>
    <mergeCell ref="B29:B30"/>
    <mergeCell ref="C5:J5"/>
    <mergeCell ref="C29:F29"/>
    <mergeCell ref="H29:N29"/>
  </mergeCells>
  <pageMargins left="0" right="0" top="0.25" bottom="0.25" header="0.05" footer="0.05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  <pageSetUpPr fitToPage="1"/>
  </sheetPr>
  <dimension ref="A1:Z50"/>
  <sheetViews>
    <sheetView view="pageBreakPreview" zoomScaleNormal="100" zoomScaleSheetLayoutView="100" workbookViewId="0">
      <selection activeCell="G46" sqref="G46"/>
    </sheetView>
  </sheetViews>
  <sheetFormatPr defaultColWidth="9.1796875" defaultRowHeight="13" x14ac:dyDescent="0.3"/>
  <cols>
    <col min="1" max="1" width="5.81640625" style="6" customWidth="1"/>
    <col min="2" max="2" width="33.7265625" style="6" bestFit="1" customWidth="1"/>
    <col min="3" max="3" width="12.26953125" style="6" bestFit="1" customWidth="1"/>
    <col min="4" max="5" width="12.7265625" style="6" bestFit="1" customWidth="1"/>
    <col min="6" max="6" width="11.81640625" style="6" bestFit="1" customWidth="1"/>
    <col min="7" max="8" width="13.453125" style="6" bestFit="1" customWidth="1"/>
    <col min="9" max="9" width="13" style="6" bestFit="1" customWidth="1"/>
    <col min="10" max="10" width="12.54296875" style="6" bestFit="1" customWidth="1"/>
    <col min="11" max="11" width="12.26953125" style="6" bestFit="1" customWidth="1"/>
    <col min="12" max="12" width="12.54296875" style="6" bestFit="1" customWidth="1"/>
    <col min="13" max="13" width="11.54296875" style="6" bestFit="1" customWidth="1"/>
    <col min="14" max="14" width="10.81640625" style="6" bestFit="1" customWidth="1"/>
    <col min="15" max="15" width="12.54296875" style="6" bestFit="1" customWidth="1"/>
    <col min="16" max="16" width="14" style="6" bestFit="1" customWidth="1"/>
    <col min="17" max="17" width="9.54296875" style="6" customWidth="1"/>
    <col min="18" max="18" width="9.453125" style="6" bestFit="1" customWidth="1"/>
    <col min="19" max="19" width="8.81640625" style="6" bestFit="1" customWidth="1"/>
    <col min="20" max="20" width="8" style="6" bestFit="1" customWidth="1"/>
    <col min="21" max="21" width="9.26953125" style="6" bestFit="1" customWidth="1"/>
    <col min="22" max="22" width="12.26953125" style="6" bestFit="1" customWidth="1"/>
    <col min="23" max="23" width="6.7265625" style="6" bestFit="1" customWidth="1"/>
    <col min="24" max="24" width="7.26953125" style="6" bestFit="1" customWidth="1"/>
    <col min="25" max="26" width="12.1796875" style="6" bestFit="1" customWidth="1"/>
    <col min="27" max="16384" width="9.1796875" style="6"/>
  </cols>
  <sheetData>
    <row r="1" spans="1:10" x14ac:dyDescent="0.3">
      <c r="C1" s="62"/>
    </row>
    <row r="2" spans="1:10" x14ac:dyDescent="0.3">
      <c r="A2" s="6" t="s">
        <v>286</v>
      </c>
    </row>
    <row r="3" spans="1:10" x14ac:dyDescent="0.3">
      <c r="B3" s="76">
        <f>BS!B3</f>
        <v>46265</v>
      </c>
    </row>
    <row r="4" spans="1:10" ht="13.5" thickBot="1" x14ac:dyDescent="0.35"/>
    <row r="5" spans="1:10" x14ac:dyDescent="0.3">
      <c r="A5" s="180" t="s">
        <v>0</v>
      </c>
      <c r="B5" s="178" t="s">
        <v>283</v>
      </c>
      <c r="C5" s="182" t="s">
        <v>47</v>
      </c>
      <c r="D5" s="183"/>
      <c r="E5" s="183"/>
      <c r="F5" s="183"/>
      <c r="G5" s="183"/>
      <c r="H5" s="183"/>
      <c r="I5" s="183"/>
      <c r="J5" s="184"/>
    </row>
    <row r="6" spans="1:10" s="11" customFormat="1" ht="55.5" x14ac:dyDescent="0.3">
      <c r="A6" s="181"/>
      <c r="B6" s="179"/>
      <c r="C6" s="8" t="s">
        <v>1</v>
      </c>
      <c r="D6" s="9" t="s">
        <v>6</v>
      </c>
      <c r="E6" s="9" t="s">
        <v>7</v>
      </c>
      <c r="F6" s="9" t="s">
        <v>26</v>
      </c>
      <c r="G6" s="9" t="s">
        <v>48</v>
      </c>
      <c r="H6" s="9" t="s">
        <v>25</v>
      </c>
      <c r="I6" s="9" t="s">
        <v>8</v>
      </c>
      <c r="J6" s="8" t="s">
        <v>10</v>
      </c>
    </row>
    <row r="7" spans="1:10" x14ac:dyDescent="0.3">
      <c r="A7" s="54">
        <f t="shared" ref="A7:A25" si="0">A32</f>
        <v>1</v>
      </c>
      <c r="B7" s="12" t="str">
        <f t="shared" ref="B7:B25" si="1">B32</f>
        <v>Bank of Georgia</v>
      </c>
      <c r="C7" s="30">
        <f>BS!C7</f>
        <v>0.38897713146242552</v>
      </c>
      <c r="D7" s="31">
        <f>BS!D7</f>
        <v>0.38687736745758039</v>
      </c>
      <c r="E7" s="31">
        <f>BS!E7</f>
        <v>0.39389136037560379</v>
      </c>
      <c r="F7" s="31">
        <f>BS!F7</f>
        <v>0.40048578995834566</v>
      </c>
      <c r="G7" s="31">
        <f>BS!G7</f>
        <v>0.4041070905549467</v>
      </c>
      <c r="H7" s="31">
        <f>BS!H7</f>
        <v>0.33701507485474408</v>
      </c>
      <c r="I7" s="31">
        <f>BS!I7</f>
        <v>0.4522692557911463</v>
      </c>
      <c r="J7" s="32">
        <f>BS!J7</f>
        <v>0.36185265391542815</v>
      </c>
    </row>
    <row r="8" spans="1:10" x14ac:dyDescent="0.3">
      <c r="A8" s="55">
        <f t="shared" si="0"/>
        <v>2</v>
      </c>
      <c r="B8" s="15" t="str">
        <f t="shared" si="1"/>
        <v>TBC Bank</v>
      </c>
      <c r="C8" s="33">
        <f>BS!C8</f>
        <v>0.36176540647615452</v>
      </c>
      <c r="D8" s="34">
        <f>BS!D8</f>
        <v>0.36855908318071051</v>
      </c>
      <c r="E8" s="34">
        <f>BS!E8</f>
        <v>0.36465371778758943</v>
      </c>
      <c r="F8" s="34">
        <f>BS!F8</f>
        <v>0.36886902980045594</v>
      </c>
      <c r="G8" s="34">
        <f>BS!G8</f>
        <v>0.35322636105825439</v>
      </c>
      <c r="H8" s="34">
        <f>BS!H8</f>
        <v>0.37255676341311333</v>
      </c>
      <c r="I8" s="34">
        <f>BS!I8</f>
        <v>0.33934998512021042</v>
      </c>
      <c r="J8" s="35">
        <f>BS!J8</f>
        <v>0.34582314088595062</v>
      </c>
    </row>
    <row r="9" spans="1:10" x14ac:dyDescent="0.3">
      <c r="A9" s="54">
        <f t="shared" si="0"/>
        <v>3</v>
      </c>
      <c r="B9" s="12" t="str">
        <f t="shared" si="1"/>
        <v>Liberty Bank</v>
      </c>
      <c r="C9" s="30">
        <f>BS!C9</f>
        <v>5.5447658348999576E-2</v>
      </c>
      <c r="D9" s="31">
        <f>BS!D9</f>
        <v>5.9609760374604609E-2</v>
      </c>
      <c r="E9" s="31">
        <f>BS!E9</f>
        <v>5.8475799606811006E-2</v>
      </c>
      <c r="F9" s="31">
        <f>BS!F9</f>
        <v>6.5874700700053315E-2</v>
      </c>
      <c r="G9" s="31">
        <f>BS!G9</f>
        <v>7.1599215748027148E-2</v>
      </c>
      <c r="H9" s="31">
        <f>BS!H9</f>
        <v>7.4370569111304075E-2</v>
      </c>
      <c r="I9" s="31">
        <f>BS!I9</f>
        <v>6.9609793054178276E-2</v>
      </c>
      <c r="J9" s="32">
        <f>BS!J9</f>
        <v>3.8733591536884583E-2</v>
      </c>
    </row>
    <row r="10" spans="1:10" x14ac:dyDescent="0.3">
      <c r="A10" s="55">
        <f t="shared" si="0"/>
        <v>4</v>
      </c>
      <c r="B10" s="15" t="str">
        <f t="shared" si="1"/>
        <v>Basis Bank</v>
      </c>
      <c r="C10" s="33">
        <f>BS!C10</f>
        <v>5.3472855081207582E-2</v>
      </c>
      <c r="D10" s="34">
        <f>BS!D10</f>
        <v>4.2539140609838745E-2</v>
      </c>
      <c r="E10" s="34">
        <f>BS!E10</f>
        <v>4.9264169759616415E-2</v>
      </c>
      <c r="F10" s="34">
        <f>BS!F10</f>
        <v>5.1715290550581057E-2</v>
      </c>
      <c r="G10" s="34">
        <f>BS!G10</f>
        <v>5.4434393671918352E-2</v>
      </c>
      <c r="H10" s="34">
        <f>BS!H10</f>
        <v>6.8580727470150218E-2</v>
      </c>
      <c r="I10" s="34">
        <f>BS!I10</f>
        <v>4.4279413846578873E-2</v>
      </c>
      <c r="J10" s="35">
        <f>BS!J10</f>
        <v>7.6703028979237753E-2</v>
      </c>
    </row>
    <row r="11" spans="1:10" x14ac:dyDescent="0.3">
      <c r="A11" s="54">
        <f t="shared" si="0"/>
        <v>5</v>
      </c>
      <c r="B11" s="12" t="str">
        <f t="shared" si="1"/>
        <v>Credo Bank</v>
      </c>
      <c r="C11" s="30">
        <f>BS!C11</f>
        <v>3.6679287642184824E-2</v>
      </c>
      <c r="D11" s="31">
        <f>BS!D11</f>
        <v>4.5624133121523941E-2</v>
      </c>
      <c r="E11" s="31">
        <f>BS!E11</f>
        <v>3.7850566371413936E-2</v>
      </c>
      <c r="F11" s="31">
        <f>BS!F11</f>
        <v>2.7492140979027982E-2</v>
      </c>
      <c r="G11" s="31">
        <f>BS!G11</f>
        <v>3.1243554375141848E-2</v>
      </c>
      <c r="H11" s="31">
        <f>BS!H11</f>
        <v>2.8447644424490048E-2</v>
      </c>
      <c r="I11" s="31">
        <f>BS!I11</f>
        <v>3.3250605074446264E-2</v>
      </c>
      <c r="J11" s="32">
        <f>BS!J11</f>
        <v>3.0214321672012746E-2</v>
      </c>
    </row>
    <row r="12" spans="1:10" x14ac:dyDescent="0.3">
      <c r="A12" s="55">
        <f t="shared" si="0"/>
        <v>6</v>
      </c>
      <c r="B12" s="15" t="str">
        <f t="shared" si="1"/>
        <v>Tera bank</v>
      </c>
      <c r="C12" s="33">
        <f>BS!C12</f>
        <v>1.9643213142123035E-2</v>
      </c>
      <c r="D12" s="34">
        <f>BS!D12</f>
        <v>2.1826633842230811E-2</v>
      </c>
      <c r="E12" s="34">
        <f>BS!E12</f>
        <v>1.9800459826553159E-2</v>
      </c>
      <c r="F12" s="34">
        <f>BS!F12</f>
        <v>1.8567679002872386E-2</v>
      </c>
      <c r="G12" s="34">
        <f>BS!G12</f>
        <v>1.9691178624816629E-2</v>
      </c>
      <c r="H12" s="34">
        <f>BS!H12</f>
        <v>2.5490880882357254E-2</v>
      </c>
      <c r="I12" s="34">
        <f>BS!I12</f>
        <v>1.5527848375557124E-2</v>
      </c>
      <c r="J12" s="35">
        <f>BS!J12</f>
        <v>1.8775277679709126E-2</v>
      </c>
    </row>
    <row r="13" spans="1:10" x14ac:dyDescent="0.3">
      <c r="A13" s="54">
        <f t="shared" si="0"/>
        <v>7</v>
      </c>
      <c r="B13" s="12" t="str">
        <f t="shared" si="1"/>
        <v>ProCredit Bank</v>
      </c>
      <c r="C13" s="30">
        <f>BS!C13</f>
        <v>1.9422304096579038E-2</v>
      </c>
      <c r="D13" s="31">
        <f>BS!D13</f>
        <v>1.9881966330420459E-2</v>
      </c>
      <c r="E13" s="31">
        <f>BS!E13</f>
        <v>1.9341006227857966E-2</v>
      </c>
      <c r="F13" s="31">
        <f>BS!F13</f>
        <v>1.941446271191867E-2</v>
      </c>
      <c r="G13" s="31">
        <f>BS!G13</f>
        <v>2.1298946035039106E-2</v>
      </c>
      <c r="H13" s="31">
        <f>BS!H13</f>
        <v>2.8515314331386907E-2</v>
      </c>
      <c r="I13" s="31">
        <f>BS!I13</f>
        <v>1.6118658654093041E-2</v>
      </c>
      <c r="J13" s="32">
        <f>BS!J13</f>
        <v>1.9871034174278105E-2</v>
      </c>
    </row>
    <row r="14" spans="1:10" x14ac:dyDescent="0.3">
      <c r="A14" s="55">
        <f t="shared" si="0"/>
        <v>8</v>
      </c>
      <c r="B14" s="15" t="str">
        <f t="shared" si="1"/>
        <v>Cartu Bank</v>
      </c>
      <c r="C14" s="33">
        <f>BS!C14</f>
        <v>1.9389535044820851E-2</v>
      </c>
      <c r="D14" s="34">
        <f>BS!D14</f>
        <v>1.4942872463241851E-2</v>
      </c>
      <c r="E14" s="34">
        <f>BS!E14</f>
        <v>1.7677942461914075E-2</v>
      </c>
      <c r="F14" s="34">
        <f>BS!F14</f>
        <v>2.0855973795726061E-2</v>
      </c>
      <c r="G14" s="34">
        <f>BS!G14</f>
        <v>2.2798267495341275E-2</v>
      </c>
      <c r="H14" s="34">
        <f>BS!H14</f>
        <v>2.851386934179102E-2</v>
      </c>
      <c r="I14" s="34">
        <f>BS!I14</f>
        <v>1.869530892895805E-2</v>
      </c>
      <c r="J14" s="35">
        <f>BS!J14</f>
        <v>2.8836807048256981E-2</v>
      </c>
    </row>
    <row r="15" spans="1:10" x14ac:dyDescent="0.3">
      <c r="A15" s="54">
        <f t="shared" si="0"/>
        <v>9</v>
      </c>
      <c r="B15" s="12" t="str">
        <f t="shared" si="1"/>
        <v>HALYK Bank</v>
      </c>
      <c r="C15" s="30">
        <f>BS!C15</f>
        <v>9.9329967892882679E-3</v>
      </c>
      <c r="D15" s="31">
        <f>BS!D15</f>
        <v>1.2688778487027569E-2</v>
      </c>
      <c r="E15" s="31">
        <f>BS!E15</f>
        <v>8.8079730290434987E-3</v>
      </c>
      <c r="F15" s="31">
        <f>BS!F15</f>
        <v>4.4108705981096537E-3</v>
      </c>
      <c r="G15" s="31">
        <f>BS!G15</f>
        <v>3.1101936955155469E-3</v>
      </c>
      <c r="H15" s="31">
        <f>BS!H15</f>
        <v>3.3569696081898011E-3</v>
      </c>
      <c r="I15" s="31">
        <f>BS!I15</f>
        <v>2.9330450116000009E-3</v>
      </c>
      <c r="J15" s="32">
        <f>BS!J15</f>
        <v>1.6142655045863919E-2</v>
      </c>
    </row>
    <row r="16" spans="1:10" x14ac:dyDescent="0.3">
      <c r="A16" s="55">
        <f t="shared" si="0"/>
        <v>10</v>
      </c>
      <c r="B16" s="15" t="str">
        <f t="shared" si="1"/>
        <v>IS Bank</v>
      </c>
      <c r="C16" s="33">
        <f>BS!C16</f>
        <v>6.7357877120371064E-3</v>
      </c>
      <c r="D16" s="34">
        <f>BS!D16</f>
        <v>4.1993097375209038E-3</v>
      </c>
      <c r="E16" s="34">
        <f>BS!E16</f>
        <v>6.2097091684972395E-3</v>
      </c>
      <c r="F16" s="34">
        <f>BS!F16</f>
        <v>5.5583335400833196E-3</v>
      </c>
      <c r="G16" s="34">
        <f>BS!G16</f>
        <v>3.2778489565361232E-3</v>
      </c>
      <c r="H16" s="34">
        <f>BS!H16</f>
        <v>7.4067575476752141E-3</v>
      </c>
      <c r="I16" s="34">
        <f>BS!I16</f>
        <v>3.1390196915986011E-4</v>
      </c>
      <c r="J16" s="35">
        <f>BS!J16</f>
        <v>9.6395201387666878E-3</v>
      </c>
    </row>
    <row r="17" spans="1:26" x14ac:dyDescent="0.3">
      <c r="A17" s="54">
        <f t="shared" si="0"/>
        <v>11</v>
      </c>
      <c r="B17" s="12" t="str">
        <f t="shared" si="1"/>
        <v>Microbank Crystal</v>
      </c>
      <c r="C17" s="30">
        <f>BS!C17</f>
        <v>6.027540080501893E-3</v>
      </c>
      <c r="D17" s="31">
        <f>BS!D17</f>
        <v>7.7813565159047006E-3</v>
      </c>
      <c r="E17" s="31">
        <f>BS!E17</f>
        <v>5.923234506336663E-3</v>
      </c>
      <c r="F17" s="31">
        <f>BS!F17</f>
        <v>6.8552814171126634E-4</v>
      </c>
      <c r="G17" s="31">
        <f>BS!G17</f>
        <v>7.8823408419657166E-4</v>
      </c>
      <c r="H17" s="31">
        <f>BS!H17</f>
        <v>7.0378310038156101E-5</v>
      </c>
      <c r="I17" s="31">
        <f>BS!I17</f>
        <v>1.3035485825009534E-3</v>
      </c>
      <c r="J17" s="32">
        <f>BS!J17</f>
        <v>6.6032630056801975E-3</v>
      </c>
    </row>
    <row r="18" spans="1:26" x14ac:dyDescent="0.3">
      <c r="A18" s="55">
        <f t="shared" si="0"/>
        <v>12</v>
      </c>
      <c r="B18" s="15" t="str">
        <f t="shared" si="1"/>
        <v>Pasha Bank</v>
      </c>
      <c r="C18" s="33">
        <f>BS!C18</f>
        <v>6.015566847941735E-3</v>
      </c>
      <c r="D18" s="34">
        <f>BS!D18</f>
        <v>5.4237345854583827E-3</v>
      </c>
      <c r="E18" s="34">
        <f>BS!E18</f>
        <v>5.6100877334496913E-3</v>
      </c>
      <c r="F18" s="34">
        <f>BS!F18</f>
        <v>5.6971480245688435E-3</v>
      </c>
      <c r="G18" s="34">
        <f>BS!G18</f>
        <v>4.2530276531273312E-3</v>
      </c>
      <c r="H18" s="34">
        <f>BS!H18</f>
        <v>7.3356815334593792E-3</v>
      </c>
      <c r="I18" s="34">
        <f>BS!I18</f>
        <v>2.0401371325325817E-3</v>
      </c>
      <c r="J18" s="35">
        <f>BS!J18</f>
        <v>8.2536411236454402E-3</v>
      </c>
    </row>
    <row r="19" spans="1:26" x14ac:dyDescent="0.3">
      <c r="A19" s="54">
        <f t="shared" si="0"/>
        <v>13</v>
      </c>
      <c r="B19" s="12" t="str">
        <f t="shared" si="1"/>
        <v>Ziraat Bank</v>
      </c>
      <c r="C19" s="30">
        <f>BS!C19</f>
        <v>4.7007140905975563E-3</v>
      </c>
      <c r="D19" s="31">
        <f>BS!D19</f>
        <v>3.7607046736374424E-3</v>
      </c>
      <c r="E19" s="31">
        <f>BS!E19</f>
        <v>3.7484029179878594E-3</v>
      </c>
      <c r="F19" s="31">
        <f>BS!F19</f>
        <v>4.5301836238682775E-3</v>
      </c>
      <c r="G19" s="31">
        <f>BS!G19</f>
        <v>3.6376732887457575E-3</v>
      </c>
      <c r="H19" s="31">
        <f>BS!H19</f>
        <v>6.292651483003571E-3</v>
      </c>
      <c r="I19" s="31">
        <f>BS!I19</f>
        <v>1.7317907905698559E-3</v>
      </c>
      <c r="J19" s="32">
        <f>BS!J19</f>
        <v>9.9570714592329638E-3</v>
      </c>
    </row>
    <row r="20" spans="1:26" x14ac:dyDescent="0.3">
      <c r="A20" s="55">
        <f t="shared" si="0"/>
        <v>14</v>
      </c>
      <c r="B20" s="15" t="str">
        <f t="shared" si="1"/>
        <v>VTB Bank Georgia</v>
      </c>
      <c r="C20" s="33">
        <f>BS!C20</f>
        <v>3.7139540979209584E-3</v>
      </c>
      <c r="D20" s="34">
        <f>BS!D20</f>
        <v>2.0168441284137643E-3</v>
      </c>
      <c r="E20" s="34">
        <f>BS!E20</f>
        <v>1.5751020123202313E-3</v>
      </c>
      <c r="F20" s="34">
        <f>BS!F20</f>
        <v>1.7352199908011808E-4</v>
      </c>
      <c r="G20" s="34">
        <f>BS!G20</f>
        <v>1.95378521073441E-4</v>
      </c>
      <c r="H20" s="34">
        <f>BS!H20</f>
        <v>3.478890902751522E-4</v>
      </c>
      <c r="I20" s="34">
        <f>BS!I20</f>
        <v>8.5898441253184432E-5</v>
      </c>
      <c r="J20" s="35">
        <f>BS!J20</f>
        <v>1.5519518537607314E-2</v>
      </c>
    </row>
    <row r="21" spans="1:26" x14ac:dyDescent="0.3">
      <c r="A21" s="54">
        <f t="shared" si="0"/>
        <v>15</v>
      </c>
      <c r="B21" s="12" t="str">
        <f t="shared" si="1"/>
        <v>PaveBank</v>
      </c>
      <c r="C21" s="30">
        <f>BS!C21</f>
        <v>2.7714137357806516E-3</v>
      </c>
      <c r="D21" s="31">
        <f>BS!D21</f>
        <v>0</v>
      </c>
      <c r="E21" s="31">
        <f>BS!E21</f>
        <v>2.9884095715255157E-3</v>
      </c>
      <c r="F21" s="31">
        <f>BS!F21</f>
        <v>3.1331572994963731E-3</v>
      </c>
      <c r="G21" s="31">
        <f>BS!G21</f>
        <v>3.6025674735754151E-3</v>
      </c>
      <c r="H21" s="31">
        <f>BS!H21</f>
        <v>8.6211025064746021E-3</v>
      </c>
      <c r="I21" s="31">
        <f>BS!I21</f>
        <v>0</v>
      </c>
      <c r="J21" s="32">
        <f>BS!J21</f>
        <v>1.5736879400477341E-3</v>
      </c>
    </row>
    <row r="22" spans="1:26" s="77" customFormat="1" x14ac:dyDescent="0.3">
      <c r="A22" s="55">
        <f t="shared" si="0"/>
        <v>16</v>
      </c>
      <c r="B22" s="15" t="str">
        <f t="shared" si="1"/>
        <v>Silk Bank</v>
      </c>
      <c r="C22" s="33">
        <f>BS!C22</f>
        <v>2.0603994426418755E-3</v>
      </c>
      <c r="D22" s="34">
        <f>BS!D22</f>
        <v>1.9889160719986899E-3</v>
      </c>
      <c r="E22" s="34">
        <f>BS!E22</f>
        <v>1.8430465494357784E-3</v>
      </c>
      <c r="F22" s="34">
        <f>BS!F22</f>
        <v>1.9817616426992162E-3</v>
      </c>
      <c r="G22" s="34">
        <f>BS!G22</f>
        <v>2.1943681142730606E-3</v>
      </c>
      <c r="H22" s="34">
        <f>BS!H22</f>
        <v>2.7609975685124531E-3</v>
      </c>
      <c r="I22" s="34">
        <f>BS!I22</f>
        <v>1.7876117943449008E-3</v>
      </c>
      <c r="J22" s="35">
        <f>BS!J22</f>
        <v>3.2600960232099818E-3</v>
      </c>
    </row>
    <row r="23" spans="1:26" x14ac:dyDescent="0.3">
      <c r="A23" s="54">
        <f t="shared" si="0"/>
        <v>17</v>
      </c>
      <c r="B23" s="12" t="str">
        <f t="shared" si="1"/>
        <v>Microbank MBC</v>
      </c>
      <c r="C23" s="30">
        <f>BS!C23</f>
        <v>1.8502089016604831E-3</v>
      </c>
      <c r="D23" s="31">
        <f>BS!D23</f>
        <v>2.0181954236042124E-3</v>
      </c>
      <c r="E23" s="31">
        <f>BS!E23</f>
        <v>1.8810503682106295E-3</v>
      </c>
      <c r="F23" s="31">
        <f>BS!F23</f>
        <v>2.2461609057210661E-4</v>
      </c>
      <c r="G23" s="31">
        <f>BS!G23</f>
        <v>2.5826811250964367E-4</v>
      </c>
      <c r="H23" s="31">
        <f>BS!H23</f>
        <v>0</v>
      </c>
      <c r="I23" s="31">
        <f>BS!I23</f>
        <v>4.4366649978591101E-4</v>
      </c>
      <c r="J23" s="32">
        <f>BS!J23</f>
        <v>1.6799769722605504E-3</v>
      </c>
    </row>
    <row r="24" spans="1:26" x14ac:dyDescent="0.3">
      <c r="A24" s="55">
        <f t="shared" si="0"/>
        <v>18</v>
      </c>
      <c r="B24" s="15" t="str">
        <f t="shared" si="1"/>
        <v>HashBank</v>
      </c>
      <c r="C24" s="33">
        <f>BS!C24</f>
        <v>1.2741513528093716E-3</v>
      </c>
      <c r="D24" s="34">
        <f>BS!D24</f>
        <v>2.6120299628293705E-4</v>
      </c>
      <c r="E24" s="34">
        <f>BS!E24</f>
        <v>3.8086194530934721E-4</v>
      </c>
      <c r="F24" s="34">
        <f>BS!F24</f>
        <v>2.9121676979199871E-4</v>
      </c>
      <c r="G24" s="34">
        <f>BS!G24</f>
        <v>2.4336093292481634E-4</v>
      </c>
      <c r="H24" s="34">
        <f>BS!H24</f>
        <v>2.4536735443910602E-4</v>
      </c>
      <c r="I24" s="34">
        <f>BS!I24</f>
        <v>2.4192061840309304E-4</v>
      </c>
      <c r="J24" s="35">
        <f>BS!J24</f>
        <v>6.2047333838269663E-3</v>
      </c>
    </row>
    <row r="25" spans="1:26" ht="13.5" thickBot="1" x14ac:dyDescent="0.35">
      <c r="A25" s="54">
        <f t="shared" si="0"/>
        <v>19</v>
      </c>
      <c r="B25" s="12" t="str">
        <f t="shared" si="1"/>
        <v>Paysera</v>
      </c>
      <c r="C25" s="30">
        <f>BS!C25</f>
        <v>1.1987565432484915E-4</v>
      </c>
      <c r="D25" s="31">
        <f>BS!D25</f>
        <v>0</v>
      </c>
      <c r="E25" s="31">
        <f>BS!E25</f>
        <v>7.7099780523852624E-5</v>
      </c>
      <c r="F25" s="31">
        <f>BS!F25</f>
        <v>3.8594771038023369E-5</v>
      </c>
      <c r="G25" s="31">
        <f>BS!G25</f>
        <v>4.0071604037775395E-5</v>
      </c>
      <c r="H25" s="31">
        <f>BS!H25</f>
        <v>7.1361168596764327E-5</v>
      </c>
      <c r="I25" s="31">
        <f>BS!I25</f>
        <v>1.761031467671814E-5</v>
      </c>
      <c r="J25" s="32">
        <f>BS!J25</f>
        <v>3.5598047810431096E-4</v>
      </c>
    </row>
    <row r="26" spans="1:26" ht="13.5" thickBot="1" x14ac:dyDescent="0.35">
      <c r="A26" s="55"/>
      <c r="B26" s="19" t="s">
        <v>49</v>
      </c>
      <c r="C26" s="20">
        <f>SUM(C7:C25)</f>
        <v>0.99999999999999967</v>
      </c>
      <c r="D26" s="21">
        <f t="shared" ref="D26:J26" si="2">SUM(D7:D25)</f>
        <v>1</v>
      </c>
      <c r="E26" s="21">
        <f t="shared" si="2"/>
        <v>1.0000000000000004</v>
      </c>
      <c r="F26" s="21">
        <f t="shared" si="2"/>
        <v>1.0000000000000004</v>
      </c>
      <c r="G26" s="21">
        <f t="shared" si="2"/>
        <v>1.0000000000000011</v>
      </c>
      <c r="H26" s="21">
        <f t="shared" si="2"/>
        <v>1.0000000000000013</v>
      </c>
      <c r="I26" s="21">
        <f t="shared" si="2"/>
        <v>0.99999999999999523</v>
      </c>
      <c r="J26" s="22">
        <f t="shared" si="2"/>
        <v>1.0000000000000042</v>
      </c>
    </row>
    <row r="27" spans="1:26" x14ac:dyDescent="0.3">
      <c r="A27" s="55"/>
      <c r="B27" s="15"/>
      <c r="Y27" s="23"/>
      <c r="Z27" s="23"/>
    </row>
    <row r="28" spans="1:26" ht="13.5" thickBot="1" x14ac:dyDescent="0.35">
      <c r="B28" s="61" t="s">
        <v>52</v>
      </c>
    </row>
    <row r="29" spans="1:26" x14ac:dyDescent="0.3">
      <c r="A29" s="180" t="s">
        <v>0</v>
      </c>
      <c r="B29" s="178" t="s">
        <v>283</v>
      </c>
      <c r="C29" s="182" t="s">
        <v>1</v>
      </c>
      <c r="D29" s="183"/>
      <c r="E29" s="183"/>
      <c r="F29" s="184"/>
      <c r="G29" s="78" t="s">
        <v>2</v>
      </c>
      <c r="H29" s="79"/>
      <c r="I29" s="79"/>
      <c r="J29" s="79"/>
      <c r="K29" s="79"/>
      <c r="L29" s="79"/>
      <c r="M29" s="79"/>
      <c r="N29" s="80"/>
      <c r="O29" s="182" t="s">
        <v>3</v>
      </c>
      <c r="P29" s="183"/>
      <c r="Q29" s="184"/>
      <c r="R29" s="182" t="s">
        <v>4</v>
      </c>
      <c r="S29" s="183"/>
      <c r="T29" s="184"/>
    </row>
    <row r="30" spans="1:26" ht="106.5" x14ac:dyDescent="0.3">
      <c r="A30" s="181"/>
      <c r="B30" s="179"/>
      <c r="C30" s="8" t="s">
        <v>5</v>
      </c>
      <c r="D30" s="9" t="s">
        <v>50</v>
      </c>
      <c r="E30" s="9" t="s">
        <v>6</v>
      </c>
      <c r="F30" s="10" t="s">
        <v>9</v>
      </c>
      <c r="G30" s="8" t="s">
        <v>7</v>
      </c>
      <c r="H30" s="9" t="s">
        <v>26</v>
      </c>
      <c r="I30" s="9" t="s">
        <v>268</v>
      </c>
      <c r="J30" s="9" t="s">
        <v>48</v>
      </c>
      <c r="K30" s="9" t="s">
        <v>25</v>
      </c>
      <c r="L30" s="9" t="s">
        <v>8</v>
      </c>
      <c r="M30" s="9" t="s">
        <v>163</v>
      </c>
      <c r="N30" s="10" t="s">
        <v>51</v>
      </c>
      <c r="O30" s="8" t="s">
        <v>10</v>
      </c>
      <c r="P30" s="9" t="s">
        <v>11</v>
      </c>
      <c r="Q30" s="10" t="s">
        <v>12</v>
      </c>
      <c r="R30" s="8" t="str">
        <f>"NET Income of "&amp;MONTH($B$3)&amp;" months "&amp;YEAR($B$3)</f>
        <v>NET Income of 8 months 2026</v>
      </c>
      <c r="S30" s="9" t="s">
        <v>79</v>
      </c>
      <c r="T30" s="10" t="s">
        <v>80</v>
      </c>
    </row>
    <row r="31" spans="1:26" x14ac:dyDescent="0.3">
      <c r="A31" s="118"/>
      <c r="B31" s="119" t="s">
        <v>263</v>
      </c>
      <c r="C31" s="120">
        <f>BS!C31</f>
        <v>115195822185.702</v>
      </c>
      <c r="D31" s="121">
        <f>BS!D31</f>
        <v>14206530193.70612</v>
      </c>
      <c r="E31" s="121">
        <f>BS!E31</f>
        <v>78096731241.947708</v>
      </c>
      <c r="F31" s="122">
        <f>BS!F31</f>
        <v>-1255921828.11221</v>
      </c>
      <c r="G31" s="120">
        <f>BS!G31</f>
        <v>97526612124.060898</v>
      </c>
      <c r="H31" s="121">
        <f>BS!H31</f>
        <v>78096679911.133591</v>
      </c>
      <c r="I31" s="121">
        <f>BS!I31</f>
        <v>7480405509.0417204</v>
      </c>
      <c r="J31" s="121">
        <f>BS!J31</f>
        <v>67920777202.586304</v>
      </c>
      <c r="K31" s="121">
        <f>BS!K31</f>
        <v>28382585933.3228</v>
      </c>
      <c r="L31" s="121">
        <f>BS!L31</f>
        <v>39538191269.263496</v>
      </c>
      <c r="M31" s="121">
        <f>BS!M31</f>
        <v>3008931051.7621999</v>
      </c>
      <c r="N31" s="122">
        <f>BS!N31</f>
        <v>17142575890.75086</v>
      </c>
      <c r="O31" s="120">
        <f>BS!O31</f>
        <v>17669210046.279301</v>
      </c>
      <c r="P31" s="121">
        <f>BS!P31</f>
        <v>1400525044.5</v>
      </c>
      <c r="Q31" s="122">
        <f>BS!Q31</f>
        <v>19860938783.195801</v>
      </c>
      <c r="R31" s="123">
        <f>BS!R31</f>
        <v>2564620554.02526</v>
      </c>
      <c r="S31" s="124">
        <f>BS!S31</f>
        <v>3.4945968523019059E-2</v>
      </c>
      <c r="T31" s="125">
        <f>BS!T31</f>
        <v>0.22882695787078422</v>
      </c>
    </row>
    <row r="32" spans="1:26" x14ac:dyDescent="0.3">
      <c r="A32" s="55">
        <v>1</v>
      </c>
      <c r="B32" s="15" t="s">
        <v>148</v>
      </c>
      <c r="C32" s="27">
        <f>BS!C32</f>
        <v>44808540470.25</v>
      </c>
      <c r="D32" s="28">
        <f>BS!D32</f>
        <v>4032976884.9867001</v>
      </c>
      <c r="E32" s="28">
        <f>BS!E32</f>
        <v>30213857789.926903</v>
      </c>
      <c r="F32" s="29">
        <f>BS!F32</f>
        <v>-368169448.58679998</v>
      </c>
      <c r="G32" s="27">
        <f>BS!G32</f>
        <v>38414889922.370201</v>
      </c>
      <c r="H32" s="28">
        <f>BS!H32</f>
        <v>31276610547.3344</v>
      </c>
      <c r="I32" s="28">
        <f>BS!I32</f>
        <v>2700332818.6764998</v>
      </c>
      <c r="J32" s="28">
        <f>BS!J32</f>
        <v>27447267663.567902</v>
      </c>
      <c r="K32" s="28">
        <f>BS!K32</f>
        <v>9565359322.8899899</v>
      </c>
      <c r="L32" s="28">
        <f>BS!L32</f>
        <v>17881908340.677799</v>
      </c>
      <c r="M32" s="84"/>
      <c r="N32" s="29">
        <f>BS!N32</f>
        <v>6128604305.8803997</v>
      </c>
      <c r="O32" s="27">
        <f>BS!O32</f>
        <v>6393650547.83531</v>
      </c>
      <c r="P32" s="28">
        <f>BS!P32</f>
        <v>27993660.18</v>
      </c>
      <c r="Q32" s="29">
        <f>BS!Q32</f>
        <v>7575563020.9425097</v>
      </c>
      <c r="R32" s="27">
        <f>BS!R32</f>
        <v>1291140422.93641</v>
      </c>
      <c r="S32" s="69">
        <f>BS!S32</f>
        <v>4.489652126338578E-2</v>
      </c>
      <c r="T32" s="70">
        <f>BS!T32</f>
        <v>0.3103653578164538</v>
      </c>
    </row>
    <row r="33" spans="1:21" x14ac:dyDescent="0.3">
      <c r="A33" s="54">
        <v>2</v>
      </c>
      <c r="B33" s="12" t="s">
        <v>149</v>
      </c>
      <c r="C33" s="24">
        <f>BS!C33</f>
        <v>41673863437.365303</v>
      </c>
      <c r="D33" s="25">
        <f>BS!D33</f>
        <v>5115562121.0229998</v>
      </c>
      <c r="E33" s="25">
        <f>BS!E33</f>
        <v>28783259665.9426</v>
      </c>
      <c r="F33" s="26">
        <f>BS!F33</f>
        <v>-406234650.02200001</v>
      </c>
      <c r="G33" s="24">
        <f>BS!G33</f>
        <v>35563441694.266998</v>
      </c>
      <c r="H33" s="25">
        <f>BS!H33</f>
        <v>28807446549.456604</v>
      </c>
      <c r="I33" s="25">
        <f>BS!I33</f>
        <v>3690481221.3017001</v>
      </c>
      <c r="J33" s="25">
        <f>BS!J33</f>
        <v>23991408971.518002</v>
      </c>
      <c r="K33" s="25">
        <f>BS!K33</f>
        <v>10574124352.6133</v>
      </c>
      <c r="L33" s="25">
        <f>BS!L33</f>
        <v>13417284618.9046</v>
      </c>
      <c r="M33" s="84"/>
      <c r="N33" s="26">
        <f>BS!N33</f>
        <v>6019173892.1636</v>
      </c>
      <c r="O33" s="24">
        <f>BS!O33</f>
        <v>6110421715.1779003</v>
      </c>
      <c r="P33" s="25">
        <f>BS!P33</f>
        <v>21015907.690000001</v>
      </c>
      <c r="Q33" s="26">
        <f>BS!Q33</f>
        <v>7340643727.5630999</v>
      </c>
      <c r="R33" s="24">
        <f>BS!R33</f>
        <v>936856168.33229995</v>
      </c>
      <c r="S33" s="71">
        <f>BS!S33</f>
        <v>3.5383538897281144E-2</v>
      </c>
      <c r="T33" s="72">
        <f>BS!T33</f>
        <v>0.23907834924797816</v>
      </c>
    </row>
    <row r="34" spans="1:21" x14ac:dyDescent="0.3">
      <c r="A34" s="55">
        <v>3</v>
      </c>
      <c r="B34" s="15" t="s">
        <v>150</v>
      </c>
      <c r="C34" s="27">
        <f>BS!C34</f>
        <v>6387338591.7849102</v>
      </c>
      <c r="D34" s="28">
        <f>BS!D34</f>
        <v>663530614.64506507</v>
      </c>
      <c r="E34" s="28">
        <f>BS!E34</f>
        <v>4655327435.3724003</v>
      </c>
      <c r="F34" s="29">
        <f>BS!F34</f>
        <v>-145289307.24952999</v>
      </c>
      <c r="G34" s="27">
        <f>BS!G34</f>
        <v>5702946626.8977699</v>
      </c>
      <c r="H34" s="28">
        <f>BS!H34</f>
        <v>5144595414.8137913</v>
      </c>
      <c r="I34" s="28">
        <f>BS!I34</f>
        <v>125407696.20259801</v>
      </c>
      <c r="J34" s="28">
        <f>BS!J34</f>
        <v>4863074380.7016602</v>
      </c>
      <c r="K34" s="28">
        <f>BS!K34</f>
        <v>2110829068.71171</v>
      </c>
      <c r="L34" s="28">
        <f>BS!L34</f>
        <v>2752245311.9899502</v>
      </c>
      <c r="M34" s="84"/>
      <c r="N34" s="29">
        <f>BS!N34</f>
        <v>458697832.40597904</v>
      </c>
      <c r="O34" s="27">
        <f>BS!O34</f>
        <v>684391964.71200001</v>
      </c>
      <c r="P34" s="28">
        <f>BS!P34</f>
        <v>44490459.259999998</v>
      </c>
      <c r="Q34" s="29">
        <f>BS!Q34</f>
        <v>682093702.90120006</v>
      </c>
      <c r="R34" s="27">
        <f>BS!R34</f>
        <v>80447609.996923</v>
      </c>
      <c r="S34" s="69">
        <f>BS!S34</f>
        <v>1.9295861270250715E-2</v>
      </c>
      <c r="T34" s="70">
        <f>BS!T34</f>
        <v>0.17268091420426271</v>
      </c>
    </row>
    <row r="35" spans="1:21" x14ac:dyDescent="0.3">
      <c r="A35" s="54">
        <v>4</v>
      </c>
      <c r="B35" s="12" t="s">
        <v>153</v>
      </c>
      <c r="C35" s="24">
        <f>BS!C35</f>
        <v>6159849505.6966</v>
      </c>
      <c r="D35" s="25">
        <f>BS!D35</f>
        <v>994476914.65380001</v>
      </c>
      <c r="E35" s="25">
        <f>BS!E35</f>
        <v>3322167831.4699998</v>
      </c>
      <c r="F35" s="26">
        <f>BS!F35</f>
        <v>-30915994.09</v>
      </c>
      <c r="G35" s="24">
        <f>BS!G35</f>
        <v>4804567575.7600002</v>
      </c>
      <c r="H35" s="25">
        <f>BS!H35</f>
        <v>4038792492.6400003</v>
      </c>
      <c r="I35" s="25">
        <f>BS!I35</f>
        <v>341565002.72528899</v>
      </c>
      <c r="J35" s="25">
        <f>BS!J35</f>
        <v>3697226324.74824</v>
      </c>
      <c r="K35" s="25">
        <f>BS!K35</f>
        <v>1946498390.7913301</v>
      </c>
      <c r="L35" s="25">
        <f>BS!L35</f>
        <v>1750727933.9569099</v>
      </c>
      <c r="M35" s="84"/>
      <c r="N35" s="26">
        <f>BS!N35</f>
        <v>700833069.33000004</v>
      </c>
      <c r="O35" s="24">
        <f>BS!O35</f>
        <v>1355281930.22</v>
      </c>
      <c r="P35" s="25">
        <f>BS!P35</f>
        <v>30690893</v>
      </c>
      <c r="Q35" s="26">
        <f>BS!Q35</f>
        <v>841620457.25699997</v>
      </c>
      <c r="R35" s="24">
        <f>BS!R35</f>
        <v>97199481.294078007</v>
      </c>
      <c r="S35" s="71">
        <f>BS!S35</f>
        <v>2.5876491015451791E-2</v>
      </c>
      <c r="T35" s="72">
        <f>BS!T35</f>
        <v>0.13888070701982183</v>
      </c>
    </row>
    <row r="36" spans="1:21" x14ac:dyDescent="0.3">
      <c r="A36" s="55">
        <v>5</v>
      </c>
      <c r="B36" s="15" t="s">
        <v>156</v>
      </c>
      <c r="C36" s="27">
        <f>BS!C36</f>
        <v>4225300697.1273398</v>
      </c>
      <c r="D36" s="28">
        <f>BS!D36</f>
        <v>543913874.24002302</v>
      </c>
      <c r="E36" s="28">
        <f>BS!E36</f>
        <v>3563095662.5384998</v>
      </c>
      <c r="F36" s="29">
        <f>BS!F36</f>
        <v>-103287176.39118101</v>
      </c>
      <c r="G36" s="27">
        <f>BS!G36</f>
        <v>3691437505.1809101</v>
      </c>
      <c r="H36" s="28">
        <f>BS!H36</f>
        <v>2147044934.1109071</v>
      </c>
      <c r="I36" s="28">
        <f>BS!I36</f>
        <v>0</v>
      </c>
      <c r="J36" s="28">
        <f>BS!J36</f>
        <v>2122086495.7309</v>
      </c>
      <c r="K36" s="28">
        <f>BS!K36</f>
        <v>807417712.47870004</v>
      </c>
      <c r="L36" s="28">
        <f>BS!L36</f>
        <v>1314668783.2521999</v>
      </c>
      <c r="M36" s="84"/>
      <c r="N36" s="29">
        <f>BS!N36</f>
        <v>1437518412.4000001</v>
      </c>
      <c r="O36" s="27">
        <f>BS!O36</f>
        <v>533863196.028642</v>
      </c>
      <c r="P36" s="28">
        <f>BS!P36</f>
        <v>5303030</v>
      </c>
      <c r="Q36" s="29">
        <f>BS!Q36</f>
        <v>649672671.18864202</v>
      </c>
      <c r="R36" s="27">
        <f>BS!R36</f>
        <v>57573582.588642001</v>
      </c>
      <c r="S36" s="69">
        <f>BS!S36</f>
        <v>2.1528147840829178E-2</v>
      </c>
      <c r="T36" s="70">
        <f>BS!T36</f>
        <v>0.17218343914576259</v>
      </c>
    </row>
    <row r="37" spans="1:21" x14ac:dyDescent="0.3">
      <c r="A37" s="54">
        <v>6</v>
      </c>
      <c r="B37" s="12" t="s">
        <v>155</v>
      </c>
      <c r="C37" s="24">
        <f>BS!C37</f>
        <v>2262816088.2758498</v>
      </c>
      <c r="D37" s="25">
        <f>BS!D37</f>
        <v>201954299.34</v>
      </c>
      <c r="E37" s="25">
        <f>BS!E37</f>
        <v>1704588757.0931001</v>
      </c>
      <c r="F37" s="26">
        <f>BS!F37</f>
        <v>-39504201.874562003</v>
      </c>
      <c r="G37" s="24">
        <f>BS!G37</f>
        <v>1931071765.3822999</v>
      </c>
      <c r="H37" s="25">
        <f>BS!H37</f>
        <v>1450074083.7800009</v>
      </c>
      <c r="I37" s="25">
        <f>BS!I37</f>
        <v>112504867.92399999</v>
      </c>
      <c r="J37" s="25">
        <f>BS!J37</f>
        <v>1337440156.2325001</v>
      </c>
      <c r="K37" s="25">
        <f>BS!K37</f>
        <v>723497117.15960002</v>
      </c>
      <c r="L37" s="25">
        <f>BS!L37</f>
        <v>613943039.07290006</v>
      </c>
      <c r="M37" s="84"/>
      <c r="N37" s="26">
        <f>BS!N37</f>
        <v>443936435.47000003</v>
      </c>
      <c r="O37" s="24">
        <f>BS!O37</f>
        <v>331744325</v>
      </c>
      <c r="P37" s="25">
        <f>BS!P37</f>
        <v>128022000</v>
      </c>
      <c r="Q37" s="26">
        <f>BS!Q37</f>
        <v>407430225.520307</v>
      </c>
      <c r="R37" s="24">
        <f>BS!R37</f>
        <v>21215913.682831001</v>
      </c>
      <c r="S37" s="71">
        <f>BS!S37</f>
        <v>1.4185891838176702E-2</v>
      </c>
      <c r="T37" s="72">
        <f>BS!T37</f>
        <v>9.9253533714240144E-2</v>
      </c>
    </row>
    <row r="38" spans="1:21" x14ac:dyDescent="0.3">
      <c r="A38" s="55">
        <v>7</v>
      </c>
      <c r="B38" s="15" t="s">
        <v>152</v>
      </c>
      <c r="C38" s="27">
        <f>BS!C38</f>
        <v>2237368289.1461501</v>
      </c>
      <c r="D38" s="28">
        <f>BS!D38</f>
        <v>461088839.32502997</v>
      </c>
      <c r="E38" s="28">
        <f>BS!E38</f>
        <v>1552716581.0683</v>
      </c>
      <c r="F38" s="29">
        <f>BS!F38</f>
        <v>-27419127.431171</v>
      </c>
      <c r="G38" s="27">
        <f>BS!G38</f>
        <v>1886262812.47335</v>
      </c>
      <c r="H38" s="28">
        <f>BS!H38</f>
        <v>1516205080.059351</v>
      </c>
      <c r="I38" s="28">
        <f>BS!I38</f>
        <v>69564111.774200007</v>
      </c>
      <c r="J38" s="28">
        <f>BS!J38</f>
        <v>1446640968.2958</v>
      </c>
      <c r="K38" s="28">
        <f>BS!K38</f>
        <v>809338359.42630005</v>
      </c>
      <c r="L38" s="28">
        <f>BS!L38</f>
        <v>637302608.86950004</v>
      </c>
      <c r="M38" s="84"/>
      <c r="N38" s="29">
        <f>BS!N38</f>
        <v>348032145.85938299</v>
      </c>
      <c r="O38" s="27">
        <f>BS!O38</f>
        <v>351105476.66211402</v>
      </c>
      <c r="P38" s="28">
        <f>BS!P38</f>
        <v>112482804.98999999</v>
      </c>
      <c r="Q38" s="29">
        <f>BS!Q38</f>
        <v>391947390.26477998</v>
      </c>
      <c r="R38" s="27">
        <f>BS!R38</f>
        <v>25726202.960328002</v>
      </c>
      <c r="S38" s="69">
        <f>BS!S38</f>
        <v>1.7100021094069447E-2</v>
      </c>
      <c r="T38" s="70">
        <f>BS!T38</f>
        <v>0.11425211369341397</v>
      </c>
    </row>
    <row r="39" spans="1:21" x14ac:dyDescent="0.3">
      <c r="A39" s="54">
        <v>8</v>
      </c>
      <c r="B39" s="12" t="s">
        <v>154</v>
      </c>
      <c r="C39" s="24">
        <f>BS!C39</f>
        <v>2233593431.2866201</v>
      </c>
      <c r="D39" s="25">
        <f>BS!D39</f>
        <v>821293875.61638904</v>
      </c>
      <c r="E39" s="25">
        <f>BS!E39</f>
        <v>1166989494.7444999</v>
      </c>
      <c r="F39" s="26">
        <f>BS!F39</f>
        <v>-32728691.836957</v>
      </c>
      <c r="G39" s="24">
        <f>BS!G39</f>
        <v>1724069837.6345601</v>
      </c>
      <c r="H39" s="25">
        <f>BS!H39</f>
        <v>1628782309.7598081</v>
      </c>
      <c r="I39" s="25">
        <f>BS!I39</f>
        <v>80172162.172124997</v>
      </c>
      <c r="J39" s="25">
        <f>BS!J39</f>
        <v>1548476047.15604</v>
      </c>
      <c r="K39" s="25">
        <f>BS!K39</f>
        <v>809297346.88492203</v>
      </c>
      <c r="L39" s="25">
        <f>BS!L39</f>
        <v>739178700.27111304</v>
      </c>
      <c r="M39" s="84"/>
      <c r="N39" s="26">
        <f>BS!N39</f>
        <v>78058686.071624994</v>
      </c>
      <c r="O39" s="24">
        <f>BS!O39</f>
        <v>509523600.79967999</v>
      </c>
      <c r="P39" s="25">
        <f>BS!P39</f>
        <v>114430000</v>
      </c>
      <c r="Q39" s="26">
        <f>BS!Q39</f>
        <v>547421863.66968</v>
      </c>
      <c r="R39" s="24">
        <f>BS!R39</f>
        <v>24868492.336883001</v>
      </c>
      <c r="S39" s="71">
        <f>BS!S39</f>
        <v>1.881919095372301E-2</v>
      </c>
      <c r="T39" s="72">
        <f>BS!T39</f>
        <v>7.5310512700961424E-2</v>
      </c>
    </row>
    <row r="40" spans="1:21" x14ac:dyDescent="0.3">
      <c r="A40" s="55">
        <v>9</v>
      </c>
      <c r="B40" s="15" t="s">
        <v>157</v>
      </c>
      <c r="C40" s="27">
        <f>BS!C40</f>
        <v>1144239731.9100001</v>
      </c>
      <c r="D40" s="28">
        <f>BS!D40</f>
        <v>120490216.81999999</v>
      </c>
      <c r="E40" s="28">
        <f>BS!E40</f>
        <v>990952123.28999996</v>
      </c>
      <c r="F40" s="29">
        <f>BS!F40</f>
        <v>-18464777.68</v>
      </c>
      <c r="G40" s="27">
        <f>BS!G40</f>
        <v>859011769.20271504</v>
      </c>
      <c r="H40" s="28">
        <f>BS!H40</f>
        <v>344474349.23000002</v>
      </c>
      <c r="I40" s="28">
        <f>BS!I40</f>
        <v>133224125.11</v>
      </c>
      <c r="J40" s="28">
        <f>BS!J40</f>
        <v>211246773.05000001</v>
      </c>
      <c r="K40" s="28">
        <f>BS!K40</f>
        <v>95279478.379999995</v>
      </c>
      <c r="L40" s="28">
        <f>BS!L40</f>
        <v>115967294.67</v>
      </c>
      <c r="M40" s="84"/>
      <c r="N40" s="29">
        <f>BS!N40</f>
        <v>499057849.94</v>
      </c>
      <c r="O40" s="27">
        <f>BS!O40</f>
        <v>285227962.70999998</v>
      </c>
      <c r="P40" s="28">
        <f>BS!P40</f>
        <v>76000000</v>
      </c>
      <c r="Q40" s="29">
        <f>BS!Q40</f>
        <v>302993143.69</v>
      </c>
      <c r="R40" s="27">
        <f>BS!R40</f>
        <v>16728676.529999999</v>
      </c>
      <c r="S40" s="69">
        <f>BS!S40</f>
        <v>2.2148608472620099E-2</v>
      </c>
      <c r="T40" s="70">
        <f>BS!T40</f>
        <v>8.9853714699429849E-2</v>
      </c>
    </row>
    <row r="41" spans="1:21" x14ac:dyDescent="0.3">
      <c r="A41" s="54">
        <v>10</v>
      </c>
      <c r="B41" s="12" t="s">
        <v>240</v>
      </c>
      <c r="C41" s="24">
        <f>BS!C41</f>
        <v>775934603.556463</v>
      </c>
      <c r="D41" s="25">
        <f>BS!D41</f>
        <v>217846019.768177</v>
      </c>
      <c r="E41" s="25">
        <f>BS!E41</f>
        <v>327952363.97286397</v>
      </c>
      <c r="F41" s="26">
        <f>BS!F41</f>
        <v>-2294210.1649369998</v>
      </c>
      <c r="G41" s="24">
        <f>BS!G41</f>
        <v>605611897.47925496</v>
      </c>
      <c r="H41" s="25">
        <f>BS!H41</f>
        <v>434087395.31920505</v>
      </c>
      <c r="I41" s="25">
        <f>BS!I41</f>
        <v>109099666.13437299</v>
      </c>
      <c r="J41" s="25">
        <f>BS!J41</f>
        <v>222634048.68062001</v>
      </c>
      <c r="K41" s="25">
        <f>BS!K41</f>
        <v>210222932.58417901</v>
      </c>
      <c r="L41" s="25">
        <f>BS!L41</f>
        <v>12411116.096441001</v>
      </c>
      <c r="M41" s="84"/>
      <c r="N41" s="26">
        <f>BS!N41</f>
        <v>165981374.354377</v>
      </c>
      <c r="O41" s="24">
        <f>BS!O41</f>
        <v>170322706.07720801</v>
      </c>
      <c r="P41" s="25">
        <f>BS!P41</f>
        <v>69161600</v>
      </c>
      <c r="Q41" s="26">
        <f>BS!Q41</f>
        <v>180981559.32720801</v>
      </c>
      <c r="R41" s="24">
        <f>BS!R41</f>
        <v>10021485.772281</v>
      </c>
      <c r="S41" s="71">
        <f>BS!S41</f>
        <v>2.2729386714771944E-2</v>
      </c>
      <c r="T41" s="72">
        <f>BS!T41</f>
        <v>9.0928200786843619E-2</v>
      </c>
    </row>
    <row r="42" spans="1:21" x14ac:dyDescent="0.3">
      <c r="A42" s="55">
        <v>11</v>
      </c>
      <c r="B42" s="15" t="s">
        <v>289</v>
      </c>
      <c r="C42" s="27">
        <f>BS!C42</f>
        <v>694347435.330688</v>
      </c>
      <c r="D42" s="28">
        <f>BS!D42</f>
        <v>59643074.546800002</v>
      </c>
      <c r="E42" s="28">
        <f>BS!E42</f>
        <v>607698508.52038801</v>
      </c>
      <c r="F42" s="29">
        <f>BS!F42</f>
        <v>-19898068.467399999</v>
      </c>
      <c r="G42" s="27">
        <f>BS!G42</f>
        <v>577672994.21934903</v>
      </c>
      <c r="H42" s="28">
        <f>BS!H42</f>
        <v>53537471.853298999</v>
      </c>
      <c r="I42" s="28">
        <f>BS!I42</f>
        <v>0</v>
      </c>
      <c r="J42" s="28">
        <f>BS!J42</f>
        <v>53537471.6162</v>
      </c>
      <c r="K42" s="28">
        <f>BS!K42</f>
        <v>1997518.4325000001</v>
      </c>
      <c r="L42" s="28">
        <f>BS!L42</f>
        <v>51539953.183700003</v>
      </c>
      <c r="M42" s="84"/>
      <c r="N42" s="29">
        <f>BS!N42</f>
        <v>497233384.39135003</v>
      </c>
      <c r="O42" s="27">
        <f>BS!O42</f>
        <v>116674441.03818899</v>
      </c>
      <c r="P42" s="28">
        <f>BS!P42</f>
        <v>3634576</v>
      </c>
      <c r="Q42" s="29">
        <f>BS!Q42</f>
        <v>128604904.298189</v>
      </c>
      <c r="R42" s="27">
        <f>BS!R42</f>
        <v>10002046.16</v>
      </c>
      <c r="S42" s="69">
        <f>BS!S42</f>
        <v>2.1810177682383941E-2</v>
      </c>
      <c r="T42" s="70">
        <f>BS!T42</f>
        <v>0.13352822983120216</v>
      </c>
    </row>
    <row r="43" spans="1:21" x14ac:dyDescent="0.3">
      <c r="A43" s="54">
        <v>12</v>
      </c>
      <c r="B43" s="12" t="s">
        <v>158</v>
      </c>
      <c r="C43" s="24">
        <f>BS!C43</f>
        <v>692968168.96169996</v>
      </c>
      <c r="D43" s="25">
        <f>BS!D43</f>
        <v>133814689.64129999</v>
      </c>
      <c r="E43" s="25">
        <f>BS!E43</f>
        <v>423575942.2482</v>
      </c>
      <c r="F43" s="26">
        <f>BS!F43</f>
        <v>-6507862.3360000001</v>
      </c>
      <c r="G43" s="24">
        <f>BS!G43</f>
        <v>547132850.36210001</v>
      </c>
      <c r="H43" s="25">
        <f>BS!H43</f>
        <v>444928345.68110001</v>
      </c>
      <c r="I43" s="25">
        <f>BS!I43</f>
        <v>93544082.060900003</v>
      </c>
      <c r="J43" s="25">
        <f>BS!J43</f>
        <v>288868943.6645</v>
      </c>
      <c r="K43" s="25">
        <f>BS!K43</f>
        <v>208205611.5029</v>
      </c>
      <c r="L43" s="25">
        <f>BS!L43</f>
        <v>80663332.161599994</v>
      </c>
      <c r="M43" s="84"/>
      <c r="N43" s="26">
        <f>BS!N43</f>
        <v>62169944.153099999</v>
      </c>
      <c r="O43" s="24">
        <f>BS!O43</f>
        <v>145835318.66029999</v>
      </c>
      <c r="P43" s="25">
        <f>BS!P43</f>
        <v>136800000</v>
      </c>
      <c r="Q43" s="26">
        <f>BS!Q43</f>
        <v>166863845.14480001</v>
      </c>
      <c r="R43" s="24">
        <f>BS!R43</f>
        <v>5835702.0454000002</v>
      </c>
      <c r="S43" s="71">
        <f>BS!S43</f>
        <v>1.304362963943034E-2</v>
      </c>
      <c r="T43" s="72">
        <f>BS!T43</f>
        <v>6.0981772564662889E-2</v>
      </c>
    </row>
    <row r="44" spans="1:21" x14ac:dyDescent="0.3">
      <c r="A44" s="55">
        <v>13</v>
      </c>
      <c r="B44" s="15" t="s">
        <v>159</v>
      </c>
      <c r="C44" s="27">
        <f>BS!C44</f>
        <v>541502624.52629995</v>
      </c>
      <c r="D44" s="28">
        <f>BS!D44</f>
        <v>246263883.93360001</v>
      </c>
      <c r="E44" s="28">
        <f>BS!E44</f>
        <v>293698742.17739999</v>
      </c>
      <c r="F44" s="29">
        <f>BS!F44</f>
        <v>-8587624.5494999997</v>
      </c>
      <c r="G44" s="27">
        <f>BS!G44</f>
        <v>365569037.4673</v>
      </c>
      <c r="H44" s="28">
        <f>BS!H44</f>
        <v>353792300.41190004</v>
      </c>
      <c r="I44" s="28">
        <f>BS!I44</f>
        <v>12303417.2498</v>
      </c>
      <c r="J44" s="28">
        <f>BS!J44</f>
        <v>247073596.98069999</v>
      </c>
      <c r="K44" s="28">
        <f>BS!K44</f>
        <v>178601721.4648</v>
      </c>
      <c r="L44" s="28">
        <f>BS!L44</f>
        <v>68471875.515900001</v>
      </c>
      <c r="M44" s="84"/>
      <c r="N44" s="29">
        <f>BS!N44</f>
        <v>4119727.6452000001</v>
      </c>
      <c r="O44" s="27">
        <f>BS!O44</f>
        <v>175933587.05899999</v>
      </c>
      <c r="P44" s="28">
        <f>BS!P44</f>
        <v>130471000</v>
      </c>
      <c r="Q44" s="29">
        <f>BS!Q44</f>
        <v>174995699.17899999</v>
      </c>
      <c r="R44" s="27">
        <f>BS!R44</f>
        <v>6380159.9475999996</v>
      </c>
      <c r="S44" s="69">
        <f>BS!S44</f>
        <v>2.0264717144515051E-2</v>
      </c>
      <c r="T44" s="70">
        <f>BS!T44</f>
        <v>7.5092426854081171E-2</v>
      </c>
    </row>
    <row r="45" spans="1:21" x14ac:dyDescent="0.3">
      <c r="A45" s="54">
        <v>14</v>
      </c>
      <c r="B45" s="12" t="s">
        <v>151</v>
      </c>
      <c r="C45" s="24">
        <f>BS!C45</f>
        <v>427831995.86996198</v>
      </c>
      <c r="D45" s="25">
        <f>BS!D45</f>
        <v>203532968.03490001</v>
      </c>
      <c r="E45" s="25">
        <f>BS!E45</f>
        <v>157508933.85363001</v>
      </c>
      <c r="F45" s="26">
        <f>BS!F45</f>
        <v>-34816400.635229997</v>
      </c>
      <c r="G45" s="24">
        <f>BS!G45</f>
        <v>153614363.011383</v>
      </c>
      <c r="H45" s="25">
        <f>BS!H45</f>
        <v>13551492.0197</v>
      </c>
      <c r="I45" s="25">
        <f>BS!I45</f>
        <v>0</v>
      </c>
      <c r="J45" s="25">
        <f>BS!J45</f>
        <v>13270261</v>
      </c>
      <c r="K45" s="25">
        <f>BS!K45</f>
        <v>9873992</v>
      </c>
      <c r="L45" s="25">
        <f>BS!L45</f>
        <v>3396269</v>
      </c>
      <c r="M45" s="84"/>
      <c r="N45" s="26">
        <f>BS!N45</f>
        <v>121957301.7146</v>
      </c>
      <c r="O45" s="24">
        <f>BS!O45</f>
        <v>274217632.858109</v>
      </c>
      <c r="P45" s="25">
        <f>BS!P45</f>
        <v>209008277</v>
      </c>
      <c r="Q45" s="26">
        <f>BS!Q45</f>
        <v>278555931.79290903</v>
      </c>
      <c r="R45" s="24">
        <f>BS!R45</f>
        <v>-2651527.6612160001</v>
      </c>
      <c r="S45" s="71">
        <f>BS!S45</f>
        <v>-9.15579078513209E-3</v>
      </c>
      <c r="T45" s="72">
        <f>BS!T45</f>
        <v>-1.4887301217545348E-2</v>
      </c>
      <c r="U45" s="73"/>
    </row>
    <row r="46" spans="1:21" x14ac:dyDescent="0.3">
      <c r="A46" s="55">
        <v>15</v>
      </c>
      <c r="B46" s="15" t="s">
        <v>271</v>
      </c>
      <c r="C46" s="27">
        <f>BS!C46</f>
        <v>319255283.91000003</v>
      </c>
      <c r="D46" s="28">
        <f>BS!D46</f>
        <v>210031599.44</v>
      </c>
      <c r="E46" s="28">
        <f>BS!E46</f>
        <v>0</v>
      </c>
      <c r="F46" s="29">
        <f>BS!F46</f>
        <v>0</v>
      </c>
      <c r="G46" s="27">
        <f>BS!G46</f>
        <v>291449461.14999998</v>
      </c>
      <c r="H46" s="28">
        <f>BS!H46</f>
        <v>244689182.72999999</v>
      </c>
      <c r="I46" s="28">
        <f>BS!I46</f>
        <v>0</v>
      </c>
      <c r="J46" s="28">
        <f>BS!J46</f>
        <v>244689182.72999999</v>
      </c>
      <c r="K46" s="28">
        <f>BS!K46</f>
        <v>244689182.72999999</v>
      </c>
      <c r="L46" s="28">
        <f>BS!L46</f>
        <v>0</v>
      </c>
      <c r="M46" s="84"/>
      <c r="N46" s="29">
        <f>BS!N46</f>
        <v>0</v>
      </c>
      <c r="O46" s="27">
        <f>BS!O46</f>
        <v>27805822.760000002</v>
      </c>
      <c r="P46" s="28">
        <f>BS!P46</f>
        <v>18319171</v>
      </c>
      <c r="Q46" s="29">
        <f>BS!Q46</f>
        <v>27460954.510000002</v>
      </c>
      <c r="R46" s="27">
        <f>BS!R46</f>
        <v>8595136.2100000009</v>
      </c>
      <c r="S46" s="69">
        <f>BS!S46</f>
        <v>5.5933592731517011E-2</v>
      </c>
      <c r="T46" s="70">
        <f>BS!T46</f>
        <v>0.68703487056068546</v>
      </c>
      <c r="U46" s="74"/>
    </row>
    <row r="47" spans="1:21" x14ac:dyDescent="0.3">
      <c r="A47" s="55">
        <v>16</v>
      </c>
      <c r="B47" s="12" t="s">
        <v>160</v>
      </c>
      <c r="C47" s="24">
        <f>BS!C47</f>
        <v>237349407.82609299</v>
      </c>
      <c r="D47" s="25">
        <f>BS!D47</f>
        <v>33950478.920000002</v>
      </c>
      <c r="E47" s="25">
        <f>BS!E47</f>
        <v>155327843.93767199</v>
      </c>
      <c r="F47" s="26">
        <f>BS!F47</f>
        <v>-9345228.2701459993</v>
      </c>
      <c r="G47" s="24">
        <f>BS!G47</f>
        <v>179746085.953412</v>
      </c>
      <c r="H47" s="25">
        <f>BS!H47</f>
        <v>154769004.67004299</v>
      </c>
      <c r="I47" s="25">
        <f>BS!I47</f>
        <v>5725816.880043</v>
      </c>
      <c r="J47" s="25">
        <f>BS!J47</f>
        <v>149043187.78999999</v>
      </c>
      <c r="K47" s="25">
        <f>BS!K47</f>
        <v>78364250.75</v>
      </c>
      <c r="L47" s="25">
        <f>BS!L47</f>
        <v>70678937.040000007</v>
      </c>
      <c r="M47" s="84"/>
      <c r="N47" s="26">
        <f>BS!N47</f>
        <v>19672696.173317</v>
      </c>
      <c r="O47" s="24">
        <f>BS!O47</f>
        <v>57603321.405137002</v>
      </c>
      <c r="P47" s="25">
        <f>BS!P47</f>
        <v>124746400</v>
      </c>
      <c r="Q47" s="26">
        <f>BS!Q47</f>
        <v>54214186.190762997</v>
      </c>
      <c r="R47" s="24">
        <f>BS!R47</f>
        <v>-18263353.128481999</v>
      </c>
      <c r="S47" s="71">
        <f>BS!S47</f>
        <v>-0.11688367309280345</v>
      </c>
      <c r="T47" s="72">
        <f>BS!T47</f>
        <v>-0.43880361031298365</v>
      </c>
    </row>
    <row r="48" spans="1:21" x14ac:dyDescent="0.3">
      <c r="A48" s="55">
        <v>17</v>
      </c>
      <c r="B48" s="15" t="s">
        <v>290</v>
      </c>
      <c r="C48" s="27">
        <f>BS!C48</f>
        <v>213136335.642084</v>
      </c>
      <c r="D48" s="28">
        <f>BS!D48</f>
        <v>45373943.414944001</v>
      </c>
      <c r="E48" s="28">
        <f>BS!E48</f>
        <v>157614465.590947</v>
      </c>
      <c r="F48" s="29">
        <f>BS!F48</f>
        <v>-2116345.353807</v>
      </c>
      <c r="G48" s="27">
        <f>BS!G48</f>
        <v>183452469.64629999</v>
      </c>
      <c r="H48" s="28">
        <f>BS!H48</f>
        <v>17541770.928300001</v>
      </c>
      <c r="I48" s="28">
        <f>BS!I48</f>
        <v>0</v>
      </c>
      <c r="J48" s="28">
        <f>BS!J48</f>
        <v>17541770.928300001</v>
      </c>
      <c r="K48" s="28">
        <f>BS!K48</f>
        <v>0</v>
      </c>
      <c r="L48" s="28">
        <f>BS!L48</f>
        <v>17541770.928300001</v>
      </c>
      <c r="M48" s="84"/>
      <c r="N48" s="29">
        <f>BS!N48</f>
        <v>157528832.79800001</v>
      </c>
      <c r="O48" s="27">
        <f>BS!O48</f>
        <v>29683865.995784</v>
      </c>
      <c r="P48" s="28">
        <f>BS!P48</f>
        <v>2634635</v>
      </c>
      <c r="Q48" s="29">
        <f>BS!Q48</f>
        <v>31618568.795784</v>
      </c>
      <c r="R48" s="27">
        <f>BS!R48</f>
        <v>2216705.435784</v>
      </c>
      <c r="S48" s="69">
        <f>BS!S48</f>
        <v>1.6336998349681491E-2</v>
      </c>
      <c r="T48" s="70">
        <f>BS!T48</f>
        <v>0.11382649672348161</v>
      </c>
      <c r="U48" s="74"/>
    </row>
    <row r="49" spans="1:21" x14ac:dyDescent="0.3">
      <c r="A49" s="55">
        <v>18</v>
      </c>
      <c r="B49" s="12" t="s">
        <v>273</v>
      </c>
      <c r="C49" s="24">
        <f>BS!C49</f>
        <v>146776912.67590001</v>
      </c>
      <c r="D49" s="25">
        <f>BS!D49</f>
        <v>92867567.256399989</v>
      </c>
      <c r="E49" s="25">
        <f>BS!E49</f>
        <v>20399100.200300001</v>
      </c>
      <c r="F49" s="26">
        <f>BS!F49</f>
        <v>-342713.17300000001</v>
      </c>
      <c r="G49" s="24">
        <f>BS!G49</f>
        <v>37144175.213</v>
      </c>
      <c r="H49" s="25">
        <f>BS!H49</f>
        <v>22743062.8552</v>
      </c>
      <c r="I49" s="25">
        <f>BS!I49</f>
        <v>6188092.1502</v>
      </c>
      <c r="J49" s="25">
        <f>BS!J49</f>
        <v>16529263.705</v>
      </c>
      <c r="K49" s="25">
        <f>BS!K49</f>
        <v>6964160.0225999998</v>
      </c>
      <c r="L49" s="25">
        <f>BS!L49</f>
        <v>9565103.6823999994</v>
      </c>
      <c r="M49" s="84"/>
      <c r="N49" s="26">
        <f>BS!N49</f>
        <v>0</v>
      </c>
      <c r="O49" s="24">
        <f>BS!O49</f>
        <v>109632737.44</v>
      </c>
      <c r="P49" s="25">
        <f>BS!P49</f>
        <v>135320625.38</v>
      </c>
      <c r="Q49" s="26">
        <f>BS!Q49</f>
        <v>72189013.760000005</v>
      </c>
      <c r="R49" s="24">
        <f>BS!R49</f>
        <v>-7669075.0700000003</v>
      </c>
      <c r="S49" s="71">
        <f>BS!S49</f>
        <v>-0.11171856000086512</v>
      </c>
      <c r="T49" s="72">
        <f>BS!T49</f>
        <v>-0.14939819350379216</v>
      </c>
    </row>
    <row r="50" spans="1:21" x14ac:dyDescent="0.3">
      <c r="A50" s="55">
        <v>19</v>
      </c>
      <c r="B50" s="15" t="s">
        <v>165</v>
      </c>
      <c r="C50" s="27">
        <f>BS!C50</f>
        <v>13809174.560000001</v>
      </c>
      <c r="D50" s="28">
        <f>BS!D50</f>
        <v>7918328.1000000006</v>
      </c>
      <c r="E50" s="28">
        <f>BS!E50</f>
        <v>0</v>
      </c>
      <c r="F50" s="29">
        <f>BS!F50</f>
        <v>0</v>
      </c>
      <c r="G50" s="27">
        <f>BS!G50</f>
        <v>7519280.3899999997</v>
      </c>
      <c r="H50" s="28">
        <f>BS!H50</f>
        <v>3014123.48</v>
      </c>
      <c r="I50" s="28">
        <f>BS!I50</f>
        <v>292428.68</v>
      </c>
      <c r="J50" s="28">
        <f>BS!J50</f>
        <v>2721694.49</v>
      </c>
      <c r="K50" s="28">
        <f>BS!K50</f>
        <v>2025414.5</v>
      </c>
      <c r="L50" s="28">
        <f>BS!L50</f>
        <v>696279.99</v>
      </c>
      <c r="M50" s="84"/>
      <c r="N50" s="29">
        <f>BS!N50</f>
        <v>0</v>
      </c>
      <c r="O50" s="27">
        <f>BS!O50</f>
        <v>6289893.8399999999</v>
      </c>
      <c r="P50" s="28">
        <f>BS!P50</f>
        <v>10000005</v>
      </c>
      <c r="Q50" s="29">
        <f>BS!Q50</f>
        <v>6067917.2000000002</v>
      </c>
      <c r="R50" s="27">
        <f>BS!R50</f>
        <v>-1603276.3444999999</v>
      </c>
      <c r="S50" s="69">
        <f>BS!S50</f>
        <v>-0.1496173477618272</v>
      </c>
      <c r="T50" s="70">
        <f>BS!T50</f>
        <v>-0.3383184285784</v>
      </c>
      <c r="U50" s="74"/>
    </row>
  </sheetData>
  <mergeCells count="8">
    <mergeCell ref="O29:Q29"/>
    <mergeCell ref="R29:T29"/>
    <mergeCell ref="B29:B30"/>
    <mergeCell ref="A29:A30"/>
    <mergeCell ref="B5:B6"/>
    <mergeCell ref="A5:A6"/>
    <mergeCell ref="C5:J5"/>
    <mergeCell ref="C29:F29"/>
  </mergeCells>
  <pageMargins left="0.7" right="0.2" top="0.25" bottom="0.25" header="0.05" footer="0.05"/>
  <pageSetup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  <pageSetUpPr fitToPage="1"/>
  </sheetPr>
  <dimension ref="A1:V50"/>
  <sheetViews>
    <sheetView view="pageBreakPreview" topLeftCell="A25" zoomScaleNormal="100" zoomScaleSheetLayoutView="100" workbookViewId="0">
      <selection activeCell="P32" sqref="P32"/>
    </sheetView>
  </sheetViews>
  <sheetFormatPr defaultColWidth="9.1796875" defaultRowHeight="13" x14ac:dyDescent="0.3"/>
  <cols>
    <col min="1" max="1" width="4.54296875" style="6" customWidth="1"/>
    <col min="2" max="2" width="42.26953125" style="6" bestFit="1" customWidth="1"/>
    <col min="3" max="6" width="10.81640625" style="6" bestFit="1" customWidth="1"/>
    <col min="7" max="7" width="11.81640625" style="6" customWidth="1"/>
    <col min="8" max="8" width="9.7265625" style="6" bestFit="1" customWidth="1"/>
    <col min="9" max="9" width="9.453125" style="6" bestFit="1" customWidth="1"/>
    <col min="10" max="10" width="10.26953125" style="6" bestFit="1" customWidth="1"/>
    <col min="11" max="11" width="9.453125" style="6" bestFit="1" customWidth="1"/>
    <col min="12" max="12" width="9.26953125" style="6" bestFit="1" customWidth="1"/>
    <col min="13" max="13" width="12.26953125" style="6" bestFit="1" customWidth="1"/>
    <col min="14" max="14" width="12.54296875" style="6" customWidth="1"/>
    <col min="15" max="15" width="9.26953125" style="6" customWidth="1"/>
    <col min="16" max="16" width="8" style="6" bestFit="1" customWidth="1"/>
    <col min="17" max="17" width="9.26953125" style="6" bestFit="1" customWidth="1"/>
    <col min="18" max="18" width="12.26953125" style="6" bestFit="1" customWidth="1"/>
    <col min="19" max="19" width="6.7265625" style="6" bestFit="1" customWidth="1"/>
    <col min="20" max="20" width="7.26953125" style="6" bestFit="1" customWidth="1"/>
    <col min="21" max="22" width="12.1796875" style="6" bestFit="1" customWidth="1"/>
    <col min="23" max="16384" width="9.1796875" style="6"/>
  </cols>
  <sheetData>
    <row r="1" spans="1:6" x14ac:dyDescent="0.3">
      <c r="C1" s="7"/>
    </row>
    <row r="2" spans="1:6" x14ac:dyDescent="0.3">
      <c r="A2" s="6" t="s">
        <v>285</v>
      </c>
      <c r="C2" s="7"/>
    </row>
    <row r="3" spans="1:6" x14ac:dyDescent="0.3">
      <c r="A3" s="49"/>
      <c r="B3" s="63">
        <f>BS!B3</f>
        <v>46265</v>
      </c>
    </row>
    <row r="4" spans="1:6" ht="13.5" thickBot="1" x14ac:dyDescent="0.35"/>
    <row r="5" spans="1:6" ht="15.75" customHeight="1" x14ac:dyDescent="0.3">
      <c r="A5" s="187" t="s">
        <v>0</v>
      </c>
      <c r="B5" s="189" t="s">
        <v>282</v>
      </c>
      <c r="C5" s="79" t="s">
        <v>27</v>
      </c>
      <c r="D5" s="79"/>
      <c r="E5" s="79"/>
      <c r="F5" s="80"/>
    </row>
    <row r="6" spans="1:6" s="11" customFormat="1" ht="111" customHeight="1" x14ac:dyDescent="0.3">
      <c r="A6" s="188"/>
      <c r="B6" s="190"/>
      <c r="C6" s="9" t="s">
        <v>40</v>
      </c>
      <c r="D6" s="36" t="s">
        <v>53</v>
      </c>
      <c r="E6" s="36" t="s">
        <v>54</v>
      </c>
      <c r="F6" s="37" t="s">
        <v>55</v>
      </c>
    </row>
    <row r="7" spans="1:6" x14ac:dyDescent="0.3">
      <c r="A7" s="54">
        <f t="shared" ref="A7:A20" si="0">A32</f>
        <v>1</v>
      </c>
      <c r="B7" s="12" t="str">
        <f>BS!B7</f>
        <v>საქართველოს ბანკი</v>
      </c>
      <c r="C7" s="13">
        <f t="shared" ref="C7:C20" si="1">IFERROR(C32/C$31,0)</f>
        <v>0.38897713146242552</v>
      </c>
      <c r="D7" s="14">
        <f>IFERROR(H32/ABS(H$31),0)</f>
        <v>0.40498188793769058</v>
      </c>
      <c r="E7" s="14">
        <f>IFERROR(I32/ABS(I$31),0)</f>
        <v>0.54988158117012975</v>
      </c>
      <c r="F7" s="14">
        <f t="shared" ref="F7:F20" si="2">IFERROR(O32/ABS(O$31),0)</f>
        <v>0.5034430613565507</v>
      </c>
    </row>
    <row r="8" spans="1:6" x14ac:dyDescent="0.3">
      <c r="A8" s="55">
        <f t="shared" si="0"/>
        <v>2</v>
      </c>
      <c r="B8" s="15" t="str">
        <f>BS!B8</f>
        <v>თი–ბი–სი ბანკი</v>
      </c>
      <c r="C8" s="16">
        <f t="shared" si="1"/>
        <v>0.36176540647615452</v>
      </c>
      <c r="D8" s="17">
        <f t="shared" ref="D8:E8" si="3">IFERROR(H33/ABS(H$31),0)</f>
        <v>0.33109727961677277</v>
      </c>
      <c r="E8" s="17">
        <f t="shared" si="3"/>
        <v>0.30713835086582442</v>
      </c>
      <c r="F8" s="17">
        <f t="shared" si="2"/>
        <v>0.36530010915722877</v>
      </c>
    </row>
    <row r="9" spans="1:6" x14ac:dyDescent="0.3">
      <c r="A9" s="54">
        <f t="shared" si="0"/>
        <v>3</v>
      </c>
      <c r="B9" s="12" t="str">
        <f>BS!B9</f>
        <v>ლიბერთი ბანკი</v>
      </c>
      <c r="C9" s="13">
        <f t="shared" si="1"/>
        <v>5.5447658348999576E-2</v>
      </c>
      <c r="D9" s="14">
        <f t="shared" ref="D9:E9" si="4">IFERROR(H34/ABS(H$31),0)</f>
        <v>6.8167917845032469E-2</v>
      </c>
      <c r="E9" s="14">
        <f t="shared" si="4"/>
        <v>3.3371802403763869E-2</v>
      </c>
      <c r="F9" s="14">
        <f t="shared" si="2"/>
        <v>3.1368231012052723E-2</v>
      </c>
    </row>
    <row r="10" spans="1:6" x14ac:dyDescent="0.3">
      <c r="A10" s="55">
        <f t="shared" si="0"/>
        <v>4</v>
      </c>
      <c r="B10" s="15" t="str">
        <f>BS!B10</f>
        <v>ბაზის ბანკი</v>
      </c>
      <c r="C10" s="16">
        <f t="shared" si="1"/>
        <v>5.3472855081207582E-2</v>
      </c>
      <c r="D10" s="17">
        <f t="shared" ref="D10:E10" si="5">IFERROR(H35/ABS(H$31),0)</f>
        <v>3.1902166990200438E-2</v>
      </c>
      <c r="E10" s="17">
        <f t="shared" si="5"/>
        <v>1.9223089570611918E-2</v>
      </c>
      <c r="F10" s="17">
        <f t="shared" si="2"/>
        <v>3.790014126710483E-2</v>
      </c>
    </row>
    <row r="11" spans="1:6" x14ac:dyDescent="0.3">
      <c r="A11" s="54">
        <f t="shared" si="0"/>
        <v>5</v>
      </c>
      <c r="B11" s="12" t="str">
        <f>BS!B11</f>
        <v>კრედო ბანკი</v>
      </c>
      <c r="C11" s="13">
        <f t="shared" si="1"/>
        <v>3.6679287642184824E-2</v>
      </c>
      <c r="D11" s="14">
        <f t="shared" ref="D11:E11" si="6">IFERROR(H36/ABS(H$31),0)</f>
        <v>6.9380132340514183E-2</v>
      </c>
      <c r="E11" s="14">
        <f t="shared" si="6"/>
        <v>5.2413691026796751E-2</v>
      </c>
      <c r="F11" s="14">
        <f t="shared" si="2"/>
        <v>2.2449162118067831E-2</v>
      </c>
    </row>
    <row r="12" spans="1:6" x14ac:dyDescent="0.3">
      <c r="A12" s="55">
        <f t="shared" si="0"/>
        <v>6</v>
      </c>
      <c r="B12" s="15" t="str">
        <f>BS!B12</f>
        <v>ტერა ბანკი</v>
      </c>
      <c r="C12" s="16">
        <f t="shared" si="1"/>
        <v>1.9643213142123035E-2</v>
      </c>
      <c r="D12" s="17">
        <f t="shared" ref="D12:E12" si="7">IFERROR(H37/ABS(H$31),0)</f>
        <v>1.5238795217120635E-2</v>
      </c>
      <c r="E12" s="17">
        <f t="shared" si="7"/>
        <v>4.6783847268615768E-3</v>
      </c>
      <c r="F12" s="17">
        <f t="shared" si="2"/>
        <v>8.2725351512651247E-3</v>
      </c>
    </row>
    <row r="13" spans="1:6" x14ac:dyDescent="0.3">
      <c r="A13" s="54">
        <f t="shared" si="0"/>
        <v>7</v>
      </c>
      <c r="B13" s="12" t="str">
        <f>BS!B13</f>
        <v>პროკრედიტ ბანკი</v>
      </c>
      <c r="C13" s="13">
        <f t="shared" si="1"/>
        <v>1.9422304096579038E-2</v>
      </c>
      <c r="D13" s="14">
        <f t="shared" ref="D13:E13" si="8">IFERROR(H38/ABS(H$31),0)</f>
        <v>1.4009930105985663E-2</v>
      </c>
      <c r="E13" s="14">
        <f t="shared" si="8"/>
        <v>4.0546661106336422E-3</v>
      </c>
      <c r="F13" s="14">
        <f t="shared" si="2"/>
        <v>1.0031192692404279E-2</v>
      </c>
    </row>
    <row r="14" spans="1:6" x14ac:dyDescent="0.3">
      <c r="A14" s="55">
        <f t="shared" si="0"/>
        <v>8</v>
      </c>
      <c r="B14" s="15" t="str">
        <f>BS!B14</f>
        <v>ქართუ ბანკი</v>
      </c>
      <c r="C14" s="16">
        <f t="shared" si="1"/>
        <v>1.9389535044820851E-2</v>
      </c>
      <c r="D14" s="17">
        <f t="shared" ref="D14:E14" si="9">IFERROR(H39/ABS(H$31),0)</f>
        <v>1.3750993039307201E-2</v>
      </c>
      <c r="E14" s="17">
        <f t="shared" si="9"/>
        <v>4.7451579336210935E-3</v>
      </c>
      <c r="F14" s="17">
        <f t="shared" si="2"/>
        <v>9.6967531114304801E-3</v>
      </c>
    </row>
    <row r="15" spans="1:6" x14ac:dyDescent="0.3">
      <c r="A15" s="54">
        <f t="shared" si="0"/>
        <v>9</v>
      </c>
      <c r="B15" s="12" t="str">
        <f>BS!B15</f>
        <v>ხალიკ ბანკი</v>
      </c>
      <c r="C15" s="13">
        <f t="shared" si="1"/>
        <v>9.9329967892882679E-3</v>
      </c>
      <c r="D15" s="14">
        <f t="shared" ref="D15:E15" si="10">IFERROR(H40/ABS(H$31),0)</f>
        <v>1.0037007509657301E-2</v>
      </c>
      <c r="E15" s="14">
        <f t="shared" si="10"/>
        <v>4.6554048239310761E-5</v>
      </c>
      <c r="F15" s="14">
        <f t="shared" si="2"/>
        <v>6.5228661229216802E-3</v>
      </c>
    </row>
    <row r="16" spans="1:6" x14ac:dyDescent="0.3">
      <c r="A16" s="55">
        <f t="shared" si="0"/>
        <v>10</v>
      </c>
      <c r="B16" s="15" t="str">
        <f>BS!B16</f>
        <v>იშ ბანკ</v>
      </c>
      <c r="C16" s="16">
        <f t="shared" si="1"/>
        <v>6.7357877120371064E-3</v>
      </c>
      <c r="D16" s="17">
        <f t="shared" ref="D16:E16" si="11">IFERROR(H41/ABS(H$31),0)</f>
        <v>4.2457604671062819E-3</v>
      </c>
      <c r="E16" s="17">
        <f t="shared" si="11"/>
        <v>2.393762484818649E-3</v>
      </c>
      <c r="F16" s="17">
        <f t="shared" si="2"/>
        <v>3.9075900552040478E-3</v>
      </c>
    </row>
    <row r="17" spans="1:22" x14ac:dyDescent="0.3">
      <c r="A17" s="54">
        <f t="shared" si="0"/>
        <v>11</v>
      </c>
      <c r="B17" s="12" t="str">
        <f>BS!B17</f>
        <v>მიკრობანკი კრისტალი</v>
      </c>
      <c r="C17" s="13">
        <f t="shared" si="1"/>
        <v>6.027540080501893E-3</v>
      </c>
      <c r="D17" s="14">
        <f t="shared" ref="D17:E17" si="12">IFERROR(H42/ABS(H$31),0)</f>
        <v>2.010207645517274E-2</v>
      </c>
      <c r="E17" s="14">
        <f t="shared" si="12"/>
        <v>3.7114367639766591E-3</v>
      </c>
      <c r="F17" s="14">
        <f t="shared" si="2"/>
        <v>3.9000101376796053E-3</v>
      </c>
    </row>
    <row r="18" spans="1:22" x14ac:dyDescent="0.3">
      <c r="A18" s="55">
        <f t="shared" si="0"/>
        <v>12</v>
      </c>
      <c r="B18" s="15" t="str">
        <f>BS!B18</f>
        <v>პაშაბანკი</v>
      </c>
      <c r="C18" s="16">
        <f t="shared" si="1"/>
        <v>6.015566847941735E-3</v>
      </c>
      <c r="D18" s="17">
        <f t="shared" ref="D18:E18" si="13">IFERROR(H43/ABS(H$31),0)</f>
        <v>3.6089926761703841E-3</v>
      </c>
      <c r="E18" s="17">
        <f t="shared" si="13"/>
        <v>8.5486197798106522E-4</v>
      </c>
      <c r="F18" s="17">
        <f t="shared" si="2"/>
        <v>2.2754641173879176E-3</v>
      </c>
    </row>
    <row r="19" spans="1:22" x14ac:dyDescent="0.3">
      <c r="A19" s="54">
        <f t="shared" si="0"/>
        <v>13</v>
      </c>
      <c r="B19" s="12" t="str">
        <f>BS!B19</f>
        <v>ზირაათ ბანკი</v>
      </c>
      <c r="C19" s="13">
        <f t="shared" si="1"/>
        <v>4.7007140905975563E-3</v>
      </c>
      <c r="D19" s="14">
        <f t="shared" ref="D19:E19" si="14">IFERROR(H44/ABS(H$31),0)</f>
        <v>4.0239968794512386E-3</v>
      </c>
      <c r="E19" s="14">
        <f t="shared" si="14"/>
        <v>-3.7298248234823471E-4</v>
      </c>
      <c r="F19" s="14">
        <f t="shared" si="2"/>
        <v>2.4877598121040242E-3</v>
      </c>
    </row>
    <row r="20" spans="1:22" x14ac:dyDescent="0.3">
      <c r="A20" s="55">
        <f t="shared" si="0"/>
        <v>14</v>
      </c>
      <c r="B20" s="15" t="str">
        <f>BS!B20</f>
        <v>ვი–თი–ბი ბანკი</v>
      </c>
      <c r="C20" s="16">
        <f t="shared" si="1"/>
        <v>3.7139540979209584E-3</v>
      </c>
      <c r="D20" s="17">
        <f t="shared" ref="D20:E20" si="15">IFERROR(H45/ABS(H$31),0)</f>
        <v>-8.4245711081896142E-5</v>
      </c>
      <c r="E20" s="17">
        <f t="shared" si="15"/>
        <v>2.2206983857069372E-6</v>
      </c>
      <c r="F20" s="17">
        <f t="shared" si="2"/>
        <v>-1.0338869261007585E-3</v>
      </c>
    </row>
    <row r="21" spans="1:22" x14ac:dyDescent="0.3">
      <c r="A21" s="54">
        <f t="shared" ref="A21:A25" si="16">A46</f>
        <v>15</v>
      </c>
      <c r="B21" s="12" t="str">
        <f>BS!B21</f>
        <v>პეივბანკი</v>
      </c>
      <c r="C21" s="13">
        <f t="shared" ref="C21:C25" si="17">IFERROR(C46/C$31,0)</f>
        <v>2.7714137357806516E-3</v>
      </c>
      <c r="D21" s="14">
        <f t="shared" ref="D21:D24" si="18">IFERROR(H46/ABS(H$31),0)</f>
        <v>9.9850259260144368E-4</v>
      </c>
      <c r="E21" s="14">
        <f t="shared" ref="E21:E24" si="19">IFERROR(I46/ABS(I$31),0)</f>
        <v>1.6608765646787073E-2</v>
      </c>
      <c r="F21" s="14">
        <f t="shared" ref="F21:F24" si="20">IFERROR(O46/ABS(O$31),0)</f>
        <v>3.3514260799749262E-3</v>
      </c>
    </row>
    <row r="22" spans="1:22" x14ac:dyDescent="0.3">
      <c r="A22" s="55">
        <f t="shared" si="16"/>
        <v>16</v>
      </c>
      <c r="B22" s="15" t="str">
        <f>BS!B22</f>
        <v>სილქ ბანკი</v>
      </c>
      <c r="C22" s="16">
        <f t="shared" si="17"/>
        <v>2.0603994426418755E-3</v>
      </c>
      <c r="D22" s="17">
        <f t="shared" si="18"/>
        <v>2.7267081778341194E-3</v>
      </c>
      <c r="E22" s="17">
        <f t="shared" si="19"/>
        <v>5.1449920617939384E-4</v>
      </c>
      <c r="F22" s="17">
        <f t="shared" si="20"/>
        <v>-7.1212691093101629E-3</v>
      </c>
    </row>
    <row r="23" spans="1:22" x14ac:dyDescent="0.3">
      <c r="A23" s="54">
        <f t="shared" si="16"/>
        <v>17</v>
      </c>
      <c r="B23" s="12" t="str">
        <f>BS!B23</f>
        <v>მიკრობანკი ემბისი</v>
      </c>
      <c r="C23" s="13">
        <f t="shared" si="17"/>
        <v>1.8502089016604831E-3</v>
      </c>
      <c r="D23" s="14">
        <f t="shared" si="18"/>
        <v>4.5845130744037125E-3</v>
      </c>
      <c r="E23" s="14">
        <f t="shared" si="19"/>
        <v>-5.6138775279962049E-4</v>
      </c>
      <c r="F23" s="14">
        <f t="shared" si="20"/>
        <v>8.6434050928306126E-4</v>
      </c>
    </row>
    <row r="24" spans="1:22" s="77" customFormat="1" x14ac:dyDescent="0.3">
      <c r="A24" s="55">
        <f t="shared" si="16"/>
        <v>18</v>
      </c>
      <c r="B24" s="15" t="str">
        <f>BS!B24</f>
        <v>ჰეშბანკი</v>
      </c>
      <c r="C24" s="16">
        <f t="shared" si="17"/>
        <v>1.2741513528093716E-3</v>
      </c>
      <c r="D24" s="17">
        <f t="shared" si="18"/>
        <v>1.1369744442830407E-3</v>
      </c>
      <c r="E24" s="17">
        <f t="shared" si="19"/>
        <v>1.1204776126511624E-3</v>
      </c>
      <c r="F24" s="17">
        <f t="shared" si="20"/>
        <v>-2.9903351815390874E-3</v>
      </c>
    </row>
    <row r="25" spans="1:22" s="77" customFormat="1" ht="13.5" thickBot="1" x14ac:dyDescent="0.35">
      <c r="A25" s="54">
        <f t="shared" si="16"/>
        <v>19</v>
      </c>
      <c r="B25" s="12" t="str">
        <f>BS!B25</f>
        <v>პეისერა</v>
      </c>
      <c r="C25" s="13">
        <f t="shared" si="17"/>
        <v>1.1987565432484915E-4</v>
      </c>
      <c r="D25" s="14">
        <f t="shared" ref="D25" si="21">IFERROR(H50/ABS(H$31),0)</f>
        <v>9.061034177697238E-5</v>
      </c>
      <c r="E25" s="14">
        <f t="shared" ref="E25" si="22">IFERROR(I50/ABS(I$31),0)</f>
        <v>1.7506798788744857E-4</v>
      </c>
      <c r="F25" s="14">
        <f t="shared" ref="F25" si="23">IFERROR(O50/ABS(O$31),0)</f>
        <v>-6.2515148370919922E-4</v>
      </c>
    </row>
    <row r="26" spans="1:22" ht="13.5" thickBot="1" x14ac:dyDescent="0.35">
      <c r="A26" s="18"/>
      <c r="B26" s="19" t="str">
        <f>BS!B26</f>
        <v>კონსოლიდირებული</v>
      </c>
      <c r="C26" s="20">
        <f>SUM(C7:C25)</f>
        <v>0.99999999999999967</v>
      </c>
      <c r="D26" s="20">
        <f t="shared" ref="D26:F26" si="24">SUM(D7:D25)</f>
        <v>0.99999999999999922</v>
      </c>
      <c r="E26" s="20">
        <f t="shared" si="24"/>
        <v>1.0000000000000016</v>
      </c>
      <c r="F26" s="20">
        <f t="shared" si="24"/>
        <v>1.0000000000000007</v>
      </c>
    </row>
    <row r="27" spans="1:22" x14ac:dyDescent="0.3">
      <c r="A27" s="126"/>
      <c r="B27" s="127"/>
      <c r="C27" s="128"/>
      <c r="D27" s="128"/>
      <c r="E27" s="128"/>
      <c r="F27" s="128"/>
    </row>
    <row r="28" spans="1:22" ht="13.5" thickBot="1" x14ac:dyDescent="0.35">
      <c r="B28" s="61" t="s">
        <v>36</v>
      </c>
      <c r="U28" s="23"/>
      <c r="V28" s="23"/>
    </row>
    <row r="29" spans="1:22" ht="15.75" customHeight="1" x14ac:dyDescent="0.3">
      <c r="A29" s="187" t="s">
        <v>0</v>
      </c>
      <c r="B29" s="189" t="s">
        <v>282</v>
      </c>
      <c r="C29" s="191" t="s">
        <v>56</v>
      </c>
      <c r="D29" s="193" t="s">
        <v>280</v>
      </c>
      <c r="E29" s="194"/>
      <c r="F29" s="194"/>
      <c r="G29" s="194"/>
      <c r="H29" s="195"/>
      <c r="I29" s="198" t="s">
        <v>279</v>
      </c>
      <c r="J29" s="199"/>
      <c r="K29" s="199"/>
      <c r="L29" s="200"/>
      <c r="M29" s="196" t="s">
        <v>57</v>
      </c>
      <c r="N29" s="196" t="s">
        <v>235</v>
      </c>
      <c r="O29" s="185" t="str">
        <f>YEAR($B$3)&amp;" წლის "&amp;MONTH($B$3)&amp;" თვის წმინდა მოგება"</f>
        <v>2026 წლის 8 თვის წმინდა მოგება</v>
      </c>
      <c r="P29" s="38"/>
    </row>
    <row r="30" spans="1:22" ht="121.5" customHeight="1" x14ac:dyDescent="0.3">
      <c r="A30" s="188"/>
      <c r="B30" s="190"/>
      <c r="C30" s="192"/>
      <c r="D30" s="39" t="s">
        <v>58</v>
      </c>
      <c r="E30" s="36" t="s">
        <v>59</v>
      </c>
      <c r="F30" s="36" t="s">
        <v>60</v>
      </c>
      <c r="G30" s="36" t="s">
        <v>61</v>
      </c>
      <c r="H30" s="37" t="s">
        <v>53</v>
      </c>
      <c r="I30" s="36" t="s">
        <v>234</v>
      </c>
      <c r="J30" s="36" t="s">
        <v>180</v>
      </c>
      <c r="K30" s="40" t="s">
        <v>275</v>
      </c>
      <c r="L30" s="40" t="s">
        <v>62</v>
      </c>
      <c r="M30" s="197"/>
      <c r="N30" s="197"/>
      <c r="O30" s="186"/>
      <c r="P30" s="38"/>
    </row>
    <row r="31" spans="1:22" x14ac:dyDescent="0.3">
      <c r="A31" s="129"/>
      <c r="B31" s="130" t="str">
        <f>BS!B31</f>
        <v>კონსოლიდირებული</v>
      </c>
      <c r="C31" s="131">
        <v>115195822185.702</v>
      </c>
      <c r="D31" s="131">
        <v>7491860757.0148602</v>
      </c>
      <c r="E31" s="131">
        <v>6359308206.78088</v>
      </c>
      <c r="F31" s="131">
        <v>-3492607455.5325198</v>
      </c>
      <c r="G31" s="131">
        <v>-2436127802.0774088</v>
      </c>
      <c r="H31" s="131">
        <v>3999253301.4823403</v>
      </c>
      <c r="I31" s="131">
        <v>616364657.53734899</v>
      </c>
      <c r="J31" s="131">
        <v>499813318.84289998</v>
      </c>
      <c r="K31" s="131">
        <v>-1912894329.4333701</v>
      </c>
      <c r="L31" s="131">
        <v>-624265912.84397495</v>
      </c>
      <c r="M31" s="131">
        <v>-366018510.34009588</v>
      </c>
      <c r="N31" s="131">
        <v>3008968878.2982693</v>
      </c>
      <c r="O31" s="131">
        <v>2564620554.02526</v>
      </c>
    </row>
    <row r="32" spans="1:22" x14ac:dyDescent="0.3">
      <c r="A32" s="55">
        <f>BS!A32</f>
        <v>1</v>
      </c>
      <c r="B32" s="15" t="str">
        <f>BS!B32</f>
        <v>საქართველოს ბანკი</v>
      </c>
      <c r="C32" s="67">
        <v>44808540470.25</v>
      </c>
      <c r="D32" s="27">
        <v>2895130283.9053602</v>
      </c>
      <c r="E32" s="28">
        <v>2415313051.4998002</v>
      </c>
      <c r="F32" s="28">
        <v>-1275505131.53</v>
      </c>
      <c r="G32" s="28">
        <v>-922478535.39999998</v>
      </c>
      <c r="H32" s="29">
        <v>1619625152.3753603</v>
      </c>
      <c r="I32" s="28">
        <v>338927572.46402299</v>
      </c>
      <c r="J32" s="28">
        <v>210383733.40790001</v>
      </c>
      <c r="K32" s="28">
        <v>-622383062.01999998</v>
      </c>
      <c r="L32" s="29">
        <v>7541611.0005719997</v>
      </c>
      <c r="M32" s="28">
        <v>-113255430.73951299</v>
      </c>
      <c r="N32" s="28">
        <v>1513911332.6364193</v>
      </c>
      <c r="O32" s="29">
        <v>1291140422.93641</v>
      </c>
    </row>
    <row r="33" spans="1:16" x14ac:dyDescent="0.3">
      <c r="A33" s="54">
        <f>BS!A33</f>
        <v>2</v>
      </c>
      <c r="B33" s="12" t="str">
        <f>BS!B33</f>
        <v>თი–ბი–სი ბანკი</v>
      </c>
      <c r="C33" s="68">
        <v>41673863437.365303</v>
      </c>
      <c r="D33" s="24">
        <v>2539450926.7732</v>
      </c>
      <c r="E33" s="25">
        <v>2152013362.6989002</v>
      </c>
      <c r="F33" s="25">
        <v>-1215309038.154</v>
      </c>
      <c r="G33" s="25">
        <v>-826011029.49660003</v>
      </c>
      <c r="H33" s="26">
        <v>1324141888.6192</v>
      </c>
      <c r="I33" s="25">
        <v>189309224.44800001</v>
      </c>
      <c r="J33" s="25">
        <v>204346617.71000001</v>
      </c>
      <c r="K33" s="25">
        <v>-569148649.87709999</v>
      </c>
      <c r="L33" s="26">
        <v>-97368833.156000003</v>
      </c>
      <c r="M33" s="25">
        <v>-131617588.3097</v>
      </c>
      <c r="N33" s="25">
        <v>1095155467.1535001</v>
      </c>
      <c r="O33" s="26">
        <v>936856168.33229995</v>
      </c>
    </row>
    <row r="34" spans="1:16" x14ac:dyDescent="0.3">
      <c r="A34" s="55">
        <f>BS!A34</f>
        <v>3</v>
      </c>
      <c r="B34" s="15" t="str">
        <f>BS!B34</f>
        <v>ლიბერთი ბანკი</v>
      </c>
      <c r="C34" s="67">
        <v>6387338591.7849102</v>
      </c>
      <c r="D34" s="27">
        <v>547959763.34300005</v>
      </c>
      <c r="E34" s="28">
        <v>480839386.29299998</v>
      </c>
      <c r="F34" s="28">
        <v>-275338992.84607702</v>
      </c>
      <c r="G34" s="28">
        <v>-227031058.818131</v>
      </c>
      <c r="H34" s="29">
        <v>272620770.49692303</v>
      </c>
      <c r="I34" s="28">
        <v>20569199.559999999</v>
      </c>
      <c r="J34" s="28">
        <v>24106205.219999999</v>
      </c>
      <c r="K34" s="28">
        <v>-206445307.53</v>
      </c>
      <c r="L34" s="29">
        <v>-157329428.63</v>
      </c>
      <c r="M34" s="28">
        <v>-23074533.850000001</v>
      </c>
      <c r="N34" s="28">
        <v>92216808.01692304</v>
      </c>
      <c r="O34" s="29">
        <v>80447609.996923</v>
      </c>
    </row>
    <row r="35" spans="1:16" x14ac:dyDescent="0.3">
      <c r="A35" s="54">
        <f>BS!A35</f>
        <v>4</v>
      </c>
      <c r="B35" s="12" t="str">
        <f>BS!B35</f>
        <v>ბაზის ბანკი</v>
      </c>
      <c r="C35" s="68">
        <v>6159849505.6966</v>
      </c>
      <c r="D35" s="24">
        <v>316474641.60000002</v>
      </c>
      <c r="E35" s="25">
        <v>266237853.18000001</v>
      </c>
      <c r="F35" s="25">
        <v>-188889794.94</v>
      </c>
      <c r="G35" s="25">
        <v>-155463598.42000002</v>
      </c>
      <c r="H35" s="26">
        <v>127584846.66000003</v>
      </c>
      <c r="I35" s="25">
        <v>11848433.02</v>
      </c>
      <c r="J35" s="25">
        <v>22834336.129999999</v>
      </c>
      <c r="K35" s="25">
        <v>-62313786.789999999</v>
      </c>
      <c r="L35" s="26">
        <v>-15336386.949999999</v>
      </c>
      <c r="M35" s="25">
        <v>-162388.6699999999</v>
      </c>
      <c r="N35" s="25">
        <v>112086071.04000002</v>
      </c>
      <c r="O35" s="26">
        <v>97199481.294078007</v>
      </c>
    </row>
    <row r="36" spans="1:16" x14ac:dyDescent="0.3">
      <c r="A36" s="55">
        <f>BS!A36</f>
        <v>5</v>
      </c>
      <c r="B36" s="15" t="str">
        <f>BS!B36</f>
        <v>კრედო ბანკი</v>
      </c>
      <c r="C36" s="67">
        <v>4225300697.1273398</v>
      </c>
      <c r="D36" s="27">
        <v>484435600.030083</v>
      </c>
      <c r="E36" s="28">
        <v>441032233.430076</v>
      </c>
      <c r="F36" s="28">
        <v>-206966876.71000001</v>
      </c>
      <c r="G36" s="28">
        <v>-97295154.109999999</v>
      </c>
      <c r="H36" s="29">
        <v>277468723.32008302</v>
      </c>
      <c r="I36" s="28">
        <v>32305946.719999999</v>
      </c>
      <c r="J36" s="28">
        <v>9317898.8000000007</v>
      </c>
      <c r="K36" s="28">
        <v>-168629022.27000001</v>
      </c>
      <c r="L36" s="29">
        <v>-141293515.63</v>
      </c>
      <c r="M36" s="28">
        <v>-65491232.091440991</v>
      </c>
      <c r="N36" s="28">
        <v>70683975.598642036</v>
      </c>
      <c r="O36" s="29">
        <v>57573582.588642001</v>
      </c>
    </row>
    <row r="37" spans="1:16" x14ac:dyDescent="0.3">
      <c r="A37" s="54">
        <f>BS!A37</f>
        <v>6</v>
      </c>
      <c r="B37" s="12" t="str">
        <f>BS!B37</f>
        <v>ტერა ბანკი</v>
      </c>
      <c r="C37" s="68">
        <v>2262816088.2758498</v>
      </c>
      <c r="D37" s="24">
        <v>154684476</v>
      </c>
      <c r="E37" s="25">
        <v>138107984.80000001</v>
      </c>
      <c r="F37" s="25">
        <v>-93740673.917317003</v>
      </c>
      <c r="G37" s="25">
        <v>-66222190.170000002</v>
      </c>
      <c r="H37" s="26">
        <v>60943802.082682997</v>
      </c>
      <c r="I37" s="25">
        <v>2883591</v>
      </c>
      <c r="J37" s="25">
        <v>2311175</v>
      </c>
      <c r="K37" s="25">
        <v>-38106432.888680004</v>
      </c>
      <c r="L37" s="26">
        <v>-32233217.785002001</v>
      </c>
      <c r="M37" s="25">
        <v>-4526745.6148490002</v>
      </c>
      <c r="N37" s="25">
        <v>24183838.682831995</v>
      </c>
      <c r="O37" s="26">
        <v>21215913.682831001</v>
      </c>
    </row>
    <row r="38" spans="1:16" x14ac:dyDescent="0.3">
      <c r="A38" s="55">
        <f>BS!A38</f>
        <v>7</v>
      </c>
      <c r="B38" s="15" t="str">
        <f>BS!B38</f>
        <v>პროკრედიტ ბანკი</v>
      </c>
      <c r="C38" s="67">
        <v>2237368289.1461501</v>
      </c>
      <c r="D38" s="27">
        <v>112099922.1142</v>
      </c>
      <c r="E38" s="28">
        <v>94967295.514500007</v>
      </c>
      <c r="F38" s="28">
        <v>-56070662.884300001</v>
      </c>
      <c r="G38" s="28">
        <v>-41323231.840700001</v>
      </c>
      <c r="H38" s="29">
        <v>56029259.229899995</v>
      </c>
      <c r="I38" s="28">
        <v>2499152.8887089998</v>
      </c>
      <c r="J38" s="28">
        <v>7653336.3200000003</v>
      </c>
      <c r="K38" s="28">
        <v>-44852610.723121002</v>
      </c>
      <c r="L38" s="29">
        <v>-31783212.944871999</v>
      </c>
      <c r="M38" s="28">
        <v>5715501.7953000003</v>
      </c>
      <c r="N38" s="28">
        <v>29961548.080327995</v>
      </c>
      <c r="O38" s="29">
        <v>25726202.960328002</v>
      </c>
    </row>
    <row r="39" spans="1:16" x14ac:dyDescent="0.3">
      <c r="A39" s="54">
        <f>BS!A39</f>
        <v>8</v>
      </c>
      <c r="B39" s="12" t="str">
        <f>BS!B39</f>
        <v>ქართუ ბანკი</v>
      </c>
      <c r="C39" s="68">
        <v>2233593431.2866201</v>
      </c>
      <c r="D39" s="24">
        <v>90534718.947041005</v>
      </c>
      <c r="E39" s="25">
        <v>74827977.855519995</v>
      </c>
      <c r="F39" s="25">
        <v>-35541014.635931</v>
      </c>
      <c r="G39" s="25">
        <v>-31222489.795596998</v>
      </c>
      <c r="H39" s="26">
        <v>54993704.311110005</v>
      </c>
      <c r="I39" s="25">
        <v>2924747.644717</v>
      </c>
      <c r="J39" s="25">
        <v>6792377.4299999997</v>
      </c>
      <c r="K39" s="25">
        <v>-34094422.401959002</v>
      </c>
      <c r="L39" s="26">
        <v>-22403511.534446001</v>
      </c>
      <c r="M39" s="25">
        <v>-1178691.893531</v>
      </c>
      <c r="N39" s="25">
        <v>31411500.883133005</v>
      </c>
      <c r="O39" s="26">
        <v>24868492.336883001</v>
      </c>
    </row>
    <row r="40" spans="1:16" x14ac:dyDescent="0.3">
      <c r="A40" s="55">
        <f>BS!A40</f>
        <v>9</v>
      </c>
      <c r="B40" s="15" t="str">
        <f>BS!B40</f>
        <v>ხალიკ ბანკი</v>
      </c>
      <c r="C40" s="67">
        <v>1144239731.9100001</v>
      </c>
      <c r="D40" s="27">
        <v>69065676.640000001</v>
      </c>
      <c r="E40" s="28">
        <v>65625822.630000003</v>
      </c>
      <c r="F40" s="28">
        <v>-28925141.219999999</v>
      </c>
      <c r="G40" s="28">
        <v>-14483265.93</v>
      </c>
      <c r="H40" s="29">
        <v>40140535.420000002</v>
      </c>
      <c r="I40" s="28">
        <v>28694.27</v>
      </c>
      <c r="J40" s="28">
        <v>1753516.98</v>
      </c>
      <c r="K40" s="28">
        <v>-20440529.18</v>
      </c>
      <c r="L40" s="29">
        <v>-18052295.140000001</v>
      </c>
      <c r="M40" s="28">
        <v>-1342590.75</v>
      </c>
      <c r="N40" s="28">
        <v>20745649.530000001</v>
      </c>
      <c r="O40" s="29">
        <v>16728676.529999999</v>
      </c>
    </row>
    <row r="41" spans="1:16" x14ac:dyDescent="0.3">
      <c r="A41" s="54">
        <f>BS!A41</f>
        <v>10</v>
      </c>
      <c r="B41" s="12" t="str">
        <f>BS!B41</f>
        <v>იშ ბანკ</v>
      </c>
      <c r="C41" s="68">
        <v>775934603.556463</v>
      </c>
      <c r="D41" s="24">
        <v>32092831.070257001</v>
      </c>
      <c r="E41" s="25">
        <v>21012758.651643001</v>
      </c>
      <c r="F41" s="25">
        <v>-15112959.504879</v>
      </c>
      <c r="G41" s="25">
        <v>-12202384.233931001</v>
      </c>
      <c r="H41" s="26">
        <v>16979871.565378003</v>
      </c>
      <c r="I41" s="25">
        <v>1475430.594181</v>
      </c>
      <c r="J41" s="25">
        <v>170146.44</v>
      </c>
      <c r="K41" s="25">
        <v>-6566383.5563000003</v>
      </c>
      <c r="L41" s="26">
        <v>-4450658.4821189996</v>
      </c>
      <c r="M41" s="25">
        <v>-721169.87408199999</v>
      </c>
      <c r="N41" s="25">
        <v>11808043.209177002</v>
      </c>
      <c r="O41" s="26">
        <v>10021485.772281</v>
      </c>
    </row>
    <row r="42" spans="1:16" x14ac:dyDescent="0.3">
      <c r="A42" s="55">
        <f>BS!A42</f>
        <v>11</v>
      </c>
      <c r="B42" s="15" t="str">
        <f>BS!B42</f>
        <v>მიკრობანკი კრისტალი</v>
      </c>
      <c r="C42" s="67">
        <v>694347435.330688</v>
      </c>
      <c r="D42" s="27">
        <v>117178917.8</v>
      </c>
      <c r="E42" s="28">
        <v>106327475.31999999</v>
      </c>
      <c r="F42" s="28">
        <v>-36785622.170000002</v>
      </c>
      <c r="G42" s="28">
        <v>-1858889.2</v>
      </c>
      <c r="H42" s="29">
        <v>80393295.629999995</v>
      </c>
      <c r="I42" s="28">
        <v>2287598.4500000002</v>
      </c>
      <c r="J42" s="28">
        <v>-5740598.6799999997</v>
      </c>
      <c r="K42" s="28">
        <v>-45037661.100000001</v>
      </c>
      <c r="L42" s="29">
        <v>-49910148.149999999</v>
      </c>
      <c r="M42" s="28">
        <v>-17486307.52</v>
      </c>
      <c r="N42" s="28">
        <v>12996839.959999997</v>
      </c>
      <c r="O42" s="29">
        <v>10002046.16</v>
      </c>
    </row>
    <row r="43" spans="1:16" x14ac:dyDescent="0.3">
      <c r="A43" s="54">
        <f>BS!A43</f>
        <v>12</v>
      </c>
      <c r="B43" s="12" t="str">
        <f>BS!B43</f>
        <v>პაშაბანკი</v>
      </c>
      <c r="C43" s="68">
        <v>692968168.96169996</v>
      </c>
      <c r="D43" s="24">
        <v>37758057.369999997</v>
      </c>
      <c r="E43" s="25">
        <v>27087577.649999999</v>
      </c>
      <c r="F43" s="25">
        <v>-23324781.494800001</v>
      </c>
      <c r="G43" s="25">
        <v>-19966924.9507</v>
      </c>
      <c r="H43" s="26">
        <v>14433275.875199996</v>
      </c>
      <c r="I43" s="25">
        <v>526906.71030000004</v>
      </c>
      <c r="J43" s="25">
        <v>12396567.880000001</v>
      </c>
      <c r="K43" s="25">
        <v>-20132356.59</v>
      </c>
      <c r="L43" s="26">
        <v>-10415490.2097</v>
      </c>
      <c r="M43" s="25">
        <v>1369938.6899000003</v>
      </c>
      <c r="N43" s="25">
        <v>5387724.355399997</v>
      </c>
      <c r="O43" s="26">
        <v>5835702.0454000002</v>
      </c>
    </row>
    <row r="44" spans="1:16" x14ac:dyDescent="0.3">
      <c r="A44" s="55">
        <f>BS!A44</f>
        <v>13</v>
      </c>
      <c r="B44" s="15" t="str">
        <f>BS!B44</f>
        <v>ზირაათ ბანკი</v>
      </c>
      <c r="C44" s="67">
        <v>541502624.52629995</v>
      </c>
      <c r="D44" s="27">
        <v>26101680.065299999</v>
      </c>
      <c r="E44" s="28">
        <v>21581074.245299999</v>
      </c>
      <c r="F44" s="28">
        <v>-10008697.26</v>
      </c>
      <c r="G44" s="28">
        <v>-9163096.9100000001</v>
      </c>
      <c r="H44" s="29">
        <v>16092982.805299999</v>
      </c>
      <c r="I44" s="28">
        <v>-229893.22</v>
      </c>
      <c r="J44" s="28">
        <v>1192272.47</v>
      </c>
      <c r="K44" s="28">
        <v>-6256684.5700000003</v>
      </c>
      <c r="L44" s="29">
        <v>-5280149.7777000004</v>
      </c>
      <c r="M44" s="28">
        <v>-3593514.08</v>
      </c>
      <c r="N44" s="28">
        <v>7219318.9475999977</v>
      </c>
      <c r="O44" s="29">
        <v>6380159.9475999996</v>
      </c>
    </row>
    <row r="45" spans="1:16" x14ac:dyDescent="0.3">
      <c r="A45" s="54">
        <f>BS!A45</f>
        <v>14</v>
      </c>
      <c r="B45" s="12" t="str">
        <f>BS!B45</f>
        <v>ვი–თი–ბი ბანკი</v>
      </c>
      <c r="C45" s="68">
        <v>427831995.86996198</v>
      </c>
      <c r="D45" s="24">
        <v>6618599.9618199999</v>
      </c>
      <c r="E45" s="25">
        <v>6613737.6977500003</v>
      </c>
      <c r="F45" s="25">
        <v>-6955519.9000000004</v>
      </c>
      <c r="G45" s="25">
        <v>-584105.9</v>
      </c>
      <c r="H45" s="26">
        <v>-336919.93818000052</v>
      </c>
      <c r="I45" s="25">
        <v>1368.76</v>
      </c>
      <c r="J45" s="25">
        <v>6875</v>
      </c>
      <c r="K45" s="25">
        <v>-7973635.1399999997</v>
      </c>
      <c r="L45" s="26">
        <v>2430352.2003469998</v>
      </c>
      <c r="M45" s="25">
        <v>-4812439.9233830003</v>
      </c>
      <c r="N45" s="25">
        <v>-2719007.661216001</v>
      </c>
      <c r="O45" s="26">
        <v>-2651527.6612160001</v>
      </c>
      <c r="P45" s="73"/>
    </row>
    <row r="46" spans="1:16" x14ac:dyDescent="0.3">
      <c r="A46" s="55">
        <f>BS!A46</f>
        <v>15</v>
      </c>
      <c r="B46" s="15" t="str">
        <f>BS!B46</f>
        <v>პეივბანკი</v>
      </c>
      <c r="C46" s="67">
        <v>319255283.91000003</v>
      </c>
      <c r="D46" s="27">
        <v>3993264.79</v>
      </c>
      <c r="E46" s="28">
        <v>0</v>
      </c>
      <c r="F46" s="28">
        <v>0</v>
      </c>
      <c r="G46" s="28">
        <v>0</v>
      </c>
      <c r="H46" s="29">
        <v>3993264.79</v>
      </c>
      <c r="I46" s="28">
        <v>10237056.15</v>
      </c>
      <c r="J46" s="28">
        <v>647808.99</v>
      </c>
      <c r="K46" s="28">
        <v>-6441427.2000000002</v>
      </c>
      <c r="L46" s="29">
        <v>4603924.79</v>
      </c>
      <c r="M46" s="28">
        <v>0</v>
      </c>
      <c r="N46" s="28">
        <v>8597189.5800000001</v>
      </c>
      <c r="O46" s="29">
        <v>8595136.2100000009</v>
      </c>
      <c r="P46" s="74"/>
    </row>
    <row r="47" spans="1:16" x14ac:dyDescent="0.3">
      <c r="A47" s="54">
        <f>BS!A47</f>
        <v>16</v>
      </c>
      <c r="B47" s="12" t="str">
        <f>BS!B47</f>
        <v>სილქ ბანკი</v>
      </c>
      <c r="C47" s="68">
        <v>237349407.82609299</v>
      </c>
      <c r="D47" s="24">
        <v>22810739.335402999</v>
      </c>
      <c r="E47" s="25">
        <v>20017010.345403001</v>
      </c>
      <c r="F47" s="25">
        <v>-11905942.653021</v>
      </c>
      <c r="G47" s="25">
        <v>-10097389.241253</v>
      </c>
      <c r="H47" s="26">
        <v>10904796.682381999</v>
      </c>
      <c r="I47" s="25">
        <v>317119.12702000001</v>
      </c>
      <c r="J47" s="25">
        <v>536135.48</v>
      </c>
      <c r="K47" s="25">
        <v>-26629121.432810999</v>
      </c>
      <c r="L47" s="26">
        <v>-25614256.312054999</v>
      </c>
      <c r="M47" s="25">
        <v>-3491245.7560829995</v>
      </c>
      <c r="N47" s="25">
        <v>-18200705.385756001</v>
      </c>
      <c r="O47" s="26">
        <v>-18263353.128481999</v>
      </c>
      <c r="P47" s="73"/>
    </row>
    <row r="48" spans="1:16" x14ac:dyDescent="0.3">
      <c r="A48" s="55">
        <f>BS!A48</f>
        <v>17</v>
      </c>
      <c r="B48" s="15" t="str">
        <f>BS!B48</f>
        <v>მიკრობანკი ემბისი</v>
      </c>
      <c r="C48" s="67">
        <v>213136335.642084</v>
      </c>
      <c r="D48" s="27">
        <v>29970189.018998001</v>
      </c>
      <c r="E48" s="28">
        <v>26997963.818998002</v>
      </c>
      <c r="F48" s="28">
        <v>-11635559.9705</v>
      </c>
      <c r="G48" s="28">
        <v>-341846.95050000004</v>
      </c>
      <c r="H48" s="29">
        <v>18334629.048498001</v>
      </c>
      <c r="I48" s="28">
        <v>-346019.57</v>
      </c>
      <c r="J48" s="28">
        <v>176834.535</v>
      </c>
      <c r="K48" s="28">
        <v>-11979336.140000001</v>
      </c>
      <c r="L48" s="29">
        <v>-13668557.26</v>
      </c>
      <c r="M48" s="28">
        <v>-1879366.3527139998</v>
      </c>
      <c r="N48" s="28">
        <v>2786705.4357840014</v>
      </c>
      <c r="O48" s="29">
        <v>2216705.435784</v>
      </c>
      <c r="P48" s="74"/>
    </row>
    <row r="49" spans="1:16" x14ac:dyDescent="0.3">
      <c r="A49" s="54">
        <f>BS!A49</f>
        <v>18</v>
      </c>
      <c r="B49" s="12" t="str">
        <f>BS!B49</f>
        <v>ჰეშბანკი</v>
      </c>
      <c r="C49" s="68">
        <v>146776912.67590001</v>
      </c>
      <c r="D49" s="24">
        <v>5132785.38</v>
      </c>
      <c r="E49" s="25">
        <v>705641.15</v>
      </c>
      <c r="F49" s="25">
        <v>-585736.57999999996</v>
      </c>
      <c r="G49" s="25">
        <v>-382512.67</v>
      </c>
      <c r="H49" s="26">
        <v>4547048.8</v>
      </c>
      <c r="I49" s="25">
        <v>690622.8</v>
      </c>
      <c r="J49" s="25">
        <v>606781.72</v>
      </c>
      <c r="K49" s="25">
        <v>-13211333.890000001</v>
      </c>
      <c r="L49" s="26">
        <v>-11758778.060000001</v>
      </c>
      <c r="M49" s="25">
        <v>-447351.9</v>
      </c>
      <c r="N49" s="25">
        <v>-7659081.1600000011</v>
      </c>
      <c r="O49" s="26">
        <v>-7669075.0700000003</v>
      </c>
      <c r="P49" s="73"/>
    </row>
    <row r="50" spans="1:16" x14ac:dyDescent="0.3">
      <c r="A50" s="55">
        <f>BS!A50</f>
        <v>19</v>
      </c>
      <c r="B50" s="15" t="str">
        <f>BS!B50</f>
        <v>პეისერა</v>
      </c>
      <c r="C50" s="67">
        <v>13809174.560000001</v>
      </c>
      <c r="D50" s="27">
        <v>367682.8702</v>
      </c>
      <c r="E50" s="28">
        <v>0</v>
      </c>
      <c r="F50" s="28">
        <v>-5309.1616999999997</v>
      </c>
      <c r="G50" s="28">
        <v>-98.04</v>
      </c>
      <c r="H50" s="29">
        <v>362373.70850000001</v>
      </c>
      <c r="I50" s="28">
        <v>107905.72040000001</v>
      </c>
      <c r="J50" s="28">
        <v>321298.01</v>
      </c>
      <c r="K50" s="28">
        <v>-2252566.1334000002</v>
      </c>
      <c r="L50" s="29">
        <v>-1943360.8130000001</v>
      </c>
      <c r="M50" s="28">
        <v>-23353.5</v>
      </c>
      <c r="N50" s="28">
        <v>-1604340.6045000001</v>
      </c>
      <c r="O50" s="29">
        <v>-1603276.3444999999</v>
      </c>
      <c r="P50" s="74"/>
    </row>
  </sheetData>
  <mergeCells count="10">
    <mergeCell ref="O29:O30"/>
    <mergeCell ref="A5:A6"/>
    <mergeCell ref="B5:B6"/>
    <mergeCell ref="A29:A30"/>
    <mergeCell ref="B29:B30"/>
    <mergeCell ref="C29:C30"/>
    <mergeCell ref="D29:H29"/>
    <mergeCell ref="M29:M30"/>
    <mergeCell ref="N29:N30"/>
    <mergeCell ref="I29:L29"/>
  </mergeCells>
  <pageMargins left="0.7" right="0.2" top="0.25" bottom="0.25" header="0.3" footer="0.3"/>
  <pageSetup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V50"/>
  <sheetViews>
    <sheetView view="pageBreakPreview" topLeftCell="A2" zoomScaleNormal="85" zoomScaleSheetLayoutView="100" workbookViewId="0">
      <selection activeCell="B3" sqref="B3"/>
    </sheetView>
  </sheetViews>
  <sheetFormatPr defaultColWidth="9.1796875" defaultRowHeight="13" x14ac:dyDescent="0.3"/>
  <cols>
    <col min="1" max="1" width="4.54296875" style="6" customWidth="1"/>
    <col min="2" max="2" width="30.453125" style="6" bestFit="1" customWidth="1"/>
    <col min="3" max="6" width="10.81640625" style="6" bestFit="1" customWidth="1"/>
    <col min="7" max="7" width="11.81640625" style="6" bestFit="1" customWidth="1"/>
    <col min="8" max="8" width="9.7265625" style="6" bestFit="1" customWidth="1"/>
    <col min="9" max="9" width="9.453125" style="6" bestFit="1" customWidth="1"/>
    <col min="10" max="10" width="9" style="6" bestFit="1" customWidth="1"/>
    <col min="11" max="11" width="9.453125" style="6" bestFit="1" customWidth="1"/>
    <col min="12" max="12" width="9.26953125" style="6" bestFit="1" customWidth="1"/>
    <col min="13" max="13" width="12.26953125" style="6" bestFit="1" customWidth="1"/>
    <col min="14" max="14" width="12.54296875" style="6" customWidth="1"/>
    <col min="15" max="15" width="8.81640625" style="6" bestFit="1" customWidth="1"/>
    <col min="16" max="16" width="8" style="6" bestFit="1" customWidth="1"/>
    <col min="17" max="17" width="9.26953125" style="6" bestFit="1" customWidth="1"/>
    <col min="18" max="18" width="12.26953125" style="6" bestFit="1" customWidth="1"/>
    <col min="19" max="19" width="6.7265625" style="6" bestFit="1" customWidth="1"/>
    <col min="20" max="20" width="7.26953125" style="6" bestFit="1" customWidth="1"/>
    <col min="21" max="22" width="12.1796875" style="6" bestFit="1" customWidth="1"/>
    <col min="23" max="16384" width="9.1796875" style="6"/>
  </cols>
  <sheetData>
    <row r="1" spans="1:6" ht="9" hidden="1" customHeight="1" x14ac:dyDescent="0.3"/>
    <row r="2" spans="1:6" x14ac:dyDescent="0.3">
      <c r="A2" s="6" t="s">
        <v>284</v>
      </c>
    </row>
    <row r="3" spans="1:6" x14ac:dyDescent="0.3">
      <c r="B3" s="64">
        <f>'BS-E'!B3</f>
        <v>46265</v>
      </c>
    </row>
    <row r="4" spans="1:6" ht="13.5" thickBot="1" x14ac:dyDescent="0.35"/>
    <row r="5" spans="1:6" ht="15.75" customHeight="1" x14ac:dyDescent="0.3">
      <c r="A5" s="180" t="s">
        <v>0</v>
      </c>
      <c r="B5" s="178" t="s">
        <v>283</v>
      </c>
      <c r="C5" s="205" t="s">
        <v>47</v>
      </c>
      <c r="D5" s="206"/>
      <c r="E5" s="206"/>
      <c r="F5" s="207"/>
    </row>
    <row r="6" spans="1:6" s="11" customFormat="1" ht="180.75" customHeight="1" x14ac:dyDescent="0.3">
      <c r="A6" s="181"/>
      <c r="B6" s="179"/>
      <c r="C6" s="9" t="s">
        <v>5</v>
      </c>
      <c r="D6" s="36" t="s">
        <v>63</v>
      </c>
      <c r="E6" s="36" t="s">
        <v>16</v>
      </c>
      <c r="F6" s="37" t="s">
        <v>64</v>
      </c>
    </row>
    <row r="7" spans="1:6" x14ac:dyDescent="0.3">
      <c r="A7" s="54">
        <f>A32</f>
        <v>1</v>
      </c>
      <c r="B7" s="12" t="str">
        <f>B32</f>
        <v>Bank of Georgia</v>
      </c>
      <c r="C7" s="30">
        <f>IS!C7</f>
        <v>0.38897713146242552</v>
      </c>
      <c r="D7" s="31">
        <f>IS!D7</f>
        <v>0.40498188793769058</v>
      </c>
      <c r="E7" s="31">
        <f>IS!E7</f>
        <v>0.54988158117012975</v>
      </c>
      <c r="F7" s="32">
        <f>IS!F7</f>
        <v>0.5034430613565507</v>
      </c>
    </row>
    <row r="8" spans="1:6" x14ac:dyDescent="0.3">
      <c r="A8" s="55">
        <f t="shared" ref="A8" si="0">A33</f>
        <v>2</v>
      </c>
      <c r="B8" s="15" t="str">
        <f t="shared" ref="B8:B22" si="1">B33</f>
        <v>TBC Bank</v>
      </c>
      <c r="C8" s="33">
        <f>IS!C8</f>
        <v>0.36176540647615452</v>
      </c>
      <c r="D8" s="34">
        <f>IS!D8</f>
        <v>0.33109727961677277</v>
      </c>
      <c r="E8" s="34">
        <f>IS!E8</f>
        <v>0.30713835086582442</v>
      </c>
      <c r="F8" s="35">
        <f>IS!F8</f>
        <v>0.36530010915722877</v>
      </c>
    </row>
    <row r="9" spans="1:6" x14ac:dyDescent="0.3">
      <c r="A9" s="54">
        <f t="shared" ref="A9" si="2">A34</f>
        <v>3</v>
      </c>
      <c r="B9" s="12" t="str">
        <f t="shared" si="1"/>
        <v>Liberty Bank</v>
      </c>
      <c r="C9" s="30">
        <f>IS!C9</f>
        <v>5.5447658348999576E-2</v>
      </c>
      <c r="D9" s="31">
        <f>IS!D9</f>
        <v>6.8167917845032469E-2</v>
      </c>
      <c r="E9" s="31">
        <f>IS!E9</f>
        <v>3.3371802403763869E-2</v>
      </c>
      <c r="F9" s="32">
        <f>IS!F9</f>
        <v>3.1368231012052723E-2</v>
      </c>
    </row>
    <row r="10" spans="1:6" x14ac:dyDescent="0.3">
      <c r="A10" s="55">
        <f t="shared" ref="A10" si="3">A35</f>
        <v>4</v>
      </c>
      <c r="B10" s="15" t="str">
        <f t="shared" si="1"/>
        <v>Basis Bank</v>
      </c>
      <c r="C10" s="33">
        <f>IS!C10</f>
        <v>5.3472855081207582E-2</v>
      </c>
      <c r="D10" s="34">
        <f>IS!D10</f>
        <v>3.1902166990200438E-2</v>
      </c>
      <c r="E10" s="34">
        <f>IS!E10</f>
        <v>1.9223089570611918E-2</v>
      </c>
      <c r="F10" s="35">
        <f>IS!F10</f>
        <v>3.790014126710483E-2</v>
      </c>
    </row>
    <row r="11" spans="1:6" x14ac:dyDescent="0.3">
      <c r="A11" s="54">
        <f t="shared" ref="A11" si="4">A36</f>
        <v>5</v>
      </c>
      <c r="B11" s="12" t="str">
        <f t="shared" si="1"/>
        <v>Credo Bank</v>
      </c>
      <c r="C11" s="30">
        <f>IS!C11</f>
        <v>3.6679287642184824E-2</v>
      </c>
      <c r="D11" s="31">
        <f>IS!D11</f>
        <v>6.9380132340514183E-2</v>
      </c>
      <c r="E11" s="31">
        <f>IS!E11</f>
        <v>5.2413691026796751E-2</v>
      </c>
      <c r="F11" s="32">
        <f>IS!F11</f>
        <v>2.2449162118067831E-2</v>
      </c>
    </row>
    <row r="12" spans="1:6" x14ac:dyDescent="0.3">
      <c r="A12" s="55">
        <f t="shared" ref="A12" si="5">A37</f>
        <v>6</v>
      </c>
      <c r="B12" s="15" t="str">
        <f t="shared" si="1"/>
        <v>Tera bank</v>
      </c>
      <c r="C12" s="33">
        <f>IS!C12</f>
        <v>1.9643213142123035E-2</v>
      </c>
      <c r="D12" s="34">
        <f>IS!D12</f>
        <v>1.5238795217120635E-2</v>
      </c>
      <c r="E12" s="34">
        <f>IS!E12</f>
        <v>4.6783847268615768E-3</v>
      </c>
      <c r="F12" s="35">
        <f>IS!F12</f>
        <v>8.2725351512651247E-3</v>
      </c>
    </row>
    <row r="13" spans="1:6" x14ac:dyDescent="0.3">
      <c r="A13" s="54">
        <f t="shared" ref="A13" si="6">A38</f>
        <v>7</v>
      </c>
      <c r="B13" s="12" t="str">
        <f t="shared" si="1"/>
        <v>ProCredit Bank</v>
      </c>
      <c r="C13" s="30">
        <f>IS!C13</f>
        <v>1.9422304096579038E-2</v>
      </c>
      <c r="D13" s="31">
        <f>IS!D13</f>
        <v>1.4009930105985663E-2</v>
      </c>
      <c r="E13" s="31">
        <f>IS!E13</f>
        <v>4.0546661106336422E-3</v>
      </c>
      <c r="F13" s="32">
        <f>IS!F13</f>
        <v>1.0031192692404279E-2</v>
      </c>
    </row>
    <row r="14" spans="1:6" x14ac:dyDescent="0.3">
      <c r="A14" s="55">
        <f t="shared" ref="A14" si="7">A39</f>
        <v>8</v>
      </c>
      <c r="B14" s="15" t="str">
        <f t="shared" si="1"/>
        <v>Cartu Bank</v>
      </c>
      <c r="C14" s="33">
        <f>IS!C14</f>
        <v>1.9389535044820851E-2</v>
      </c>
      <c r="D14" s="34">
        <f>IS!D14</f>
        <v>1.3750993039307201E-2</v>
      </c>
      <c r="E14" s="34">
        <f>IS!E14</f>
        <v>4.7451579336210935E-3</v>
      </c>
      <c r="F14" s="35">
        <f>IS!F14</f>
        <v>9.6967531114304801E-3</v>
      </c>
    </row>
    <row r="15" spans="1:6" x14ac:dyDescent="0.3">
      <c r="A15" s="54">
        <f t="shared" ref="A15" si="8">A40</f>
        <v>9</v>
      </c>
      <c r="B15" s="12" t="str">
        <f t="shared" si="1"/>
        <v>HALYK Bank</v>
      </c>
      <c r="C15" s="30">
        <f>IS!C15</f>
        <v>9.9329967892882679E-3</v>
      </c>
      <c r="D15" s="31">
        <f>IS!D15</f>
        <v>1.0037007509657301E-2</v>
      </c>
      <c r="E15" s="31">
        <f>IS!E15</f>
        <v>4.6554048239310761E-5</v>
      </c>
      <c r="F15" s="32">
        <f>IS!F15</f>
        <v>6.5228661229216802E-3</v>
      </c>
    </row>
    <row r="16" spans="1:6" x14ac:dyDescent="0.3">
      <c r="A16" s="55">
        <f t="shared" ref="A16" si="9">A41</f>
        <v>10</v>
      </c>
      <c r="B16" s="15" t="str">
        <f t="shared" si="1"/>
        <v>IS Bank</v>
      </c>
      <c r="C16" s="33">
        <f>IS!C16</f>
        <v>6.7357877120371064E-3</v>
      </c>
      <c r="D16" s="34">
        <f>IS!D16</f>
        <v>4.2457604671062819E-3</v>
      </c>
      <c r="E16" s="34">
        <f>IS!E16</f>
        <v>2.393762484818649E-3</v>
      </c>
      <c r="F16" s="35">
        <f>IS!F16</f>
        <v>3.9075900552040478E-3</v>
      </c>
    </row>
    <row r="17" spans="1:22" x14ac:dyDescent="0.3">
      <c r="A17" s="54">
        <f t="shared" ref="A17" si="10">A42</f>
        <v>11</v>
      </c>
      <c r="B17" s="12" t="str">
        <f t="shared" si="1"/>
        <v>Microbank Crystal</v>
      </c>
      <c r="C17" s="30">
        <f>IS!C17</f>
        <v>6.027540080501893E-3</v>
      </c>
      <c r="D17" s="31">
        <f>IS!D17</f>
        <v>2.010207645517274E-2</v>
      </c>
      <c r="E17" s="31">
        <f>IS!E17</f>
        <v>3.7114367639766591E-3</v>
      </c>
      <c r="F17" s="32">
        <f>IS!F17</f>
        <v>3.9000101376796053E-3</v>
      </c>
    </row>
    <row r="18" spans="1:22" x14ac:dyDescent="0.3">
      <c r="A18" s="55">
        <f t="shared" ref="A18" si="11">A43</f>
        <v>12</v>
      </c>
      <c r="B18" s="15" t="str">
        <f t="shared" si="1"/>
        <v>Pasha Bank</v>
      </c>
      <c r="C18" s="33">
        <f>IS!C18</f>
        <v>6.015566847941735E-3</v>
      </c>
      <c r="D18" s="34">
        <f>IS!D18</f>
        <v>3.6089926761703841E-3</v>
      </c>
      <c r="E18" s="34">
        <f>IS!E18</f>
        <v>8.5486197798106522E-4</v>
      </c>
      <c r="F18" s="35">
        <f>IS!F18</f>
        <v>2.2754641173879176E-3</v>
      </c>
    </row>
    <row r="19" spans="1:22" x14ac:dyDescent="0.3">
      <c r="A19" s="54">
        <f t="shared" ref="A19" si="12">A44</f>
        <v>13</v>
      </c>
      <c r="B19" s="12" t="str">
        <f t="shared" si="1"/>
        <v>Ziraat Bank</v>
      </c>
      <c r="C19" s="30">
        <f>IS!C19</f>
        <v>4.7007140905975563E-3</v>
      </c>
      <c r="D19" s="31">
        <f>IS!D19</f>
        <v>4.0239968794512386E-3</v>
      </c>
      <c r="E19" s="31">
        <f>IS!E19</f>
        <v>-3.7298248234823471E-4</v>
      </c>
      <c r="F19" s="32">
        <f>IS!F19</f>
        <v>2.4877598121040242E-3</v>
      </c>
    </row>
    <row r="20" spans="1:22" x14ac:dyDescent="0.3">
      <c r="A20" s="55">
        <f t="shared" ref="A20" si="13">A45</f>
        <v>14</v>
      </c>
      <c r="B20" s="15" t="str">
        <f t="shared" si="1"/>
        <v>VTB Bank Georgia</v>
      </c>
      <c r="C20" s="33">
        <f>IS!C20</f>
        <v>3.7139540979209584E-3</v>
      </c>
      <c r="D20" s="34">
        <f>IS!D20</f>
        <v>-8.4245711081896142E-5</v>
      </c>
      <c r="E20" s="34">
        <f>IS!E20</f>
        <v>2.2206983857069372E-6</v>
      </c>
      <c r="F20" s="35">
        <f>IS!F20</f>
        <v>-1.0338869261007585E-3</v>
      </c>
    </row>
    <row r="21" spans="1:22" x14ac:dyDescent="0.3">
      <c r="A21" s="54">
        <f t="shared" ref="A21" si="14">A46</f>
        <v>15</v>
      </c>
      <c r="B21" s="12" t="str">
        <f t="shared" si="1"/>
        <v>PaveBank</v>
      </c>
      <c r="C21" s="30">
        <f>IS!C21</f>
        <v>2.7714137357806516E-3</v>
      </c>
      <c r="D21" s="31">
        <f>IS!D21</f>
        <v>9.9850259260144368E-4</v>
      </c>
      <c r="E21" s="31">
        <f>IS!E21</f>
        <v>1.6608765646787073E-2</v>
      </c>
      <c r="F21" s="32">
        <f>IS!F21</f>
        <v>3.3514260799749262E-3</v>
      </c>
    </row>
    <row r="22" spans="1:22" x14ac:dyDescent="0.3">
      <c r="A22" s="55">
        <f t="shared" ref="A22:B25" si="15">A47</f>
        <v>16</v>
      </c>
      <c r="B22" s="15" t="str">
        <f t="shared" si="1"/>
        <v>Silk Bank</v>
      </c>
      <c r="C22" s="33">
        <f>IS!C22</f>
        <v>2.0603994426418755E-3</v>
      </c>
      <c r="D22" s="34">
        <f>IS!D22</f>
        <v>2.7267081778341194E-3</v>
      </c>
      <c r="E22" s="34">
        <f>IS!E22</f>
        <v>5.1449920617939384E-4</v>
      </c>
      <c r="F22" s="35">
        <f>IS!F22</f>
        <v>-7.1212691093101629E-3</v>
      </c>
    </row>
    <row r="23" spans="1:22" x14ac:dyDescent="0.3">
      <c r="A23" s="54">
        <f t="shared" si="15"/>
        <v>17</v>
      </c>
      <c r="B23" s="12" t="str">
        <f t="shared" si="15"/>
        <v>Microbank MBC</v>
      </c>
      <c r="C23" s="30">
        <f>IS!C23</f>
        <v>1.8502089016604831E-3</v>
      </c>
      <c r="D23" s="31">
        <f>IS!D23</f>
        <v>4.5845130744037125E-3</v>
      </c>
      <c r="E23" s="31">
        <f>IS!E23</f>
        <v>-5.6138775279962049E-4</v>
      </c>
      <c r="F23" s="32">
        <f>IS!F23</f>
        <v>8.6434050928306126E-4</v>
      </c>
    </row>
    <row r="24" spans="1:22" x14ac:dyDescent="0.3">
      <c r="A24" s="55">
        <f t="shared" si="15"/>
        <v>18</v>
      </c>
      <c r="B24" s="15" t="str">
        <f t="shared" si="15"/>
        <v>HashBank</v>
      </c>
      <c r="C24" s="33">
        <f>IS!C24</f>
        <v>1.2741513528093716E-3</v>
      </c>
      <c r="D24" s="34">
        <f>IS!D24</f>
        <v>1.1369744442830407E-3</v>
      </c>
      <c r="E24" s="34">
        <f>IS!E24</f>
        <v>1.1204776126511624E-3</v>
      </c>
      <c r="F24" s="35">
        <f>IS!F24</f>
        <v>-2.9903351815390874E-3</v>
      </c>
    </row>
    <row r="25" spans="1:22" ht="13.5" thickBot="1" x14ac:dyDescent="0.35">
      <c r="A25" s="55">
        <f t="shared" si="15"/>
        <v>19</v>
      </c>
      <c r="B25" s="15" t="str">
        <f t="shared" si="15"/>
        <v>Paysera</v>
      </c>
      <c r="C25" s="33">
        <f>IS!C25</f>
        <v>1.1987565432484915E-4</v>
      </c>
      <c r="D25" s="34">
        <f>IS!D25</f>
        <v>9.061034177697238E-5</v>
      </c>
      <c r="E25" s="34">
        <f>IS!E25</f>
        <v>1.7506798788744857E-4</v>
      </c>
      <c r="F25" s="35">
        <f>IS!F25</f>
        <v>-6.2515148370919922E-4</v>
      </c>
    </row>
    <row r="26" spans="1:22" ht="13.5" thickBot="1" x14ac:dyDescent="0.35">
      <c r="A26" s="18"/>
      <c r="B26" s="19" t="s">
        <v>49</v>
      </c>
      <c r="C26" s="20">
        <f>SUM(C7:C25)</f>
        <v>0.99999999999999967</v>
      </c>
      <c r="D26" s="21">
        <f t="shared" ref="D26:F26" si="16">SUM(D7:D25)</f>
        <v>0.99999999999999922</v>
      </c>
      <c r="E26" s="21">
        <f t="shared" si="16"/>
        <v>1.0000000000000016</v>
      </c>
      <c r="F26" s="21">
        <f t="shared" si="16"/>
        <v>1.0000000000000007</v>
      </c>
    </row>
    <row r="27" spans="1:22" x14ac:dyDescent="0.3">
      <c r="A27" s="126"/>
      <c r="B27" s="127"/>
      <c r="C27" s="128"/>
      <c r="D27" s="128"/>
      <c r="E27" s="128"/>
      <c r="F27" s="128"/>
    </row>
    <row r="28" spans="1:22" ht="13.5" thickBot="1" x14ac:dyDescent="0.35">
      <c r="B28" s="61" t="s">
        <v>52</v>
      </c>
      <c r="U28" s="23"/>
      <c r="V28" s="23"/>
    </row>
    <row r="29" spans="1:22" ht="15.75" customHeight="1" x14ac:dyDescent="0.3">
      <c r="A29" s="180" t="s">
        <v>0</v>
      </c>
      <c r="B29" s="178" t="s">
        <v>283</v>
      </c>
      <c r="C29" s="191" t="s">
        <v>5</v>
      </c>
      <c r="D29" s="193" t="s">
        <v>278</v>
      </c>
      <c r="E29" s="194"/>
      <c r="F29" s="194"/>
      <c r="G29" s="194"/>
      <c r="H29" s="195"/>
      <c r="I29" s="208" t="s">
        <v>277</v>
      </c>
      <c r="J29" s="209"/>
      <c r="K29" s="209"/>
      <c r="L29" s="210"/>
      <c r="M29" s="203" t="s">
        <v>14</v>
      </c>
      <c r="N29" s="203" t="s">
        <v>237</v>
      </c>
      <c r="O29" s="201" t="str">
        <f>'BS-E'!$R$30</f>
        <v>NET Income of 8 months 2026</v>
      </c>
      <c r="P29" s="38"/>
    </row>
    <row r="30" spans="1:22" ht="131.25" customHeight="1" x14ac:dyDescent="0.3">
      <c r="A30" s="181"/>
      <c r="B30" s="179"/>
      <c r="C30" s="192"/>
      <c r="D30" s="39" t="s">
        <v>17</v>
      </c>
      <c r="E30" s="36" t="s">
        <v>18</v>
      </c>
      <c r="F30" s="36" t="s">
        <v>19</v>
      </c>
      <c r="G30" s="36" t="s">
        <v>20</v>
      </c>
      <c r="H30" s="37" t="s">
        <v>15</v>
      </c>
      <c r="I30" s="36" t="s">
        <v>236</v>
      </c>
      <c r="J30" s="36" t="s">
        <v>21</v>
      </c>
      <c r="K30" s="40" t="s">
        <v>276</v>
      </c>
      <c r="L30" s="40" t="s">
        <v>65</v>
      </c>
      <c r="M30" s="204"/>
      <c r="N30" s="204"/>
      <c r="O30" s="202"/>
      <c r="P30" s="38"/>
    </row>
    <row r="31" spans="1:22" x14ac:dyDescent="0.3">
      <c r="A31" s="132"/>
      <c r="B31" s="119" t="str">
        <f>'BS-E'!B31</f>
        <v>Consolidated</v>
      </c>
      <c r="C31" s="133">
        <f>IS!C31</f>
        <v>115195822185.702</v>
      </c>
      <c r="D31" s="134">
        <f>IS!D31</f>
        <v>7491860757.0148602</v>
      </c>
      <c r="E31" s="134">
        <f>IS!E31</f>
        <v>6359308206.78088</v>
      </c>
      <c r="F31" s="134">
        <f>IS!F31</f>
        <v>-3492607455.5325198</v>
      </c>
      <c r="G31" s="134">
        <f>IS!G31</f>
        <v>-2436127802.0774088</v>
      </c>
      <c r="H31" s="134">
        <f>IS!H31</f>
        <v>3999253301.4823403</v>
      </c>
      <c r="I31" s="135">
        <f>IS!I31</f>
        <v>616364657.53734899</v>
      </c>
      <c r="J31" s="135">
        <f>IS!J31</f>
        <v>499813318.84289998</v>
      </c>
      <c r="K31" s="133">
        <f>IS!K31</f>
        <v>-1912894329.4333701</v>
      </c>
      <c r="L31" s="135">
        <f>IS!L31</f>
        <v>-624265912.84397495</v>
      </c>
      <c r="M31" s="135">
        <f>IS!M31</f>
        <v>-366018510.34009588</v>
      </c>
      <c r="N31" s="135">
        <f>IS!N31</f>
        <v>3008968878.2982693</v>
      </c>
      <c r="O31" s="136">
        <f>IS!O31</f>
        <v>2564620554.02526</v>
      </c>
    </row>
    <row r="32" spans="1:22" x14ac:dyDescent="0.3">
      <c r="A32" s="55">
        <f>'BS-E'!A32</f>
        <v>1</v>
      </c>
      <c r="B32" s="15" t="str">
        <f>'BS-E'!B32</f>
        <v>Bank of Georgia</v>
      </c>
      <c r="C32" s="45">
        <f>IS!C32</f>
        <v>44808540470.25</v>
      </c>
      <c r="D32" s="46">
        <f>IS!D32</f>
        <v>2895130283.9053602</v>
      </c>
      <c r="E32" s="47">
        <f>IS!E32</f>
        <v>2415313051.4998002</v>
      </c>
      <c r="F32" s="47">
        <f>IS!F32</f>
        <v>-1275505131.53</v>
      </c>
      <c r="G32" s="47">
        <f>IS!G32</f>
        <v>-922478535.39999998</v>
      </c>
      <c r="H32" s="48">
        <f>IS!H32</f>
        <v>1619625152.3753603</v>
      </c>
      <c r="I32" s="47">
        <f>IS!I32</f>
        <v>338927572.46402299</v>
      </c>
      <c r="J32" s="47">
        <f>IS!J32</f>
        <v>210383733.40790001</v>
      </c>
      <c r="K32" s="45">
        <f>IS!K32</f>
        <v>-622383062.01999998</v>
      </c>
      <c r="L32" s="47">
        <f>IS!L32</f>
        <v>7541611.0005719997</v>
      </c>
      <c r="M32" s="47">
        <f>IS!M32</f>
        <v>-113255430.73951299</v>
      </c>
      <c r="N32" s="47">
        <f>IS!N32</f>
        <v>1513911332.6364193</v>
      </c>
      <c r="O32" s="48">
        <f>IS!O32</f>
        <v>1291140422.93641</v>
      </c>
    </row>
    <row r="33" spans="1:16" x14ac:dyDescent="0.3">
      <c r="A33" s="54">
        <f>'BS-E'!A33</f>
        <v>2</v>
      </c>
      <c r="B33" s="12" t="str">
        <f>'BS-E'!B33</f>
        <v>TBC Bank</v>
      </c>
      <c r="C33" s="41">
        <f>IS!C33</f>
        <v>41673863437.365303</v>
      </c>
      <c r="D33" s="42">
        <f>IS!D33</f>
        <v>2539450926.7732</v>
      </c>
      <c r="E33" s="43">
        <f>IS!E33</f>
        <v>2152013362.6989002</v>
      </c>
      <c r="F33" s="43">
        <f>IS!F33</f>
        <v>-1215309038.154</v>
      </c>
      <c r="G33" s="43">
        <f>IS!G33</f>
        <v>-826011029.49660003</v>
      </c>
      <c r="H33" s="44">
        <f>IS!H33</f>
        <v>1324141888.6192</v>
      </c>
      <c r="I33" s="43">
        <f>IS!I33</f>
        <v>189309224.44800001</v>
      </c>
      <c r="J33" s="43">
        <f>IS!J33</f>
        <v>204346617.71000001</v>
      </c>
      <c r="K33" s="41">
        <f>IS!K33</f>
        <v>-569148649.87709999</v>
      </c>
      <c r="L33" s="43">
        <f>IS!L33</f>
        <v>-97368833.156000003</v>
      </c>
      <c r="M33" s="43">
        <f>IS!M33</f>
        <v>-131617588.3097</v>
      </c>
      <c r="N33" s="43">
        <f>IS!N33</f>
        <v>1095155467.1535001</v>
      </c>
      <c r="O33" s="44">
        <f>IS!O33</f>
        <v>936856168.33229995</v>
      </c>
    </row>
    <row r="34" spans="1:16" x14ac:dyDescent="0.3">
      <c r="A34" s="55">
        <f>'BS-E'!A34</f>
        <v>3</v>
      </c>
      <c r="B34" s="15" t="str">
        <f>'BS-E'!B34</f>
        <v>Liberty Bank</v>
      </c>
      <c r="C34" s="45">
        <f>IS!C34</f>
        <v>6387338591.7849102</v>
      </c>
      <c r="D34" s="46">
        <f>IS!D34</f>
        <v>547959763.34300005</v>
      </c>
      <c r="E34" s="47">
        <f>IS!E34</f>
        <v>480839386.29299998</v>
      </c>
      <c r="F34" s="47">
        <f>IS!F34</f>
        <v>-275338992.84607702</v>
      </c>
      <c r="G34" s="47">
        <f>IS!G34</f>
        <v>-227031058.818131</v>
      </c>
      <c r="H34" s="48">
        <f>IS!H34</f>
        <v>272620770.49692303</v>
      </c>
      <c r="I34" s="47">
        <f>IS!I34</f>
        <v>20569199.559999999</v>
      </c>
      <c r="J34" s="47">
        <f>IS!J34</f>
        <v>24106205.219999999</v>
      </c>
      <c r="K34" s="45">
        <f>IS!K34</f>
        <v>-206445307.53</v>
      </c>
      <c r="L34" s="47">
        <f>IS!L34</f>
        <v>-157329428.63</v>
      </c>
      <c r="M34" s="47">
        <f>IS!M34</f>
        <v>-23074533.850000001</v>
      </c>
      <c r="N34" s="47">
        <f>IS!N34</f>
        <v>92216808.01692304</v>
      </c>
      <c r="O34" s="48">
        <f>IS!O34</f>
        <v>80447609.996923</v>
      </c>
    </row>
    <row r="35" spans="1:16" x14ac:dyDescent="0.3">
      <c r="A35" s="54">
        <f>'BS-E'!A35</f>
        <v>4</v>
      </c>
      <c r="B35" s="12" t="str">
        <f>'BS-E'!B35</f>
        <v>Basis Bank</v>
      </c>
      <c r="C35" s="41">
        <f>IS!C35</f>
        <v>6159849505.6966</v>
      </c>
      <c r="D35" s="42">
        <f>IS!D35</f>
        <v>316474641.60000002</v>
      </c>
      <c r="E35" s="43">
        <f>IS!E35</f>
        <v>266237853.18000001</v>
      </c>
      <c r="F35" s="43">
        <f>IS!F35</f>
        <v>-188889794.94</v>
      </c>
      <c r="G35" s="43">
        <f>IS!G35</f>
        <v>-155463598.42000002</v>
      </c>
      <c r="H35" s="44">
        <f>IS!H35</f>
        <v>127584846.66000003</v>
      </c>
      <c r="I35" s="43">
        <f>IS!I35</f>
        <v>11848433.02</v>
      </c>
      <c r="J35" s="43">
        <f>IS!J35</f>
        <v>22834336.129999999</v>
      </c>
      <c r="K35" s="41">
        <f>IS!K35</f>
        <v>-62313786.789999999</v>
      </c>
      <c r="L35" s="43">
        <f>IS!L35</f>
        <v>-15336386.949999999</v>
      </c>
      <c r="M35" s="43">
        <f>IS!M35</f>
        <v>-162388.6699999999</v>
      </c>
      <c r="N35" s="43">
        <f>IS!N35</f>
        <v>112086071.04000002</v>
      </c>
      <c r="O35" s="44">
        <f>IS!O35</f>
        <v>97199481.294078007</v>
      </c>
    </row>
    <row r="36" spans="1:16" x14ac:dyDescent="0.3">
      <c r="A36" s="55">
        <f>'BS-E'!A36</f>
        <v>5</v>
      </c>
      <c r="B36" s="15" t="str">
        <f>'BS-E'!B36</f>
        <v>Credo Bank</v>
      </c>
      <c r="C36" s="45">
        <f>IS!C36</f>
        <v>4225300697.1273398</v>
      </c>
      <c r="D36" s="46">
        <f>IS!D36</f>
        <v>484435600.030083</v>
      </c>
      <c r="E36" s="47">
        <f>IS!E36</f>
        <v>441032233.430076</v>
      </c>
      <c r="F36" s="47">
        <f>IS!F36</f>
        <v>-206966876.71000001</v>
      </c>
      <c r="G36" s="47">
        <f>IS!G36</f>
        <v>-97295154.109999999</v>
      </c>
      <c r="H36" s="48">
        <f>IS!H36</f>
        <v>277468723.32008302</v>
      </c>
      <c r="I36" s="47">
        <f>IS!I36</f>
        <v>32305946.719999999</v>
      </c>
      <c r="J36" s="47">
        <f>IS!J36</f>
        <v>9317898.8000000007</v>
      </c>
      <c r="K36" s="45">
        <f>IS!K36</f>
        <v>-168629022.27000001</v>
      </c>
      <c r="L36" s="47">
        <f>IS!L36</f>
        <v>-141293515.63</v>
      </c>
      <c r="M36" s="47">
        <f>IS!M36</f>
        <v>-65491232.091440991</v>
      </c>
      <c r="N36" s="47">
        <f>IS!N36</f>
        <v>70683975.598642036</v>
      </c>
      <c r="O36" s="48">
        <f>IS!O36</f>
        <v>57573582.588642001</v>
      </c>
    </row>
    <row r="37" spans="1:16" x14ac:dyDescent="0.3">
      <c r="A37" s="54">
        <f>'BS-E'!A37</f>
        <v>6</v>
      </c>
      <c r="B37" s="12" t="str">
        <f>'BS-E'!B37</f>
        <v>Tera bank</v>
      </c>
      <c r="C37" s="41">
        <f>IS!C37</f>
        <v>2262816088.2758498</v>
      </c>
      <c r="D37" s="42">
        <f>IS!D37</f>
        <v>154684476</v>
      </c>
      <c r="E37" s="43">
        <f>IS!E37</f>
        <v>138107984.80000001</v>
      </c>
      <c r="F37" s="43">
        <f>IS!F37</f>
        <v>-93740673.917317003</v>
      </c>
      <c r="G37" s="43">
        <f>IS!G37</f>
        <v>-66222190.170000002</v>
      </c>
      <c r="H37" s="44">
        <f>IS!H37</f>
        <v>60943802.082682997</v>
      </c>
      <c r="I37" s="43">
        <f>IS!I37</f>
        <v>2883591</v>
      </c>
      <c r="J37" s="43">
        <f>IS!J37</f>
        <v>2311175</v>
      </c>
      <c r="K37" s="41">
        <f>IS!K37</f>
        <v>-38106432.888680004</v>
      </c>
      <c r="L37" s="43">
        <f>IS!L37</f>
        <v>-32233217.785002001</v>
      </c>
      <c r="M37" s="43">
        <f>IS!M37</f>
        <v>-4526745.6148490002</v>
      </c>
      <c r="N37" s="43">
        <f>IS!N37</f>
        <v>24183838.682831995</v>
      </c>
      <c r="O37" s="44">
        <f>IS!O37</f>
        <v>21215913.682831001</v>
      </c>
    </row>
    <row r="38" spans="1:16" x14ac:dyDescent="0.3">
      <c r="A38" s="55">
        <f>'BS-E'!A38</f>
        <v>7</v>
      </c>
      <c r="B38" s="15" t="str">
        <f>'BS-E'!B38</f>
        <v>ProCredit Bank</v>
      </c>
      <c r="C38" s="45">
        <f>IS!C38</f>
        <v>2237368289.1461501</v>
      </c>
      <c r="D38" s="46">
        <f>IS!D38</f>
        <v>112099922.1142</v>
      </c>
      <c r="E38" s="47">
        <f>IS!E38</f>
        <v>94967295.514500007</v>
      </c>
      <c r="F38" s="47">
        <f>IS!F38</f>
        <v>-56070662.884300001</v>
      </c>
      <c r="G38" s="47">
        <f>IS!G38</f>
        <v>-41323231.840700001</v>
      </c>
      <c r="H38" s="48">
        <f>IS!H38</f>
        <v>56029259.229899995</v>
      </c>
      <c r="I38" s="47">
        <f>IS!I38</f>
        <v>2499152.8887089998</v>
      </c>
      <c r="J38" s="47">
        <f>IS!J38</f>
        <v>7653336.3200000003</v>
      </c>
      <c r="K38" s="45">
        <f>IS!K38</f>
        <v>-44852610.723121002</v>
      </c>
      <c r="L38" s="47">
        <f>IS!L38</f>
        <v>-31783212.944871999</v>
      </c>
      <c r="M38" s="47">
        <f>IS!M38</f>
        <v>5715501.7953000003</v>
      </c>
      <c r="N38" s="47">
        <f>IS!N38</f>
        <v>29961548.080327995</v>
      </c>
      <c r="O38" s="48">
        <f>IS!O38</f>
        <v>25726202.960328002</v>
      </c>
    </row>
    <row r="39" spans="1:16" x14ac:dyDescent="0.3">
      <c r="A39" s="54">
        <f>'BS-E'!A39</f>
        <v>8</v>
      </c>
      <c r="B39" s="12" t="str">
        <f>'BS-E'!B39</f>
        <v>Cartu Bank</v>
      </c>
      <c r="C39" s="41">
        <f>IS!C39</f>
        <v>2233593431.2866201</v>
      </c>
      <c r="D39" s="42">
        <f>IS!D39</f>
        <v>90534718.947041005</v>
      </c>
      <c r="E39" s="43">
        <f>IS!E39</f>
        <v>74827977.855519995</v>
      </c>
      <c r="F39" s="43">
        <f>IS!F39</f>
        <v>-35541014.635931</v>
      </c>
      <c r="G39" s="43">
        <f>IS!G39</f>
        <v>-31222489.795596998</v>
      </c>
      <c r="H39" s="44">
        <f>IS!H39</f>
        <v>54993704.311110005</v>
      </c>
      <c r="I39" s="43">
        <f>IS!I39</f>
        <v>2924747.644717</v>
      </c>
      <c r="J39" s="43">
        <f>IS!J39</f>
        <v>6792377.4299999997</v>
      </c>
      <c r="K39" s="41">
        <f>IS!K39</f>
        <v>-34094422.401959002</v>
      </c>
      <c r="L39" s="43">
        <f>IS!L39</f>
        <v>-22403511.534446001</v>
      </c>
      <c r="M39" s="43">
        <f>IS!M39</f>
        <v>-1178691.893531</v>
      </c>
      <c r="N39" s="43">
        <f>IS!N39</f>
        <v>31411500.883133005</v>
      </c>
      <c r="O39" s="44">
        <f>IS!O39</f>
        <v>24868492.336883001</v>
      </c>
    </row>
    <row r="40" spans="1:16" x14ac:dyDescent="0.3">
      <c r="A40" s="55">
        <f>'BS-E'!A40</f>
        <v>9</v>
      </c>
      <c r="B40" s="15" t="str">
        <f>'BS-E'!B40</f>
        <v>HALYK Bank</v>
      </c>
      <c r="C40" s="45">
        <f>IS!C40</f>
        <v>1144239731.9100001</v>
      </c>
      <c r="D40" s="46">
        <f>IS!D40</f>
        <v>69065676.640000001</v>
      </c>
      <c r="E40" s="47">
        <f>IS!E40</f>
        <v>65625822.630000003</v>
      </c>
      <c r="F40" s="47">
        <f>IS!F40</f>
        <v>-28925141.219999999</v>
      </c>
      <c r="G40" s="47">
        <f>IS!G40</f>
        <v>-14483265.93</v>
      </c>
      <c r="H40" s="48">
        <f>IS!H40</f>
        <v>40140535.420000002</v>
      </c>
      <c r="I40" s="47">
        <f>IS!I40</f>
        <v>28694.27</v>
      </c>
      <c r="J40" s="47">
        <f>IS!J40</f>
        <v>1753516.98</v>
      </c>
      <c r="K40" s="45">
        <f>IS!K40</f>
        <v>-20440529.18</v>
      </c>
      <c r="L40" s="47">
        <f>IS!L40</f>
        <v>-18052295.140000001</v>
      </c>
      <c r="M40" s="47">
        <f>IS!M40</f>
        <v>-1342590.75</v>
      </c>
      <c r="N40" s="47">
        <f>IS!N40</f>
        <v>20745649.530000001</v>
      </c>
      <c r="O40" s="48">
        <f>IS!O40</f>
        <v>16728676.529999999</v>
      </c>
    </row>
    <row r="41" spans="1:16" x14ac:dyDescent="0.3">
      <c r="A41" s="54">
        <f>'BS-E'!A41</f>
        <v>10</v>
      </c>
      <c r="B41" s="12" t="str">
        <f>'BS-E'!B41</f>
        <v>IS Bank</v>
      </c>
      <c r="C41" s="41">
        <f>IS!C41</f>
        <v>775934603.556463</v>
      </c>
      <c r="D41" s="42">
        <f>IS!D41</f>
        <v>32092831.070257001</v>
      </c>
      <c r="E41" s="43">
        <f>IS!E41</f>
        <v>21012758.651643001</v>
      </c>
      <c r="F41" s="43">
        <f>IS!F41</f>
        <v>-15112959.504879</v>
      </c>
      <c r="G41" s="43">
        <f>IS!G41</f>
        <v>-12202384.233931001</v>
      </c>
      <c r="H41" s="44">
        <f>IS!H41</f>
        <v>16979871.565378003</v>
      </c>
      <c r="I41" s="43">
        <f>IS!I41</f>
        <v>1475430.594181</v>
      </c>
      <c r="J41" s="43">
        <f>IS!J41</f>
        <v>170146.44</v>
      </c>
      <c r="K41" s="41">
        <f>IS!K41</f>
        <v>-6566383.5563000003</v>
      </c>
      <c r="L41" s="43">
        <f>IS!L41</f>
        <v>-4450658.4821189996</v>
      </c>
      <c r="M41" s="43">
        <f>IS!M41</f>
        <v>-721169.87408199999</v>
      </c>
      <c r="N41" s="43">
        <f>IS!N41</f>
        <v>11808043.209177002</v>
      </c>
      <c r="O41" s="44">
        <f>IS!O41</f>
        <v>10021485.772281</v>
      </c>
    </row>
    <row r="42" spans="1:16" x14ac:dyDescent="0.3">
      <c r="A42" s="55">
        <f>'BS-E'!A42</f>
        <v>11</v>
      </c>
      <c r="B42" s="15" t="str">
        <f>'BS-E'!B42</f>
        <v>Microbank Crystal</v>
      </c>
      <c r="C42" s="45">
        <f>IS!C42</f>
        <v>694347435.330688</v>
      </c>
      <c r="D42" s="46">
        <f>IS!D42</f>
        <v>117178917.8</v>
      </c>
      <c r="E42" s="47">
        <f>IS!E42</f>
        <v>106327475.31999999</v>
      </c>
      <c r="F42" s="47">
        <f>IS!F42</f>
        <v>-36785622.170000002</v>
      </c>
      <c r="G42" s="47">
        <f>IS!G42</f>
        <v>-1858889.2</v>
      </c>
      <c r="H42" s="48">
        <f>IS!H42</f>
        <v>80393295.629999995</v>
      </c>
      <c r="I42" s="47">
        <f>IS!I42</f>
        <v>2287598.4500000002</v>
      </c>
      <c r="J42" s="47">
        <f>IS!J42</f>
        <v>-5740598.6799999997</v>
      </c>
      <c r="K42" s="45">
        <f>IS!K42</f>
        <v>-45037661.100000001</v>
      </c>
      <c r="L42" s="47">
        <f>IS!L42</f>
        <v>-49910148.149999999</v>
      </c>
      <c r="M42" s="47">
        <f>IS!M42</f>
        <v>-17486307.52</v>
      </c>
      <c r="N42" s="47">
        <f>IS!N42</f>
        <v>12996839.959999997</v>
      </c>
      <c r="O42" s="48">
        <f>IS!O42</f>
        <v>10002046.16</v>
      </c>
    </row>
    <row r="43" spans="1:16" x14ac:dyDescent="0.3">
      <c r="A43" s="54">
        <f>'BS-E'!A43</f>
        <v>12</v>
      </c>
      <c r="B43" s="12" t="str">
        <f>'BS-E'!B43</f>
        <v>Pasha Bank</v>
      </c>
      <c r="C43" s="41">
        <f>IS!C43</f>
        <v>692968168.96169996</v>
      </c>
      <c r="D43" s="42">
        <f>IS!D43</f>
        <v>37758057.369999997</v>
      </c>
      <c r="E43" s="43">
        <f>IS!E43</f>
        <v>27087577.649999999</v>
      </c>
      <c r="F43" s="43">
        <f>IS!F43</f>
        <v>-23324781.494800001</v>
      </c>
      <c r="G43" s="43">
        <f>IS!G43</f>
        <v>-19966924.9507</v>
      </c>
      <c r="H43" s="44">
        <f>IS!H43</f>
        <v>14433275.875199996</v>
      </c>
      <c r="I43" s="43">
        <f>IS!I43</f>
        <v>526906.71030000004</v>
      </c>
      <c r="J43" s="43">
        <f>IS!J43</f>
        <v>12396567.880000001</v>
      </c>
      <c r="K43" s="41">
        <f>IS!K43</f>
        <v>-20132356.59</v>
      </c>
      <c r="L43" s="43">
        <f>IS!L43</f>
        <v>-10415490.2097</v>
      </c>
      <c r="M43" s="43">
        <f>IS!M43</f>
        <v>1369938.6899000003</v>
      </c>
      <c r="N43" s="43">
        <f>IS!N43</f>
        <v>5387724.355399997</v>
      </c>
      <c r="O43" s="44">
        <f>IS!O43</f>
        <v>5835702.0454000002</v>
      </c>
    </row>
    <row r="44" spans="1:16" x14ac:dyDescent="0.3">
      <c r="A44" s="55">
        <f>'BS-E'!A44</f>
        <v>13</v>
      </c>
      <c r="B44" s="15" t="str">
        <f>'BS-E'!B44</f>
        <v>Ziraat Bank</v>
      </c>
      <c r="C44" s="45">
        <f>IS!C44</f>
        <v>541502624.52629995</v>
      </c>
      <c r="D44" s="46">
        <f>IS!D44</f>
        <v>26101680.065299999</v>
      </c>
      <c r="E44" s="47">
        <f>IS!E44</f>
        <v>21581074.245299999</v>
      </c>
      <c r="F44" s="47">
        <f>IS!F44</f>
        <v>-10008697.26</v>
      </c>
      <c r="G44" s="47">
        <f>IS!G44</f>
        <v>-9163096.9100000001</v>
      </c>
      <c r="H44" s="48">
        <f>IS!H44</f>
        <v>16092982.805299999</v>
      </c>
      <c r="I44" s="47">
        <f>IS!I44</f>
        <v>-229893.22</v>
      </c>
      <c r="J44" s="47">
        <f>IS!J44</f>
        <v>1192272.47</v>
      </c>
      <c r="K44" s="45">
        <f>IS!K44</f>
        <v>-6256684.5700000003</v>
      </c>
      <c r="L44" s="47">
        <f>IS!L44</f>
        <v>-5280149.7777000004</v>
      </c>
      <c r="M44" s="47">
        <f>IS!M44</f>
        <v>-3593514.08</v>
      </c>
      <c r="N44" s="47">
        <f>IS!N44</f>
        <v>7219318.9475999977</v>
      </c>
      <c r="O44" s="48">
        <f>IS!O44</f>
        <v>6380159.9475999996</v>
      </c>
    </row>
    <row r="45" spans="1:16" x14ac:dyDescent="0.3">
      <c r="A45" s="54">
        <f>'BS-E'!A45</f>
        <v>14</v>
      </c>
      <c r="B45" s="12" t="str">
        <f>'BS-E'!B45</f>
        <v>VTB Bank Georgia</v>
      </c>
      <c r="C45" s="41">
        <f>IS!C45</f>
        <v>427831995.86996198</v>
      </c>
      <c r="D45" s="42">
        <f>IS!D45</f>
        <v>6618599.9618199999</v>
      </c>
      <c r="E45" s="43">
        <f>IS!E45</f>
        <v>6613737.6977500003</v>
      </c>
      <c r="F45" s="43">
        <f>IS!F45</f>
        <v>-6955519.9000000004</v>
      </c>
      <c r="G45" s="43">
        <f>IS!G45</f>
        <v>-584105.9</v>
      </c>
      <c r="H45" s="44">
        <f>IS!H45</f>
        <v>-336919.93818000052</v>
      </c>
      <c r="I45" s="43">
        <f>IS!I45</f>
        <v>1368.76</v>
      </c>
      <c r="J45" s="43">
        <f>IS!J45</f>
        <v>6875</v>
      </c>
      <c r="K45" s="41">
        <f>IS!K45</f>
        <v>-7973635.1399999997</v>
      </c>
      <c r="L45" s="43">
        <f>IS!L45</f>
        <v>2430352.2003469998</v>
      </c>
      <c r="M45" s="43">
        <f>IS!M45</f>
        <v>-4812439.9233830003</v>
      </c>
      <c r="N45" s="43">
        <f>IS!N45</f>
        <v>-2719007.661216001</v>
      </c>
      <c r="O45" s="44">
        <f>IS!O45</f>
        <v>-2651527.6612160001</v>
      </c>
      <c r="P45" s="73"/>
    </row>
    <row r="46" spans="1:16" x14ac:dyDescent="0.3">
      <c r="A46" s="55">
        <f>'BS-E'!A46</f>
        <v>15</v>
      </c>
      <c r="B46" s="15" t="str">
        <f>'BS-E'!B46</f>
        <v>PaveBank</v>
      </c>
      <c r="C46" s="45">
        <f>IS!C46</f>
        <v>319255283.91000003</v>
      </c>
      <c r="D46" s="46">
        <f>IS!D46</f>
        <v>3993264.79</v>
      </c>
      <c r="E46" s="47">
        <f>IS!E46</f>
        <v>0</v>
      </c>
      <c r="F46" s="47">
        <f>IS!F46</f>
        <v>0</v>
      </c>
      <c r="G46" s="47">
        <f>IS!G46</f>
        <v>0</v>
      </c>
      <c r="H46" s="48">
        <f>IS!H46</f>
        <v>3993264.79</v>
      </c>
      <c r="I46" s="47">
        <f>IS!I46</f>
        <v>10237056.15</v>
      </c>
      <c r="J46" s="47">
        <f>IS!J46</f>
        <v>647808.99</v>
      </c>
      <c r="K46" s="45">
        <f>IS!K46</f>
        <v>-6441427.2000000002</v>
      </c>
      <c r="L46" s="47">
        <f>IS!L46</f>
        <v>4603924.79</v>
      </c>
      <c r="M46" s="47">
        <f>IS!M46</f>
        <v>0</v>
      </c>
      <c r="N46" s="47">
        <f>IS!N46</f>
        <v>8597189.5800000001</v>
      </c>
      <c r="O46" s="48">
        <f>IS!O46</f>
        <v>8595136.2100000009</v>
      </c>
      <c r="P46" s="74"/>
    </row>
    <row r="47" spans="1:16" x14ac:dyDescent="0.3">
      <c r="A47" s="54">
        <f>'BS-E'!A47</f>
        <v>16</v>
      </c>
      <c r="B47" s="12" t="str">
        <f>'BS-E'!B47</f>
        <v>Silk Bank</v>
      </c>
      <c r="C47" s="41">
        <f>IS!C47</f>
        <v>237349407.82609299</v>
      </c>
      <c r="D47" s="42">
        <f>IS!D47</f>
        <v>22810739.335402999</v>
      </c>
      <c r="E47" s="43">
        <f>IS!E47</f>
        <v>20017010.345403001</v>
      </c>
      <c r="F47" s="43">
        <f>IS!F47</f>
        <v>-11905942.653021</v>
      </c>
      <c r="G47" s="43">
        <f>IS!G47</f>
        <v>-10097389.241253</v>
      </c>
      <c r="H47" s="44">
        <f>IS!H47</f>
        <v>10904796.682381999</v>
      </c>
      <c r="I47" s="43">
        <f>IS!I47</f>
        <v>317119.12702000001</v>
      </c>
      <c r="J47" s="43">
        <f>IS!J47</f>
        <v>536135.48</v>
      </c>
      <c r="K47" s="41">
        <f>IS!K47</f>
        <v>-26629121.432810999</v>
      </c>
      <c r="L47" s="43">
        <f>IS!L47</f>
        <v>-25614256.312054999</v>
      </c>
      <c r="M47" s="43">
        <f>IS!M47</f>
        <v>-3491245.7560829995</v>
      </c>
      <c r="N47" s="43">
        <f>IS!N47</f>
        <v>-18200705.385756001</v>
      </c>
      <c r="O47" s="44">
        <f>IS!O47</f>
        <v>-18263353.128481999</v>
      </c>
    </row>
    <row r="48" spans="1:16" x14ac:dyDescent="0.3">
      <c r="A48" s="55">
        <f>'BS-E'!A48</f>
        <v>17</v>
      </c>
      <c r="B48" s="15" t="str">
        <f>'BS-E'!B48</f>
        <v>Microbank MBC</v>
      </c>
      <c r="C48" s="45">
        <f>IS!C48</f>
        <v>213136335.642084</v>
      </c>
      <c r="D48" s="46">
        <f>IS!D48</f>
        <v>29970189.018998001</v>
      </c>
      <c r="E48" s="47">
        <f>IS!E48</f>
        <v>26997963.818998002</v>
      </c>
      <c r="F48" s="47">
        <f>IS!F48</f>
        <v>-11635559.9705</v>
      </c>
      <c r="G48" s="47">
        <f>IS!G48</f>
        <v>-341846.95050000004</v>
      </c>
      <c r="H48" s="48">
        <f>IS!H48</f>
        <v>18334629.048498001</v>
      </c>
      <c r="I48" s="47">
        <f>IS!I48</f>
        <v>-346019.57</v>
      </c>
      <c r="J48" s="47">
        <f>IS!J48</f>
        <v>176834.535</v>
      </c>
      <c r="K48" s="45">
        <f>IS!K48</f>
        <v>-11979336.140000001</v>
      </c>
      <c r="L48" s="47">
        <f>IS!L48</f>
        <v>-13668557.26</v>
      </c>
      <c r="M48" s="47">
        <f>IS!M48</f>
        <v>-1879366.3527139998</v>
      </c>
      <c r="N48" s="47">
        <f>IS!N48</f>
        <v>2786705.4357840014</v>
      </c>
      <c r="O48" s="48">
        <f>IS!O48</f>
        <v>2216705.435784</v>
      </c>
      <c r="P48" s="74"/>
    </row>
    <row r="49" spans="1:16" x14ac:dyDescent="0.3">
      <c r="A49" s="54">
        <f>'BS-E'!A49</f>
        <v>18</v>
      </c>
      <c r="B49" s="12" t="str">
        <f>'BS-E'!B49</f>
        <v>HashBank</v>
      </c>
      <c r="C49" s="41">
        <f>IS!C49</f>
        <v>146776912.67590001</v>
      </c>
      <c r="D49" s="42">
        <f>IS!D49</f>
        <v>5132785.38</v>
      </c>
      <c r="E49" s="43">
        <f>IS!E49</f>
        <v>705641.15</v>
      </c>
      <c r="F49" s="43">
        <f>IS!F49</f>
        <v>-585736.57999999996</v>
      </c>
      <c r="G49" s="43">
        <f>IS!G49</f>
        <v>-382512.67</v>
      </c>
      <c r="H49" s="44">
        <f>IS!H49</f>
        <v>4547048.8</v>
      </c>
      <c r="I49" s="43">
        <f>IS!I49</f>
        <v>690622.8</v>
      </c>
      <c r="J49" s="43">
        <f>IS!J49</f>
        <v>606781.72</v>
      </c>
      <c r="K49" s="41">
        <f>IS!K49</f>
        <v>-13211333.890000001</v>
      </c>
      <c r="L49" s="43">
        <f>IS!L49</f>
        <v>-11758778.060000001</v>
      </c>
      <c r="M49" s="43">
        <f>IS!M49</f>
        <v>-447351.9</v>
      </c>
      <c r="N49" s="43">
        <f>IS!N49</f>
        <v>-7659081.1600000011</v>
      </c>
      <c r="O49" s="44">
        <f>IS!O49</f>
        <v>-7669075.0700000003</v>
      </c>
    </row>
    <row r="50" spans="1:16" x14ac:dyDescent="0.3">
      <c r="A50" s="55">
        <f>'BS-E'!A50</f>
        <v>19</v>
      </c>
      <c r="B50" s="15" t="str">
        <f>'BS-E'!B50</f>
        <v>Paysera</v>
      </c>
      <c r="C50" s="45">
        <f>IS!C50</f>
        <v>13809174.560000001</v>
      </c>
      <c r="D50" s="46">
        <f>IS!D50</f>
        <v>367682.8702</v>
      </c>
      <c r="E50" s="47">
        <f>IS!E50</f>
        <v>0</v>
      </c>
      <c r="F50" s="47">
        <f>IS!F50</f>
        <v>-5309.1616999999997</v>
      </c>
      <c r="G50" s="47">
        <f>IS!G50</f>
        <v>-98.04</v>
      </c>
      <c r="H50" s="48">
        <f>IS!H50</f>
        <v>362373.70850000001</v>
      </c>
      <c r="I50" s="47">
        <f>IS!I50</f>
        <v>107905.72040000001</v>
      </c>
      <c r="J50" s="47">
        <f>IS!J50</f>
        <v>321298.01</v>
      </c>
      <c r="K50" s="45">
        <f>IS!K50</f>
        <v>-2252566.1334000002</v>
      </c>
      <c r="L50" s="47">
        <f>IS!L50</f>
        <v>-1943360.8130000001</v>
      </c>
      <c r="M50" s="47">
        <f>IS!M50</f>
        <v>-23353.5</v>
      </c>
      <c r="N50" s="47">
        <f>IS!N50</f>
        <v>-1604340.6045000001</v>
      </c>
      <c r="O50" s="48">
        <f>IS!O50</f>
        <v>-1603276.3444999999</v>
      </c>
      <c r="P50" s="74"/>
    </row>
  </sheetData>
  <mergeCells count="11">
    <mergeCell ref="O29:O30"/>
    <mergeCell ref="A5:A6"/>
    <mergeCell ref="B5:B6"/>
    <mergeCell ref="A29:A30"/>
    <mergeCell ref="B29:B30"/>
    <mergeCell ref="C29:C30"/>
    <mergeCell ref="D29:H29"/>
    <mergeCell ref="M29:M30"/>
    <mergeCell ref="N29:N30"/>
    <mergeCell ref="C5:F5"/>
    <mergeCell ref="I29:L29"/>
  </mergeCells>
  <pageMargins left="0.7" right="0.7" top="0.25" bottom="0.2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50"/>
    <pageSetUpPr fitToPage="1"/>
  </sheetPr>
  <dimension ref="A1:Q24"/>
  <sheetViews>
    <sheetView view="pageBreakPreview" zoomScaleNormal="76" zoomScaleSheetLayoutView="100" workbookViewId="0">
      <selection activeCell="C7" sqref="C7:Q23"/>
    </sheetView>
  </sheetViews>
  <sheetFormatPr defaultColWidth="9.1796875" defaultRowHeight="13" x14ac:dyDescent="0.3"/>
  <cols>
    <col min="1" max="1" width="6.81640625" style="2" customWidth="1"/>
    <col min="2" max="2" width="49" style="2" customWidth="1"/>
    <col min="3" max="3" width="10.453125" style="2" bestFit="1" customWidth="1"/>
    <col min="4" max="4" width="14.7265625" style="2" customWidth="1"/>
    <col min="5" max="6" width="10.453125" style="2" bestFit="1" customWidth="1"/>
    <col min="7" max="7" width="13.26953125" style="2" customWidth="1"/>
    <col min="8" max="9" width="11.54296875" style="2" customWidth="1"/>
    <col min="10" max="10" width="14" style="2" customWidth="1"/>
    <col min="11" max="11" width="11.7265625" style="2" bestFit="1" customWidth="1"/>
    <col min="12" max="12" width="9.81640625" style="2" bestFit="1" customWidth="1"/>
    <col min="13" max="13" width="13.81640625" style="2" customWidth="1"/>
    <col min="14" max="14" width="11" style="2" customWidth="1"/>
    <col min="15" max="15" width="9.81640625" style="2" bestFit="1" customWidth="1"/>
    <col min="16" max="16" width="14.26953125" style="2" customWidth="1"/>
    <col min="17" max="17" width="15.81640625" style="2" bestFit="1" customWidth="1"/>
    <col min="18" max="16384" width="9.1796875" style="2"/>
  </cols>
  <sheetData>
    <row r="1" spans="1:17" x14ac:dyDescent="0.3">
      <c r="B1" s="88" t="s">
        <v>181</v>
      </c>
    </row>
    <row r="2" spans="1:17" x14ac:dyDescent="0.3">
      <c r="A2" s="5"/>
      <c r="B2" s="63">
        <f>BS!B3</f>
        <v>46265</v>
      </c>
      <c r="C2" s="4"/>
      <c r="D2" s="4"/>
      <c r="E2" s="4"/>
      <c r="F2" s="4"/>
      <c r="G2" s="1"/>
      <c r="H2" s="1"/>
      <c r="I2" s="1"/>
      <c r="J2" s="1"/>
    </row>
    <row r="3" spans="1:17" x14ac:dyDescent="0.3">
      <c r="A3" s="1"/>
      <c r="B3" s="3" t="s">
        <v>36</v>
      </c>
      <c r="C3" s="1"/>
      <c r="D3" s="1"/>
      <c r="E3" s="1"/>
      <c r="F3" s="1"/>
      <c r="G3" s="1"/>
      <c r="H3" s="1"/>
      <c r="I3" s="1"/>
      <c r="J3" s="1"/>
      <c r="K3" s="1"/>
    </row>
    <row r="4" spans="1:17" ht="12.75" customHeight="1" x14ac:dyDescent="0.3">
      <c r="A4" s="87"/>
      <c r="B4" s="212"/>
      <c r="C4" s="211" t="s">
        <v>168</v>
      </c>
      <c r="D4" s="211"/>
      <c r="E4" s="211"/>
      <c r="F4" s="211" t="s">
        <v>167</v>
      </c>
      <c r="G4" s="211"/>
      <c r="H4" s="211"/>
      <c r="I4" s="211" t="s">
        <v>76</v>
      </c>
      <c r="J4" s="211"/>
      <c r="K4" s="211"/>
      <c r="L4" s="214" t="s">
        <v>169</v>
      </c>
      <c r="M4" s="214"/>
      <c r="N4" s="214"/>
      <c r="O4" s="211" t="s">
        <v>170</v>
      </c>
      <c r="P4" s="211"/>
      <c r="Q4" s="211"/>
    </row>
    <row r="5" spans="1:17" x14ac:dyDescent="0.3">
      <c r="A5" s="87"/>
      <c r="B5" s="213"/>
      <c r="C5" s="137" t="s">
        <v>67</v>
      </c>
      <c r="D5" s="138" t="s">
        <v>241</v>
      </c>
      <c r="E5" s="137" t="s">
        <v>66</v>
      </c>
      <c r="F5" s="137" t="s">
        <v>67</v>
      </c>
      <c r="G5" s="138" t="s">
        <v>241</v>
      </c>
      <c r="H5" s="137" t="s">
        <v>66</v>
      </c>
      <c r="I5" s="137" t="s">
        <v>67</v>
      </c>
      <c r="J5" s="138" t="s">
        <v>241</v>
      </c>
      <c r="K5" s="137" t="s">
        <v>66</v>
      </c>
      <c r="L5" s="139" t="s">
        <v>67</v>
      </c>
      <c r="M5" s="138" t="s">
        <v>241</v>
      </c>
      <c r="N5" s="139" t="s">
        <v>66</v>
      </c>
      <c r="O5" s="137" t="s">
        <v>67</v>
      </c>
      <c r="P5" s="138" t="s">
        <v>241</v>
      </c>
      <c r="Q5" s="137" t="s">
        <v>66</v>
      </c>
    </row>
    <row r="6" spans="1:17" x14ac:dyDescent="0.3">
      <c r="A6" s="87"/>
      <c r="B6" s="140" t="s">
        <v>171</v>
      </c>
      <c r="C6" s="141"/>
      <c r="D6" s="141"/>
      <c r="E6" s="140"/>
      <c r="F6" s="141"/>
      <c r="G6" s="141"/>
      <c r="H6" s="141"/>
      <c r="I6" s="141"/>
      <c r="J6" s="141"/>
      <c r="K6" s="141"/>
      <c r="L6" s="140"/>
      <c r="M6" s="141"/>
      <c r="N6" s="141"/>
      <c r="O6" s="141"/>
      <c r="P6" s="141"/>
      <c r="Q6" s="141"/>
    </row>
    <row r="7" spans="1:17" x14ac:dyDescent="0.3">
      <c r="A7" s="87"/>
      <c r="B7" s="89" t="s">
        <v>68</v>
      </c>
      <c r="C7" s="142">
        <v>0</v>
      </c>
      <c r="D7" s="142">
        <v>0</v>
      </c>
      <c r="E7" s="143">
        <v>0</v>
      </c>
      <c r="F7" s="142">
        <v>0</v>
      </c>
      <c r="G7" s="142">
        <v>0</v>
      </c>
      <c r="H7" s="143">
        <v>0</v>
      </c>
      <c r="I7" s="142">
        <v>0</v>
      </c>
      <c r="J7" s="142">
        <v>0</v>
      </c>
      <c r="K7" s="143">
        <v>0</v>
      </c>
      <c r="L7" s="142">
        <v>0</v>
      </c>
      <c r="M7" s="142">
        <v>0</v>
      </c>
      <c r="N7" s="143">
        <v>0</v>
      </c>
      <c r="O7" s="143">
        <v>0</v>
      </c>
      <c r="P7" s="143">
        <v>0</v>
      </c>
      <c r="Q7" s="143">
        <v>0</v>
      </c>
    </row>
    <row r="8" spans="1:17" x14ac:dyDescent="0.3">
      <c r="A8" s="87"/>
      <c r="B8" s="90" t="s">
        <v>69</v>
      </c>
      <c r="C8" s="144">
        <v>122000649.56000011</v>
      </c>
      <c r="D8" s="144">
        <v>724921439.32181418</v>
      </c>
      <c r="E8" s="143">
        <v>846922088.88181424</v>
      </c>
      <c r="F8" s="144">
        <v>20611.580000000002</v>
      </c>
      <c r="G8" s="144">
        <v>5900813.9699999997</v>
      </c>
      <c r="H8" s="143">
        <v>5921425.5499999998</v>
      </c>
      <c r="I8" s="144">
        <v>1243305632.9856026</v>
      </c>
      <c r="J8" s="144">
        <v>599348050.87707567</v>
      </c>
      <c r="K8" s="143">
        <v>1842653683.8626783</v>
      </c>
      <c r="L8" s="144">
        <v>0</v>
      </c>
      <c r="M8" s="144">
        <v>0</v>
      </c>
      <c r="N8" s="143">
        <v>0</v>
      </c>
      <c r="O8" s="143">
        <v>1365326894.1256027</v>
      </c>
      <c r="P8" s="143">
        <v>1330170304.1688914</v>
      </c>
      <c r="Q8" s="143">
        <v>2695497198.2944942</v>
      </c>
    </row>
    <row r="9" spans="1:17" x14ac:dyDescent="0.3">
      <c r="A9" s="87"/>
      <c r="B9" s="91" t="s">
        <v>172</v>
      </c>
      <c r="C9" s="142">
        <v>89500986.040000007</v>
      </c>
      <c r="D9" s="142">
        <v>410815404.28853327</v>
      </c>
      <c r="E9" s="143">
        <v>500316390.32853329</v>
      </c>
      <c r="F9" s="142">
        <v>20611.580000000002</v>
      </c>
      <c r="G9" s="142">
        <v>1306.25</v>
      </c>
      <c r="H9" s="143">
        <v>21917.83</v>
      </c>
      <c r="I9" s="142">
        <v>528792169.78670269</v>
      </c>
      <c r="J9" s="142">
        <v>69980643.501300037</v>
      </c>
      <c r="K9" s="143">
        <v>598772813.28800273</v>
      </c>
      <c r="L9" s="142">
        <v>0</v>
      </c>
      <c r="M9" s="142">
        <v>0</v>
      </c>
      <c r="N9" s="143">
        <v>0</v>
      </c>
      <c r="O9" s="143">
        <v>618313767.40670276</v>
      </c>
      <c r="P9" s="143">
        <v>480797354.03983402</v>
      </c>
      <c r="Q9" s="143">
        <v>1099111121.4465368</v>
      </c>
    </row>
    <row r="10" spans="1:17" x14ac:dyDescent="0.3">
      <c r="A10" s="87"/>
      <c r="B10" s="92" t="s">
        <v>173</v>
      </c>
      <c r="C10" s="142">
        <v>32499663.520000096</v>
      </c>
      <c r="D10" s="142">
        <v>314106035.03328091</v>
      </c>
      <c r="E10" s="143">
        <v>346605698.55328101</v>
      </c>
      <c r="F10" s="142">
        <v>0</v>
      </c>
      <c r="G10" s="142">
        <v>5899507.7199999997</v>
      </c>
      <c r="H10" s="143">
        <v>5899507.7199999997</v>
      </c>
      <c r="I10" s="142">
        <v>714513463.19889998</v>
      </c>
      <c r="J10" s="142">
        <v>529367407.37577486</v>
      </c>
      <c r="K10" s="143">
        <v>1243880870.5746748</v>
      </c>
      <c r="L10" s="142">
        <v>0</v>
      </c>
      <c r="M10" s="142">
        <v>0</v>
      </c>
      <c r="N10" s="143">
        <v>0</v>
      </c>
      <c r="O10" s="143">
        <v>747013126.71890008</v>
      </c>
      <c r="P10" s="143">
        <v>849372950.12905586</v>
      </c>
      <c r="Q10" s="143">
        <v>1596386076.8479559</v>
      </c>
    </row>
    <row r="11" spans="1:17" x14ac:dyDescent="0.3">
      <c r="A11" s="87"/>
      <c r="B11" s="90" t="s">
        <v>174</v>
      </c>
      <c r="C11" s="144">
        <v>556311210.1286</v>
      </c>
      <c r="D11" s="144">
        <v>703358107.06621969</v>
      </c>
      <c r="E11" s="143">
        <v>1259669317.1948197</v>
      </c>
      <c r="F11" s="144">
        <v>266672022.03000003</v>
      </c>
      <c r="G11" s="144">
        <v>66714128.506887913</v>
      </c>
      <c r="H11" s="143">
        <v>333386150.53688794</v>
      </c>
      <c r="I11" s="144">
        <v>145340355.91800001</v>
      </c>
      <c r="J11" s="144">
        <v>132052380.78685495</v>
      </c>
      <c r="K11" s="143">
        <v>277392736.70485497</v>
      </c>
      <c r="L11" s="144">
        <v>5451826668.3726425</v>
      </c>
      <c r="M11" s="144">
        <v>158130636.23252392</v>
      </c>
      <c r="N11" s="143">
        <v>5609957304.6051664</v>
      </c>
      <c r="O11" s="143">
        <v>6420150256.4492426</v>
      </c>
      <c r="P11" s="143">
        <v>1060255252.5924854</v>
      </c>
      <c r="Q11" s="143">
        <v>7480405509.041728</v>
      </c>
    </row>
    <row r="12" spans="1:17" ht="26" x14ac:dyDescent="0.3">
      <c r="A12" s="87"/>
      <c r="B12" s="93" t="s">
        <v>175</v>
      </c>
      <c r="C12" s="142">
        <v>552150967.28209996</v>
      </c>
      <c r="D12" s="142">
        <v>573021158.48691392</v>
      </c>
      <c r="E12" s="143">
        <v>1125172125.7690139</v>
      </c>
      <c r="F12" s="142">
        <v>266210833.28000006</v>
      </c>
      <c r="G12" s="142">
        <v>54941259.406477958</v>
      </c>
      <c r="H12" s="143">
        <v>321152092.68647802</v>
      </c>
      <c r="I12" s="142">
        <v>145340355.91799998</v>
      </c>
      <c r="J12" s="142">
        <v>113386408.10324499</v>
      </c>
      <c r="K12" s="143">
        <v>258726764.02124497</v>
      </c>
      <c r="L12" s="142">
        <v>5451574210.6607428</v>
      </c>
      <c r="M12" s="142">
        <v>150277302.80335522</v>
      </c>
      <c r="N12" s="143">
        <v>5601851513.464098</v>
      </c>
      <c r="O12" s="143">
        <v>6415276367.1408443</v>
      </c>
      <c r="P12" s="143">
        <v>891626128.79999161</v>
      </c>
      <c r="Q12" s="143">
        <v>7306902495.940836</v>
      </c>
    </row>
    <row r="13" spans="1:17" ht="26" x14ac:dyDescent="0.3">
      <c r="A13" s="87"/>
      <c r="B13" s="93" t="s">
        <v>176</v>
      </c>
      <c r="C13" s="142">
        <v>4160242.8465</v>
      </c>
      <c r="D13" s="142">
        <v>130336948.57930599</v>
      </c>
      <c r="E13" s="143">
        <v>134497191.42580599</v>
      </c>
      <c r="F13" s="142">
        <v>461188.75</v>
      </c>
      <c r="G13" s="142">
        <v>11772869.100409999</v>
      </c>
      <c r="H13" s="143">
        <v>12234057.850409999</v>
      </c>
      <c r="I13" s="142">
        <v>0</v>
      </c>
      <c r="J13" s="142">
        <v>18665972.68361</v>
      </c>
      <c r="K13" s="143">
        <v>18665972.68361</v>
      </c>
      <c r="L13" s="142">
        <v>252457.71189999999</v>
      </c>
      <c r="M13" s="142">
        <v>7853333.4291681591</v>
      </c>
      <c r="N13" s="143">
        <v>8105791.1410681596</v>
      </c>
      <c r="O13" s="143">
        <v>4873889.3084000004</v>
      </c>
      <c r="P13" s="143">
        <v>168629123.792494</v>
      </c>
      <c r="Q13" s="143">
        <v>173503013.100894</v>
      </c>
    </row>
    <row r="14" spans="1:17" x14ac:dyDescent="0.3">
      <c r="A14" s="87"/>
      <c r="B14" s="94" t="s">
        <v>177</v>
      </c>
      <c r="C14" s="144">
        <v>678311859.68859994</v>
      </c>
      <c r="D14" s="144">
        <v>1428279546.3880348</v>
      </c>
      <c r="E14" s="143">
        <v>2106591406.0766349</v>
      </c>
      <c r="F14" s="144">
        <v>266692633.61000001</v>
      </c>
      <c r="G14" s="144">
        <v>72614942.476888001</v>
      </c>
      <c r="H14" s="143">
        <v>339307576.08688802</v>
      </c>
      <c r="I14" s="144">
        <v>1388645988.9036026</v>
      </c>
      <c r="J14" s="144">
        <v>731400431.66392541</v>
      </c>
      <c r="K14" s="143">
        <v>2120046420.567528</v>
      </c>
      <c r="L14" s="144">
        <v>5451826668.3726425</v>
      </c>
      <c r="M14" s="144">
        <v>158130636.23252487</v>
      </c>
      <c r="N14" s="143">
        <v>5609957304.6051674</v>
      </c>
      <c r="O14" s="143">
        <v>7785477150.5748434</v>
      </c>
      <c r="P14" s="143">
        <v>2390425556.7613764</v>
      </c>
      <c r="Q14" s="143">
        <v>10175902707.33622</v>
      </c>
    </row>
    <row r="15" spans="1:17" x14ac:dyDescent="0.3">
      <c r="A15" s="87"/>
      <c r="B15" s="140" t="s">
        <v>178</v>
      </c>
      <c r="C15" s="145"/>
      <c r="D15" s="145"/>
      <c r="E15" s="146"/>
      <c r="F15" s="145"/>
      <c r="G15" s="145"/>
      <c r="H15" s="145"/>
      <c r="I15" s="145"/>
      <c r="J15" s="145"/>
      <c r="K15" s="145"/>
      <c r="L15" s="146"/>
      <c r="M15" s="145"/>
      <c r="N15" s="145"/>
      <c r="O15" s="145"/>
      <c r="P15" s="145"/>
      <c r="Q15" s="145"/>
    </row>
    <row r="16" spans="1:17" x14ac:dyDescent="0.3">
      <c r="A16" s="87"/>
      <c r="B16" s="89" t="s">
        <v>70</v>
      </c>
      <c r="C16" s="144">
        <v>7258830646.6900005</v>
      </c>
      <c r="D16" s="144">
        <v>5121234918.4412441</v>
      </c>
      <c r="E16" s="143">
        <v>12380065565.131245</v>
      </c>
      <c r="F16" s="144">
        <v>4294224332.3599997</v>
      </c>
      <c r="G16" s="144">
        <v>2155565023.6926441</v>
      </c>
      <c r="H16" s="143">
        <v>6449789356.0526438</v>
      </c>
      <c r="I16" s="144">
        <v>5297558034.7301006</v>
      </c>
      <c r="J16" s="144">
        <v>1104007012.5860395</v>
      </c>
      <c r="K16" s="143">
        <v>6401565047.3161402</v>
      </c>
      <c r="L16" s="144">
        <v>2633224248.2098999</v>
      </c>
      <c r="M16" s="144">
        <v>517941716.61288786</v>
      </c>
      <c r="N16" s="143">
        <v>3151165964.8227878</v>
      </c>
      <c r="O16" s="143">
        <v>19483837261.989994</v>
      </c>
      <c r="P16" s="143">
        <v>8898748671.33284</v>
      </c>
      <c r="Q16" s="143">
        <v>28382585933.322834</v>
      </c>
    </row>
    <row r="17" spans="1:17" x14ac:dyDescent="0.3">
      <c r="A17" s="87"/>
      <c r="B17" s="95" t="s">
        <v>71</v>
      </c>
      <c r="C17" s="147">
        <v>7182179523.8500004</v>
      </c>
      <c r="D17" s="147">
        <v>4105860605.0466747</v>
      </c>
      <c r="E17" s="143">
        <v>11288040128.896675</v>
      </c>
      <c r="F17" s="147">
        <v>4252296513.3899999</v>
      </c>
      <c r="G17" s="147">
        <v>2022956078.2774911</v>
      </c>
      <c r="H17" s="143">
        <v>6275252591.667491</v>
      </c>
      <c r="I17" s="147">
        <v>5296617265.6900997</v>
      </c>
      <c r="J17" s="147">
        <v>1051454823.8076143</v>
      </c>
      <c r="K17" s="143">
        <v>6348072089.497714</v>
      </c>
      <c r="L17" s="147">
        <v>2627951086.2599001</v>
      </c>
      <c r="M17" s="147">
        <v>382339908.6686306</v>
      </c>
      <c r="N17" s="143">
        <v>3010290994.9285307</v>
      </c>
      <c r="O17" s="143">
        <v>19359044389.190002</v>
      </c>
      <c r="P17" s="143">
        <v>7562611415.8003731</v>
      </c>
      <c r="Q17" s="143">
        <v>26921655804.990376</v>
      </c>
    </row>
    <row r="18" spans="1:17" x14ac:dyDescent="0.3">
      <c r="A18" s="87"/>
      <c r="B18" s="95" t="s">
        <v>72</v>
      </c>
      <c r="C18" s="147">
        <v>76651122.840000033</v>
      </c>
      <c r="D18" s="147">
        <v>1015374313.3945709</v>
      </c>
      <c r="E18" s="143">
        <v>1092025436.234571</v>
      </c>
      <c r="F18" s="147">
        <v>41927818.969999999</v>
      </c>
      <c r="G18" s="147">
        <v>132608945.415153</v>
      </c>
      <c r="H18" s="143">
        <v>174536764.385153</v>
      </c>
      <c r="I18" s="147">
        <v>940769.04</v>
      </c>
      <c r="J18" s="147">
        <v>52552188.778419994</v>
      </c>
      <c r="K18" s="143">
        <v>53492957.818419993</v>
      </c>
      <c r="L18" s="147">
        <v>5273161.95</v>
      </c>
      <c r="M18" s="147">
        <v>135601807.94425702</v>
      </c>
      <c r="N18" s="143">
        <v>140874969.89425701</v>
      </c>
      <c r="O18" s="143">
        <v>124792872.8</v>
      </c>
      <c r="P18" s="143">
        <v>1336137255.5324008</v>
      </c>
      <c r="Q18" s="143">
        <v>1460930128.3324008</v>
      </c>
    </row>
    <row r="19" spans="1:17" x14ac:dyDescent="0.3">
      <c r="A19" s="87"/>
      <c r="B19" s="89" t="s">
        <v>73</v>
      </c>
      <c r="C19" s="144">
        <v>4459398810.2539892</v>
      </c>
      <c r="D19" s="144">
        <v>7910324181.8323832</v>
      </c>
      <c r="E19" s="143">
        <v>12369722992.086372</v>
      </c>
      <c r="F19" s="144">
        <v>1705064143.6537077</v>
      </c>
      <c r="G19" s="144">
        <v>3805412914.2731485</v>
      </c>
      <c r="H19" s="143">
        <v>5510477057.926856</v>
      </c>
      <c r="I19" s="144">
        <v>7799124619.8814726</v>
      </c>
      <c r="J19" s="144">
        <v>8345037722.3392839</v>
      </c>
      <c r="K19" s="143">
        <v>16144162342.220757</v>
      </c>
      <c r="L19" s="144">
        <v>2786999389.2249994</v>
      </c>
      <c r="M19" s="144">
        <v>2726829487.8045378</v>
      </c>
      <c r="N19" s="143">
        <v>5513828877.0295372</v>
      </c>
      <c r="O19" s="143">
        <v>16750586963.014168</v>
      </c>
      <c r="P19" s="143">
        <v>22787604306.249336</v>
      </c>
      <c r="Q19" s="143">
        <v>39538191269.263504</v>
      </c>
    </row>
    <row r="20" spans="1:17" x14ac:dyDescent="0.3">
      <c r="A20" s="87"/>
      <c r="B20" s="95" t="s">
        <v>74</v>
      </c>
      <c r="C20" s="147">
        <v>3953497767.1049891</v>
      </c>
      <c r="D20" s="147">
        <v>3956454694.0053415</v>
      </c>
      <c r="E20" s="143">
        <v>7909952461.1103306</v>
      </c>
      <c r="F20" s="147">
        <v>1364008577.5437081</v>
      </c>
      <c r="G20" s="147">
        <v>2668517020.3260288</v>
      </c>
      <c r="H20" s="143">
        <v>4032525597.8697367</v>
      </c>
      <c r="I20" s="147">
        <v>6189902430.5402718</v>
      </c>
      <c r="J20" s="147">
        <v>6108972714.4309788</v>
      </c>
      <c r="K20" s="143">
        <v>12298875144.971251</v>
      </c>
      <c r="L20" s="147">
        <v>2158512167.6319003</v>
      </c>
      <c r="M20" s="147">
        <v>1878691236.8757267</v>
      </c>
      <c r="N20" s="143">
        <v>4037203404.507627</v>
      </c>
      <c r="O20" s="143">
        <v>13665920942.820866</v>
      </c>
      <c r="P20" s="143">
        <v>14612635665.638084</v>
      </c>
      <c r="Q20" s="143">
        <v>28278556608.45895</v>
      </c>
    </row>
    <row r="21" spans="1:17" x14ac:dyDescent="0.3">
      <c r="A21" s="87"/>
      <c r="B21" s="95" t="s">
        <v>75</v>
      </c>
      <c r="C21" s="147">
        <v>505901043.14900005</v>
      </c>
      <c r="D21" s="147">
        <v>3953869487.8270407</v>
      </c>
      <c r="E21" s="143">
        <v>4459770530.9760408</v>
      </c>
      <c r="F21" s="147">
        <v>341055566.11000001</v>
      </c>
      <c r="G21" s="147">
        <v>1136895893.9471231</v>
      </c>
      <c r="H21" s="143">
        <v>1477951460.0571229</v>
      </c>
      <c r="I21" s="147">
        <v>1609222189.3412008</v>
      </c>
      <c r="J21" s="147">
        <v>2236065007.9083123</v>
      </c>
      <c r="K21" s="143">
        <v>3845287197.2495131</v>
      </c>
      <c r="L21" s="147">
        <v>628487221.59309995</v>
      </c>
      <c r="M21" s="147">
        <v>848138250.92880809</v>
      </c>
      <c r="N21" s="143">
        <v>1476625472.521908</v>
      </c>
      <c r="O21" s="143">
        <v>3084666020.1933012</v>
      </c>
      <c r="P21" s="143">
        <v>8174968640.6112852</v>
      </c>
      <c r="Q21" s="143">
        <v>11259634660.804586</v>
      </c>
    </row>
    <row r="22" spans="1:17" ht="26" x14ac:dyDescent="0.3">
      <c r="A22" s="87"/>
      <c r="B22" s="96" t="s">
        <v>179</v>
      </c>
      <c r="C22" s="148">
        <v>11718229456.943991</v>
      </c>
      <c r="D22" s="148">
        <v>13031559100.273642</v>
      </c>
      <c r="E22" s="143">
        <v>24749788557.217632</v>
      </c>
      <c r="F22" s="148">
        <v>5999288476.0137043</v>
      </c>
      <c r="G22" s="148">
        <v>5960977937.9657955</v>
      </c>
      <c r="H22" s="143">
        <v>11960266413.9795</v>
      </c>
      <c r="I22" s="148">
        <v>13096682654.611574</v>
      </c>
      <c r="J22" s="148">
        <v>9449044734.9253254</v>
      </c>
      <c r="K22" s="143">
        <v>22545727389.5369</v>
      </c>
      <c r="L22" s="148">
        <v>5420223637.4349003</v>
      </c>
      <c r="M22" s="148">
        <v>3244771204.4174194</v>
      </c>
      <c r="N22" s="143">
        <v>8664994841.8523197</v>
      </c>
      <c r="O22" s="143">
        <v>36234424225.004196</v>
      </c>
      <c r="P22" s="143">
        <v>31686352977.582169</v>
      </c>
      <c r="Q22" s="143">
        <v>67920777202.586365</v>
      </c>
    </row>
    <row r="23" spans="1:17" x14ac:dyDescent="0.3">
      <c r="A23" s="87"/>
      <c r="B23" s="97" t="s">
        <v>43</v>
      </c>
      <c r="C23" s="144">
        <v>12396541316.632587</v>
      </c>
      <c r="D23" s="144">
        <v>14459838646.661625</v>
      </c>
      <c r="E23" s="143">
        <v>26856379963.294212</v>
      </c>
      <c r="F23" s="144">
        <v>6265981109.6237059</v>
      </c>
      <c r="G23" s="144">
        <v>6033592880.4426851</v>
      </c>
      <c r="H23" s="143">
        <v>12299573990.066391</v>
      </c>
      <c r="I23" s="144">
        <v>14485328643.515175</v>
      </c>
      <c r="J23" s="144">
        <v>10180445166.589252</v>
      </c>
      <c r="K23" s="143">
        <v>24665773810.104427</v>
      </c>
      <c r="L23" s="144">
        <v>10872050305.807543</v>
      </c>
      <c r="M23" s="144">
        <v>3402901840.6499329</v>
      </c>
      <c r="N23" s="143">
        <v>14274952146.457476</v>
      </c>
      <c r="O23" s="143">
        <v>44019901375.579048</v>
      </c>
      <c r="P23" s="143">
        <v>34076778534.343544</v>
      </c>
      <c r="Q23" s="143">
        <v>78096679909.922592</v>
      </c>
    </row>
    <row r="24" spans="1:17" x14ac:dyDescent="0.3">
      <c r="Q24" s="167">
        <f>Q23-BS!H31</f>
        <v>-1.21099853515625</v>
      </c>
    </row>
  </sheetData>
  <mergeCells count="6">
    <mergeCell ref="O4:Q4"/>
    <mergeCell ref="B4:B5"/>
    <mergeCell ref="C4:E4"/>
    <mergeCell ref="F4:H4"/>
    <mergeCell ref="I4:K4"/>
    <mergeCell ref="L4:N4"/>
  </mergeCells>
  <pageMargins left="0.7" right="0.7" top="0.75" bottom="0.75" header="0.3" footer="0.3"/>
  <pageSetup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00B050"/>
    <pageSetUpPr fitToPage="1"/>
  </sheetPr>
  <dimension ref="A1:Q23"/>
  <sheetViews>
    <sheetView view="pageBreakPreview" zoomScale="115" zoomScaleNormal="100" zoomScaleSheetLayoutView="115" workbookViewId="0">
      <selection activeCell="B2" sqref="B2"/>
    </sheetView>
  </sheetViews>
  <sheetFormatPr defaultColWidth="9.1796875" defaultRowHeight="13" x14ac:dyDescent="0.3"/>
  <cols>
    <col min="1" max="1" width="6.1796875" style="50" bestFit="1" customWidth="1"/>
    <col min="2" max="2" width="47.81640625" style="50" bestFit="1" customWidth="1"/>
    <col min="3" max="7" width="10.1796875" style="50" bestFit="1" customWidth="1"/>
    <col min="8" max="11" width="11.453125" style="50" customWidth="1"/>
    <col min="12" max="13" width="9.1796875" style="50"/>
    <col min="14" max="14" width="11.54296875" style="50" customWidth="1"/>
    <col min="15" max="17" width="9.81640625" style="50" bestFit="1" customWidth="1"/>
    <col min="18" max="16384" width="9.1796875" style="50"/>
  </cols>
  <sheetData>
    <row r="1" spans="1:17" x14ac:dyDescent="0.3">
      <c r="B1" s="98" t="s">
        <v>24</v>
      </c>
    </row>
    <row r="2" spans="1:17" x14ac:dyDescent="0.3">
      <c r="A2" s="53"/>
      <c r="B2" s="64">
        <f>BS!B3</f>
        <v>46265</v>
      </c>
      <c r="C2" s="52"/>
      <c r="D2" s="52"/>
      <c r="E2" s="52"/>
      <c r="F2" s="52"/>
      <c r="G2" s="51"/>
      <c r="H2" s="51"/>
      <c r="I2" s="51"/>
      <c r="J2" s="51"/>
    </row>
    <row r="3" spans="1:17" x14ac:dyDescent="0.3">
      <c r="A3" s="51"/>
      <c r="B3" s="3" t="s">
        <v>52</v>
      </c>
      <c r="C3" s="51"/>
      <c r="D3" s="51"/>
      <c r="E3" s="51"/>
      <c r="F3" s="51"/>
      <c r="G3" s="51"/>
      <c r="H3" s="51"/>
      <c r="I3" s="51"/>
      <c r="J3" s="51"/>
      <c r="K3" s="51"/>
    </row>
    <row r="4" spans="1:17" ht="12.75" customHeight="1" x14ac:dyDescent="0.3">
      <c r="A4" s="215"/>
      <c r="B4" s="212"/>
      <c r="C4" s="211" t="s">
        <v>242</v>
      </c>
      <c r="D4" s="211"/>
      <c r="E4" s="211"/>
      <c r="F4" s="211" t="s">
        <v>243</v>
      </c>
      <c r="G4" s="211"/>
      <c r="H4" s="211"/>
      <c r="I4" s="211" t="s">
        <v>244</v>
      </c>
      <c r="J4" s="211"/>
      <c r="K4" s="211"/>
      <c r="L4" s="214" t="s">
        <v>245</v>
      </c>
      <c r="M4" s="214"/>
      <c r="N4" s="214"/>
      <c r="O4" s="211" t="s">
        <v>246</v>
      </c>
      <c r="P4" s="211"/>
      <c r="Q4" s="211"/>
    </row>
    <row r="5" spans="1:17" x14ac:dyDescent="0.3">
      <c r="A5" s="216"/>
      <c r="B5" s="213"/>
      <c r="C5" s="137" t="s">
        <v>22</v>
      </c>
      <c r="D5" s="138" t="s">
        <v>23</v>
      </c>
      <c r="E5" s="137" t="s">
        <v>13</v>
      </c>
      <c r="F5" s="137" t="s">
        <v>22</v>
      </c>
      <c r="G5" s="138" t="s">
        <v>23</v>
      </c>
      <c r="H5" s="137" t="s">
        <v>13</v>
      </c>
      <c r="I5" s="137" t="s">
        <v>22</v>
      </c>
      <c r="J5" s="138" t="s">
        <v>23</v>
      </c>
      <c r="K5" s="137" t="s">
        <v>13</v>
      </c>
      <c r="L5" s="137" t="s">
        <v>22</v>
      </c>
      <c r="M5" s="138" t="s">
        <v>23</v>
      </c>
      <c r="N5" s="137" t="s">
        <v>13</v>
      </c>
      <c r="O5" s="137" t="s">
        <v>22</v>
      </c>
      <c r="P5" s="138" t="s">
        <v>23</v>
      </c>
      <c r="Q5" s="137" t="s">
        <v>13</v>
      </c>
    </row>
    <row r="6" spans="1:17" x14ac:dyDescent="0.3">
      <c r="A6" s="149"/>
      <c r="B6" s="140" t="s">
        <v>247</v>
      </c>
      <c r="C6" s="141"/>
      <c r="D6" s="141"/>
      <c r="E6" s="140"/>
      <c r="F6" s="141"/>
      <c r="G6" s="141"/>
      <c r="H6" s="141"/>
      <c r="I6" s="141"/>
      <c r="J6" s="141"/>
      <c r="K6" s="141"/>
      <c r="L6" s="140"/>
      <c r="M6" s="141"/>
      <c r="N6" s="141"/>
      <c r="O6" s="141"/>
      <c r="P6" s="141"/>
      <c r="Q6" s="141"/>
    </row>
    <row r="7" spans="1:17" x14ac:dyDescent="0.3">
      <c r="A7" s="149"/>
      <c r="B7" s="89" t="s">
        <v>248</v>
      </c>
      <c r="C7" s="142">
        <f>'RC-D'!C7</f>
        <v>0</v>
      </c>
      <c r="D7" s="142">
        <f>'RC-D'!D7</f>
        <v>0</v>
      </c>
      <c r="E7" s="143">
        <f>'RC-D'!E7</f>
        <v>0</v>
      </c>
      <c r="F7" s="142">
        <f>'RC-D'!F7</f>
        <v>0</v>
      </c>
      <c r="G7" s="142">
        <f>'RC-D'!G7</f>
        <v>0</v>
      </c>
      <c r="H7" s="143">
        <f>'RC-D'!H7</f>
        <v>0</v>
      </c>
      <c r="I7" s="142">
        <f>'RC-D'!I7</f>
        <v>0</v>
      </c>
      <c r="J7" s="142">
        <f>'RC-D'!J7</f>
        <v>0</v>
      </c>
      <c r="K7" s="143">
        <f>'RC-D'!K7</f>
        <v>0</v>
      </c>
      <c r="L7" s="142">
        <f>'RC-D'!L7</f>
        <v>0</v>
      </c>
      <c r="M7" s="142">
        <f>'RC-D'!M7</f>
        <v>0</v>
      </c>
      <c r="N7" s="143">
        <f>'RC-D'!N7</f>
        <v>0</v>
      </c>
      <c r="O7" s="143">
        <f>'RC-D'!O7</f>
        <v>0</v>
      </c>
      <c r="P7" s="143">
        <f>'RC-D'!P7</f>
        <v>0</v>
      </c>
      <c r="Q7" s="143">
        <f>'RC-D'!Q7</f>
        <v>0</v>
      </c>
    </row>
    <row r="8" spans="1:17" x14ac:dyDescent="0.3">
      <c r="A8" s="149"/>
      <c r="B8" s="90" t="s">
        <v>249</v>
      </c>
      <c r="C8" s="144">
        <f>'RC-D'!C8</f>
        <v>122000649.56000011</v>
      </c>
      <c r="D8" s="144">
        <f>'RC-D'!D8</f>
        <v>724921439.32181418</v>
      </c>
      <c r="E8" s="143">
        <f>'RC-D'!E8</f>
        <v>846922088.88181424</v>
      </c>
      <c r="F8" s="144">
        <f>'RC-D'!F8</f>
        <v>20611.580000000002</v>
      </c>
      <c r="G8" s="144">
        <f>'RC-D'!G8</f>
        <v>5900813.9699999997</v>
      </c>
      <c r="H8" s="143">
        <f>'RC-D'!H8</f>
        <v>5921425.5499999998</v>
      </c>
      <c r="I8" s="144">
        <f>'RC-D'!I8</f>
        <v>1243305632.9856026</v>
      </c>
      <c r="J8" s="144">
        <f>'RC-D'!J8</f>
        <v>599348050.87707567</v>
      </c>
      <c r="K8" s="143">
        <f>'RC-D'!K8</f>
        <v>1842653683.8626783</v>
      </c>
      <c r="L8" s="144">
        <f>'RC-D'!L8</f>
        <v>0</v>
      </c>
      <c r="M8" s="144">
        <f>'RC-D'!M8</f>
        <v>0</v>
      </c>
      <c r="N8" s="143">
        <f>'RC-D'!N8</f>
        <v>0</v>
      </c>
      <c r="O8" s="143">
        <f>'RC-D'!O8</f>
        <v>1365326894.1256027</v>
      </c>
      <c r="P8" s="143">
        <f>'RC-D'!P8</f>
        <v>1330170304.1688914</v>
      </c>
      <c r="Q8" s="143">
        <f>'RC-D'!Q8</f>
        <v>2695497198.2944942</v>
      </c>
    </row>
    <row r="9" spans="1:17" x14ac:dyDescent="0.3">
      <c r="A9" s="149"/>
      <c r="B9" s="91" t="s">
        <v>250</v>
      </c>
      <c r="C9" s="142">
        <f>'RC-D'!C9</f>
        <v>89500986.040000007</v>
      </c>
      <c r="D9" s="142">
        <f>'RC-D'!D9</f>
        <v>410815404.28853327</v>
      </c>
      <c r="E9" s="143">
        <f>'RC-D'!E9</f>
        <v>500316390.32853329</v>
      </c>
      <c r="F9" s="142">
        <f>'RC-D'!F9</f>
        <v>20611.580000000002</v>
      </c>
      <c r="G9" s="142">
        <f>'RC-D'!G9</f>
        <v>1306.25</v>
      </c>
      <c r="H9" s="143">
        <f>'RC-D'!H9</f>
        <v>21917.83</v>
      </c>
      <c r="I9" s="142">
        <f>'RC-D'!I9</f>
        <v>528792169.78670269</v>
      </c>
      <c r="J9" s="142">
        <f>'RC-D'!J9</f>
        <v>69980643.501300037</v>
      </c>
      <c r="K9" s="143">
        <f>'RC-D'!K9</f>
        <v>598772813.28800273</v>
      </c>
      <c r="L9" s="142">
        <f>'RC-D'!L9</f>
        <v>0</v>
      </c>
      <c r="M9" s="142">
        <f>'RC-D'!M9</f>
        <v>0</v>
      </c>
      <c r="N9" s="143">
        <f>'RC-D'!N9</f>
        <v>0</v>
      </c>
      <c r="O9" s="143">
        <f>'RC-D'!O9</f>
        <v>618313767.40670276</v>
      </c>
      <c r="P9" s="143">
        <f>'RC-D'!P9</f>
        <v>480797354.03983402</v>
      </c>
      <c r="Q9" s="143">
        <f>'RC-D'!Q9</f>
        <v>1099111121.4465368</v>
      </c>
    </row>
    <row r="10" spans="1:17" x14ac:dyDescent="0.3">
      <c r="A10" s="149"/>
      <c r="B10" s="92" t="s">
        <v>251</v>
      </c>
      <c r="C10" s="142">
        <f>'RC-D'!C10</f>
        <v>32499663.520000096</v>
      </c>
      <c r="D10" s="142">
        <f>'RC-D'!D10</f>
        <v>314106035.03328091</v>
      </c>
      <c r="E10" s="143">
        <f>'RC-D'!E10</f>
        <v>346605698.55328101</v>
      </c>
      <c r="F10" s="142">
        <f>'RC-D'!F10</f>
        <v>0</v>
      </c>
      <c r="G10" s="142">
        <f>'RC-D'!G10</f>
        <v>5899507.7199999997</v>
      </c>
      <c r="H10" s="143">
        <f>'RC-D'!H10</f>
        <v>5899507.7199999997</v>
      </c>
      <c r="I10" s="142">
        <f>'RC-D'!I10</f>
        <v>714513463.19889998</v>
      </c>
      <c r="J10" s="142">
        <f>'RC-D'!J10</f>
        <v>529367407.37577486</v>
      </c>
      <c r="K10" s="143">
        <f>'RC-D'!K10</f>
        <v>1243880870.5746748</v>
      </c>
      <c r="L10" s="142">
        <f>'RC-D'!L10</f>
        <v>0</v>
      </c>
      <c r="M10" s="142">
        <f>'RC-D'!M10</f>
        <v>0</v>
      </c>
      <c r="N10" s="143">
        <f>'RC-D'!N10</f>
        <v>0</v>
      </c>
      <c r="O10" s="143">
        <f>'RC-D'!O10</f>
        <v>747013126.71890008</v>
      </c>
      <c r="P10" s="143">
        <f>'RC-D'!P10</f>
        <v>849372950.12905586</v>
      </c>
      <c r="Q10" s="143">
        <f>'RC-D'!Q10</f>
        <v>1596386076.8479559</v>
      </c>
    </row>
    <row r="11" spans="1:17" x14ac:dyDescent="0.3">
      <c r="A11" s="149"/>
      <c r="B11" s="90" t="s">
        <v>252</v>
      </c>
      <c r="C11" s="144">
        <f>'RC-D'!C11</f>
        <v>556311210.1286</v>
      </c>
      <c r="D11" s="144">
        <f>'RC-D'!D11</f>
        <v>703358107.06621969</v>
      </c>
      <c r="E11" s="143">
        <f>'RC-D'!E11</f>
        <v>1259669317.1948197</v>
      </c>
      <c r="F11" s="144">
        <f>'RC-D'!F11</f>
        <v>266672022.03000003</v>
      </c>
      <c r="G11" s="144">
        <f>'RC-D'!G11</f>
        <v>66714128.506887913</v>
      </c>
      <c r="H11" s="143">
        <f>'RC-D'!H11</f>
        <v>333386150.53688794</v>
      </c>
      <c r="I11" s="144">
        <f>'RC-D'!I11</f>
        <v>145340355.91800001</v>
      </c>
      <c r="J11" s="144">
        <f>'RC-D'!J11</f>
        <v>132052380.78685495</v>
      </c>
      <c r="K11" s="143">
        <f>'RC-D'!K11</f>
        <v>277392736.70485497</v>
      </c>
      <c r="L11" s="144">
        <f>'RC-D'!L11</f>
        <v>5451826668.3726425</v>
      </c>
      <c r="M11" s="144">
        <f>'RC-D'!M11</f>
        <v>158130636.23252392</v>
      </c>
      <c r="N11" s="143">
        <f>'RC-D'!N11</f>
        <v>5609957304.6051664</v>
      </c>
      <c r="O11" s="143">
        <f>'RC-D'!O11</f>
        <v>6420150256.4492426</v>
      </c>
      <c r="P11" s="143">
        <f>'RC-D'!P11</f>
        <v>1060255252.5924854</v>
      </c>
      <c r="Q11" s="143">
        <f>'RC-D'!Q11</f>
        <v>7480405509.041728</v>
      </c>
    </row>
    <row r="12" spans="1:17" x14ac:dyDescent="0.3">
      <c r="A12" s="149"/>
      <c r="B12" s="93" t="s">
        <v>253</v>
      </c>
      <c r="C12" s="142">
        <f>'RC-D'!C12</f>
        <v>552150967.28209996</v>
      </c>
      <c r="D12" s="142">
        <f>'RC-D'!D12</f>
        <v>573021158.48691392</v>
      </c>
      <c r="E12" s="143">
        <f>'RC-D'!E12</f>
        <v>1125172125.7690139</v>
      </c>
      <c r="F12" s="142">
        <f>'RC-D'!F12</f>
        <v>266210833.28000006</v>
      </c>
      <c r="G12" s="142">
        <f>'RC-D'!G12</f>
        <v>54941259.406477958</v>
      </c>
      <c r="H12" s="143">
        <f>'RC-D'!H12</f>
        <v>321152092.68647802</v>
      </c>
      <c r="I12" s="142">
        <f>'RC-D'!I12</f>
        <v>145340355.91799998</v>
      </c>
      <c r="J12" s="142">
        <f>'RC-D'!J12</f>
        <v>113386408.10324499</v>
      </c>
      <c r="K12" s="143">
        <f>'RC-D'!K12</f>
        <v>258726764.02124497</v>
      </c>
      <c r="L12" s="142">
        <f>'RC-D'!L12</f>
        <v>5451574210.6607428</v>
      </c>
      <c r="M12" s="142">
        <f>'RC-D'!M12</f>
        <v>150277302.80335522</v>
      </c>
      <c r="N12" s="143">
        <f>'RC-D'!N12</f>
        <v>5601851513.464098</v>
      </c>
      <c r="O12" s="143">
        <f>'RC-D'!O12</f>
        <v>6415276367.1408443</v>
      </c>
      <c r="P12" s="143">
        <f>'RC-D'!P12</f>
        <v>891626128.79999161</v>
      </c>
      <c r="Q12" s="143">
        <f>'RC-D'!Q12</f>
        <v>7306902495.940836</v>
      </c>
    </row>
    <row r="13" spans="1:17" x14ac:dyDescent="0.3">
      <c r="A13" s="149"/>
      <c r="B13" s="93" t="s">
        <v>254</v>
      </c>
      <c r="C13" s="142">
        <f>'RC-D'!C13</f>
        <v>4160242.8465</v>
      </c>
      <c r="D13" s="142">
        <f>'RC-D'!D13</f>
        <v>130336948.57930599</v>
      </c>
      <c r="E13" s="143">
        <f>'RC-D'!E13</f>
        <v>134497191.42580599</v>
      </c>
      <c r="F13" s="142">
        <f>'RC-D'!F13</f>
        <v>461188.75</v>
      </c>
      <c r="G13" s="142">
        <f>'RC-D'!G13</f>
        <v>11772869.100409999</v>
      </c>
      <c r="H13" s="143">
        <f>'RC-D'!H13</f>
        <v>12234057.850409999</v>
      </c>
      <c r="I13" s="142">
        <f>'RC-D'!I13</f>
        <v>0</v>
      </c>
      <c r="J13" s="142">
        <f>'RC-D'!J13</f>
        <v>18665972.68361</v>
      </c>
      <c r="K13" s="143">
        <f>'RC-D'!K13</f>
        <v>18665972.68361</v>
      </c>
      <c r="L13" s="142">
        <f>'RC-D'!L13</f>
        <v>252457.71189999999</v>
      </c>
      <c r="M13" s="142">
        <f>'RC-D'!M13</f>
        <v>7853333.4291681591</v>
      </c>
      <c r="N13" s="143">
        <f>'RC-D'!N13</f>
        <v>8105791.1410681596</v>
      </c>
      <c r="O13" s="143">
        <f>'RC-D'!O13</f>
        <v>4873889.3084000004</v>
      </c>
      <c r="P13" s="143">
        <f>'RC-D'!P13</f>
        <v>168629123.792494</v>
      </c>
      <c r="Q13" s="143">
        <f>'RC-D'!Q13</f>
        <v>173503013.100894</v>
      </c>
    </row>
    <row r="14" spans="1:17" x14ac:dyDescent="0.3">
      <c r="A14" s="149"/>
      <c r="B14" s="94" t="s">
        <v>255</v>
      </c>
      <c r="C14" s="144">
        <f>'RC-D'!C14</f>
        <v>678311859.68859994</v>
      </c>
      <c r="D14" s="144">
        <f>'RC-D'!D14</f>
        <v>1428279546.3880348</v>
      </c>
      <c r="E14" s="143">
        <f>'RC-D'!E14</f>
        <v>2106591406.0766349</v>
      </c>
      <c r="F14" s="144">
        <f>'RC-D'!F14</f>
        <v>266692633.61000001</v>
      </c>
      <c r="G14" s="144">
        <f>'RC-D'!G14</f>
        <v>72614942.476888001</v>
      </c>
      <c r="H14" s="143">
        <f>'RC-D'!H14</f>
        <v>339307576.08688802</v>
      </c>
      <c r="I14" s="144">
        <f>'RC-D'!I14</f>
        <v>1388645988.9036026</v>
      </c>
      <c r="J14" s="144">
        <f>'RC-D'!J14</f>
        <v>731400431.66392541</v>
      </c>
      <c r="K14" s="143">
        <f>'RC-D'!K14</f>
        <v>2120046420.567528</v>
      </c>
      <c r="L14" s="144">
        <f>'RC-D'!L14</f>
        <v>5451826668.3726425</v>
      </c>
      <c r="M14" s="144">
        <f>'RC-D'!M14</f>
        <v>158130636.23252487</v>
      </c>
      <c r="N14" s="143">
        <f>'RC-D'!N14</f>
        <v>5609957304.6051674</v>
      </c>
      <c r="O14" s="143">
        <f>'RC-D'!O14</f>
        <v>7785477150.5748434</v>
      </c>
      <c r="P14" s="143">
        <f>'RC-D'!P14</f>
        <v>2390425556.7613764</v>
      </c>
      <c r="Q14" s="143">
        <f>'RC-D'!Q14</f>
        <v>10175902707.33622</v>
      </c>
    </row>
    <row r="15" spans="1:17" x14ac:dyDescent="0.3">
      <c r="A15" s="149"/>
      <c r="B15" s="140" t="s">
        <v>256</v>
      </c>
      <c r="C15" s="145"/>
      <c r="D15" s="145"/>
      <c r="E15" s="146"/>
      <c r="F15" s="145"/>
      <c r="G15" s="145"/>
      <c r="H15" s="145"/>
      <c r="I15" s="145"/>
      <c r="J15" s="145"/>
      <c r="K15" s="145"/>
      <c r="L15" s="146"/>
      <c r="M15" s="145"/>
      <c r="N15" s="145"/>
      <c r="O15" s="145"/>
      <c r="P15" s="145"/>
      <c r="Q15" s="145"/>
    </row>
    <row r="16" spans="1:17" x14ac:dyDescent="0.3">
      <c r="A16" s="149"/>
      <c r="B16" s="89" t="s">
        <v>25</v>
      </c>
      <c r="C16" s="144">
        <f>'RC-D'!C16</f>
        <v>7258830646.6900005</v>
      </c>
      <c r="D16" s="144">
        <f>'RC-D'!D16</f>
        <v>5121234918.4412441</v>
      </c>
      <c r="E16" s="143">
        <f>'RC-D'!E16</f>
        <v>12380065565.131245</v>
      </c>
      <c r="F16" s="144">
        <f>'RC-D'!F16</f>
        <v>4294224332.3599997</v>
      </c>
      <c r="G16" s="144">
        <f>'RC-D'!G16</f>
        <v>2155565023.6926441</v>
      </c>
      <c r="H16" s="143">
        <f>'RC-D'!H16</f>
        <v>6449789356.0526438</v>
      </c>
      <c r="I16" s="144">
        <f>'RC-D'!I16</f>
        <v>5297558034.7301006</v>
      </c>
      <c r="J16" s="144">
        <f>'RC-D'!J16</f>
        <v>1104007012.5860395</v>
      </c>
      <c r="K16" s="143">
        <f>'RC-D'!K16</f>
        <v>6401565047.3161402</v>
      </c>
      <c r="L16" s="144">
        <f>'RC-D'!L16</f>
        <v>2633224248.2098999</v>
      </c>
      <c r="M16" s="144">
        <f>'RC-D'!M16</f>
        <v>517941716.61288786</v>
      </c>
      <c r="N16" s="143">
        <f>'RC-D'!N16</f>
        <v>3151165964.8227878</v>
      </c>
      <c r="O16" s="143">
        <f>'RC-D'!O16</f>
        <v>19483837261.989994</v>
      </c>
      <c r="P16" s="143">
        <f>'RC-D'!P16</f>
        <v>8898748671.33284</v>
      </c>
      <c r="Q16" s="143">
        <f>'RC-D'!Q16</f>
        <v>28382585933.322834</v>
      </c>
    </row>
    <row r="17" spans="1:17" x14ac:dyDescent="0.3">
      <c r="A17" s="149"/>
      <c r="B17" s="95" t="s">
        <v>257</v>
      </c>
      <c r="C17" s="147">
        <f>'RC-D'!C17</f>
        <v>7182179523.8500004</v>
      </c>
      <c r="D17" s="147">
        <f>'RC-D'!D17</f>
        <v>4105860605.0466747</v>
      </c>
      <c r="E17" s="143">
        <f>'RC-D'!E17</f>
        <v>11288040128.896675</v>
      </c>
      <c r="F17" s="147">
        <f>'RC-D'!F17</f>
        <v>4252296513.3899999</v>
      </c>
      <c r="G17" s="147">
        <f>'RC-D'!G17</f>
        <v>2022956078.2774911</v>
      </c>
      <c r="H17" s="143">
        <f>'RC-D'!H17</f>
        <v>6275252591.667491</v>
      </c>
      <c r="I17" s="147">
        <f>'RC-D'!I17</f>
        <v>5296617265.6900997</v>
      </c>
      <c r="J17" s="147">
        <f>'RC-D'!J17</f>
        <v>1051454823.8076143</v>
      </c>
      <c r="K17" s="143">
        <f>'RC-D'!K17</f>
        <v>6348072089.497714</v>
      </c>
      <c r="L17" s="147">
        <f>'RC-D'!L17</f>
        <v>2627951086.2599001</v>
      </c>
      <c r="M17" s="147">
        <f>'RC-D'!M17</f>
        <v>382339908.6686306</v>
      </c>
      <c r="N17" s="143">
        <f>'RC-D'!N17</f>
        <v>3010290994.9285307</v>
      </c>
      <c r="O17" s="143">
        <f>'RC-D'!O17</f>
        <v>19359044389.190002</v>
      </c>
      <c r="P17" s="143">
        <f>'RC-D'!P17</f>
        <v>7562611415.8003731</v>
      </c>
      <c r="Q17" s="143">
        <f>'RC-D'!Q17</f>
        <v>26921655804.990376</v>
      </c>
    </row>
    <row r="18" spans="1:17" x14ac:dyDescent="0.3">
      <c r="A18" s="149"/>
      <c r="B18" s="95" t="s">
        <v>258</v>
      </c>
      <c r="C18" s="147">
        <f>'RC-D'!C18</f>
        <v>76651122.840000033</v>
      </c>
      <c r="D18" s="147">
        <f>'RC-D'!D18</f>
        <v>1015374313.3945709</v>
      </c>
      <c r="E18" s="143">
        <f>'RC-D'!E18</f>
        <v>1092025436.234571</v>
      </c>
      <c r="F18" s="147">
        <f>'RC-D'!F18</f>
        <v>41927818.969999999</v>
      </c>
      <c r="G18" s="147">
        <f>'RC-D'!G18</f>
        <v>132608945.415153</v>
      </c>
      <c r="H18" s="143">
        <f>'RC-D'!H18</f>
        <v>174536764.385153</v>
      </c>
      <c r="I18" s="147">
        <f>'RC-D'!I18</f>
        <v>940769.04</v>
      </c>
      <c r="J18" s="147">
        <f>'RC-D'!J18</f>
        <v>52552188.778419994</v>
      </c>
      <c r="K18" s="143">
        <f>'RC-D'!K18</f>
        <v>53492957.818419993</v>
      </c>
      <c r="L18" s="147">
        <f>'RC-D'!L18</f>
        <v>5273161.95</v>
      </c>
      <c r="M18" s="147">
        <f>'RC-D'!M18</f>
        <v>135601807.94425702</v>
      </c>
      <c r="N18" s="143">
        <f>'RC-D'!N18</f>
        <v>140874969.89425701</v>
      </c>
      <c r="O18" s="143">
        <f>'RC-D'!O18</f>
        <v>124792872.8</v>
      </c>
      <c r="P18" s="143">
        <f>'RC-D'!P18</f>
        <v>1336137255.5324008</v>
      </c>
      <c r="Q18" s="143">
        <f>'RC-D'!Q18</f>
        <v>1460930128.3324008</v>
      </c>
    </row>
    <row r="19" spans="1:17" x14ac:dyDescent="0.3">
      <c r="A19" s="150"/>
      <c r="B19" s="89" t="s">
        <v>8</v>
      </c>
      <c r="C19" s="144">
        <f>'RC-D'!C19</f>
        <v>4459398810.2539892</v>
      </c>
      <c r="D19" s="144">
        <f>'RC-D'!D19</f>
        <v>7910324181.8323832</v>
      </c>
      <c r="E19" s="143">
        <f>'RC-D'!E19</f>
        <v>12369722992.086372</v>
      </c>
      <c r="F19" s="144">
        <f>'RC-D'!F19</f>
        <v>1705064143.6537077</v>
      </c>
      <c r="G19" s="144">
        <f>'RC-D'!G19</f>
        <v>3805412914.2731485</v>
      </c>
      <c r="H19" s="143">
        <f>'RC-D'!H19</f>
        <v>5510477057.926856</v>
      </c>
      <c r="I19" s="144">
        <f>'RC-D'!I19</f>
        <v>7799124619.8814726</v>
      </c>
      <c r="J19" s="144">
        <f>'RC-D'!J19</f>
        <v>8345037722.3392839</v>
      </c>
      <c r="K19" s="143">
        <f>'RC-D'!K19</f>
        <v>16144162342.220757</v>
      </c>
      <c r="L19" s="144">
        <f>'RC-D'!L19</f>
        <v>2786999389.2249994</v>
      </c>
      <c r="M19" s="144">
        <f>'RC-D'!M19</f>
        <v>2726829487.8045378</v>
      </c>
      <c r="N19" s="143">
        <f>'RC-D'!N19</f>
        <v>5513828877.0295372</v>
      </c>
      <c r="O19" s="143">
        <f>'RC-D'!O19</f>
        <v>16750586963.014168</v>
      </c>
      <c r="P19" s="143">
        <f>'RC-D'!P19</f>
        <v>22787604306.249336</v>
      </c>
      <c r="Q19" s="143">
        <f>'RC-D'!Q19</f>
        <v>39538191269.263504</v>
      </c>
    </row>
    <row r="20" spans="1:17" x14ac:dyDescent="0.3">
      <c r="B20" s="95" t="s">
        <v>259</v>
      </c>
      <c r="C20" s="147">
        <f>'RC-D'!C20</f>
        <v>3953497767.1049891</v>
      </c>
      <c r="D20" s="147">
        <f>'RC-D'!D20</f>
        <v>3956454694.0053415</v>
      </c>
      <c r="E20" s="143">
        <f>'RC-D'!E20</f>
        <v>7909952461.1103306</v>
      </c>
      <c r="F20" s="147">
        <f>'RC-D'!F20</f>
        <v>1364008577.5437081</v>
      </c>
      <c r="G20" s="147">
        <f>'RC-D'!G20</f>
        <v>2668517020.3260288</v>
      </c>
      <c r="H20" s="143">
        <f>'RC-D'!H20</f>
        <v>4032525597.8697367</v>
      </c>
      <c r="I20" s="147">
        <f>'RC-D'!I20</f>
        <v>6189902430.5402718</v>
      </c>
      <c r="J20" s="147">
        <f>'RC-D'!J20</f>
        <v>6108972714.4309788</v>
      </c>
      <c r="K20" s="143">
        <f>'RC-D'!K20</f>
        <v>12298875144.971251</v>
      </c>
      <c r="L20" s="147">
        <f>'RC-D'!L20</f>
        <v>2158512167.6319003</v>
      </c>
      <c r="M20" s="147">
        <f>'RC-D'!M20</f>
        <v>1878691236.8757267</v>
      </c>
      <c r="N20" s="143">
        <f>'RC-D'!N20</f>
        <v>4037203404.507627</v>
      </c>
      <c r="O20" s="143">
        <f>'RC-D'!O20</f>
        <v>13665920942.820866</v>
      </c>
      <c r="P20" s="143">
        <f>'RC-D'!P20</f>
        <v>14612635665.638084</v>
      </c>
      <c r="Q20" s="143">
        <f>'RC-D'!Q20</f>
        <v>28278556608.45895</v>
      </c>
    </row>
    <row r="21" spans="1:17" x14ac:dyDescent="0.3">
      <c r="B21" s="95" t="s">
        <v>260</v>
      </c>
      <c r="C21" s="147">
        <f>'RC-D'!C21</f>
        <v>505901043.14900005</v>
      </c>
      <c r="D21" s="147">
        <f>'RC-D'!D21</f>
        <v>3953869487.8270407</v>
      </c>
      <c r="E21" s="143">
        <f>'RC-D'!E21</f>
        <v>4459770530.9760408</v>
      </c>
      <c r="F21" s="147">
        <f>'RC-D'!F21</f>
        <v>341055566.11000001</v>
      </c>
      <c r="G21" s="147">
        <f>'RC-D'!G21</f>
        <v>1136895893.9471231</v>
      </c>
      <c r="H21" s="143">
        <f>'RC-D'!H21</f>
        <v>1477951460.0571229</v>
      </c>
      <c r="I21" s="147">
        <f>'RC-D'!I21</f>
        <v>1609222189.3412008</v>
      </c>
      <c r="J21" s="147">
        <f>'RC-D'!J21</f>
        <v>2236065007.9083123</v>
      </c>
      <c r="K21" s="143">
        <f>'RC-D'!K21</f>
        <v>3845287197.2495131</v>
      </c>
      <c r="L21" s="147">
        <f>'RC-D'!L21</f>
        <v>628487221.59309995</v>
      </c>
      <c r="M21" s="147">
        <f>'RC-D'!M21</f>
        <v>848138250.92880809</v>
      </c>
      <c r="N21" s="143">
        <f>'RC-D'!N21</f>
        <v>1476625472.521908</v>
      </c>
      <c r="O21" s="143">
        <f>'RC-D'!O21</f>
        <v>3084666020.1933012</v>
      </c>
      <c r="P21" s="143">
        <f>'RC-D'!P21</f>
        <v>8174968640.6112852</v>
      </c>
      <c r="Q21" s="143">
        <f>'RC-D'!Q21</f>
        <v>11259634660.804586</v>
      </c>
    </row>
    <row r="22" spans="1:17" x14ac:dyDescent="0.3">
      <c r="B22" s="96" t="s">
        <v>261</v>
      </c>
      <c r="C22" s="148">
        <f>'RC-D'!C22</f>
        <v>11718229456.943991</v>
      </c>
      <c r="D22" s="148">
        <f>'RC-D'!D22</f>
        <v>13031559100.273642</v>
      </c>
      <c r="E22" s="143">
        <f>'RC-D'!E22</f>
        <v>24749788557.217632</v>
      </c>
      <c r="F22" s="148">
        <f>'RC-D'!F22</f>
        <v>5999288476.0137043</v>
      </c>
      <c r="G22" s="148">
        <f>'RC-D'!G22</f>
        <v>5960977937.9657955</v>
      </c>
      <c r="H22" s="143">
        <f>'RC-D'!H22</f>
        <v>11960266413.9795</v>
      </c>
      <c r="I22" s="148">
        <f>'RC-D'!I22</f>
        <v>13096682654.611574</v>
      </c>
      <c r="J22" s="148">
        <f>'RC-D'!J22</f>
        <v>9449044734.9253254</v>
      </c>
      <c r="K22" s="143">
        <f>'RC-D'!K22</f>
        <v>22545727389.5369</v>
      </c>
      <c r="L22" s="148">
        <f>'RC-D'!L22</f>
        <v>5420223637.4349003</v>
      </c>
      <c r="M22" s="148">
        <f>'RC-D'!M22</f>
        <v>3244771204.4174194</v>
      </c>
      <c r="N22" s="143">
        <f>'RC-D'!N22</f>
        <v>8664994841.8523197</v>
      </c>
      <c r="O22" s="143">
        <f>'RC-D'!O22</f>
        <v>36234424225.004196</v>
      </c>
      <c r="P22" s="143">
        <f>'RC-D'!P22</f>
        <v>31686352977.582169</v>
      </c>
      <c r="Q22" s="143">
        <f>'RC-D'!Q22</f>
        <v>67920777202.586365</v>
      </c>
    </row>
    <row r="23" spans="1:17" x14ac:dyDescent="0.3">
      <c r="B23" s="151" t="s">
        <v>26</v>
      </c>
      <c r="C23" s="152">
        <f>'RC-D'!C23</f>
        <v>12396541316.632587</v>
      </c>
      <c r="D23" s="152">
        <f>'RC-D'!D23</f>
        <v>14459838646.661625</v>
      </c>
      <c r="E23" s="152">
        <f>'RC-D'!E23</f>
        <v>26856379963.294212</v>
      </c>
      <c r="F23" s="152">
        <f>'RC-D'!F23</f>
        <v>6265981109.6237059</v>
      </c>
      <c r="G23" s="152">
        <f>'RC-D'!G23</f>
        <v>6033592880.4426851</v>
      </c>
      <c r="H23" s="152">
        <f>'RC-D'!H23</f>
        <v>12299573990.066391</v>
      </c>
      <c r="I23" s="152">
        <f>'RC-D'!I23</f>
        <v>14485328643.515175</v>
      </c>
      <c r="J23" s="152">
        <f>'RC-D'!J23</f>
        <v>10180445166.589252</v>
      </c>
      <c r="K23" s="152">
        <f>'RC-D'!K23</f>
        <v>24665773810.104427</v>
      </c>
      <c r="L23" s="152">
        <f>'RC-D'!L23</f>
        <v>10872050305.807543</v>
      </c>
      <c r="M23" s="152">
        <f>'RC-D'!M23</f>
        <v>3402901840.6499329</v>
      </c>
      <c r="N23" s="152">
        <f>'RC-D'!N23</f>
        <v>14274952146.457476</v>
      </c>
      <c r="O23" s="152">
        <f>'RC-D'!O23</f>
        <v>44019901375.579048</v>
      </c>
      <c r="P23" s="152">
        <f>'RC-D'!P23</f>
        <v>34076778534.343544</v>
      </c>
      <c r="Q23" s="152">
        <f>'RC-D'!Q23</f>
        <v>78096679909.922592</v>
      </c>
    </row>
  </sheetData>
  <mergeCells count="7">
    <mergeCell ref="O4:Q4"/>
    <mergeCell ref="A4:A5"/>
    <mergeCell ref="B4:B5"/>
    <mergeCell ref="C4:E4"/>
    <mergeCell ref="F4:H4"/>
    <mergeCell ref="I4:K4"/>
    <mergeCell ref="L4:N4"/>
  </mergeCells>
  <pageMargins left="0.25" right="0.25" top="0.75" bottom="0.75" header="0.3" footer="0.3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50"/>
  </sheetPr>
  <dimension ref="A1:AB53"/>
  <sheetViews>
    <sheetView view="pageBreakPreview" zoomScaleNormal="115" zoomScaleSheetLayoutView="100" workbookViewId="0">
      <selection activeCell="B53" sqref="B53"/>
    </sheetView>
  </sheetViews>
  <sheetFormatPr defaultColWidth="8.7265625" defaultRowHeight="13" x14ac:dyDescent="0.3"/>
  <cols>
    <col min="1" max="1" width="59.7265625" style="104" customWidth="1"/>
    <col min="2" max="2" width="18.1796875" style="104" bestFit="1" customWidth="1"/>
    <col min="3" max="4" width="9.81640625" style="104" bestFit="1" customWidth="1"/>
    <col min="5" max="7" width="8.81640625" style="104" bestFit="1" customWidth="1"/>
    <col min="8" max="13" width="8.7265625" style="104"/>
    <col min="14" max="16" width="8.81640625" style="104" bestFit="1" customWidth="1"/>
    <col min="17" max="19" width="9.81640625" style="104" bestFit="1" customWidth="1"/>
    <col min="20" max="28" width="8.81640625" style="104" bestFit="1" customWidth="1"/>
    <col min="29" max="16384" width="8.7265625" style="104"/>
  </cols>
  <sheetData>
    <row r="1" spans="1:28" x14ac:dyDescent="0.3">
      <c r="A1" s="107" t="s">
        <v>211</v>
      </c>
    </row>
    <row r="2" spans="1:28" x14ac:dyDescent="0.3">
      <c r="A2" s="66"/>
    </row>
    <row r="3" spans="1:28" x14ac:dyDescent="0.3">
      <c r="A3" s="66">
        <f>BS!B3</f>
        <v>46265</v>
      </c>
    </row>
    <row r="4" spans="1:28" x14ac:dyDescent="0.3">
      <c r="A4" s="160" t="s">
        <v>262</v>
      </c>
    </row>
    <row r="5" spans="1:28" ht="87" customHeight="1" x14ac:dyDescent="0.3">
      <c r="A5" s="218" t="s">
        <v>210</v>
      </c>
      <c r="B5" s="219" t="s">
        <v>183</v>
      </c>
      <c r="C5" s="219"/>
      <c r="D5" s="219"/>
      <c r="E5" s="219" t="s">
        <v>184</v>
      </c>
      <c r="F5" s="219"/>
      <c r="G5" s="219"/>
      <c r="H5" s="219" t="s">
        <v>185</v>
      </c>
      <c r="I5" s="219"/>
      <c r="J5" s="219"/>
      <c r="K5" s="219" t="s">
        <v>186</v>
      </c>
      <c r="L5" s="219"/>
      <c r="M5" s="219"/>
      <c r="N5" s="219" t="s">
        <v>187</v>
      </c>
      <c r="O5" s="219"/>
      <c r="P5" s="219"/>
      <c r="Q5" s="217" t="s">
        <v>188</v>
      </c>
      <c r="R5" s="217"/>
      <c r="S5" s="217"/>
      <c r="T5" s="217" t="s">
        <v>189</v>
      </c>
      <c r="U5" s="217"/>
      <c r="V5" s="217"/>
      <c r="W5" s="217" t="s">
        <v>190</v>
      </c>
      <c r="X5" s="217"/>
      <c r="Y5" s="217"/>
      <c r="Z5" s="217" t="s">
        <v>191</v>
      </c>
      <c r="AA5" s="217"/>
      <c r="AB5" s="217"/>
    </row>
    <row r="6" spans="1:28" x14ac:dyDescent="0.3">
      <c r="A6" s="218"/>
      <c r="B6" s="105" t="s">
        <v>22</v>
      </c>
      <c r="C6" s="105" t="s">
        <v>23</v>
      </c>
      <c r="D6" s="105" t="s">
        <v>66</v>
      </c>
      <c r="E6" s="105" t="s">
        <v>22</v>
      </c>
      <c r="F6" s="105" t="s">
        <v>23</v>
      </c>
      <c r="G6" s="105" t="s">
        <v>66</v>
      </c>
      <c r="H6" s="105" t="s">
        <v>22</v>
      </c>
      <c r="I6" s="105" t="s">
        <v>23</v>
      </c>
      <c r="J6" s="105" t="s">
        <v>66</v>
      </c>
      <c r="K6" s="105" t="s">
        <v>22</v>
      </c>
      <c r="L6" s="105" t="s">
        <v>23</v>
      </c>
      <c r="M6" s="105" t="s">
        <v>66</v>
      </c>
      <c r="N6" s="105" t="s">
        <v>22</v>
      </c>
      <c r="O6" s="105" t="s">
        <v>23</v>
      </c>
      <c r="P6" s="105" t="s">
        <v>66</v>
      </c>
      <c r="Q6" s="105" t="s">
        <v>22</v>
      </c>
      <c r="R6" s="105" t="s">
        <v>23</v>
      </c>
      <c r="S6" s="105" t="s">
        <v>66</v>
      </c>
      <c r="T6" s="105" t="s">
        <v>22</v>
      </c>
      <c r="U6" s="105" t="s">
        <v>23</v>
      </c>
      <c r="V6" s="105" t="s">
        <v>66</v>
      </c>
      <c r="W6" s="105" t="s">
        <v>22</v>
      </c>
      <c r="X6" s="105" t="s">
        <v>23</v>
      </c>
      <c r="Y6" s="105" t="s">
        <v>66</v>
      </c>
      <c r="Z6" s="105" t="s">
        <v>22</v>
      </c>
      <c r="AA6" s="105" t="s">
        <v>23</v>
      </c>
      <c r="AB6" s="105" t="s">
        <v>66</v>
      </c>
    </row>
    <row r="7" spans="1:28" x14ac:dyDescent="0.3">
      <c r="A7" s="100" t="s">
        <v>265</v>
      </c>
      <c r="B7" s="153">
        <v>160714766.71039999</v>
      </c>
      <c r="C7" s="153">
        <v>964804.32262500003</v>
      </c>
      <c r="D7" s="153">
        <v>161679571.033025</v>
      </c>
      <c r="E7" s="154">
        <v>0</v>
      </c>
      <c r="F7" s="154">
        <v>1019.92570428</v>
      </c>
      <c r="G7" s="154">
        <v>1019.92570428</v>
      </c>
      <c r="H7" s="106">
        <v>8.2500000000000004E-2</v>
      </c>
      <c r="I7" s="102">
        <v>9.4623399999999996E-2</v>
      </c>
      <c r="J7" s="106">
        <v>8.2571699999999998E-2</v>
      </c>
      <c r="K7" s="103">
        <v>1</v>
      </c>
      <c r="L7" s="103">
        <v>5.9248799999999999</v>
      </c>
      <c r="M7" s="103">
        <v>1.02912</v>
      </c>
      <c r="N7" s="157">
        <v>0</v>
      </c>
      <c r="O7" s="157">
        <v>0</v>
      </c>
      <c r="P7" s="157">
        <v>0</v>
      </c>
      <c r="Q7" s="157">
        <v>160714766.71039999</v>
      </c>
      <c r="R7" s="157">
        <v>964804.32262500003</v>
      </c>
      <c r="S7" s="157">
        <v>161679571.033025</v>
      </c>
      <c r="T7" s="157">
        <v>0</v>
      </c>
      <c r="U7" s="157">
        <v>0</v>
      </c>
      <c r="V7" s="157">
        <v>0</v>
      </c>
      <c r="W7" s="157">
        <v>0</v>
      </c>
      <c r="X7" s="157">
        <v>0</v>
      </c>
      <c r="Y7" s="157">
        <v>0</v>
      </c>
      <c r="Z7" s="157">
        <v>0</v>
      </c>
      <c r="AA7" s="157">
        <v>0</v>
      </c>
      <c r="AB7" s="157">
        <v>0</v>
      </c>
    </row>
    <row r="8" spans="1:28" x14ac:dyDescent="0.3">
      <c r="A8" s="99" t="s">
        <v>82</v>
      </c>
      <c r="B8" s="153">
        <v>7967232.0949999997</v>
      </c>
      <c r="C8" s="153">
        <v>35295827.586527139</v>
      </c>
      <c r="D8" s="153">
        <v>43263059.681527138</v>
      </c>
      <c r="E8" s="154">
        <v>224503.88203168998</v>
      </c>
      <c r="F8" s="154">
        <v>493023.91988132003</v>
      </c>
      <c r="G8" s="154">
        <v>717527.80191300996</v>
      </c>
      <c r="H8" s="106">
        <v>0.17153399999999999</v>
      </c>
      <c r="I8" s="102">
        <v>9.2222646001595007E-2</v>
      </c>
      <c r="J8" s="106">
        <v>0.106604</v>
      </c>
      <c r="K8" s="103">
        <v>45.6325</v>
      </c>
      <c r="L8" s="103">
        <v>50.828179803216209</v>
      </c>
      <c r="M8" s="103">
        <v>49.886200000000002</v>
      </c>
      <c r="N8" s="157">
        <v>124969.95</v>
      </c>
      <c r="O8" s="157">
        <v>0</v>
      </c>
      <c r="P8" s="157">
        <v>124969.95</v>
      </c>
      <c r="Q8" s="157">
        <v>7597461.3049999997</v>
      </c>
      <c r="R8" s="157">
        <v>35295827.586527139</v>
      </c>
      <c r="S8" s="157">
        <v>42893288.891527139</v>
      </c>
      <c r="T8" s="157">
        <v>60052.94</v>
      </c>
      <c r="U8" s="157">
        <v>0</v>
      </c>
      <c r="V8" s="157">
        <v>60052.94</v>
      </c>
      <c r="W8" s="157">
        <v>309717.85000000003</v>
      </c>
      <c r="X8" s="157">
        <v>0</v>
      </c>
      <c r="Y8" s="157">
        <v>309717.85000000003</v>
      </c>
      <c r="Z8" s="157">
        <v>0</v>
      </c>
      <c r="AA8" s="157">
        <v>0</v>
      </c>
      <c r="AB8" s="157">
        <v>0</v>
      </c>
    </row>
    <row r="9" spans="1:28" x14ac:dyDescent="0.3">
      <c r="A9" s="99" t="s">
        <v>83</v>
      </c>
      <c r="B9" s="153">
        <v>1059048811.0566001</v>
      </c>
      <c r="C9" s="153">
        <v>346389176.23311096</v>
      </c>
      <c r="D9" s="153">
        <v>1405437987.289711</v>
      </c>
      <c r="E9" s="154">
        <v>2419917.8057977199</v>
      </c>
      <c r="F9" s="154">
        <v>801069.06456275005</v>
      </c>
      <c r="G9" s="154">
        <v>3220986.8703604699</v>
      </c>
      <c r="H9" s="106">
        <v>0.113778</v>
      </c>
      <c r="I9" s="102">
        <v>0.10788628283242707</v>
      </c>
      <c r="J9" s="106">
        <v>0.11233700000000001</v>
      </c>
      <c r="K9" s="103">
        <v>23.889299999999999</v>
      </c>
      <c r="L9" s="103">
        <v>47.47787747271186</v>
      </c>
      <c r="M9" s="103">
        <v>29.620100000000001</v>
      </c>
      <c r="N9" s="157">
        <v>633696.27</v>
      </c>
      <c r="O9" s="157">
        <v>216544.9</v>
      </c>
      <c r="P9" s="157">
        <v>850241.17</v>
      </c>
      <c r="Q9" s="157">
        <v>1053684380.8657001</v>
      </c>
      <c r="R9" s="157">
        <v>343233368.800111</v>
      </c>
      <c r="S9" s="157">
        <v>1396917749.6658111</v>
      </c>
      <c r="T9" s="157">
        <v>2160291.6695999899</v>
      </c>
      <c r="U9" s="157">
        <v>2937061.3189000003</v>
      </c>
      <c r="V9" s="157">
        <v>5097352.9884999897</v>
      </c>
      <c r="W9" s="157">
        <v>2207654.9431000003</v>
      </c>
      <c r="X9" s="157">
        <v>161127.58410000001</v>
      </c>
      <c r="Y9" s="157">
        <v>2368782.5272000004</v>
      </c>
      <c r="Z9" s="157">
        <v>996483.57819999999</v>
      </c>
      <c r="AA9" s="157">
        <v>57618.53</v>
      </c>
      <c r="AB9" s="157">
        <v>1054102.1081999999</v>
      </c>
    </row>
    <row r="10" spans="1:28" x14ac:dyDescent="0.3">
      <c r="A10" s="99" t="s">
        <v>192</v>
      </c>
      <c r="B10" s="153">
        <v>276456388.81489998</v>
      </c>
      <c r="C10" s="153">
        <v>4423356.0992999999</v>
      </c>
      <c r="D10" s="153">
        <v>280879744.91420001</v>
      </c>
      <c r="E10" s="154">
        <v>924286.02670000005</v>
      </c>
      <c r="F10" s="154">
        <v>10760.8956</v>
      </c>
      <c r="G10" s="154">
        <v>935046.92230000009</v>
      </c>
      <c r="H10" s="106">
        <v>0.14239399999999999</v>
      </c>
      <c r="I10" s="102">
        <v>9.3373100000000001E-2</v>
      </c>
      <c r="J10" s="106">
        <v>0.14166400000000001</v>
      </c>
      <c r="K10" s="103">
        <v>26.614599999999999</v>
      </c>
      <c r="L10" s="103">
        <v>100.187</v>
      </c>
      <c r="M10" s="103">
        <v>27.776800000000001</v>
      </c>
      <c r="N10" s="157">
        <v>2654.11</v>
      </c>
      <c r="O10" s="157">
        <v>0</v>
      </c>
      <c r="P10" s="157">
        <v>2654.11</v>
      </c>
      <c r="Q10" s="157">
        <v>276448849.07489997</v>
      </c>
      <c r="R10" s="157">
        <v>4423356.0992999999</v>
      </c>
      <c r="S10" s="157">
        <v>280872205.1742</v>
      </c>
      <c r="T10" s="157">
        <v>4885.63</v>
      </c>
      <c r="U10" s="157">
        <v>0</v>
      </c>
      <c r="V10" s="157">
        <v>4885.63</v>
      </c>
      <c r="W10" s="157">
        <v>2654.11</v>
      </c>
      <c r="X10" s="157">
        <v>0</v>
      </c>
      <c r="Y10" s="157">
        <v>2654.11</v>
      </c>
      <c r="Z10" s="157">
        <v>0</v>
      </c>
      <c r="AA10" s="157">
        <v>0</v>
      </c>
      <c r="AB10" s="157">
        <v>0</v>
      </c>
    </row>
    <row r="11" spans="1:28" x14ac:dyDescent="0.3">
      <c r="A11" s="99" t="s">
        <v>84</v>
      </c>
      <c r="B11" s="153">
        <v>265657726.22474116</v>
      </c>
      <c r="C11" s="153">
        <v>5115746418.5918865</v>
      </c>
      <c r="D11" s="153">
        <v>5381404144.8166275</v>
      </c>
      <c r="E11" s="154">
        <v>17163444.96732872</v>
      </c>
      <c r="F11" s="154">
        <v>25835705.439739943</v>
      </c>
      <c r="G11" s="154">
        <v>42999150.407068662</v>
      </c>
      <c r="H11" s="106">
        <v>0.136131</v>
      </c>
      <c r="I11" s="102">
        <v>0.10660215018777955</v>
      </c>
      <c r="J11" s="106">
        <v>0.107959</v>
      </c>
      <c r="K11" s="103">
        <v>45.016599999999997</v>
      </c>
      <c r="L11" s="103">
        <v>36.784833316914082</v>
      </c>
      <c r="M11" s="103">
        <v>37.159999999999997</v>
      </c>
      <c r="N11" s="157">
        <v>21251217.469999999</v>
      </c>
      <c r="O11" s="157">
        <v>73469520.639981449</v>
      </c>
      <c r="P11" s="157">
        <v>94720738.109981447</v>
      </c>
      <c r="Q11" s="157">
        <v>231969021.84930459</v>
      </c>
      <c r="R11" s="157">
        <v>4727569435.1150055</v>
      </c>
      <c r="S11" s="157">
        <v>4959538456.9643097</v>
      </c>
      <c r="T11" s="157">
        <v>3889576.6331893103</v>
      </c>
      <c r="U11" s="157">
        <v>284923397.82528001</v>
      </c>
      <c r="V11" s="157">
        <v>288812974.45846933</v>
      </c>
      <c r="W11" s="157">
        <v>29799127.74224725</v>
      </c>
      <c r="X11" s="157">
        <v>96969285.793001428</v>
      </c>
      <c r="Y11" s="157">
        <v>126768413.53524868</v>
      </c>
      <c r="Z11" s="157">
        <v>0</v>
      </c>
      <c r="AA11" s="157">
        <v>6284299.8585999999</v>
      </c>
      <c r="AB11" s="157">
        <v>6284299.8585999999</v>
      </c>
    </row>
    <row r="12" spans="1:28" x14ac:dyDescent="0.3">
      <c r="A12" s="99" t="s">
        <v>85</v>
      </c>
      <c r="B12" s="153">
        <v>642740638.16657043</v>
      </c>
      <c r="C12" s="153">
        <v>3883555389.801981</v>
      </c>
      <c r="D12" s="153">
        <v>4526296027.9685516</v>
      </c>
      <c r="E12" s="154">
        <v>5188176.4422310609</v>
      </c>
      <c r="F12" s="154">
        <v>23868145.023208123</v>
      </c>
      <c r="G12" s="154">
        <v>29056321.465439186</v>
      </c>
      <c r="H12" s="106">
        <v>0.128583</v>
      </c>
      <c r="I12" s="102">
        <v>8.9654441110855715E-2</v>
      </c>
      <c r="J12" s="106">
        <v>9.5055500000000001E-2</v>
      </c>
      <c r="K12" s="103">
        <v>95.174300000000002</v>
      </c>
      <c r="L12" s="103">
        <v>112.57495309553919</v>
      </c>
      <c r="M12" s="103">
        <v>110.05800000000001</v>
      </c>
      <c r="N12" s="157">
        <v>9697129.3321000002</v>
      </c>
      <c r="O12" s="157">
        <v>45812198.856069997</v>
      </c>
      <c r="P12" s="157">
        <v>55509328.188170001</v>
      </c>
      <c r="Q12" s="157">
        <v>597894448.90539527</v>
      </c>
      <c r="R12" s="157">
        <v>3626105138.1417394</v>
      </c>
      <c r="S12" s="157">
        <v>4223999587.0471349</v>
      </c>
      <c r="T12" s="157">
        <v>23145570.940075099</v>
      </c>
      <c r="U12" s="157">
        <v>193311855.46764636</v>
      </c>
      <c r="V12" s="157">
        <v>216457426.40772146</v>
      </c>
      <c r="W12" s="157">
        <v>19023734.3334</v>
      </c>
      <c r="X12" s="157">
        <v>62071294.365934998</v>
      </c>
      <c r="Y12" s="157">
        <v>81095028.699334994</v>
      </c>
      <c r="Z12" s="157">
        <v>2676883.9876999999</v>
      </c>
      <c r="AA12" s="157">
        <v>2067101.8266599998</v>
      </c>
      <c r="AB12" s="157">
        <v>4743985.8143600002</v>
      </c>
    </row>
    <row r="13" spans="1:28" x14ac:dyDescent="0.3">
      <c r="A13" s="99" t="s">
        <v>86</v>
      </c>
      <c r="B13" s="153">
        <v>728537237.81731844</v>
      </c>
      <c r="C13" s="153">
        <v>480247070.33400792</v>
      </c>
      <c r="D13" s="153">
        <v>1208784308.1513264</v>
      </c>
      <c r="E13" s="154">
        <v>22908480.561659202</v>
      </c>
      <c r="F13" s="154">
        <v>11799128.12969424</v>
      </c>
      <c r="G13" s="154">
        <v>34707608.69135344</v>
      </c>
      <c r="H13" s="106">
        <v>0.14146400000000001</v>
      </c>
      <c r="I13" s="102">
        <v>9.2539659380117767E-2</v>
      </c>
      <c r="J13" s="106">
        <v>0.121839</v>
      </c>
      <c r="K13" s="103">
        <v>39.823300000000003</v>
      </c>
      <c r="L13" s="103">
        <v>64.607038742622137</v>
      </c>
      <c r="M13" s="103">
        <v>49.639000000000003</v>
      </c>
      <c r="N13" s="157">
        <v>30481485.9087</v>
      </c>
      <c r="O13" s="157">
        <v>15701411.808499999</v>
      </c>
      <c r="P13" s="157">
        <v>46182897.717199996</v>
      </c>
      <c r="Q13" s="157">
        <v>609299406.0538224</v>
      </c>
      <c r="R13" s="157">
        <v>432862029.36732101</v>
      </c>
      <c r="S13" s="157">
        <v>1042161435.4211434</v>
      </c>
      <c r="T13" s="157">
        <v>70231490.558860555</v>
      </c>
      <c r="U13" s="157">
        <v>23395164.15428694</v>
      </c>
      <c r="V13" s="157">
        <v>93626654.713147491</v>
      </c>
      <c r="W13" s="157">
        <v>48349105.824635558</v>
      </c>
      <c r="X13" s="157">
        <v>23989876.812399998</v>
      </c>
      <c r="Y13" s="157">
        <v>72338982.637035549</v>
      </c>
      <c r="Z13" s="157">
        <v>657235.38</v>
      </c>
      <c r="AA13" s="157">
        <v>0</v>
      </c>
      <c r="AB13" s="157">
        <v>657235.38</v>
      </c>
    </row>
    <row r="14" spans="1:28" x14ac:dyDescent="0.3">
      <c r="A14" s="99" t="s">
        <v>87</v>
      </c>
      <c r="B14" s="153">
        <v>717339163.24166799</v>
      </c>
      <c r="C14" s="153">
        <v>1400507441.9398794</v>
      </c>
      <c r="D14" s="153">
        <v>2117846605.1815474</v>
      </c>
      <c r="E14" s="154">
        <v>30337029.660425611</v>
      </c>
      <c r="F14" s="154">
        <v>8907818.3562262002</v>
      </c>
      <c r="G14" s="154">
        <v>39244848.016651809</v>
      </c>
      <c r="H14" s="106">
        <v>0.136573</v>
      </c>
      <c r="I14" s="102">
        <v>9.569834885629365E-2</v>
      </c>
      <c r="J14" s="106">
        <v>0.109821</v>
      </c>
      <c r="K14" s="103">
        <v>63.714100000000002</v>
      </c>
      <c r="L14" s="103">
        <v>66.783394183854227</v>
      </c>
      <c r="M14" s="103">
        <v>65.709000000000003</v>
      </c>
      <c r="N14" s="157">
        <v>14414921.878672268</v>
      </c>
      <c r="O14" s="157">
        <v>31114217.605374999</v>
      </c>
      <c r="P14" s="157">
        <v>45529139.484047264</v>
      </c>
      <c r="Q14" s="157">
        <v>579947920.85250211</v>
      </c>
      <c r="R14" s="157">
        <v>1335984694.8381844</v>
      </c>
      <c r="S14" s="157">
        <v>1915932615.6906865</v>
      </c>
      <c r="T14" s="157">
        <v>25064905.185699999</v>
      </c>
      <c r="U14" s="157">
        <v>24787376.068499997</v>
      </c>
      <c r="V14" s="157">
        <v>49852281.254199997</v>
      </c>
      <c r="W14" s="157">
        <v>111743299.6934659</v>
      </c>
      <c r="X14" s="157">
        <v>37918004.495795004</v>
      </c>
      <c r="Y14" s="157">
        <v>149661304.1892609</v>
      </c>
      <c r="Z14" s="157">
        <v>583037.51</v>
      </c>
      <c r="AA14" s="157">
        <v>1817366.5374</v>
      </c>
      <c r="AB14" s="157">
        <v>2400404.0474</v>
      </c>
    </row>
    <row r="15" spans="1:28" x14ac:dyDescent="0.3">
      <c r="A15" s="99" t="s">
        <v>193</v>
      </c>
      <c r="B15" s="153">
        <v>1607032004.6100252</v>
      </c>
      <c r="C15" s="153">
        <v>1264612093.7994184</v>
      </c>
      <c r="D15" s="153">
        <v>2871644098.4094439</v>
      </c>
      <c r="E15" s="154">
        <v>28380588.155346241</v>
      </c>
      <c r="F15" s="154">
        <v>6917531.4986404013</v>
      </c>
      <c r="G15" s="154">
        <v>35298119.65398664</v>
      </c>
      <c r="H15" s="106">
        <v>0.13145399999999999</v>
      </c>
      <c r="I15" s="102">
        <v>8.373668087892755E-2</v>
      </c>
      <c r="J15" s="106">
        <v>0.11018</v>
      </c>
      <c r="K15" s="103">
        <v>52.65</v>
      </c>
      <c r="L15" s="103">
        <v>64.136018976131211</v>
      </c>
      <c r="M15" s="103">
        <v>57.374099999999999</v>
      </c>
      <c r="N15" s="157">
        <v>25874870.059676852</v>
      </c>
      <c r="O15" s="157">
        <v>28791848.764173049</v>
      </c>
      <c r="P15" s="157">
        <v>54666718.823849902</v>
      </c>
      <c r="Q15" s="157">
        <v>1523278635.608377</v>
      </c>
      <c r="R15" s="157">
        <v>1174896999.1561453</v>
      </c>
      <c r="S15" s="157">
        <v>2698175634.764523</v>
      </c>
      <c r="T15" s="157">
        <v>56801261.696442977</v>
      </c>
      <c r="U15" s="157">
        <v>81039306.068599999</v>
      </c>
      <c r="V15" s="157">
        <v>137840567.76504296</v>
      </c>
      <c r="W15" s="157">
        <v>25622149.357305072</v>
      </c>
      <c r="X15" s="157">
        <v>8409799.3839730509</v>
      </c>
      <c r="Y15" s="157">
        <v>34031948.741278127</v>
      </c>
      <c r="Z15" s="157">
        <v>1329957.9478999998</v>
      </c>
      <c r="AA15" s="157">
        <v>265989.19069999998</v>
      </c>
      <c r="AB15" s="157">
        <v>1595947.1385999997</v>
      </c>
    </row>
    <row r="16" spans="1:28" x14ac:dyDescent="0.3">
      <c r="A16" s="99" t="s">
        <v>88</v>
      </c>
      <c r="B16" s="153">
        <v>1087962707.2957118</v>
      </c>
      <c r="C16" s="153">
        <v>792767995.56166542</v>
      </c>
      <c r="D16" s="153">
        <v>1880730702.8573771</v>
      </c>
      <c r="E16" s="154">
        <v>16480573.64040266</v>
      </c>
      <c r="F16" s="154">
        <v>51613053.175477281</v>
      </c>
      <c r="G16" s="154">
        <v>68093626.815879941</v>
      </c>
      <c r="H16" s="106">
        <v>0.130492</v>
      </c>
      <c r="I16" s="102">
        <v>8.8225131817741581E-2</v>
      </c>
      <c r="J16" s="106">
        <v>0.112662</v>
      </c>
      <c r="K16" s="103">
        <v>60.979100000000003</v>
      </c>
      <c r="L16" s="103">
        <v>85.756452453169217</v>
      </c>
      <c r="M16" s="103">
        <v>71.281800000000004</v>
      </c>
      <c r="N16" s="157">
        <v>14897437.778882969</v>
      </c>
      <c r="O16" s="157">
        <v>19282960.372860759</v>
      </c>
      <c r="P16" s="157">
        <v>34180398.151743725</v>
      </c>
      <c r="Q16" s="157">
        <v>1007459890.262363</v>
      </c>
      <c r="R16" s="157">
        <v>574716577.85098338</v>
      </c>
      <c r="S16" s="157">
        <v>1582176468.1133461</v>
      </c>
      <c r="T16" s="157">
        <v>62810876.921527766</v>
      </c>
      <c r="U16" s="157">
        <v>126566785.0066213</v>
      </c>
      <c r="V16" s="157">
        <v>189377661.92814907</v>
      </c>
      <c r="W16" s="157">
        <v>12920784.927321101</v>
      </c>
      <c r="X16" s="157">
        <v>90995845.300360769</v>
      </c>
      <c r="Y16" s="157">
        <v>103916630.22768188</v>
      </c>
      <c r="Z16" s="157">
        <v>4771155.1844999995</v>
      </c>
      <c r="AA16" s="157">
        <v>488787.40370000002</v>
      </c>
      <c r="AB16" s="157">
        <v>5259942.5881999992</v>
      </c>
    </row>
    <row r="17" spans="1:28" x14ac:dyDescent="0.3">
      <c r="A17" s="99" t="s">
        <v>194</v>
      </c>
      <c r="B17" s="153">
        <v>370620945.58798194</v>
      </c>
      <c r="C17" s="153">
        <v>602716487.03583419</v>
      </c>
      <c r="D17" s="153">
        <v>973337432.62381613</v>
      </c>
      <c r="E17" s="154">
        <v>4811199.5547902705</v>
      </c>
      <c r="F17" s="154">
        <v>6174518.91717856</v>
      </c>
      <c r="G17" s="154">
        <v>10985718.47196883</v>
      </c>
      <c r="H17" s="106">
        <v>0.13204199999999999</v>
      </c>
      <c r="I17" s="102">
        <v>8.1261983108819436E-2</v>
      </c>
      <c r="J17" s="106">
        <v>0.100358</v>
      </c>
      <c r="K17" s="103">
        <v>56.692</v>
      </c>
      <c r="L17" s="103">
        <v>72.040712241199245</v>
      </c>
      <c r="M17" s="103">
        <v>66.1126</v>
      </c>
      <c r="N17" s="157">
        <v>4767972.2827621102</v>
      </c>
      <c r="O17" s="157">
        <v>3684241.7212999999</v>
      </c>
      <c r="P17" s="157">
        <v>8452214.0040621106</v>
      </c>
      <c r="Q17" s="157">
        <v>319257960.59364921</v>
      </c>
      <c r="R17" s="157">
        <v>553245498.55513418</v>
      </c>
      <c r="S17" s="157">
        <v>872503459.14878345</v>
      </c>
      <c r="T17" s="157">
        <v>45961553.199388057</v>
      </c>
      <c r="U17" s="157">
        <v>43103183.737599999</v>
      </c>
      <c r="V17" s="157">
        <v>89064736.936988056</v>
      </c>
      <c r="W17" s="157">
        <v>5349223.8649447095</v>
      </c>
      <c r="X17" s="157">
        <v>5882488.8212999897</v>
      </c>
      <c r="Y17" s="157">
        <v>11231712.6862447</v>
      </c>
      <c r="Z17" s="157">
        <v>52207.93</v>
      </c>
      <c r="AA17" s="157">
        <v>485315.92180000001</v>
      </c>
      <c r="AB17" s="157">
        <v>537523.85180000006</v>
      </c>
    </row>
    <row r="18" spans="1:28" x14ac:dyDescent="0.3">
      <c r="A18" s="99" t="s">
        <v>195</v>
      </c>
      <c r="B18" s="153">
        <v>295041802.07971936</v>
      </c>
      <c r="C18" s="153">
        <v>320598668.40197498</v>
      </c>
      <c r="D18" s="153">
        <v>615640470.48169434</v>
      </c>
      <c r="E18" s="154">
        <v>3431109.3386288402</v>
      </c>
      <c r="F18" s="154">
        <v>976319.87554811989</v>
      </c>
      <c r="G18" s="154">
        <v>4407429.2141769603</v>
      </c>
      <c r="H18" s="106">
        <v>0.13949500000000001</v>
      </c>
      <c r="I18" s="102">
        <v>7.9532098571293022E-2</v>
      </c>
      <c r="J18" s="106">
        <v>0.107261</v>
      </c>
      <c r="K18" s="103">
        <v>48.983600000000003</v>
      </c>
      <c r="L18" s="103">
        <v>60.565714774098687</v>
      </c>
      <c r="M18" s="103">
        <v>54.538200000000003</v>
      </c>
      <c r="N18" s="157">
        <v>4580255.1950946702</v>
      </c>
      <c r="O18" s="157">
        <v>848357.2622</v>
      </c>
      <c r="P18" s="157">
        <v>5428612.4572946699</v>
      </c>
      <c r="Q18" s="157">
        <v>278322945.86425459</v>
      </c>
      <c r="R18" s="157">
        <v>257821670.99137497</v>
      </c>
      <c r="S18" s="157">
        <v>536144616.85562962</v>
      </c>
      <c r="T18" s="157">
        <v>10797109.509998029</v>
      </c>
      <c r="U18" s="157">
        <v>61415620.807099998</v>
      </c>
      <c r="V18" s="157">
        <v>72212730.317098022</v>
      </c>
      <c r="W18" s="157">
        <v>5451962.8292667</v>
      </c>
      <c r="X18" s="157">
        <v>1297356.3008000001</v>
      </c>
      <c r="Y18" s="157">
        <v>6749319.1300667003</v>
      </c>
      <c r="Z18" s="157">
        <v>469783.8762</v>
      </c>
      <c r="AA18" s="157">
        <v>64020.3027</v>
      </c>
      <c r="AB18" s="157">
        <v>533804.17889999994</v>
      </c>
    </row>
    <row r="19" spans="1:28" x14ac:dyDescent="0.3">
      <c r="A19" s="99" t="s">
        <v>89</v>
      </c>
      <c r="B19" s="153">
        <v>988120850.27416027</v>
      </c>
      <c r="C19" s="153">
        <v>1097766940.4756787</v>
      </c>
      <c r="D19" s="153">
        <v>2085887790.7498388</v>
      </c>
      <c r="E19" s="154">
        <v>23759440.621434651</v>
      </c>
      <c r="F19" s="154">
        <v>23448170.395086348</v>
      </c>
      <c r="G19" s="154">
        <v>47207611.016520999</v>
      </c>
      <c r="H19" s="106">
        <v>0.137854</v>
      </c>
      <c r="I19" s="102">
        <v>8.2231896414470554E-2</v>
      </c>
      <c r="J19" s="106">
        <v>0.108445</v>
      </c>
      <c r="K19" s="103">
        <v>63.154800000000002</v>
      </c>
      <c r="L19" s="103">
        <v>71.257893685939592</v>
      </c>
      <c r="M19" s="103">
        <v>67.302700000000002</v>
      </c>
      <c r="N19" s="157">
        <v>28370702.81737401</v>
      </c>
      <c r="O19" s="157">
        <v>51769467.055454597</v>
      </c>
      <c r="P19" s="157">
        <v>80140169.872828603</v>
      </c>
      <c r="Q19" s="157">
        <v>898637443.16946983</v>
      </c>
      <c r="R19" s="157">
        <v>950162543.95978677</v>
      </c>
      <c r="S19" s="157">
        <v>1848799987.1292562</v>
      </c>
      <c r="T19" s="157">
        <v>48018381.123532288</v>
      </c>
      <c r="U19" s="157">
        <v>80103002.767667234</v>
      </c>
      <c r="V19" s="157">
        <v>128121383.89119953</v>
      </c>
      <c r="W19" s="157">
        <v>40917072.710658185</v>
      </c>
      <c r="X19" s="157">
        <v>64747799.241624609</v>
      </c>
      <c r="Y19" s="157">
        <v>105664871.95228279</v>
      </c>
      <c r="Z19" s="157">
        <v>547953.27049999998</v>
      </c>
      <c r="AA19" s="157">
        <v>2753594.5066</v>
      </c>
      <c r="AB19" s="157">
        <v>3301547.7771000001</v>
      </c>
    </row>
    <row r="20" spans="1:28" x14ac:dyDescent="0.3">
      <c r="A20" s="99" t="s">
        <v>90</v>
      </c>
      <c r="B20" s="153">
        <v>387836661.14795452</v>
      </c>
      <c r="C20" s="153">
        <v>543664865.23392344</v>
      </c>
      <c r="D20" s="153">
        <v>931501526.3818779</v>
      </c>
      <c r="E20" s="154">
        <v>9489309.4389024712</v>
      </c>
      <c r="F20" s="154">
        <v>11060467.25423977</v>
      </c>
      <c r="G20" s="154">
        <v>20549776.693142243</v>
      </c>
      <c r="H20" s="106">
        <v>0.132299</v>
      </c>
      <c r="I20" s="102">
        <v>8.69675986521843E-2</v>
      </c>
      <c r="J20" s="106">
        <v>0.105715</v>
      </c>
      <c r="K20" s="103">
        <v>77.953199999999995</v>
      </c>
      <c r="L20" s="103">
        <v>57.447276438178704</v>
      </c>
      <c r="M20" s="103">
        <v>65.926000000000002</v>
      </c>
      <c r="N20" s="157">
        <v>9349237.2629985698</v>
      </c>
      <c r="O20" s="157">
        <v>5478941.8814049996</v>
      </c>
      <c r="P20" s="157">
        <v>14828179.144403569</v>
      </c>
      <c r="Q20" s="157">
        <v>347528963.06830025</v>
      </c>
      <c r="R20" s="157">
        <v>476570675.51260102</v>
      </c>
      <c r="S20" s="157">
        <v>824099638.58090127</v>
      </c>
      <c r="T20" s="157">
        <v>21707385.253055677</v>
      </c>
      <c r="U20" s="157">
        <v>53940802.69461742</v>
      </c>
      <c r="V20" s="157">
        <v>75648187.947673097</v>
      </c>
      <c r="W20" s="157">
        <v>18520216.086598571</v>
      </c>
      <c r="X20" s="157">
        <v>13153387.026705001</v>
      </c>
      <c r="Y20" s="157">
        <v>31673603.113303572</v>
      </c>
      <c r="Z20" s="157">
        <v>80096.740000000005</v>
      </c>
      <c r="AA20" s="157">
        <v>0</v>
      </c>
      <c r="AB20" s="157">
        <v>80096.740000000005</v>
      </c>
    </row>
    <row r="21" spans="1:28" x14ac:dyDescent="0.3">
      <c r="A21" s="99" t="s">
        <v>91</v>
      </c>
      <c r="B21" s="153">
        <v>768627635.2399838</v>
      </c>
      <c r="C21" s="153">
        <v>1867137384.9326675</v>
      </c>
      <c r="D21" s="153">
        <v>2635765020.1726513</v>
      </c>
      <c r="E21" s="154">
        <v>24994112.44454141</v>
      </c>
      <c r="F21" s="154">
        <v>22747275.4245818</v>
      </c>
      <c r="G21" s="154">
        <v>47741387.869123206</v>
      </c>
      <c r="H21" s="106">
        <v>0.133132</v>
      </c>
      <c r="I21" s="102">
        <v>8.5253468715889028E-2</v>
      </c>
      <c r="J21" s="106">
        <v>9.8776100000000006E-2</v>
      </c>
      <c r="K21" s="103">
        <v>112.045</v>
      </c>
      <c r="L21" s="103">
        <v>120.87066713103991</v>
      </c>
      <c r="M21" s="103">
        <v>118.33799999999999</v>
      </c>
      <c r="N21" s="157">
        <v>36213813.379199997</v>
      </c>
      <c r="O21" s="157">
        <v>97492040.974152997</v>
      </c>
      <c r="P21" s="157">
        <v>133705854.35335299</v>
      </c>
      <c r="Q21" s="157">
        <v>643019283.09298384</v>
      </c>
      <c r="R21" s="157">
        <v>1460865022.2133284</v>
      </c>
      <c r="S21" s="157">
        <v>2103884305.3063123</v>
      </c>
      <c r="T21" s="157">
        <v>74487343.807300001</v>
      </c>
      <c r="U21" s="157">
        <v>277239490.021474</v>
      </c>
      <c r="V21" s="157">
        <v>351726833.82877398</v>
      </c>
      <c r="W21" s="157">
        <v>46600088.246799991</v>
      </c>
      <c r="X21" s="157">
        <v>114634721.69049001</v>
      </c>
      <c r="Y21" s="157">
        <v>161234809.93729001</v>
      </c>
      <c r="Z21" s="157">
        <v>4520920.0929000005</v>
      </c>
      <c r="AA21" s="157">
        <v>14398151.007375</v>
      </c>
      <c r="AB21" s="157">
        <v>18919071.100275002</v>
      </c>
    </row>
    <row r="22" spans="1:28" x14ac:dyDescent="0.3">
      <c r="A22" s="99" t="s">
        <v>92</v>
      </c>
      <c r="B22" s="153">
        <v>416808067.20122814</v>
      </c>
      <c r="C22" s="153">
        <v>554016568.66176701</v>
      </c>
      <c r="D22" s="153">
        <v>970824635.86299515</v>
      </c>
      <c r="E22" s="154">
        <v>5783746.1891105194</v>
      </c>
      <c r="F22" s="154">
        <v>8587258.9107058607</v>
      </c>
      <c r="G22" s="154">
        <v>14371005.09981638</v>
      </c>
      <c r="H22" s="106">
        <v>0.13026299999999999</v>
      </c>
      <c r="I22" s="102">
        <v>8.0199433899259681E-2</v>
      </c>
      <c r="J22" s="106">
        <v>0.101479</v>
      </c>
      <c r="K22" s="103">
        <v>86.618899999999996</v>
      </c>
      <c r="L22" s="103">
        <v>110.1780372299817</v>
      </c>
      <c r="M22" s="103">
        <v>99.949399999999997</v>
      </c>
      <c r="N22" s="157">
        <v>7196999.6302650608</v>
      </c>
      <c r="O22" s="157">
        <v>33796793.988685004</v>
      </c>
      <c r="P22" s="157">
        <v>40993793.618950069</v>
      </c>
      <c r="Q22" s="157">
        <v>372425611.06930822</v>
      </c>
      <c r="R22" s="157">
        <v>476010086.15572202</v>
      </c>
      <c r="S22" s="157">
        <v>848435697.2250303</v>
      </c>
      <c r="T22" s="157">
        <v>33575381.848099999</v>
      </c>
      <c r="U22" s="157">
        <v>39213915.12010999</v>
      </c>
      <c r="V22" s="157">
        <v>72789296.968209982</v>
      </c>
      <c r="W22" s="157">
        <v>10247365.267219899</v>
      </c>
      <c r="X22" s="157">
        <v>36653719.851535</v>
      </c>
      <c r="Y22" s="157">
        <v>46901085.118754901</v>
      </c>
      <c r="Z22" s="157">
        <v>559709.01659999997</v>
      </c>
      <c r="AA22" s="157">
        <v>2138847.5344000002</v>
      </c>
      <c r="AB22" s="157">
        <v>2698556.551</v>
      </c>
    </row>
    <row r="23" spans="1:28" x14ac:dyDescent="0.3">
      <c r="A23" s="99" t="s">
        <v>93</v>
      </c>
      <c r="B23" s="153">
        <v>126015693.99121489</v>
      </c>
      <c r="C23" s="153">
        <v>597043121.72132492</v>
      </c>
      <c r="D23" s="153">
        <v>723058815.71253979</v>
      </c>
      <c r="E23" s="154">
        <v>11550463.805572771</v>
      </c>
      <c r="F23" s="154">
        <v>7939355.5187740996</v>
      </c>
      <c r="G23" s="154">
        <v>19489819.32434687</v>
      </c>
      <c r="H23" s="106">
        <v>0.13154099999999999</v>
      </c>
      <c r="I23" s="102">
        <v>9.771686990636673E-2</v>
      </c>
      <c r="J23" s="106">
        <v>0.10355200000000001</v>
      </c>
      <c r="K23" s="103">
        <v>62.082999999999998</v>
      </c>
      <c r="L23" s="103">
        <v>70.943001109818255</v>
      </c>
      <c r="M23" s="103">
        <v>69.403700000000001</v>
      </c>
      <c r="N23" s="157">
        <v>8186159.0440999996</v>
      </c>
      <c r="O23" s="157">
        <v>2206290.4125999999</v>
      </c>
      <c r="P23" s="157">
        <v>10392449.456699999</v>
      </c>
      <c r="Q23" s="157">
        <v>68824897.026400015</v>
      </c>
      <c r="R23" s="157">
        <v>325476548.52476001</v>
      </c>
      <c r="S23" s="157">
        <v>394301445.55115998</v>
      </c>
      <c r="T23" s="157">
        <v>43923663.526214883</v>
      </c>
      <c r="U23" s="157">
        <v>205315065.59976491</v>
      </c>
      <c r="V23" s="157">
        <v>249238729.12597978</v>
      </c>
      <c r="W23" s="157">
        <v>13253669.588599999</v>
      </c>
      <c r="X23" s="157">
        <v>66251507.596799999</v>
      </c>
      <c r="Y23" s="157">
        <v>79505177.185399994</v>
      </c>
      <c r="Z23" s="157">
        <v>13463.85</v>
      </c>
      <c r="AA23" s="157">
        <v>0</v>
      </c>
      <c r="AB23" s="157">
        <v>13463.85</v>
      </c>
    </row>
    <row r="24" spans="1:28" x14ac:dyDescent="0.3">
      <c r="A24" s="99" t="s">
        <v>196</v>
      </c>
      <c r="B24" s="153">
        <v>138874208.0059</v>
      </c>
      <c r="C24" s="153">
        <v>661516032.25048244</v>
      </c>
      <c r="D24" s="153">
        <v>800390240.25638247</v>
      </c>
      <c r="E24" s="154">
        <v>4615771.2123793103</v>
      </c>
      <c r="F24" s="154">
        <v>1406492.0159769699</v>
      </c>
      <c r="G24" s="154">
        <v>6022263.2283562804</v>
      </c>
      <c r="H24" s="106">
        <v>0.14315900000000001</v>
      </c>
      <c r="I24" s="102">
        <v>9.2467208652467381E-2</v>
      </c>
      <c r="J24" s="106">
        <v>0.101422</v>
      </c>
      <c r="K24" s="103">
        <v>60.402700000000003</v>
      </c>
      <c r="L24" s="103">
        <v>51.996316265313091</v>
      </c>
      <c r="M24" s="103">
        <v>53.4833</v>
      </c>
      <c r="N24" s="157">
        <v>6819990.9844000004</v>
      </c>
      <c r="O24" s="157">
        <v>7678983.4797</v>
      </c>
      <c r="P24" s="157">
        <v>14498974.4641</v>
      </c>
      <c r="Q24" s="157">
        <v>129645490.28169999</v>
      </c>
      <c r="R24" s="157">
        <v>656904186.77983248</v>
      </c>
      <c r="S24" s="157">
        <v>786549677.06153238</v>
      </c>
      <c r="T24" s="157">
        <v>960500.10239999997</v>
      </c>
      <c r="U24" s="157">
        <v>1359174.41695</v>
      </c>
      <c r="V24" s="157">
        <v>2319674.5193499997</v>
      </c>
      <c r="W24" s="157">
        <v>8257025.1728999997</v>
      </c>
      <c r="X24" s="157">
        <v>3209946.9297000002</v>
      </c>
      <c r="Y24" s="157">
        <v>11466972.102600001</v>
      </c>
      <c r="Z24" s="157">
        <v>11192.448899999999</v>
      </c>
      <c r="AA24" s="157">
        <v>42724.124000000003</v>
      </c>
      <c r="AB24" s="157">
        <v>53916.572899999999</v>
      </c>
    </row>
    <row r="25" spans="1:28" x14ac:dyDescent="0.3">
      <c r="A25" s="99" t="s">
        <v>94</v>
      </c>
      <c r="B25" s="153">
        <v>1021607695.0402286</v>
      </c>
      <c r="C25" s="153">
        <v>2136231387.1842439</v>
      </c>
      <c r="D25" s="153">
        <v>3157839082.2244725</v>
      </c>
      <c r="E25" s="154">
        <v>2662459.2246179502</v>
      </c>
      <c r="F25" s="154">
        <v>10947282.21973718</v>
      </c>
      <c r="G25" s="154">
        <v>13609741.44435513</v>
      </c>
      <c r="H25" s="106">
        <v>0.122679</v>
      </c>
      <c r="I25" s="102">
        <v>8.6499449781003615E-2</v>
      </c>
      <c r="J25" s="106">
        <v>9.8287799999999995E-2</v>
      </c>
      <c r="K25" s="103">
        <v>41.368200000000002</v>
      </c>
      <c r="L25" s="103">
        <v>150.22709464532747</v>
      </c>
      <c r="M25" s="103">
        <v>114.742</v>
      </c>
      <c r="N25" s="157">
        <v>90.84</v>
      </c>
      <c r="O25" s="157">
        <v>209210.25399999999</v>
      </c>
      <c r="P25" s="157">
        <v>209301.09399999998</v>
      </c>
      <c r="Q25" s="157">
        <v>1020792232.8726286</v>
      </c>
      <c r="R25" s="157">
        <v>2068661651.3601441</v>
      </c>
      <c r="S25" s="157">
        <v>3089453884.2327724</v>
      </c>
      <c r="T25" s="157">
        <v>122462.3376</v>
      </c>
      <c r="U25" s="157">
        <v>67360525.57009989</v>
      </c>
      <c r="V25" s="157">
        <v>67482987.907699883</v>
      </c>
      <c r="W25" s="157">
        <v>692999.83</v>
      </c>
      <c r="X25" s="157">
        <v>209210.25399999999</v>
      </c>
      <c r="Y25" s="157">
        <v>902210.08399999992</v>
      </c>
      <c r="Z25" s="157">
        <v>0</v>
      </c>
      <c r="AA25" s="157">
        <v>0</v>
      </c>
      <c r="AB25" s="157">
        <v>0</v>
      </c>
    </row>
    <row r="26" spans="1:28" x14ac:dyDescent="0.3">
      <c r="A26" s="99" t="s">
        <v>95</v>
      </c>
      <c r="B26" s="153">
        <v>60187922.562304474</v>
      </c>
      <c r="C26" s="153">
        <v>312872566.67146194</v>
      </c>
      <c r="D26" s="153">
        <v>373060489.23376644</v>
      </c>
      <c r="E26" s="154">
        <v>733874.31779788993</v>
      </c>
      <c r="F26" s="154">
        <v>906199.61415335</v>
      </c>
      <c r="G26" s="154">
        <v>1640073.9319512399</v>
      </c>
      <c r="H26" s="106">
        <v>0.13797599999999999</v>
      </c>
      <c r="I26" s="102">
        <v>9.4114524195016439E-2</v>
      </c>
      <c r="J26" s="106">
        <v>0.10130599999999999</v>
      </c>
      <c r="K26" s="103">
        <v>67.252499999999998</v>
      </c>
      <c r="L26" s="103">
        <v>27.106126524538286</v>
      </c>
      <c r="M26" s="103">
        <v>33.569400000000002</v>
      </c>
      <c r="N26" s="157">
        <v>472924.83970000001</v>
      </c>
      <c r="O26" s="157">
        <v>538614.70629999996</v>
      </c>
      <c r="P26" s="157">
        <v>1011539.546</v>
      </c>
      <c r="Q26" s="157">
        <v>57287376.205804475</v>
      </c>
      <c r="R26" s="157">
        <v>311605472.98266196</v>
      </c>
      <c r="S26" s="157">
        <v>368892849.18846643</v>
      </c>
      <c r="T26" s="157">
        <v>2177517.7062999997</v>
      </c>
      <c r="U26" s="157">
        <v>728260.18559999997</v>
      </c>
      <c r="V26" s="157">
        <v>2905777.8918999997</v>
      </c>
      <c r="W26" s="157">
        <v>723028.65020000003</v>
      </c>
      <c r="X26" s="157">
        <v>167689.1384</v>
      </c>
      <c r="Y26" s="157">
        <v>890717.78860000009</v>
      </c>
      <c r="Z26" s="157">
        <v>0</v>
      </c>
      <c r="AA26" s="157">
        <v>371144.36479999998</v>
      </c>
      <c r="AB26" s="157">
        <v>371144.36479999998</v>
      </c>
    </row>
    <row r="27" spans="1:28" x14ac:dyDescent="0.3">
      <c r="A27" s="99" t="s">
        <v>96</v>
      </c>
      <c r="B27" s="153">
        <v>489534868.94992614</v>
      </c>
      <c r="C27" s="153">
        <v>554847977.28145027</v>
      </c>
      <c r="D27" s="153">
        <v>1044382846.2313764</v>
      </c>
      <c r="E27" s="154">
        <v>7891121.34101645</v>
      </c>
      <c r="F27" s="154">
        <v>7998193.9520936199</v>
      </c>
      <c r="G27" s="154">
        <v>15889315.293110069</v>
      </c>
      <c r="H27" s="106">
        <v>0.12850900000000001</v>
      </c>
      <c r="I27" s="102">
        <v>7.9753305177597558E-2</v>
      </c>
      <c r="J27" s="106">
        <v>0.102284</v>
      </c>
      <c r="K27" s="103">
        <v>95.923199999999994</v>
      </c>
      <c r="L27" s="103">
        <v>109.6133389631005</v>
      </c>
      <c r="M27" s="103">
        <v>103.246</v>
      </c>
      <c r="N27" s="157">
        <v>41103609.257927902</v>
      </c>
      <c r="O27" s="157">
        <v>14211174.1109</v>
      </c>
      <c r="P27" s="157">
        <v>55314783.368827902</v>
      </c>
      <c r="Q27" s="157">
        <v>415585175.69159818</v>
      </c>
      <c r="R27" s="157">
        <v>488386178.29442173</v>
      </c>
      <c r="S27" s="157">
        <v>903971353.98601985</v>
      </c>
      <c r="T27" s="157">
        <v>20669793.895300005</v>
      </c>
      <c r="U27" s="157">
        <v>35441069.876628503</v>
      </c>
      <c r="V27" s="157">
        <v>56110863.771928504</v>
      </c>
      <c r="W27" s="157">
        <v>52517266.573727906</v>
      </c>
      <c r="X27" s="157">
        <v>26227679.028700002</v>
      </c>
      <c r="Y27" s="157">
        <v>78744945.6024279</v>
      </c>
      <c r="Z27" s="157">
        <v>762632.78930000006</v>
      </c>
      <c r="AA27" s="157">
        <v>4793050.0817</v>
      </c>
      <c r="AB27" s="157">
        <v>5555682.8710000003</v>
      </c>
    </row>
    <row r="28" spans="1:28" x14ac:dyDescent="0.3">
      <c r="A28" s="99" t="s">
        <v>97</v>
      </c>
      <c r="B28" s="153">
        <v>133395658.52669999</v>
      </c>
      <c r="C28" s="153">
        <v>135871355.726825</v>
      </c>
      <c r="D28" s="153">
        <v>269267014.25352502</v>
      </c>
      <c r="E28" s="154">
        <v>5828974.011334111</v>
      </c>
      <c r="F28" s="154">
        <v>5619443.2681595096</v>
      </c>
      <c r="G28" s="154">
        <v>11448417.279493621</v>
      </c>
      <c r="H28" s="106">
        <v>0.130384</v>
      </c>
      <c r="I28" s="102">
        <v>7.9916762023043458E-2</v>
      </c>
      <c r="J28" s="106">
        <v>0.104745</v>
      </c>
      <c r="K28" s="103">
        <v>58.804699999999997</v>
      </c>
      <c r="L28" s="103">
        <v>52.265447141843168</v>
      </c>
      <c r="M28" s="103">
        <v>55.491199999999999</v>
      </c>
      <c r="N28" s="157">
        <v>6233406.2549000001</v>
      </c>
      <c r="O28" s="157">
        <v>6844533.8023999995</v>
      </c>
      <c r="P28" s="157">
        <v>13077940.0573</v>
      </c>
      <c r="Q28" s="157">
        <v>122936823.1206</v>
      </c>
      <c r="R28" s="157">
        <v>128725807.79892501</v>
      </c>
      <c r="S28" s="157">
        <v>251662630.919525</v>
      </c>
      <c r="T28" s="157">
        <v>3339766.4205000005</v>
      </c>
      <c r="U28" s="157">
        <v>301014.12550000002</v>
      </c>
      <c r="V28" s="157">
        <v>3640780.5460000006</v>
      </c>
      <c r="W28" s="157">
        <v>7070299.7603000002</v>
      </c>
      <c r="X28" s="157">
        <v>6844533.8023999995</v>
      </c>
      <c r="Y28" s="157">
        <v>13914833.5627</v>
      </c>
      <c r="Z28" s="157">
        <v>48769.225299999998</v>
      </c>
      <c r="AA28" s="157">
        <v>0</v>
      </c>
      <c r="AB28" s="157">
        <v>48769.225299999998</v>
      </c>
    </row>
    <row r="29" spans="1:28" x14ac:dyDescent="0.3">
      <c r="A29" s="99" t="s">
        <v>98</v>
      </c>
      <c r="B29" s="153">
        <v>78070002.866211206</v>
      </c>
      <c r="C29" s="153">
        <v>203721954.61847135</v>
      </c>
      <c r="D29" s="153">
        <v>281791957.48468256</v>
      </c>
      <c r="E29" s="154">
        <v>497419.52522878</v>
      </c>
      <c r="F29" s="154">
        <v>256955.53880334002</v>
      </c>
      <c r="G29" s="154">
        <v>754375.06403212005</v>
      </c>
      <c r="H29" s="106">
        <v>0.119391</v>
      </c>
      <c r="I29" s="102">
        <v>8.5867910910476158E-2</v>
      </c>
      <c r="J29" s="106">
        <v>9.4181299999999996E-2</v>
      </c>
      <c r="K29" s="103">
        <v>79.729900000000001</v>
      </c>
      <c r="L29" s="103">
        <v>61.618276443104556</v>
      </c>
      <c r="M29" s="103">
        <v>66.116799999999998</v>
      </c>
      <c r="N29" s="157">
        <v>24824.750899999999</v>
      </c>
      <c r="O29" s="157">
        <v>0</v>
      </c>
      <c r="P29" s="157">
        <v>24824.750899999999</v>
      </c>
      <c r="Q29" s="157">
        <v>75240493.221605435</v>
      </c>
      <c r="R29" s="157">
        <v>189789727.92957136</v>
      </c>
      <c r="S29" s="157">
        <v>265030221.15117681</v>
      </c>
      <c r="T29" s="157">
        <v>62212.485200000003</v>
      </c>
      <c r="U29" s="157">
        <v>13543296.394400001</v>
      </c>
      <c r="V29" s="157">
        <v>13605508.879600001</v>
      </c>
      <c r="W29" s="157">
        <v>2767297.1594057698</v>
      </c>
      <c r="X29" s="157">
        <v>388930.29450000002</v>
      </c>
      <c r="Y29" s="157">
        <v>3156227.4539057696</v>
      </c>
      <c r="Z29" s="157">
        <v>0</v>
      </c>
      <c r="AA29" s="157">
        <v>0</v>
      </c>
      <c r="AB29" s="157">
        <v>0</v>
      </c>
    </row>
    <row r="30" spans="1:28" x14ac:dyDescent="0.3">
      <c r="A30" s="99" t="s">
        <v>99</v>
      </c>
      <c r="B30" s="153">
        <v>1935049028.0255759</v>
      </c>
      <c r="C30" s="153">
        <v>2587436684.1261806</v>
      </c>
      <c r="D30" s="153">
        <v>4522485712.1517563</v>
      </c>
      <c r="E30" s="154">
        <v>39051737.174463533</v>
      </c>
      <c r="F30" s="154">
        <v>18653256.052556362</v>
      </c>
      <c r="G30" s="154">
        <v>57704993.227019891</v>
      </c>
      <c r="H30" s="106">
        <v>0.143786</v>
      </c>
      <c r="I30" s="102">
        <v>8.8577851977163197E-2</v>
      </c>
      <c r="J30" s="106">
        <v>0.109754</v>
      </c>
      <c r="K30" s="103">
        <v>73.825500000000005</v>
      </c>
      <c r="L30" s="103">
        <v>91.613980500679048</v>
      </c>
      <c r="M30" s="103">
        <v>82.926299999999998</v>
      </c>
      <c r="N30" s="157">
        <v>33988321.968107507</v>
      </c>
      <c r="O30" s="157">
        <v>27526341.813569982</v>
      </c>
      <c r="P30" s="157">
        <v>61514663.781677485</v>
      </c>
      <c r="Q30" s="157">
        <v>1800019939.6346393</v>
      </c>
      <c r="R30" s="157">
        <v>2334249616.8519306</v>
      </c>
      <c r="S30" s="157">
        <v>4134269556.4865694</v>
      </c>
      <c r="T30" s="157">
        <v>79051006.992474422</v>
      </c>
      <c r="U30" s="157">
        <v>200278946.12420997</v>
      </c>
      <c r="V30" s="157">
        <v>279329953.11668438</v>
      </c>
      <c r="W30" s="157">
        <v>53783142.355862409</v>
      </c>
      <c r="X30" s="157">
        <v>50996683.051599979</v>
      </c>
      <c r="Y30" s="157">
        <v>104779825.40746239</v>
      </c>
      <c r="Z30" s="157">
        <v>2194939.0426000003</v>
      </c>
      <c r="AA30" s="157">
        <v>1911438.0984400001</v>
      </c>
      <c r="AB30" s="157">
        <v>4106377.1410400001</v>
      </c>
    </row>
    <row r="31" spans="1:28" x14ac:dyDescent="0.3">
      <c r="A31" s="99" t="s">
        <v>100</v>
      </c>
      <c r="B31" s="153">
        <v>3412387521.1812315</v>
      </c>
      <c r="C31" s="153">
        <v>513049293.582874</v>
      </c>
      <c r="D31" s="153">
        <v>3925436814.7641053</v>
      </c>
      <c r="E31" s="154">
        <v>88823401.341846868</v>
      </c>
      <c r="F31" s="154">
        <v>8855302.0885428395</v>
      </c>
      <c r="G31" s="154">
        <v>97678703.430389702</v>
      </c>
      <c r="H31" s="106">
        <v>0.152866</v>
      </c>
      <c r="I31" s="102">
        <v>8.6347027413234648E-2</v>
      </c>
      <c r="J31" s="106">
        <v>0.14193900000000001</v>
      </c>
      <c r="K31" s="103">
        <v>60.046700000000001</v>
      </c>
      <c r="L31" s="103">
        <v>86.407727838774292</v>
      </c>
      <c r="M31" s="103">
        <v>63.255099999999999</v>
      </c>
      <c r="N31" s="157">
        <v>90200656.280580506</v>
      </c>
      <c r="O31" s="157">
        <v>11417323.060275</v>
      </c>
      <c r="P31" s="157">
        <v>101617979.34085551</v>
      </c>
      <c r="Q31" s="157">
        <v>3130254998.5388136</v>
      </c>
      <c r="R31" s="157">
        <v>454783602.69873142</v>
      </c>
      <c r="S31" s="157">
        <v>3585038601.2375445</v>
      </c>
      <c r="T31" s="157">
        <v>163627298.31997496</v>
      </c>
      <c r="U31" s="157">
        <v>39231413.599197581</v>
      </c>
      <c r="V31" s="157">
        <v>202858711.91917253</v>
      </c>
      <c r="W31" s="157">
        <v>117281151.02504292</v>
      </c>
      <c r="X31" s="157">
        <v>19034277.284944996</v>
      </c>
      <c r="Y31" s="157">
        <v>136315428.3099879</v>
      </c>
      <c r="Z31" s="157">
        <v>1224073.2974</v>
      </c>
      <c r="AA31" s="157">
        <v>0</v>
      </c>
      <c r="AB31" s="157">
        <v>1224073.2974</v>
      </c>
    </row>
    <row r="32" spans="1:28" x14ac:dyDescent="0.3">
      <c r="A32" s="99" t="s">
        <v>166</v>
      </c>
      <c r="B32" s="153">
        <v>256166390.05515653</v>
      </c>
      <c r="C32" s="153">
        <v>473036253.09258085</v>
      </c>
      <c r="D32" s="153">
        <v>729202643.14773738</v>
      </c>
      <c r="E32" s="154">
        <v>3528456.1979399603</v>
      </c>
      <c r="F32" s="154">
        <v>5746013.7920444496</v>
      </c>
      <c r="G32" s="154">
        <v>9274469.9899844099</v>
      </c>
      <c r="H32" s="106">
        <v>0.15325</v>
      </c>
      <c r="I32" s="102">
        <v>9.2795422848289927E-2</v>
      </c>
      <c r="J32" s="106">
        <v>0.114216</v>
      </c>
      <c r="K32" s="103">
        <v>46.417099999999998</v>
      </c>
      <c r="L32" s="103">
        <v>55.670857358683875</v>
      </c>
      <c r="M32" s="103">
        <v>52.2029</v>
      </c>
      <c r="N32" s="157">
        <v>5663357.7414576896</v>
      </c>
      <c r="O32" s="157">
        <v>4187717.5810500002</v>
      </c>
      <c r="P32" s="157">
        <v>9851075.3225076906</v>
      </c>
      <c r="Q32" s="157">
        <v>239330714.8636803</v>
      </c>
      <c r="R32" s="157">
        <v>324985056.1797058</v>
      </c>
      <c r="S32" s="157">
        <v>564315771.0433861</v>
      </c>
      <c r="T32" s="157">
        <v>10038077.074918531</v>
      </c>
      <c r="U32" s="157">
        <v>139325045.14780003</v>
      </c>
      <c r="V32" s="157">
        <v>149363122.22271857</v>
      </c>
      <c r="W32" s="157">
        <v>6766418.9865576904</v>
      </c>
      <c r="X32" s="157">
        <v>8301562.256325</v>
      </c>
      <c r="Y32" s="157">
        <v>15067981.242882691</v>
      </c>
      <c r="Z32" s="157">
        <v>31179.13</v>
      </c>
      <c r="AA32" s="157">
        <v>424589.50874999998</v>
      </c>
      <c r="AB32" s="157">
        <v>455768.63874999998</v>
      </c>
    </row>
    <row r="33" spans="1:28" x14ac:dyDescent="0.3">
      <c r="A33" s="99" t="s">
        <v>197</v>
      </c>
      <c r="B33" s="153">
        <v>195372385.06204742</v>
      </c>
      <c r="C33" s="153">
        <v>625408655.66103244</v>
      </c>
      <c r="D33" s="153">
        <v>820781040.72307992</v>
      </c>
      <c r="E33" s="154">
        <v>2423249.83182381</v>
      </c>
      <c r="F33" s="154">
        <v>23744198.858480141</v>
      </c>
      <c r="G33" s="154">
        <v>26167448.690303952</v>
      </c>
      <c r="H33" s="106">
        <v>0.132406</v>
      </c>
      <c r="I33" s="102">
        <v>9.4849944225349883E-2</v>
      </c>
      <c r="J33" s="106">
        <v>0.10405499999999999</v>
      </c>
      <c r="K33" s="103">
        <v>61.149000000000001</v>
      </c>
      <c r="L33" s="103">
        <v>69.844249037900113</v>
      </c>
      <c r="M33" s="103">
        <v>67.692499999999995</v>
      </c>
      <c r="N33" s="157">
        <v>2733965.48</v>
      </c>
      <c r="O33" s="157">
        <v>18156099.5856</v>
      </c>
      <c r="P33" s="157">
        <v>20890065.0656</v>
      </c>
      <c r="Q33" s="157">
        <v>173114021.80204743</v>
      </c>
      <c r="R33" s="157">
        <v>446861683.23893243</v>
      </c>
      <c r="S33" s="157">
        <v>619975705.04097998</v>
      </c>
      <c r="T33" s="157">
        <v>5332875.0299999993</v>
      </c>
      <c r="U33" s="157">
        <v>127600317.09130001</v>
      </c>
      <c r="V33" s="157">
        <v>132933192.12130001</v>
      </c>
      <c r="W33" s="157">
        <v>12353909.129999999</v>
      </c>
      <c r="X33" s="157">
        <v>48045538.655200005</v>
      </c>
      <c r="Y33" s="157">
        <v>60399447.7852</v>
      </c>
      <c r="Z33" s="157">
        <v>4571579.0999999996</v>
      </c>
      <c r="AA33" s="157">
        <v>2901116.6756000002</v>
      </c>
      <c r="AB33" s="157">
        <v>7472695.7755999994</v>
      </c>
    </row>
    <row r="34" spans="1:28" x14ac:dyDescent="0.3">
      <c r="A34" s="100" t="s">
        <v>101</v>
      </c>
      <c r="B34" s="153">
        <v>28543009329.611572</v>
      </c>
      <c r="C34" s="153">
        <v>5617546026.5384159</v>
      </c>
      <c r="D34" s="153">
        <v>34160555356.149986</v>
      </c>
      <c r="E34" s="154">
        <v>581021536.46519697</v>
      </c>
      <c r="F34" s="154">
        <v>31030336.64964043</v>
      </c>
      <c r="G34" s="154">
        <v>612051873.11483741</v>
      </c>
      <c r="H34" s="106">
        <v>0.156555</v>
      </c>
      <c r="I34" s="102">
        <v>7.5514091159656113E-2</v>
      </c>
      <c r="J34" s="106">
        <v>0.14297899999999999</v>
      </c>
      <c r="K34" s="103">
        <v>94.494200000000006</v>
      </c>
      <c r="L34" s="103">
        <v>138.34608106662927</v>
      </c>
      <c r="M34" s="103">
        <v>101.53700000000001</v>
      </c>
      <c r="N34" s="157">
        <v>296478870.14146954</v>
      </c>
      <c r="O34" s="157">
        <v>37983379.583434984</v>
      </c>
      <c r="P34" s="157">
        <v>334462249.72490454</v>
      </c>
      <c r="Q34" s="157">
        <v>26731501267.813274</v>
      </c>
      <c r="R34" s="157">
        <v>5355773429.0804644</v>
      </c>
      <c r="S34" s="157">
        <v>32087274696.893738</v>
      </c>
      <c r="T34" s="157">
        <v>1272153693.6450009</v>
      </c>
      <c r="U34" s="157">
        <v>171614595.06207383</v>
      </c>
      <c r="V34" s="157">
        <v>1443768288.7070746</v>
      </c>
      <c r="W34" s="157">
        <v>495134899.98129463</v>
      </c>
      <c r="X34" s="157">
        <v>76567110.344178647</v>
      </c>
      <c r="Y34" s="157">
        <v>571702010.32547331</v>
      </c>
      <c r="Z34" s="157">
        <v>44219468.172000006</v>
      </c>
      <c r="AA34" s="157">
        <v>13590892.0517</v>
      </c>
      <c r="AB34" s="157">
        <v>57810360.223700002</v>
      </c>
    </row>
    <row r="35" spans="1:28" x14ac:dyDescent="0.3">
      <c r="A35" s="99" t="s">
        <v>198</v>
      </c>
      <c r="B35" s="153">
        <v>261000059.80810687</v>
      </c>
      <c r="C35" s="153">
        <v>37103540.151515998</v>
      </c>
      <c r="D35" s="153">
        <v>298103599.95962286</v>
      </c>
      <c r="E35" s="154">
        <v>3759092.5537326797</v>
      </c>
      <c r="F35" s="154">
        <v>642196.34767339996</v>
      </c>
      <c r="G35" s="154">
        <v>4401288.9014060795</v>
      </c>
      <c r="H35" s="106">
        <v>0.18673999999999999</v>
      </c>
      <c r="I35" s="102">
        <v>8.5225365744209969E-2</v>
      </c>
      <c r="J35" s="106">
        <v>0.104879</v>
      </c>
      <c r="K35" s="103">
        <v>51.741300000000003</v>
      </c>
      <c r="L35" s="103">
        <v>63.079786575336129</v>
      </c>
      <c r="M35" s="103">
        <v>45.266199999999998</v>
      </c>
      <c r="N35" s="157">
        <v>3914128.5002357303</v>
      </c>
      <c r="O35" s="157">
        <v>16403.944200000002</v>
      </c>
      <c r="P35" s="157">
        <v>3930532.4444357301</v>
      </c>
      <c r="Q35" s="157">
        <v>247350423.64524418</v>
      </c>
      <c r="R35" s="157">
        <v>34793877.795216002</v>
      </c>
      <c r="S35" s="157">
        <v>282144301.44046015</v>
      </c>
      <c r="T35" s="157">
        <v>8313321.0851289099</v>
      </c>
      <c r="U35" s="157">
        <v>1404053.9268</v>
      </c>
      <c r="V35" s="157">
        <v>9717375.0119289104</v>
      </c>
      <c r="W35" s="157">
        <v>5336315.0777337998</v>
      </c>
      <c r="X35" s="157">
        <v>889204.48529999994</v>
      </c>
      <c r="Y35" s="157">
        <v>6225519.5630337996</v>
      </c>
      <c r="Z35" s="157">
        <v>0</v>
      </c>
      <c r="AA35" s="157">
        <v>16403.944200000002</v>
      </c>
      <c r="AB35" s="157">
        <v>16403.944200000002</v>
      </c>
    </row>
    <row r="36" spans="1:28" x14ac:dyDescent="0.3">
      <c r="A36" s="99" t="s">
        <v>199</v>
      </c>
      <c r="B36" s="153">
        <v>15711028954.637001</v>
      </c>
      <c r="C36" s="153">
        <v>1263284302.660223</v>
      </c>
      <c r="D36" s="153">
        <v>16974313257.297224</v>
      </c>
      <c r="E36" s="154">
        <v>490912989.22611588</v>
      </c>
      <c r="F36" s="154">
        <v>4897693.7012566105</v>
      </c>
      <c r="G36" s="154">
        <v>495810682.92737246</v>
      </c>
      <c r="H36" s="106">
        <v>0.171851</v>
      </c>
      <c r="I36" s="102">
        <v>7.439493119670168E-2</v>
      </c>
      <c r="J36" s="106">
        <v>0.16483700000000001</v>
      </c>
      <c r="K36" s="103">
        <v>62.725000000000001</v>
      </c>
      <c r="L36" s="103">
        <v>94.930559106890584</v>
      </c>
      <c r="M36" s="103">
        <v>65.096299999999999</v>
      </c>
      <c r="N36" s="157">
        <v>207404445.27479976</v>
      </c>
      <c r="O36" s="157">
        <v>4808674.8403500002</v>
      </c>
      <c r="P36" s="157">
        <v>212213120.11514977</v>
      </c>
      <c r="Q36" s="157">
        <v>14455091252.72122</v>
      </c>
      <c r="R36" s="157">
        <v>1211490483.0175264</v>
      </c>
      <c r="S36" s="157">
        <v>15666581735.738749</v>
      </c>
      <c r="T36" s="157">
        <v>885904700.67079806</v>
      </c>
      <c r="U36" s="157">
        <v>33444538.576536</v>
      </c>
      <c r="V36" s="157">
        <v>919349239.247334</v>
      </c>
      <c r="W36" s="157">
        <v>353882170.65178263</v>
      </c>
      <c r="X36" s="157">
        <v>15858522.598160669</v>
      </c>
      <c r="Y36" s="157">
        <v>369740693.24994332</v>
      </c>
      <c r="Z36" s="157">
        <v>16150830.5932</v>
      </c>
      <c r="AA36" s="157">
        <v>2490758.4679999999</v>
      </c>
      <c r="AB36" s="157">
        <v>18641589.0612</v>
      </c>
    </row>
    <row r="37" spans="1:28" x14ac:dyDescent="0.3">
      <c r="A37" s="99" t="s">
        <v>200</v>
      </c>
      <c r="B37" s="153">
        <v>35122.798900000002</v>
      </c>
      <c r="C37" s="153">
        <v>0</v>
      </c>
      <c r="D37" s="153">
        <v>35122.798900000002</v>
      </c>
      <c r="E37" s="154">
        <v>4162.6034742700003</v>
      </c>
      <c r="F37" s="154">
        <v>0</v>
      </c>
      <c r="G37" s="154">
        <v>4162.6034742700003</v>
      </c>
      <c r="H37" s="106">
        <v>0.28425</v>
      </c>
      <c r="I37" s="102" t="s">
        <v>269</v>
      </c>
      <c r="J37" s="106">
        <v>0.28425</v>
      </c>
      <c r="K37" s="103">
        <v>43.101700000000001</v>
      </c>
      <c r="L37" s="103" t="s">
        <v>269</v>
      </c>
      <c r="M37" s="103">
        <v>43.101700000000001</v>
      </c>
      <c r="N37" s="157">
        <v>3350.6099999999997</v>
      </c>
      <c r="O37" s="157">
        <v>0</v>
      </c>
      <c r="P37" s="157">
        <v>3350.6099999999997</v>
      </c>
      <c r="Q37" s="157">
        <v>13985.777099999999</v>
      </c>
      <c r="R37" s="157">
        <v>0</v>
      </c>
      <c r="S37" s="157">
        <v>13985.777099999999</v>
      </c>
      <c r="T37" s="157">
        <v>16397.776600000001</v>
      </c>
      <c r="U37" s="157">
        <v>0</v>
      </c>
      <c r="V37" s="157">
        <v>16397.776600000001</v>
      </c>
      <c r="W37" s="157">
        <v>4739.2452000000003</v>
      </c>
      <c r="X37" s="157">
        <v>0</v>
      </c>
      <c r="Y37" s="157">
        <v>4739.2452000000003</v>
      </c>
      <c r="Z37" s="157">
        <v>0</v>
      </c>
      <c r="AA37" s="157">
        <v>0</v>
      </c>
      <c r="AB37" s="157">
        <v>0</v>
      </c>
    </row>
    <row r="38" spans="1:28" x14ac:dyDescent="0.3">
      <c r="A38" s="99" t="s">
        <v>102</v>
      </c>
      <c r="B38" s="153">
        <v>607277018.56067491</v>
      </c>
      <c r="C38" s="153">
        <v>14.238300000000001</v>
      </c>
      <c r="D38" s="153">
        <v>607277032.79897487</v>
      </c>
      <c r="E38" s="154">
        <v>22320694.936410267</v>
      </c>
      <c r="F38" s="154">
        <v>0</v>
      </c>
      <c r="G38" s="154">
        <v>22320694.936410267</v>
      </c>
      <c r="H38" s="106">
        <v>0.17923900000000001</v>
      </c>
      <c r="I38" s="102" t="s">
        <v>269</v>
      </c>
      <c r="J38" s="106">
        <v>0.17923900000000001</v>
      </c>
      <c r="K38" s="103">
        <v>22.927800000000001</v>
      </c>
      <c r="L38" s="103" t="s">
        <v>269</v>
      </c>
      <c r="M38" s="103">
        <v>22.927800000000001</v>
      </c>
      <c r="N38" s="157">
        <v>13339471.054500001</v>
      </c>
      <c r="O38" s="157">
        <v>0</v>
      </c>
      <c r="P38" s="157">
        <v>13339471.054500001</v>
      </c>
      <c r="Q38" s="157">
        <v>571002421.29327488</v>
      </c>
      <c r="R38" s="157">
        <v>14.238300000000001</v>
      </c>
      <c r="S38" s="157">
        <v>571002435.53157485</v>
      </c>
      <c r="T38" s="157">
        <v>21407988.531799994</v>
      </c>
      <c r="U38" s="157">
        <v>0</v>
      </c>
      <c r="V38" s="157">
        <v>21407988.531799994</v>
      </c>
      <c r="W38" s="157">
        <v>14866608.7356</v>
      </c>
      <c r="X38" s="157">
        <v>0</v>
      </c>
      <c r="Y38" s="157">
        <v>14866608.7356</v>
      </c>
      <c r="Z38" s="157">
        <v>0</v>
      </c>
      <c r="AA38" s="157">
        <v>0</v>
      </c>
      <c r="AB38" s="157">
        <v>0</v>
      </c>
    </row>
    <row r="39" spans="1:28" x14ac:dyDescent="0.3">
      <c r="A39" s="99" t="s">
        <v>103</v>
      </c>
      <c r="B39" s="153">
        <v>74294527.920700014</v>
      </c>
      <c r="C39" s="153">
        <v>9345620.145198999</v>
      </c>
      <c r="D39" s="153">
        <v>83640148.065899014</v>
      </c>
      <c r="E39" s="154">
        <v>5854448.68403887</v>
      </c>
      <c r="F39" s="154">
        <v>3001815.0370183298</v>
      </c>
      <c r="G39" s="154">
        <v>8856263.7210571989</v>
      </c>
      <c r="H39" s="106">
        <v>0.14804700000000001</v>
      </c>
      <c r="I39" s="102">
        <v>9.9403110520718194E-2</v>
      </c>
      <c r="J39" s="106">
        <v>0.143626</v>
      </c>
      <c r="K39" s="103">
        <v>238.274</v>
      </c>
      <c r="L39" s="103">
        <v>66.17517146746458</v>
      </c>
      <c r="M39" s="103">
        <v>222.28700000000001</v>
      </c>
      <c r="N39" s="157">
        <v>3778449.9586</v>
      </c>
      <c r="O39" s="157">
        <v>2764038.4247400002</v>
      </c>
      <c r="P39" s="157">
        <v>6542488.3833400002</v>
      </c>
      <c r="Q39" s="157">
        <v>62599596.812200017</v>
      </c>
      <c r="R39" s="157">
        <v>5943326.3772789985</v>
      </c>
      <c r="S39" s="157">
        <v>68542923.189479023</v>
      </c>
      <c r="T39" s="157">
        <v>7643881.5699000005</v>
      </c>
      <c r="U39" s="157">
        <v>388375.57859999995</v>
      </c>
      <c r="V39" s="157">
        <v>8032257.1485000001</v>
      </c>
      <c r="W39" s="157">
        <v>4049784.9286000002</v>
      </c>
      <c r="X39" s="157">
        <v>3013918.1893199999</v>
      </c>
      <c r="Y39" s="157">
        <v>7063703.1179200001</v>
      </c>
      <c r="Z39" s="157">
        <v>1264.6099999999999</v>
      </c>
      <c r="AA39" s="157">
        <v>0</v>
      </c>
      <c r="AB39" s="157">
        <v>1264.6099999999999</v>
      </c>
    </row>
    <row r="40" spans="1:28" x14ac:dyDescent="0.3">
      <c r="A40" s="99" t="s">
        <v>104</v>
      </c>
      <c r="B40" s="153">
        <v>687618315.88297033</v>
      </c>
      <c r="C40" s="153">
        <v>6187710.8160060002</v>
      </c>
      <c r="D40" s="153">
        <v>693806026.69897628</v>
      </c>
      <c r="E40" s="154">
        <v>25487088.81382614</v>
      </c>
      <c r="F40" s="154">
        <v>1316057.79587612</v>
      </c>
      <c r="G40" s="154">
        <v>26803146.609702259</v>
      </c>
      <c r="H40" s="106">
        <v>0.293489</v>
      </c>
      <c r="I40" s="102">
        <v>0.40341088724851187</v>
      </c>
      <c r="J40" s="106">
        <v>0.29442299999999999</v>
      </c>
      <c r="K40" s="103">
        <v>328.35</v>
      </c>
      <c r="L40" s="103">
        <v>300.2746570462773</v>
      </c>
      <c r="M40" s="103">
        <v>328.09500000000003</v>
      </c>
      <c r="N40" s="157">
        <v>13804288.812591279</v>
      </c>
      <c r="O40" s="157">
        <v>1209516.9661000001</v>
      </c>
      <c r="P40" s="157">
        <v>15013805.778691279</v>
      </c>
      <c r="Q40" s="157">
        <v>637414553.04707563</v>
      </c>
      <c r="R40" s="157">
        <v>4796963.2117059994</v>
      </c>
      <c r="S40" s="157">
        <v>642211516.25878155</v>
      </c>
      <c r="T40" s="157">
        <v>33988703.925180748</v>
      </c>
      <c r="U40" s="157">
        <v>123705.61499999999</v>
      </c>
      <c r="V40" s="157">
        <v>34112409.54018075</v>
      </c>
      <c r="W40" s="157">
        <v>15892408.725714002</v>
      </c>
      <c r="X40" s="157">
        <v>1267041.9893</v>
      </c>
      <c r="Y40" s="157">
        <v>17159450.715014003</v>
      </c>
      <c r="Z40" s="157">
        <v>322650.185</v>
      </c>
      <c r="AA40" s="157">
        <v>0</v>
      </c>
      <c r="AB40" s="157">
        <v>322650.185</v>
      </c>
    </row>
    <row r="41" spans="1:28" x14ac:dyDescent="0.3">
      <c r="A41" s="99" t="s">
        <v>105</v>
      </c>
      <c r="B41" s="153">
        <v>10479726234.017532</v>
      </c>
      <c r="C41" s="153">
        <v>4300865307.0527048</v>
      </c>
      <c r="D41" s="153">
        <v>14780591541.070236</v>
      </c>
      <c r="E41" s="154">
        <v>28708439.586069331</v>
      </c>
      <c r="F41" s="154">
        <v>21122733.73246067</v>
      </c>
      <c r="G41" s="154">
        <v>49831173.318530001</v>
      </c>
      <c r="H41" s="106">
        <v>0.119243</v>
      </c>
      <c r="I41" s="102">
        <v>7.5233133403220909E-2</v>
      </c>
      <c r="J41" s="106">
        <v>0.106484</v>
      </c>
      <c r="K41" s="103">
        <v>137.25299999999999</v>
      </c>
      <c r="L41" s="103">
        <v>151.78909293601524</v>
      </c>
      <c r="M41" s="103">
        <v>141.43899999999999</v>
      </c>
      <c r="N41" s="157">
        <v>43415463.376620002</v>
      </c>
      <c r="O41" s="157">
        <v>29130436.852844991</v>
      </c>
      <c r="P41" s="157">
        <v>72545900.229464993</v>
      </c>
      <c r="Q41" s="157">
        <v>10076122422.758345</v>
      </c>
      <c r="R41" s="157">
        <v>4098059460.205081</v>
      </c>
      <c r="S41" s="157">
        <v>14174181882.963427</v>
      </c>
      <c r="T41" s="157">
        <v>292932594.36426663</v>
      </c>
      <c r="U41" s="157">
        <v>136245251.11296386</v>
      </c>
      <c r="V41" s="157">
        <v>429177845.47723049</v>
      </c>
      <c r="W41" s="157">
        <v>82926494.11112</v>
      </c>
      <c r="X41" s="157">
        <v>55476866.095159993</v>
      </c>
      <c r="Y41" s="157">
        <v>138403360.20627999</v>
      </c>
      <c r="Z41" s="157">
        <v>27744722.783799998</v>
      </c>
      <c r="AA41" s="157">
        <v>11083729.6395</v>
      </c>
      <c r="AB41" s="157">
        <v>38828452.423299998</v>
      </c>
    </row>
    <row r="42" spans="1:28" s="112" customFormat="1" x14ac:dyDescent="0.3">
      <c r="A42" s="108" t="s">
        <v>201</v>
      </c>
      <c r="B42" s="155">
        <v>7675019460.8778896</v>
      </c>
      <c r="C42" s="155">
        <v>3614767009.5010066</v>
      </c>
      <c r="D42" s="155">
        <v>11289786470.378897</v>
      </c>
      <c r="E42" s="156">
        <v>21436315.899913263</v>
      </c>
      <c r="F42" s="156">
        <v>18859190.782630764</v>
      </c>
      <c r="G42" s="156">
        <v>40295506.682544023</v>
      </c>
      <c r="H42" s="109">
        <v>0.118563</v>
      </c>
      <c r="I42" s="110">
        <v>7.508560283096298E-2</v>
      </c>
      <c r="J42" s="109">
        <v>0.104673</v>
      </c>
      <c r="K42" s="111">
        <v>140.48400000000001</v>
      </c>
      <c r="L42" s="111">
        <v>153.38471776001759</v>
      </c>
      <c r="M42" s="111">
        <v>144.57499999999999</v>
      </c>
      <c r="N42" s="158">
        <v>35607005.865599997</v>
      </c>
      <c r="O42" s="158">
        <v>26213622.268519998</v>
      </c>
      <c r="P42" s="158">
        <v>61820628.134119995</v>
      </c>
      <c r="Q42" s="158">
        <v>7352804027.1349516</v>
      </c>
      <c r="R42" s="158">
        <v>3435290895.7033911</v>
      </c>
      <c r="S42" s="158">
        <v>10788094922.838343</v>
      </c>
      <c r="T42" s="158">
        <v>224995282.68293792</v>
      </c>
      <c r="U42" s="158">
        <v>118916566.2424556</v>
      </c>
      <c r="V42" s="158">
        <v>343911848.92539352</v>
      </c>
      <c r="W42" s="158">
        <v>69957238.256999999</v>
      </c>
      <c r="X42" s="158">
        <v>49475817.915659994</v>
      </c>
      <c r="Y42" s="158">
        <v>119433056.17265999</v>
      </c>
      <c r="Z42" s="158">
        <v>27262912.803000003</v>
      </c>
      <c r="AA42" s="158">
        <v>11083729.6395</v>
      </c>
      <c r="AB42" s="158">
        <v>38346642.442500003</v>
      </c>
    </row>
    <row r="43" spans="1:28" s="112" customFormat="1" x14ac:dyDescent="0.3">
      <c r="A43" s="108" t="s">
        <v>202</v>
      </c>
      <c r="B43" s="155">
        <v>1839134340.4349048</v>
      </c>
      <c r="C43" s="155">
        <v>498679632.94347429</v>
      </c>
      <c r="D43" s="155">
        <v>2337813973.3783789</v>
      </c>
      <c r="E43" s="156">
        <v>3912059.5058495402</v>
      </c>
      <c r="F43" s="156">
        <v>1160349.31966497</v>
      </c>
      <c r="G43" s="156">
        <v>5072408.8255145103</v>
      </c>
      <c r="H43" s="109">
        <v>0.11698799999999999</v>
      </c>
      <c r="I43" s="110">
        <v>7.6022218492272267E-2</v>
      </c>
      <c r="J43" s="109">
        <v>0.108346</v>
      </c>
      <c r="K43" s="111">
        <v>138.233</v>
      </c>
      <c r="L43" s="111">
        <v>138.1704525666681</v>
      </c>
      <c r="M43" s="111">
        <v>138.221</v>
      </c>
      <c r="N43" s="158">
        <v>4847074.5799000002</v>
      </c>
      <c r="O43" s="158">
        <v>807520.57482500002</v>
      </c>
      <c r="P43" s="158">
        <v>5654595.1547250003</v>
      </c>
      <c r="Q43" s="158">
        <v>1784420183.9357049</v>
      </c>
      <c r="R43" s="158">
        <v>482975124.20119607</v>
      </c>
      <c r="S43" s="158">
        <v>2267395308.1369009</v>
      </c>
      <c r="T43" s="158">
        <v>46619095.866899997</v>
      </c>
      <c r="U43" s="158">
        <v>12260563.171678269</v>
      </c>
      <c r="V43" s="158">
        <v>58879659.038578264</v>
      </c>
      <c r="W43" s="158">
        <v>7927837.9804999996</v>
      </c>
      <c r="X43" s="158">
        <v>3443945.5705999997</v>
      </c>
      <c r="Y43" s="158">
        <v>11371783.551099999</v>
      </c>
      <c r="Z43" s="158">
        <v>167222.65179999999</v>
      </c>
      <c r="AA43" s="158">
        <v>0</v>
      </c>
      <c r="AB43" s="158">
        <v>167222.65179999999</v>
      </c>
    </row>
    <row r="44" spans="1:28" s="112" customFormat="1" x14ac:dyDescent="0.3">
      <c r="A44" s="108" t="s">
        <v>203</v>
      </c>
      <c r="B44" s="155">
        <v>965572432.7047379</v>
      </c>
      <c r="C44" s="155">
        <v>187418664.60802501</v>
      </c>
      <c r="D44" s="155">
        <v>1152991097.312763</v>
      </c>
      <c r="E44" s="156">
        <v>3360064.1803065296</v>
      </c>
      <c r="F44" s="156">
        <v>1103193.63036493</v>
      </c>
      <c r="G44" s="156">
        <v>4463257.8106714599</v>
      </c>
      <c r="H44" s="109">
        <v>0.12701999999999999</v>
      </c>
      <c r="I44" s="110">
        <v>7.6201986047684148E-2</v>
      </c>
      <c r="J44" s="109">
        <v>0.11895600000000001</v>
      </c>
      <c r="K44" s="111">
        <v>109.715</v>
      </c>
      <c r="L44" s="111">
        <v>157.27856943336502</v>
      </c>
      <c r="M44" s="111">
        <v>117.328</v>
      </c>
      <c r="N44" s="158">
        <v>2961382.9311200003</v>
      </c>
      <c r="O44" s="158">
        <v>2109294.0093999901</v>
      </c>
      <c r="P44" s="158">
        <v>5070676.9405199904</v>
      </c>
      <c r="Q44" s="158">
        <v>938898211.68768919</v>
      </c>
      <c r="R44" s="158">
        <v>179793440.30039504</v>
      </c>
      <c r="S44" s="158">
        <v>1118691651.9880841</v>
      </c>
      <c r="T44" s="158">
        <v>21318215.814428687</v>
      </c>
      <c r="U44" s="158">
        <v>5068121.6987299994</v>
      </c>
      <c r="V44" s="158">
        <v>26386337.513158686</v>
      </c>
      <c r="W44" s="158">
        <v>5041417.8736199997</v>
      </c>
      <c r="X44" s="158">
        <v>2557102.6088999901</v>
      </c>
      <c r="Y44" s="158">
        <v>7598520.4825199898</v>
      </c>
      <c r="Z44" s="158">
        <v>314587.32899999997</v>
      </c>
      <c r="AA44" s="158">
        <v>0</v>
      </c>
      <c r="AB44" s="158">
        <v>314587.32899999997</v>
      </c>
    </row>
    <row r="45" spans="1:28" x14ac:dyDescent="0.3">
      <c r="A45" s="99" t="s">
        <v>204</v>
      </c>
      <c r="B45" s="153">
        <v>709124609.89120007</v>
      </c>
      <c r="C45" s="153">
        <v>439526.35640000005</v>
      </c>
      <c r="D45" s="153">
        <v>709564136.24760008</v>
      </c>
      <c r="E45" s="154">
        <v>3682636.2127999999</v>
      </c>
      <c r="F45" s="154">
        <v>48698.456899999997</v>
      </c>
      <c r="G45" s="154">
        <v>3731334.6697</v>
      </c>
      <c r="H45" s="106">
        <v>0.19884099999999999</v>
      </c>
      <c r="I45" s="102">
        <v>0.19511800000000001</v>
      </c>
      <c r="J45" s="106">
        <v>0.19884299999999999</v>
      </c>
      <c r="K45" s="103">
        <v>13.1365</v>
      </c>
      <c r="L45" s="103">
        <v>156.714</v>
      </c>
      <c r="M45" s="103">
        <v>13.218999999999999</v>
      </c>
      <c r="N45" s="157">
        <v>10459307.943599999</v>
      </c>
      <c r="O45" s="157">
        <v>54308.555200000003</v>
      </c>
      <c r="P45" s="157">
        <v>10513616.498799998</v>
      </c>
      <c r="Q45" s="157">
        <v>670838763.37849998</v>
      </c>
      <c r="R45" s="157">
        <v>369299.02160000004</v>
      </c>
      <c r="S45" s="157">
        <v>671208062.40010011</v>
      </c>
      <c r="T45" s="157">
        <v>20677789.708600003</v>
      </c>
      <c r="U45" s="157">
        <v>8670.1893</v>
      </c>
      <c r="V45" s="157">
        <v>20686459.897900004</v>
      </c>
      <c r="W45" s="157">
        <v>17608056.804099999</v>
      </c>
      <c r="X45" s="157">
        <v>61557.145499999999</v>
      </c>
      <c r="Y45" s="157">
        <v>17669613.9496</v>
      </c>
      <c r="Z45" s="157">
        <v>0</v>
      </c>
      <c r="AA45" s="157">
        <v>0</v>
      </c>
      <c r="AB45" s="157">
        <v>0</v>
      </c>
    </row>
    <row r="46" spans="1:28" x14ac:dyDescent="0.3">
      <c r="A46" s="99" t="s">
        <v>205</v>
      </c>
      <c r="B46" s="153">
        <v>7842287.1279000007</v>
      </c>
      <c r="C46" s="153">
        <v>23929.077700000002</v>
      </c>
      <c r="D46" s="153">
        <v>7866216.2056000009</v>
      </c>
      <c r="E46" s="154">
        <v>208138.50415351</v>
      </c>
      <c r="F46" s="154">
        <v>322.06650000000002</v>
      </c>
      <c r="G46" s="154">
        <v>208460.57065350999</v>
      </c>
      <c r="H46" s="106">
        <v>4.2562299999999997E-2</v>
      </c>
      <c r="I46" s="102">
        <v>7.0000000000000007E-2</v>
      </c>
      <c r="J46" s="106">
        <v>4.25537E-2</v>
      </c>
      <c r="K46" s="103">
        <v>64.785899999999998</v>
      </c>
      <c r="L46" s="103">
        <v>121.73299999999999</v>
      </c>
      <c r="M46" s="103">
        <v>64.976900000000001</v>
      </c>
      <c r="N46" s="157">
        <v>46863.09</v>
      </c>
      <c r="O46" s="157">
        <v>0</v>
      </c>
      <c r="P46" s="157">
        <v>46863.09</v>
      </c>
      <c r="Q46" s="157">
        <v>7655910.3179000011</v>
      </c>
      <c r="R46" s="157">
        <v>23929.077700000002</v>
      </c>
      <c r="S46" s="157">
        <v>7679839.3956000013</v>
      </c>
      <c r="T46" s="157">
        <v>94028.04</v>
      </c>
      <c r="U46" s="157">
        <v>0</v>
      </c>
      <c r="V46" s="157">
        <v>94028.04</v>
      </c>
      <c r="W46" s="157">
        <v>92348.76999999999</v>
      </c>
      <c r="X46" s="157">
        <v>0</v>
      </c>
      <c r="Y46" s="157">
        <v>92348.76999999999</v>
      </c>
      <c r="Z46" s="157">
        <v>0</v>
      </c>
      <c r="AA46" s="157">
        <v>0</v>
      </c>
      <c r="AB46" s="157">
        <v>0</v>
      </c>
    </row>
    <row r="47" spans="1:28" x14ac:dyDescent="0.3">
      <c r="A47" s="100" t="s">
        <v>266</v>
      </c>
      <c r="B47" s="153">
        <v>45814096187.669281</v>
      </c>
      <c r="C47" s="153">
        <v>32102618337.483635</v>
      </c>
      <c r="D47" s="153">
        <v>77916714525.152924</v>
      </c>
      <c r="E47" s="154">
        <v>942549499.5464257</v>
      </c>
      <c r="F47" s="154">
        <v>302656191.19085282</v>
      </c>
      <c r="G47" s="154">
        <v>1245205690.7372787</v>
      </c>
      <c r="H47" s="106">
        <v>0.16148100000000001</v>
      </c>
      <c r="I47" s="102">
        <v>9.1384503040641857E-2</v>
      </c>
      <c r="J47" s="106">
        <v>0.124805</v>
      </c>
      <c r="K47" s="103">
        <v>84.137200000000007</v>
      </c>
      <c r="L47" s="103">
        <v>91.779148278203039</v>
      </c>
      <c r="M47" s="103">
        <v>86.044799999999995</v>
      </c>
      <c r="N47" s="157">
        <v>697029574.42916965</v>
      </c>
      <c r="O47" s="157">
        <v>520262114.63418782</v>
      </c>
      <c r="P47" s="157">
        <v>1217291689.0633574</v>
      </c>
      <c r="Q47" s="157">
        <v>42551719310.321327</v>
      </c>
      <c r="R47" s="157">
        <v>29069164197.390339</v>
      </c>
      <c r="S47" s="157">
        <v>71620883507.711685</v>
      </c>
      <c r="T47" s="157">
        <v>2067547427.1180415</v>
      </c>
      <c r="U47" s="157">
        <v>2166470299.7325206</v>
      </c>
      <c r="V47" s="157">
        <v>4234017726.8505621</v>
      </c>
      <c r="W47" s="157">
        <v>1129078307.7599072</v>
      </c>
      <c r="X47" s="157">
        <v>815028909.51145363</v>
      </c>
      <c r="Y47" s="157">
        <v>1944107217.2713609</v>
      </c>
      <c r="Z47" s="157">
        <v>65751142.469999999</v>
      </c>
      <c r="AA47" s="157">
        <v>51954930.849325001</v>
      </c>
      <c r="AB47" s="157">
        <v>117706073.319325</v>
      </c>
    </row>
    <row r="48" spans="1:28" x14ac:dyDescent="0.3">
      <c r="A48" s="101" t="s">
        <v>206</v>
      </c>
      <c r="B48" s="153">
        <v>7570983765.5554619</v>
      </c>
      <c r="C48" s="153">
        <v>19335574226.989147</v>
      </c>
      <c r="D48" s="153">
        <v>26906557992.544609</v>
      </c>
      <c r="E48" s="154">
        <v>145250112.00634408</v>
      </c>
      <c r="F48" s="154">
        <v>167609297.63622886</v>
      </c>
      <c r="G48" s="154">
        <v>312859409.64257294</v>
      </c>
      <c r="H48" s="106">
        <v>0.12754599999999999</v>
      </c>
      <c r="I48" s="102">
        <v>9.5466304198877083E-2</v>
      </c>
      <c r="J48" s="106">
        <v>0.104492</v>
      </c>
      <c r="K48" s="103">
        <v>58.6965</v>
      </c>
      <c r="L48" s="103">
        <v>77.298890816865267</v>
      </c>
      <c r="M48" s="103">
        <v>72.073700000000002</v>
      </c>
      <c r="N48" s="157">
        <v>139476997.58719999</v>
      </c>
      <c r="O48" s="157">
        <v>230899209.92575303</v>
      </c>
      <c r="P48" s="157">
        <v>370376207.51295304</v>
      </c>
      <c r="Q48" s="157">
        <v>6946852491.536211</v>
      </c>
      <c r="R48" s="157">
        <v>17300390080.480556</v>
      </c>
      <c r="S48" s="157">
        <v>24247242572.016769</v>
      </c>
      <c r="T48" s="157">
        <v>346696473.23179853</v>
      </c>
      <c r="U48" s="157">
        <v>1642755497.7069137</v>
      </c>
      <c r="V48" s="157">
        <v>1989451970.9387121</v>
      </c>
      <c r="W48" s="157">
        <v>273904526.407453</v>
      </c>
      <c r="X48" s="157">
        <v>381400043.13527501</v>
      </c>
      <c r="Y48" s="157">
        <v>655304569.54272795</v>
      </c>
      <c r="Z48" s="157">
        <v>3530274.38</v>
      </c>
      <c r="AA48" s="157">
        <v>11028605.6664</v>
      </c>
      <c r="AB48" s="157">
        <v>14558880.046399999</v>
      </c>
    </row>
    <row r="49" spans="1:28" x14ac:dyDescent="0.3">
      <c r="A49" s="101" t="s">
        <v>207</v>
      </c>
      <c r="B49" s="153">
        <v>4431804893.3189554</v>
      </c>
      <c r="C49" s="153">
        <v>6484095011.6797781</v>
      </c>
      <c r="D49" s="153">
        <v>10915899904.998734</v>
      </c>
      <c r="E49" s="154">
        <v>97928499.388178065</v>
      </c>
      <c r="F49" s="154">
        <v>93078629.970744178</v>
      </c>
      <c r="G49" s="154">
        <v>191007129.35892224</v>
      </c>
      <c r="H49" s="106">
        <v>0.133243</v>
      </c>
      <c r="I49" s="102">
        <v>8.2002576862921991E-2</v>
      </c>
      <c r="J49" s="106">
        <v>0.102787</v>
      </c>
      <c r="K49" s="103">
        <v>75.301699999999997</v>
      </c>
      <c r="L49" s="103">
        <v>94.056923761845908</v>
      </c>
      <c r="M49" s="103">
        <v>86.494</v>
      </c>
      <c r="N49" s="157">
        <v>142635697.88396218</v>
      </c>
      <c r="O49" s="157">
        <v>228108185.86758476</v>
      </c>
      <c r="P49" s="157">
        <v>370743883.75154698</v>
      </c>
      <c r="Q49" s="157">
        <v>3996153254.3195004</v>
      </c>
      <c r="R49" s="157">
        <v>5825988061.3831406</v>
      </c>
      <c r="S49" s="157">
        <v>9822141315.7026405</v>
      </c>
      <c r="T49" s="157">
        <v>218920525.00975338</v>
      </c>
      <c r="U49" s="157">
        <v>307121917.31334335</v>
      </c>
      <c r="V49" s="157">
        <v>526042442.32309675</v>
      </c>
      <c r="W49" s="157">
        <v>207350001.03320161</v>
      </c>
      <c r="X49" s="157">
        <v>324323597.21136975</v>
      </c>
      <c r="Y49" s="157">
        <v>531673598.24457133</v>
      </c>
      <c r="Z49" s="157">
        <v>9381112.9564999994</v>
      </c>
      <c r="AA49" s="157">
        <v>26661435.771925002</v>
      </c>
      <c r="AB49" s="157">
        <v>36042548.728425004</v>
      </c>
    </row>
    <row r="50" spans="1:28" x14ac:dyDescent="0.3">
      <c r="A50" s="101" t="s">
        <v>208</v>
      </c>
      <c r="B50" s="153">
        <v>9008555865.8026943</v>
      </c>
      <c r="C50" s="153">
        <v>1144257690.1533599</v>
      </c>
      <c r="D50" s="153">
        <v>10152813555.956055</v>
      </c>
      <c r="E50" s="154">
        <v>222489920.0768441</v>
      </c>
      <c r="F50" s="154">
        <v>14004806.405263079</v>
      </c>
      <c r="G50" s="154">
        <v>236494726.48210716</v>
      </c>
      <c r="H50" s="106">
        <v>0.15514900000000001</v>
      </c>
      <c r="I50" s="102">
        <v>7.9306597396099673E-2</v>
      </c>
      <c r="J50" s="106">
        <v>0.14688200000000001</v>
      </c>
      <c r="K50" s="103">
        <v>62.831499999999998</v>
      </c>
      <c r="L50" s="103">
        <v>106.44023881245714</v>
      </c>
      <c r="M50" s="103">
        <v>67.755399999999995</v>
      </c>
      <c r="N50" s="157">
        <v>172353962.88295412</v>
      </c>
      <c r="O50" s="157">
        <v>24653754.906399999</v>
      </c>
      <c r="P50" s="157">
        <v>197007717.78935412</v>
      </c>
      <c r="Q50" s="157">
        <v>8359819957.7642059</v>
      </c>
      <c r="R50" s="157">
        <v>1043353490.4450879</v>
      </c>
      <c r="S50" s="157">
        <v>9403173448.2092972</v>
      </c>
      <c r="T50" s="157">
        <v>409671439.95929432</v>
      </c>
      <c r="U50" s="157">
        <v>61878247.595680006</v>
      </c>
      <c r="V50" s="157">
        <v>471549687.55497432</v>
      </c>
      <c r="W50" s="157">
        <v>229535786.29329312</v>
      </c>
      <c r="X50" s="157">
        <v>36192849.184291996</v>
      </c>
      <c r="Y50" s="157">
        <v>265728635.47758511</v>
      </c>
      <c r="Z50" s="157">
        <v>9528681.7858999986</v>
      </c>
      <c r="AA50" s="157">
        <v>2833102.9282999998</v>
      </c>
      <c r="AB50" s="157">
        <v>12361784.714199997</v>
      </c>
    </row>
    <row r="51" spans="1:28" x14ac:dyDescent="0.3">
      <c r="A51" s="101" t="s">
        <v>209</v>
      </c>
      <c r="B51" s="153">
        <v>24712980982.364483</v>
      </c>
      <c r="C51" s="153">
        <v>5138379892.8001957</v>
      </c>
      <c r="D51" s="153">
        <v>29851360875.16468</v>
      </c>
      <c r="E51" s="154">
        <v>475771542.96289194</v>
      </c>
      <c r="F51" s="154">
        <v>27954026.52371392</v>
      </c>
      <c r="G51" s="154">
        <v>503725569.48660588</v>
      </c>
      <c r="H51" s="106">
        <v>0.15390300000000001</v>
      </c>
      <c r="I51" s="102">
        <v>7.515996342898254E-2</v>
      </c>
      <c r="J51" s="106">
        <v>0.13736300000000001</v>
      </c>
      <c r="K51" s="103">
        <v>96.956999999999994</v>
      </c>
      <c r="L51" s="103">
        <v>140.26143591075882</v>
      </c>
      <c r="M51" s="103">
        <v>104.148</v>
      </c>
      <c r="N51" s="157">
        <v>240539515.57156539</v>
      </c>
      <c r="O51" s="157">
        <v>36546036.796235003</v>
      </c>
      <c r="P51" s="157">
        <v>277085552.36780041</v>
      </c>
      <c r="Q51" s="157">
        <v>23154040001.195961</v>
      </c>
      <c r="R51" s="157">
        <v>4899121048.6232519</v>
      </c>
      <c r="S51" s="157">
        <v>28053161049.819218</v>
      </c>
      <c r="T51" s="157">
        <v>1094477801.6361694</v>
      </c>
      <c r="U51" s="157">
        <v>154714637.55516386</v>
      </c>
      <c r="V51" s="157">
        <v>1249192439.1913333</v>
      </c>
      <c r="W51" s="157">
        <v>421152106.18475157</v>
      </c>
      <c r="X51" s="157">
        <v>73112420.139078662</v>
      </c>
      <c r="Y51" s="157">
        <v>494264526.32383025</v>
      </c>
      <c r="Z51" s="157">
        <v>43311073.347599998</v>
      </c>
      <c r="AA51" s="157">
        <v>11431786.4827</v>
      </c>
      <c r="AB51" s="157">
        <v>54742859.830299996</v>
      </c>
    </row>
    <row r="53" spans="1:28" x14ac:dyDescent="0.3">
      <c r="A53" s="104" t="s">
        <v>366</v>
      </c>
      <c r="B53" s="161">
        <f>D7+D47-BS!E31</f>
        <v>-18337145.761764526</v>
      </c>
    </row>
  </sheetData>
  <mergeCells count="10">
    <mergeCell ref="Q5:S5"/>
    <mergeCell ref="T5:V5"/>
    <mergeCell ref="W5:Y5"/>
    <mergeCell ref="Z5:AB5"/>
    <mergeCell ref="A5:A6"/>
    <mergeCell ref="B5:D5"/>
    <mergeCell ref="E5:G5"/>
    <mergeCell ref="H5:J5"/>
    <mergeCell ref="K5:M5"/>
    <mergeCell ref="N5:P5"/>
  </mergeCells>
  <pageMargins left="0.7" right="0.7" top="0.75" bottom="0.75" header="0.3" footer="0.3"/>
  <pageSetup scale="2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00B050"/>
  </sheetPr>
  <dimension ref="A1:AB51"/>
  <sheetViews>
    <sheetView zoomScaleNormal="100" workbookViewId="0">
      <selection activeCell="A3" sqref="A3"/>
    </sheetView>
  </sheetViews>
  <sheetFormatPr defaultColWidth="8.7265625" defaultRowHeight="13" x14ac:dyDescent="0.3"/>
  <cols>
    <col min="1" max="1" width="75" style="104" bestFit="1" customWidth="1"/>
    <col min="2" max="2" width="14.7265625" style="104" customWidth="1"/>
    <col min="3" max="4" width="9.81640625" style="104" bestFit="1" customWidth="1"/>
    <col min="5" max="16" width="8.7265625" style="104"/>
    <col min="17" max="19" width="9.81640625" style="104" bestFit="1" customWidth="1"/>
    <col min="20" max="16384" width="8.7265625" style="104"/>
  </cols>
  <sheetData>
    <row r="1" spans="1:28" x14ac:dyDescent="0.3">
      <c r="A1" s="107" t="s">
        <v>106</v>
      </c>
    </row>
    <row r="2" spans="1:28" x14ac:dyDescent="0.3">
      <c r="A2" s="66"/>
    </row>
    <row r="3" spans="1:28" x14ac:dyDescent="0.3">
      <c r="A3" s="75">
        <f>BS!B3</f>
        <v>46265</v>
      </c>
    </row>
    <row r="4" spans="1:28" x14ac:dyDescent="0.3">
      <c r="A4" s="160" t="s">
        <v>274</v>
      </c>
    </row>
    <row r="5" spans="1:28" ht="55" customHeight="1" x14ac:dyDescent="0.3">
      <c r="A5" s="218" t="s">
        <v>212</v>
      </c>
      <c r="B5" s="219" t="s">
        <v>225</v>
      </c>
      <c r="C5" s="219"/>
      <c r="D5" s="219"/>
      <c r="E5" s="219" t="s">
        <v>224</v>
      </c>
      <c r="F5" s="219"/>
      <c r="G5" s="219"/>
      <c r="H5" s="219" t="s">
        <v>226</v>
      </c>
      <c r="I5" s="219"/>
      <c r="J5" s="219"/>
      <c r="K5" s="219" t="s">
        <v>227</v>
      </c>
      <c r="L5" s="219"/>
      <c r="M5" s="219"/>
      <c r="N5" s="219" t="s">
        <v>228</v>
      </c>
      <c r="O5" s="219"/>
      <c r="P5" s="219"/>
      <c r="Q5" s="219" t="s">
        <v>229</v>
      </c>
      <c r="R5" s="219"/>
      <c r="S5" s="219"/>
      <c r="T5" s="219" t="s">
        <v>230</v>
      </c>
      <c r="U5" s="219"/>
      <c r="V5" s="219"/>
      <c r="W5" s="219" t="s">
        <v>231</v>
      </c>
      <c r="X5" s="219"/>
      <c r="Y5" s="219"/>
      <c r="Z5" s="219" t="s">
        <v>232</v>
      </c>
      <c r="AA5" s="219"/>
      <c r="AB5" s="219"/>
    </row>
    <row r="6" spans="1:28" x14ac:dyDescent="0.3">
      <c r="A6" s="218"/>
      <c r="B6" s="105" t="s">
        <v>22</v>
      </c>
      <c r="C6" s="105" t="s">
        <v>23</v>
      </c>
      <c r="D6" s="105" t="s">
        <v>13</v>
      </c>
      <c r="E6" s="105" t="s">
        <v>22</v>
      </c>
      <c r="F6" s="105" t="s">
        <v>23</v>
      </c>
      <c r="G6" s="105" t="s">
        <v>13</v>
      </c>
      <c r="H6" s="105" t="s">
        <v>22</v>
      </c>
      <c r="I6" s="105" t="s">
        <v>23</v>
      </c>
      <c r="J6" s="105" t="s">
        <v>13</v>
      </c>
      <c r="K6" s="105" t="s">
        <v>22</v>
      </c>
      <c r="L6" s="105" t="s">
        <v>23</v>
      </c>
      <c r="M6" s="105" t="s">
        <v>13</v>
      </c>
      <c r="N6" s="105" t="s">
        <v>22</v>
      </c>
      <c r="O6" s="105" t="s">
        <v>23</v>
      </c>
      <c r="P6" s="105" t="s">
        <v>13</v>
      </c>
      <c r="Q6" s="105" t="s">
        <v>22</v>
      </c>
      <c r="R6" s="105" t="s">
        <v>23</v>
      </c>
      <c r="S6" s="105" t="s">
        <v>13</v>
      </c>
      <c r="T6" s="105" t="s">
        <v>22</v>
      </c>
      <c r="U6" s="105" t="s">
        <v>23</v>
      </c>
      <c r="V6" s="105" t="s">
        <v>13</v>
      </c>
      <c r="W6" s="105" t="s">
        <v>22</v>
      </c>
      <c r="X6" s="105" t="s">
        <v>23</v>
      </c>
      <c r="Y6" s="105" t="s">
        <v>13</v>
      </c>
      <c r="Z6" s="105" t="s">
        <v>22</v>
      </c>
      <c r="AA6" s="105" t="s">
        <v>23</v>
      </c>
      <c r="AB6" s="105" t="s">
        <v>13</v>
      </c>
    </row>
    <row r="7" spans="1:28" x14ac:dyDescent="0.3">
      <c r="A7" s="100" t="s">
        <v>264</v>
      </c>
      <c r="B7" s="153">
        <f>Sectors_I!B7</f>
        <v>160714766.71039999</v>
      </c>
      <c r="C7" s="153">
        <f>Sectors_I!C7</f>
        <v>964804.32262500003</v>
      </c>
      <c r="D7" s="153">
        <f>Sectors_I!D7</f>
        <v>161679571.033025</v>
      </c>
      <c r="E7" s="154">
        <f>Sectors_I!E7</f>
        <v>0</v>
      </c>
      <c r="F7" s="154">
        <f>Sectors_I!F7</f>
        <v>1019.92570428</v>
      </c>
      <c r="G7" s="154">
        <f>Sectors_I!G7</f>
        <v>1019.92570428</v>
      </c>
      <c r="H7" s="106">
        <f>Sectors_I!H7</f>
        <v>8.2500000000000004E-2</v>
      </c>
      <c r="I7" s="102">
        <f>Sectors_I!I7</f>
        <v>9.4623399999999996E-2</v>
      </c>
      <c r="J7" s="106">
        <f>Sectors_I!J7</f>
        <v>8.2571699999999998E-2</v>
      </c>
      <c r="K7" s="103">
        <f>Sectors_I!K7</f>
        <v>1</v>
      </c>
      <c r="L7" s="103">
        <f>Sectors_I!L7</f>
        <v>5.9248799999999999</v>
      </c>
      <c r="M7" s="103">
        <f>Sectors_I!M7</f>
        <v>1.02912</v>
      </c>
      <c r="N7" s="157">
        <f>Sectors_I!N7</f>
        <v>0</v>
      </c>
      <c r="O7" s="157">
        <f>Sectors_I!O7</f>
        <v>0</v>
      </c>
      <c r="P7" s="157">
        <f>Sectors_I!P7</f>
        <v>0</v>
      </c>
      <c r="Q7" s="157">
        <f>Sectors_I!Q7</f>
        <v>160714766.71039999</v>
      </c>
      <c r="R7" s="157">
        <f>Sectors_I!R7</f>
        <v>964804.32262500003</v>
      </c>
      <c r="S7" s="157">
        <f>Sectors_I!S7</f>
        <v>161679571.033025</v>
      </c>
      <c r="T7" s="157">
        <f>Sectors_I!T7</f>
        <v>0</v>
      </c>
      <c r="U7" s="157">
        <f>Sectors_I!U7</f>
        <v>0</v>
      </c>
      <c r="V7" s="157">
        <f>Sectors_I!V7</f>
        <v>0</v>
      </c>
      <c r="W7" s="157">
        <f>Sectors_I!W7</f>
        <v>0</v>
      </c>
      <c r="X7" s="157">
        <f>Sectors_I!X7</f>
        <v>0</v>
      </c>
      <c r="Y7" s="157">
        <f>Sectors_I!Y7</f>
        <v>0</v>
      </c>
      <c r="Z7" s="157">
        <f>Sectors_I!Z7</f>
        <v>0</v>
      </c>
      <c r="AA7" s="157">
        <f>Sectors_I!AA7</f>
        <v>0</v>
      </c>
      <c r="AB7" s="157">
        <f>Sectors_I!AB7</f>
        <v>0</v>
      </c>
    </row>
    <row r="8" spans="1:28" x14ac:dyDescent="0.3">
      <c r="A8" s="99" t="s">
        <v>107</v>
      </c>
      <c r="B8" s="153">
        <f>Sectors_I!B8</f>
        <v>7967232.0949999997</v>
      </c>
      <c r="C8" s="153">
        <f>Sectors_I!C8</f>
        <v>35295827.586527139</v>
      </c>
      <c r="D8" s="153">
        <f>Sectors_I!D8</f>
        <v>43263059.681527138</v>
      </c>
      <c r="E8" s="154">
        <f>Sectors_I!E8</f>
        <v>224503.88203168998</v>
      </c>
      <c r="F8" s="154">
        <f>Sectors_I!F8</f>
        <v>493023.91988132003</v>
      </c>
      <c r="G8" s="154">
        <f>Sectors_I!G8</f>
        <v>717527.80191300996</v>
      </c>
      <c r="H8" s="106">
        <f>Sectors_I!H8</f>
        <v>0.17153399999999999</v>
      </c>
      <c r="I8" s="102">
        <f>Sectors_I!I8</f>
        <v>9.2222646001595007E-2</v>
      </c>
      <c r="J8" s="106">
        <f>Sectors_I!J8</f>
        <v>0.106604</v>
      </c>
      <c r="K8" s="103">
        <f>Sectors_I!K8</f>
        <v>45.6325</v>
      </c>
      <c r="L8" s="103">
        <f>Sectors_I!L8</f>
        <v>50.828179803216209</v>
      </c>
      <c r="M8" s="103">
        <f>Sectors_I!M8</f>
        <v>49.886200000000002</v>
      </c>
      <c r="N8" s="157">
        <f>Sectors_I!N8</f>
        <v>124969.95</v>
      </c>
      <c r="O8" s="157">
        <f>Sectors_I!O8</f>
        <v>0</v>
      </c>
      <c r="P8" s="157">
        <f>Sectors_I!P8</f>
        <v>124969.95</v>
      </c>
      <c r="Q8" s="157">
        <f>Sectors_I!Q8</f>
        <v>7597461.3049999997</v>
      </c>
      <c r="R8" s="157">
        <f>Sectors_I!R8</f>
        <v>35295827.586527139</v>
      </c>
      <c r="S8" s="157">
        <f>Sectors_I!S8</f>
        <v>42893288.891527139</v>
      </c>
      <c r="T8" s="157">
        <f>Sectors_I!T8</f>
        <v>60052.94</v>
      </c>
      <c r="U8" s="157">
        <f>Sectors_I!U8</f>
        <v>0</v>
      </c>
      <c r="V8" s="157">
        <f>Sectors_I!V8</f>
        <v>60052.94</v>
      </c>
      <c r="W8" s="157">
        <f>Sectors_I!W8</f>
        <v>309717.85000000003</v>
      </c>
      <c r="X8" s="157">
        <f>Sectors_I!X8</f>
        <v>0</v>
      </c>
      <c r="Y8" s="157">
        <f>Sectors_I!Y8</f>
        <v>309717.85000000003</v>
      </c>
      <c r="Z8" s="157">
        <f>Sectors_I!Z8</f>
        <v>0</v>
      </c>
      <c r="AA8" s="157">
        <f>Sectors_I!AA8</f>
        <v>0</v>
      </c>
      <c r="AB8" s="157">
        <f>Sectors_I!AB8</f>
        <v>0</v>
      </c>
    </row>
    <row r="9" spans="1:28" x14ac:dyDescent="0.3">
      <c r="A9" s="99" t="s">
        <v>108</v>
      </c>
      <c r="B9" s="153">
        <f>Sectors_I!B9</f>
        <v>1059048811.0566001</v>
      </c>
      <c r="C9" s="153">
        <f>Sectors_I!C9</f>
        <v>346389176.23311096</v>
      </c>
      <c r="D9" s="153">
        <f>Sectors_I!D9</f>
        <v>1405437987.289711</v>
      </c>
      <c r="E9" s="154">
        <f>Sectors_I!E9</f>
        <v>2419917.8057977199</v>
      </c>
      <c r="F9" s="154">
        <f>Sectors_I!F9</f>
        <v>801069.06456275005</v>
      </c>
      <c r="G9" s="154">
        <f>Sectors_I!G9</f>
        <v>3220986.8703604699</v>
      </c>
      <c r="H9" s="106">
        <f>Sectors_I!H9</f>
        <v>0.113778</v>
      </c>
      <c r="I9" s="102">
        <f>Sectors_I!I9</f>
        <v>0.10788628283242707</v>
      </c>
      <c r="J9" s="106">
        <f>Sectors_I!J9</f>
        <v>0.11233700000000001</v>
      </c>
      <c r="K9" s="103">
        <f>Sectors_I!K9</f>
        <v>23.889299999999999</v>
      </c>
      <c r="L9" s="103">
        <f>Sectors_I!L9</f>
        <v>47.47787747271186</v>
      </c>
      <c r="M9" s="103">
        <f>Sectors_I!M9</f>
        <v>29.620100000000001</v>
      </c>
      <c r="N9" s="157">
        <f>Sectors_I!N9</f>
        <v>633696.27</v>
      </c>
      <c r="O9" s="157">
        <f>Sectors_I!O9</f>
        <v>216544.9</v>
      </c>
      <c r="P9" s="157">
        <f>Sectors_I!P9</f>
        <v>850241.17</v>
      </c>
      <c r="Q9" s="157">
        <f>Sectors_I!Q9</f>
        <v>1053684380.8657001</v>
      </c>
      <c r="R9" s="157">
        <f>Sectors_I!R9</f>
        <v>343233368.800111</v>
      </c>
      <c r="S9" s="157">
        <f>Sectors_I!S9</f>
        <v>1396917749.6658111</v>
      </c>
      <c r="T9" s="157">
        <f>Sectors_I!T9</f>
        <v>2160291.6695999899</v>
      </c>
      <c r="U9" s="157">
        <f>Sectors_I!U9</f>
        <v>2937061.3189000003</v>
      </c>
      <c r="V9" s="157">
        <f>Sectors_I!V9</f>
        <v>5097352.9884999897</v>
      </c>
      <c r="W9" s="157">
        <f>Sectors_I!W9</f>
        <v>2207654.9431000003</v>
      </c>
      <c r="X9" s="157">
        <f>Sectors_I!X9</f>
        <v>161127.58410000001</v>
      </c>
      <c r="Y9" s="157">
        <f>Sectors_I!Y9</f>
        <v>2368782.5272000004</v>
      </c>
      <c r="Z9" s="157">
        <f>Sectors_I!Z9</f>
        <v>996483.57819999999</v>
      </c>
      <c r="AA9" s="157">
        <f>Sectors_I!AA9</f>
        <v>57618.53</v>
      </c>
      <c r="AB9" s="157">
        <f>Sectors_I!AB9</f>
        <v>1054102.1081999999</v>
      </c>
    </row>
    <row r="10" spans="1:28" x14ac:dyDescent="0.3">
      <c r="A10" s="99" t="s">
        <v>219</v>
      </c>
      <c r="B10" s="153">
        <f>Sectors_I!B10</f>
        <v>276456388.81489998</v>
      </c>
      <c r="C10" s="153">
        <f>Sectors_I!C10</f>
        <v>4423356.0992999999</v>
      </c>
      <c r="D10" s="153">
        <f>Sectors_I!D10</f>
        <v>280879744.91420001</v>
      </c>
      <c r="E10" s="154">
        <f>Sectors_I!E10</f>
        <v>924286.02670000005</v>
      </c>
      <c r="F10" s="154">
        <f>Sectors_I!F10</f>
        <v>10760.8956</v>
      </c>
      <c r="G10" s="154">
        <f>Sectors_I!G10</f>
        <v>935046.92230000009</v>
      </c>
      <c r="H10" s="106">
        <f>Sectors_I!H10</f>
        <v>0.14239399999999999</v>
      </c>
      <c r="I10" s="102">
        <f>Sectors_I!I10</f>
        <v>9.3373100000000001E-2</v>
      </c>
      <c r="J10" s="106">
        <f>Sectors_I!J10</f>
        <v>0.14166400000000001</v>
      </c>
      <c r="K10" s="103">
        <f>Sectors_I!K10</f>
        <v>26.614599999999999</v>
      </c>
      <c r="L10" s="103">
        <f>Sectors_I!L10</f>
        <v>100.187</v>
      </c>
      <c r="M10" s="103">
        <f>Sectors_I!M10</f>
        <v>27.776800000000001</v>
      </c>
      <c r="N10" s="157">
        <f>Sectors_I!N10</f>
        <v>2654.11</v>
      </c>
      <c r="O10" s="157">
        <f>Sectors_I!O10</f>
        <v>0</v>
      </c>
      <c r="P10" s="157">
        <f>Sectors_I!P10</f>
        <v>2654.11</v>
      </c>
      <c r="Q10" s="157">
        <f>Sectors_I!Q10</f>
        <v>276448849.07489997</v>
      </c>
      <c r="R10" s="157">
        <f>Sectors_I!R10</f>
        <v>4423356.0992999999</v>
      </c>
      <c r="S10" s="157">
        <f>Sectors_I!S10</f>
        <v>280872205.1742</v>
      </c>
      <c r="T10" s="157">
        <f>Sectors_I!T10</f>
        <v>4885.63</v>
      </c>
      <c r="U10" s="157">
        <f>Sectors_I!U10</f>
        <v>0</v>
      </c>
      <c r="V10" s="157">
        <f>Sectors_I!V10</f>
        <v>4885.63</v>
      </c>
      <c r="W10" s="157">
        <f>Sectors_I!W10</f>
        <v>2654.11</v>
      </c>
      <c r="X10" s="157">
        <f>Sectors_I!X10</f>
        <v>0</v>
      </c>
      <c r="Y10" s="157">
        <f>Sectors_I!Y10</f>
        <v>2654.11</v>
      </c>
      <c r="Z10" s="157">
        <f>Sectors_I!Z10</f>
        <v>0</v>
      </c>
      <c r="AA10" s="157">
        <f>Sectors_I!AA10</f>
        <v>0</v>
      </c>
      <c r="AB10" s="157">
        <f>Sectors_I!AB10</f>
        <v>0</v>
      </c>
    </row>
    <row r="11" spans="1:28" x14ac:dyDescent="0.3">
      <c r="A11" s="99" t="s">
        <v>233</v>
      </c>
      <c r="B11" s="153">
        <f>Sectors_I!B11</f>
        <v>265657726.22474116</v>
      </c>
      <c r="C11" s="153">
        <f>Sectors_I!C11</f>
        <v>5115746418.5918865</v>
      </c>
      <c r="D11" s="153">
        <f>Sectors_I!D11</f>
        <v>5381404144.8166275</v>
      </c>
      <c r="E11" s="154">
        <f>Sectors_I!E11</f>
        <v>17163444.96732872</v>
      </c>
      <c r="F11" s="154">
        <f>Sectors_I!F11</f>
        <v>25835705.439739943</v>
      </c>
      <c r="G11" s="154">
        <f>Sectors_I!G11</f>
        <v>42999150.407068662</v>
      </c>
      <c r="H11" s="106">
        <f>Sectors_I!H11</f>
        <v>0.136131</v>
      </c>
      <c r="I11" s="102">
        <f>Sectors_I!I11</f>
        <v>0.10660215018777955</v>
      </c>
      <c r="J11" s="106">
        <f>Sectors_I!J11</f>
        <v>0.107959</v>
      </c>
      <c r="K11" s="103">
        <f>Sectors_I!K11</f>
        <v>45.016599999999997</v>
      </c>
      <c r="L11" s="103">
        <f>Sectors_I!L11</f>
        <v>36.784833316914082</v>
      </c>
      <c r="M11" s="103">
        <f>Sectors_I!M11</f>
        <v>37.159999999999997</v>
      </c>
      <c r="N11" s="157">
        <f>Sectors_I!N11</f>
        <v>21251217.469999999</v>
      </c>
      <c r="O11" s="157">
        <f>Sectors_I!O11</f>
        <v>73469520.639981449</v>
      </c>
      <c r="P11" s="157">
        <f>Sectors_I!P11</f>
        <v>94720738.109981447</v>
      </c>
      <c r="Q11" s="157">
        <f>Sectors_I!Q11</f>
        <v>231969021.84930459</v>
      </c>
      <c r="R11" s="157">
        <f>Sectors_I!R11</f>
        <v>4727569435.1150055</v>
      </c>
      <c r="S11" s="157">
        <f>Sectors_I!S11</f>
        <v>4959538456.9643097</v>
      </c>
      <c r="T11" s="157">
        <f>Sectors_I!T11</f>
        <v>3889576.6331893103</v>
      </c>
      <c r="U11" s="157">
        <f>Sectors_I!U11</f>
        <v>284923397.82528001</v>
      </c>
      <c r="V11" s="157">
        <f>Sectors_I!V11</f>
        <v>288812974.45846933</v>
      </c>
      <c r="W11" s="157">
        <f>Sectors_I!W11</f>
        <v>29799127.74224725</v>
      </c>
      <c r="X11" s="157">
        <f>Sectors_I!X11</f>
        <v>96969285.793001428</v>
      </c>
      <c r="Y11" s="157">
        <f>Sectors_I!Y11</f>
        <v>126768413.53524868</v>
      </c>
      <c r="Z11" s="157">
        <f>Sectors_I!Z11</f>
        <v>0</v>
      </c>
      <c r="AA11" s="157">
        <f>Sectors_I!AA11</f>
        <v>6284299.8585999999</v>
      </c>
      <c r="AB11" s="157">
        <f>Sectors_I!AB11</f>
        <v>6284299.8585999999</v>
      </c>
    </row>
    <row r="12" spans="1:28" x14ac:dyDescent="0.3">
      <c r="A12" s="99" t="s">
        <v>109</v>
      </c>
      <c r="B12" s="153">
        <f>Sectors_I!B12</f>
        <v>642740638.16657043</v>
      </c>
      <c r="C12" s="153">
        <f>Sectors_I!C12</f>
        <v>3883555389.801981</v>
      </c>
      <c r="D12" s="153">
        <f>Sectors_I!D12</f>
        <v>4526296027.9685516</v>
      </c>
      <c r="E12" s="154">
        <f>Sectors_I!E12</f>
        <v>5188176.4422310609</v>
      </c>
      <c r="F12" s="154">
        <f>Sectors_I!F12</f>
        <v>23868145.023208123</v>
      </c>
      <c r="G12" s="154">
        <f>Sectors_I!G12</f>
        <v>29056321.465439186</v>
      </c>
      <c r="H12" s="106">
        <f>Sectors_I!H12</f>
        <v>0.128583</v>
      </c>
      <c r="I12" s="102">
        <f>Sectors_I!I12</f>
        <v>8.9654441110855715E-2</v>
      </c>
      <c r="J12" s="106">
        <f>Sectors_I!J12</f>
        <v>9.5055500000000001E-2</v>
      </c>
      <c r="K12" s="103">
        <f>Sectors_I!K12</f>
        <v>95.174300000000002</v>
      </c>
      <c r="L12" s="103">
        <f>Sectors_I!L12</f>
        <v>112.57495309553919</v>
      </c>
      <c r="M12" s="103">
        <f>Sectors_I!M12</f>
        <v>110.05800000000001</v>
      </c>
      <c r="N12" s="157">
        <f>Sectors_I!N12</f>
        <v>9697129.3321000002</v>
      </c>
      <c r="O12" s="157">
        <f>Sectors_I!O12</f>
        <v>45812198.856069997</v>
      </c>
      <c r="P12" s="157">
        <f>Sectors_I!P12</f>
        <v>55509328.188170001</v>
      </c>
      <c r="Q12" s="157">
        <f>Sectors_I!Q12</f>
        <v>597894448.90539527</v>
      </c>
      <c r="R12" s="157">
        <f>Sectors_I!R12</f>
        <v>3626105138.1417394</v>
      </c>
      <c r="S12" s="157">
        <f>Sectors_I!S12</f>
        <v>4223999587.0471349</v>
      </c>
      <c r="T12" s="157">
        <f>Sectors_I!T12</f>
        <v>23145570.940075099</v>
      </c>
      <c r="U12" s="157">
        <f>Sectors_I!U12</f>
        <v>193311855.46764636</v>
      </c>
      <c r="V12" s="157">
        <f>Sectors_I!V12</f>
        <v>216457426.40772146</v>
      </c>
      <c r="W12" s="157">
        <f>Sectors_I!W12</f>
        <v>19023734.3334</v>
      </c>
      <c r="X12" s="157">
        <f>Sectors_I!X12</f>
        <v>62071294.365934998</v>
      </c>
      <c r="Y12" s="157">
        <f>Sectors_I!Y12</f>
        <v>81095028.699334994</v>
      </c>
      <c r="Z12" s="157">
        <f>Sectors_I!Z12</f>
        <v>2676883.9876999999</v>
      </c>
      <c r="AA12" s="157">
        <f>Sectors_I!AA12</f>
        <v>2067101.8266599998</v>
      </c>
      <c r="AB12" s="157">
        <f>Sectors_I!AB12</f>
        <v>4743985.8143600002</v>
      </c>
    </row>
    <row r="13" spans="1:28" x14ac:dyDescent="0.3">
      <c r="A13" s="99" t="s">
        <v>110</v>
      </c>
      <c r="B13" s="153">
        <f>Sectors_I!B13</f>
        <v>728537237.81731844</v>
      </c>
      <c r="C13" s="153">
        <f>Sectors_I!C13</f>
        <v>480247070.33400792</v>
      </c>
      <c r="D13" s="153">
        <f>Sectors_I!D13</f>
        <v>1208784308.1513264</v>
      </c>
      <c r="E13" s="154">
        <f>Sectors_I!E13</f>
        <v>22908480.561659202</v>
      </c>
      <c r="F13" s="154">
        <f>Sectors_I!F13</f>
        <v>11799128.12969424</v>
      </c>
      <c r="G13" s="154">
        <f>Sectors_I!G13</f>
        <v>34707608.69135344</v>
      </c>
      <c r="H13" s="106">
        <f>Sectors_I!H13</f>
        <v>0.14146400000000001</v>
      </c>
      <c r="I13" s="102">
        <f>Sectors_I!I13</f>
        <v>9.2539659380117767E-2</v>
      </c>
      <c r="J13" s="106">
        <f>Sectors_I!J13</f>
        <v>0.121839</v>
      </c>
      <c r="K13" s="103">
        <f>Sectors_I!K13</f>
        <v>39.823300000000003</v>
      </c>
      <c r="L13" s="103">
        <f>Sectors_I!L13</f>
        <v>64.607038742622137</v>
      </c>
      <c r="M13" s="103">
        <f>Sectors_I!M13</f>
        <v>49.639000000000003</v>
      </c>
      <c r="N13" s="157">
        <f>Sectors_I!N13</f>
        <v>30481485.9087</v>
      </c>
      <c r="O13" s="157">
        <f>Sectors_I!O13</f>
        <v>15701411.808499999</v>
      </c>
      <c r="P13" s="157">
        <f>Sectors_I!P13</f>
        <v>46182897.717199996</v>
      </c>
      <c r="Q13" s="157">
        <f>Sectors_I!Q13</f>
        <v>609299406.0538224</v>
      </c>
      <c r="R13" s="157">
        <f>Sectors_I!R13</f>
        <v>432862029.36732101</v>
      </c>
      <c r="S13" s="157">
        <f>Sectors_I!S13</f>
        <v>1042161435.4211434</v>
      </c>
      <c r="T13" s="157">
        <f>Sectors_I!T13</f>
        <v>70231490.558860555</v>
      </c>
      <c r="U13" s="157">
        <f>Sectors_I!U13</f>
        <v>23395164.15428694</v>
      </c>
      <c r="V13" s="157">
        <f>Sectors_I!V13</f>
        <v>93626654.713147491</v>
      </c>
      <c r="W13" s="157">
        <f>Sectors_I!W13</f>
        <v>48349105.824635558</v>
      </c>
      <c r="X13" s="157">
        <f>Sectors_I!X13</f>
        <v>23989876.812399998</v>
      </c>
      <c r="Y13" s="157">
        <f>Sectors_I!Y13</f>
        <v>72338982.637035549</v>
      </c>
      <c r="Z13" s="157">
        <f>Sectors_I!Z13</f>
        <v>657235.38</v>
      </c>
      <c r="AA13" s="157">
        <f>Sectors_I!AA13</f>
        <v>0</v>
      </c>
      <c r="AB13" s="157">
        <f>Sectors_I!AB13</f>
        <v>657235.38</v>
      </c>
    </row>
    <row r="14" spans="1:28" x14ac:dyDescent="0.3">
      <c r="A14" s="99" t="s">
        <v>111</v>
      </c>
      <c r="B14" s="153">
        <f>Sectors_I!B14</f>
        <v>717339163.24166799</v>
      </c>
      <c r="C14" s="153">
        <f>Sectors_I!C14</f>
        <v>1400507441.9398794</v>
      </c>
      <c r="D14" s="153">
        <f>Sectors_I!D14</f>
        <v>2117846605.1815474</v>
      </c>
      <c r="E14" s="154">
        <f>Sectors_I!E14</f>
        <v>30337029.660425611</v>
      </c>
      <c r="F14" s="154">
        <f>Sectors_I!F14</f>
        <v>8907818.3562262002</v>
      </c>
      <c r="G14" s="154">
        <f>Sectors_I!G14</f>
        <v>39244848.016651809</v>
      </c>
      <c r="H14" s="106">
        <f>Sectors_I!H14</f>
        <v>0.136573</v>
      </c>
      <c r="I14" s="102">
        <f>Sectors_I!I14</f>
        <v>9.569834885629365E-2</v>
      </c>
      <c r="J14" s="106">
        <f>Sectors_I!J14</f>
        <v>0.109821</v>
      </c>
      <c r="K14" s="103">
        <f>Sectors_I!K14</f>
        <v>63.714100000000002</v>
      </c>
      <c r="L14" s="103">
        <f>Sectors_I!L14</f>
        <v>66.783394183854227</v>
      </c>
      <c r="M14" s="103">
        <f>Sectors_I!M14</f>
        <v>65.709000000000003</v>
      </c>
      <c r="N14" s="157">
        <f>Sectors_I!N14</f>
        <v>14414921.878672268</v>
      </c>
      <c r="O14" s="157">
        <f>Sectors_I!O14</f>
        <v>31114217.605374999</v>
      </c>
      <c r="P14" s="157">
        <f>Sectors_I!P14</f>
        <v>45529139.484047264</v>
      </c>
      <c r="Q14" s="157">
        <f>Sectors_I!Q14</f>
        <v>579947920.85250211</v>
      </c>
      <c r="R14" s="157">
        <f>Sectors_I!R14</f>
        <v>1335984694.8381844</v>
      </c>
      <c r="S14" s="157">
        <f>Sectors_I!S14</f>
        <v>1915932615.6906865</v>
      </c>
      <c r="T14" s="157">
        <f>Sectors_I!T14</f>
        <v>25064905.185699999</v>
      </c>
      <c r="U14" s="157">
        <f>Sectors_I!U14</f>
        <v>24787376.068499997</v>
      </c>
      <c r="V14" s="157">
        <f>Sectors_I!V14</f>
        <v>49852281.254199997</v>
      </c>
      <c r="W14" s="157">
        <f>Sectors_I!W14</f>
        <v>111743299.6934659</v>
      </c>
      <c r="X14" s="157">
        <f>Sectors_I!X14</f>
        <v>37918004.495795004</v>
      </c>
      <c r="Y14" s="157">
        <f>Sectors_I!Y14</f>
        <v>149661304.1892609</v>
      </c>
      <c r="Z14" s="157">
        <f>Sectors_I!Z14</f>
        <v>583037.51</v>
      </c>
      <c r="AA14" s="157">
        <f>Sectors_I!AA14</f>
        <v>1817366.5374</v>
      </c>
      <c r="AB14" s="157">
        <f>Sectors_I!AB14</f>
        <v>2400404.0474</v>
      </c>
    </row>
    <row r="15" spans="1:28" x14ac:dyDescent="0.3">
      <c r="A15" s="99" t="s">
        <v>112</v>
      </c>
      <c r="B15" s="153">
        <f>Sectors_I!B15</f>
        <v>1607032004.6100252</v>
      </c>
      <c r="C15" s="153">
        <f>Sectors_I!C15</f>
        <v>1264612093.7994184</v>
      </c>
      <c r="D15" s="153">
        <f>Sectors_I!D15</f>
        <v>2871644098.4094439</v>
      </c>
      <c r="E15" s="154">
        <f>Sectors_I!E15</f>
        <v>28380588.155346241</v>
      </c>
      <c r="F15" s="154">
        <f>Sectors_I!F15</f>
        <v>6917531.4986404013</v>
      </c>
      <c r="G15" s="154">
        <f>Sectors_I!G15</f>
        <v>35298119.65398664</v>
      </c>
      <c r="H15" s="106">
        <f>Sectors_I!H15</f>
        <v>0.13145399999999999</v>
      </c>
      <c r="I15" s="102">
        <f>Sectors_I!I15</f>
        <v>8.373668087892755E-2</v>
      </c>
      <c r="J15" s="106">
        <f>Sectors_I!J15</f>
        <v>0.11018</v>
      </c>
      <c r="K15" s="103">
        <f>Sectors_I!K15</f>
        <v>52.65</v>
      </c>
      <c r="L15" s="103">
        <f>Sectors_I!L15</f>
        <v>64.136018976131211</v>
      </c>
      <c r="M15" s="103">
        <f>Sectors_I!M15</f>
        <v>57.374099999999999</v>
      </c>
      <c r="N15" s="157">
        <f>Sectors_I!N15</f>
        <v>25874870.059676852</v>
      </c>
      <c r="O15" s="157">
        <f>Sectors_I!O15</f>
        <v>28791848.764173049</v>
      </c>
      <c r="P15" s="157">
        <f>Sectors_I!P15</f>
        <v>54666718.823849902</v>
      </c>
      <c r="Q15" s="157">
        <f>Sectors_I!Q15</f>
        <v>1523278635.608377</v>
      </c>
      <c r="R15" s="157">
        <f>Sectors_I!R15</f>
        <v>1174896999.1561453</v>
      </c>
      <c r="S15" s="157">
        <f>Sectors_I!S15</f>
        <v>2698175634.764523</v>
      </c>
      <c r="T15" s="157">
        <f>Sectors_I!T15</f>
        <v>56801261.696442977</v>
      </c>
      <c r="U15" s="157">
        <f>Sectors_I!U15</f>
        <v>81039306.068599999</v>
      </c>
      <c r="V15" s="157">
        <f>Sectors_I!V15</f>
        <v>137840567.76504296</v>
      </c>
      <c r="W15" s="157">
        <f>Sectors_I!W15</f>
        <v>25622149.357305072</v>
      </c>
      <c r="X15" s="157">
        <f>Sectors_I!X15</f>
        <v>8409799.3839730509</v>
      </c>
      <c r="Y15" s="157">
        <f>Sectors_I!Y15</f>
        <v>34031948.741278127</v>
      </c>
      <c r="Z15" s="157">
        <f>Sectors_I!Z15</f>
        <v>1329957.9478999998</v>
      </c>
      <c r="AA15" s="157">
        <f>Sectors_I!AA15</f>
        <v>265989.19069999998</v>
      </c>
      <c r="AB15" s="157">
        <f>Sectors_I!AB15</f>
        <v>1595947.1385999997</v>
      </c>
    </row>
    <row r="16" spans="1:28" x14ac:dyDescent="0.3">
      <c r="A16" s="99" t="s">
        <v>113</v>
      </c>
      <c r="B16" s="153">
        <f>Sectors_I!B16</f>
        <v>1087962707.2957118</v>
      </c>
      <c r="C16" s="153">
        <f>Sectors_I!C16</f>
        <v>792767995.56166542</v>
      </c>
      <c r="D16" s="153">
        <f>Sectors_I!D16</f>
        <v>1880730702.8573771</v>
      </c>
      <c r="E16" s="154">
        <f>Sectors_I!E16</f>
        <v>16480573.64040266</v>
      </c>
      <c r="F16" s="154">
        <f>Sectors_I!F16</f>
        <v>51613053.175477281</v>
      </c>
      <c r="G16" s="154">
        <f>Sectors_I!G16</f>
        <v>68093626.815879941</v>
      </c>
      <c r="H16" s="106">
        <f>Sectors_I!H16</f>
        <v>0.130492</v>
      </c>
      <c r="I16" s="102">
        <f>Sectors_I!I16</f>
        <v>8.8225131817741581E-2</v>
      </c>
      <c r="J16" s="106">
        <f>Sectors_I!J16</f>
        <v>0.112662</v>
      </c>
      <c r="K16" s="103">
        <f>Sectors_I!K16</f>
        <v>60.979100000000003</v>
      </c>
      <c r="L16" s="103">
        <f>Sectors_I!L16</f>
        <v>85.756452453169217</v>
      </c>
      <c r="M16" s="103">
        <f>Sectors_I!M16</f>
        <v>71.281800000000004</v>
      </c>
      <c r="N16" s="157">
        <f>Sectors_I!N16</f>
        <v>14897437.778882969</v>
      </c>
      <c r="O16" s="157">
        <f>Sectors_I!O16</f>
        <v>19282960.372860759</v>
      </c>
      <c r="P16" s="157">
        <f>Sectors_I!P16</f>
        <v>34180398.151743725</v>
      </c>
      <c r="Q16" s="157">
        <f>Sectors_I!Q16</f>
        <v>1007459890.262363</v>
      </c>
      <c r="R16" s="157">
        <f>Sectors_I!R16</f>
        <v>574716577.85098338</v>
      </c>
      <c r="S16" s="157">
        <f>Sectors_I!S16</f>
        <v>1582176468.1133461</v>
      </c>
      <c r="T16" s="157">
        <f>Sectors_I!T16</f>
        <v>62810876.921527766</v>
      </c>
      <c r="U16" s="157">
        <f>Sectors_I!U16</f>
        <v>126566785.0066213</v>
      </c>
      <c r="V16" s="157">
        <f>Sectors_I!V16</f>
        <v>189377661.92814907</v>
      </c>
      <c r="W16" s="157">
        <f>Sectors_I!W16</f>
        <v>12920784.927321101</v>
      </c>
      <c r="X16" s="157">
        <f>Sectors_I!X16</f>
        <v>90995845.300360769</v>
      </c>
      <c r="Y16" s="157">
        <f>Sectors_I!Y16</f>
        <v>103916630.22768188</v>
      </c>
      <c r="Z16" s="157">
        <f>Sectors_I!Z16</f>
        <v>4771155.1844999995</v>
      </c>
      <c r="AA16" s="157">
        <f>Sectors_I!AA16</f>
        <v>488787.40370000002</v>
      </c>
      <c r="AB16" s="157">
        <f>Sectors_I!AB16</f>
        <v>5259942.5881999992</v>
      </c>
    </row>
    <row r="17" spans="1:28" x14ac:dyDescent="0.3">
      <c r="A17" s="99" t="s">
        <v>114</v>
      </c>
      <c r="B17" s="153">
        <f>Sectors_I!B17</f>
        <v>370620945.58798194</v>
      </c>
      <c r="C17" s="153">
        <f>Sectors_I!C17</f>
        <v>602716487.03583419</v>
      </c>
      <c r="D17" s="153">
        <f>Sectors_I!D17</f>
        <v>973337432.62381613</v>
      </c>
      <c r="E17" s="154">
        <f>Sectors_I!E17</f>
        <v>4811199.5547902705</v>
      </c>
      <c r="F17" s="154">
        <f>Sectors_I!F17</f>
        <v>6174518.91717856</v>
      </c>
      <c r="G17" s="154">
        <f>Sectors_I!G17</f>
        <v>10985718.47196883</v>
      </c>
      <c r="H17" s="106">
        <f>Sectors_I!H17</f>
        <v>0.13204199999999999</v>
      </c>
      <c r="I17" s="102">
        <f>Sectors_I!I17</f>
        <v>8.1261983108819436E-2</v>
      </c>
      <c r="J17" s="106">
        <f>Sectors_I!J17</f>
        <v>0.100358</v>
      </c>
      <c r="K17" s="103">
        <f>Sectors_I!K17</f>
        <v>56.692</v>
      </c>
      <c r="L17" s="103">
        <f>Sectors_I!L17</f>
        <v>72.040712241199245</v>
      </c>
      <c r="M17" s="103">
        <f>Sectors_I!M17</f>
        <v>66.1126</v>
      </c>
      <c r="N17" s="157">
        <f>Sectors_I!N17</f>
        <v>4767972.2827621102</v>
      </c>
      <c r="O17" s="157">
        <f>Sectors_I!O17</f>
        <v>3684241.7212999999</v>
      </c>
      <c r="P17" s="157">
        <f>Sectors_I!P17</f>
        <v>8452214.0040621106</v>
      </c>
      <c r="Q17" s="157">
        <f>Sectors_I!Q17</f>
        <v>319257960.59364921</v>
      </c>
      <c r="R17" s="157">
        <f>Sectors_I!R17</f>
        <v>553245498.55513418</v>
      </c>
      <c r="S17" s="157">
        <f>Sectors_I!S17</f>
        <v>872503459.14878345</v>
      </c>
      <c r="T17" s="157">
        <f>Sectors_I!T17</f>
        <v>45961553.199388057</v>
      </c>
      <c r="U17" s="157">
        <f>Sectors_I!U17</f>
        <v>43103183.737599999</v>
      </c>
      <c r="V17" s="157">
        <f>Sectors_I!V17</f>
        <v>89064736.936988056</v>
      </c>
      <c r="W17" s="157">
        <f>Sectors_I!W17</f>
        <v>5349223.8649447095</v>
      </c>
      <c r="X17" s="157">
        <f>Sectors_I!X17</f>
        <v>5882488.8212999897</v>
      </c>
      <c r="Y17" s="157">
        <f>Sectors_I!Y17</f>
        <v>11231712.6862447</v>
      </c>
      <c r="Z17" s="157">
        <f>Sectors_I!Z17</f>
        <v>52207.93</v>
      </c>
      <c r="AA17" s="157">
        <f>Sectors_I!AA17</f>
        <v>485315.92180000001</v>
      </c>
      <c r="AB17" s="157">
        <f>Sectors_I!AB17</f>
        <v>537523.85180000006</v>
      </c>
    </row>
    <row r="18" spans="1:28" x14ac:dyDescent="0.3">
      <c r="A18" s="99" t="s">
        <v>115</v>
      </c>
      <c r="B18" s="153">
        <f>Sectors_I!B18</f>
        <v>295041802.07971936</v>
      </c>
      <c r="C18" s="153">
        <f>Sectors_I!C18</f>
        <v>320598668.40197498</v>
      </c>
      <c r="D18" s="153">
        <f>Sectors_I!D18</f>
        <v>615640470.48169434</v>
      </c>
      <c r="E18" s="154">
        <f>Sectors_I!E18</f>
        <v>3431109.3386288402</v>
      </c>
      <c r="F18" s="154">
        <f>Sectors_I!F18</f>
        <v>976319.87554811989</v>
      </c>
      <c r="G18" s="154">
        <f>Sectors_I!G18</f>
        <v>4407429.2141769603</v>
      </c>
      <c r="H18" s="106">
        <f>Sectors_I!H18</f>
        <v>0.13949500000000001</v>
      </c>
      <c r="I18" s="102">
        <f>Sectors_I!I18</f>
        <v>7.9532098571293022E-2</v>
      </c>
      <c r="J18" s="106">
        <f>Sectors_I!J18</f>
        <v>0.107261</v>
      </c>
      <c r="K18" s="103">
        <f>Sectors_I!K18</f>
        <v>48.983600000000003</v>
      </c>
      <c r="L18" s="103">
        <f>Sectors_I!L18</f>
        <v>60.565714774098687</v>
      </c>
      <c r="M18" s="103">
        <f>Sectors_I!M18</f>
        <v>54.538200000000003</v>
      </c>
      <c r="N18" s="157">
        <f>Sectors_I!N18</f>
        <v>4580255.1950946702</v>
      </c>
      <c r="O18" s="157">
        <f>Sectors_I!O18</f>
        <v>848357.2622</v>
      </c>
      <c r="P18" s="157">
        <f>Sectors_I!P18</f>
        <v>5428612.4572946699</v>
      </c>
      <c r="Q18" s="157">
        <f>Sectors_I!Q18</f>
        <v>278322945.86425459</v>
      </c>
      <c r="R18" s="157">
        <f>Sectors_I!R18</f>
        <v>257821670.99137497</v>
      </c>
      <c r="S18" s="157">
        <f>Sectors_I!S18</f>
        <v>536144616.85562962</v>
      </c>
      <c r="T18" s="157">
        <f>Sectors_I!T18</f>
        <v>10797109.509998029</v>
      </c>
      <c r="U18" s="157">
        <f>Sectors_I!U18</f>
        <v>61415620.807099998</v>
      </c>
      <c r="V18" s="157">
        <f>Sectors_I!V18</f>
        <v>72212730.317098022</v>
      </c>
      <c r="W18" s="157">
        <f>Sectors_I!W18</f>
        <v>5451962.8292667</v>
      </c>
      <c r="X18" s="157">
        <f>Sectors_I!X18</f>
        <v>1297356.3008000001</v>
      </c>
      <c r="Y18" s="157">
        <f>Sectors_I!Y18</f>
        <v>6749319.1300667003</v>
      </c>
      <c r="Z18" s="157">
        <f>Sectors_I!Z18</f>
        <v>469783.8762</v>
      </c>
      <c r="AA18" s="157">
        <f>Sectors_I!AA18</f>
        <v>64020.3027</v>
      </c>
      <c r="AB18" s="157">
        <f>Sectors_I!AB18</f>
        <v>533804.17889999994</v>
      </c>
    </row>
    <row r="19" spans="1:28" x14ac:dyDescent="0.3">
      <c r="A19" s="99" t="s">
        <v>116</v>
      </c>
      <c r="B19" s="153">
        <f>Sectors_I!B19</f>
        <v>988120850.27416027</v>
      </c>
      <c r="C19" s="153">
        <f>Sectors_I!C19</f>
        <v>1097766940.4756787</v>
      </c>
      <c r="D19" s="153">
        <f>Sectors_I!D19</f>
        <v>2085887790.7498388</v>
      </c>
      <c r="E19" s="154">
        <f>Sectors_I!E19</f>
        <v>23759440.621434651</v>
      </c>
      <c r="F19" s="154">
        <f>Sectors_I!F19</f>
        <v>23448170.395086348</v>
      </c>
      <c r="G19" s="154">
        <f>Sectors_I!G19</f>
        <v>47207611.016520999</v>
      </c>
      <c r="H19" s="106">
        <f>Sectors_I!H19</f>
        <v>0.137854</v>
      </c>
      <c r="I19" s="102">
        <f>Sectors_I!I19</f>
        <v>8.2231896414470554E-2</v>
      </c>
      <c r="J19" s="106">
        <f>Sectors_I!J19</f>
        <v>0.108445</v>
      </c>
      <c r="K19" s="103">
        <f>Sectors_I!K19</f>
        <v>63.154800000000002</v>
      </c>
      <c r="L19" s="103">
        <f>Sectors_I!L19</f>
        <v>71.257893685939592</v>
      </c>
      <c r="M19" s="103">
        <f>Sectors_I!M19</f>
        <v>67.302700000000002</v>
      </c>
      <c r="N19" s="157">
        <f>Sectors_I!N19</f>
        <v>28370702.81737401</v>
      </c>
      <c r="O19" s="157">
        <f>Sectors_I!O19</f>
        <v>51769467.055454597</v>
      </c>
      <c r="P19" s="157">
        <f>Sectors_I!P19</f>
        <v>80140169.872828603</v>
      </c>
      <c r="Q19" s="157">
        <f>Sectors_I!Q19</f>
        <v>898637443.16946983</v>
      </c>
      <c r="R19" s="157">
        <f>Sectors_I!R19</f>
        <v>950162543.95978677</v>
      </c>
      <c r="S19" s="157">
        <f>Sectors_I!S19</f>
        <v>1848799987.1292562</v>
      </c>
      <c r="T19" s="157">
        <f>Sectors_I!T19</f>
        <v>48018381.123532288</v>
      </c>
      <c r="U19" s="157">
        <f>Sectors_I!U19</f>
        <v>80103002.767667234</v>
      </c>
      <c r="V19" s="157">
        <f>Sectors_I!V19</f>
        <v>128121383.89119953</v>
      </c>
      <c r="W19" s="157">
        <f>Sectors_I!W19</f>
        <v>40917072.710658185</v>
      </c>
      <c r="X19" s="157">
        <f>Sectors_I!X19</f>
        <v>64747799.241624609</v>
      </c>
      <c r="Y19" s="157">
        <f>Sectors_I!Y19</f>
        <v>105664871.95228279</v>
      </c>
      <c r="Z19" s="157">
        <f>Sectors_I!Z19</f>
        <v>547953.27049999998</v>
      </c>
      <c r="AA19" s="157">
        <f>Sectors_I!AA19</f>
        <v>2753594.5066</v>
      </c>
      <c r="AB19" s="157">
        <f>Sectors_I!AB19</f>
        <v>3301547.7771000001</v>
      </c>
    </row>
    <row r="20" spans="1:28" x14ac:dyDescent="0.3">
      <c r="A20" s="99" t="s">
        <v>117</v>
      </c>
      <c r="B20" s="153">
        <f>Sectors_I!B20</f>
        <v>387836661.14795452</v>
      </c>
      <c r="C20" s="153">
        <f>Sectors_I!C20</f>
        <v>543664865.23392344</v>
      </c>
      <c r="D20" s="153">
        <f>Sectors_I!D20</f>
        <v>931501526.3818779</v>
      </c>
      <c r="E20" s="154">
        <f>Sectors_I!E20</f>
        <v>9489309.4389024712</v>
      </c>
      <c r="F20" s="154">
        <f>Sectors_I!F20</f>
        <v>11060467.25423977</v>
      </c>
      <c r="G20" s="154">
        <f>Sectors_I!G20</f>
        <v>20549776.693142243</v>
      </c>
      <c r="H20" s="106">
        <f>Sectors_I!H20</f>
        <v>0.132299</v>
      </c>
      <c r="I20" s="102">
        <f>Sectors_I!I20</f>
        <v>8.69675986521843E-2</v>
      </c>
      <c r="J20" s="106">
        <f>Sectors_I!J20</f>
        <v>0.105715</v>
      </c>
      <c r="K20" s="103">
        <f>Sectors_I!K20</f>
        <v>77.953199999999995</v>
      </c>
      <c r="L20" s="103">
        <f>Sectors_I!L20</f>
        <v>57.447276438178704</v>
      </c>
      <c r="M20" s="103">
        <f>Sectors_I!M20</f>
        <v>65.926000000000002</v>
      </c>
      <c r="N20" s="157">
        <f>Sectors_I!N20</f>
        <v>9349237.2629985698</v>
      </c>
      <c r="O20" s="157">
        <f>Sectors_I!O20</f>
        <v>5478941.8814049996</v>
      </c>
      <c r="P20" s="157">
        <f>Sectors_I!P20</f>
        <v>14828179.144403569</v>
      </c>
      <c r="Q20" s="157">
        <f>Sectors_I!Q20</f>
        <v>347528963.06830025</v>
      </c>
      <c r="R20" s="157">
        <f>Sectors_I!R20</f>
        <v>476570675.51260102</v>
      </c>
      <c r="S20" s="157">
        <f>Sectors_I!S20</f>
        <v>824099638.58090127</v>
      </c>
      <c r="T20" s="157">
        <f>Sectors_I!T20</f>
        <v>21707385.253055677</v>
      </c>
      <c r="U20" s="157">
        <f>Sectors_I!U20</f>
        <v>53940802.69461742</v>
      </c>
      <c r="V20" s="157">
        <f>Sectors_I!V20</f>
        <v>75648187.947673097</v>
      </c>
      <c r="W20" s="157">
        <f>Sectors_I!W20</f>
        <v>18520216.086598571</v>
      </c>
      <c r="X20" s="157">
        <f>Sectors_I!X20</f>
        <v>13153387.026705001</v>
      </c>
      <c r="Y20" s="157">
        <f>Sectors_I!Y20</f>
        <v>31673603.113303572</v>
      </c>
      <c r="Z20" s="157">
        <f>Sectors_I!Z20</f>
        <v>80096.740000000005</v>
      </c>
      <c r="AA20" s="157">
        <f>Sectors_I!AA20</f>
        <v>0</v>
      </c>
      <c r="AB20" s="157">
        <f>Sectors_I!AB20</f>
        <v>80096.740000000005</v>
      </c>
    </row>
    <row r="21" spans="1:28" x14ac:dyDescent="0.3">
      <c r="A21" s="99" t="s">
        <v>118</v>
      </c>
      <c r="B21" s="153">
        <f>Sectors_I!B21</f>
        <v>768627635.2399838</v>
      </c>
      <c r="C21" s="153">
        <f>Sectors_I!C21</f>
        <v>1867137384.9326675</v>
      </c>
      <c r="D21" s="153">
        <f>Sectors_I!D21</f>
        <v>2635765020.1726513</v>
      </c>
      <c r="E21" s="154">
        <f>Sectors_I!E21</f>
        <v>24994112.44454141</v>
      </c>
      <c r="F21" s="154">
        <f>Sectors_I!F21</f>
        <v>22747275.4245818</v>
      </c>
      <c r="G21" s="154">
        <f>Sectors_I!G21</f>
        <v>47741387.869123206</v>
      </c>
      <c r="H21" s="106">
        <f>Sectors_I!H21</f>
        <v>0.133132</v>
      </c>
      <c r="I21" s="102">
        <f>Sectors_I!I21</f>
        <v>8.5253468715889028E-2</v>
      </c>
      <c r="J21" s="106">
        <f>Sectors_I!J21</f>
        <v>9.8776100000000006E-2</v>
      </c>
      <c r="K21" s="103">
        <f>Sectors_I!K21</f>
        <v>112.045</v>
      </c>
      <c r="L21" s="103">
        <f>Sectors_I!L21</f>
        <v>120.87066713103991</v>
      </c>
      <c r="M21" s="103">
        <f>Sectors_I!M21</f>
        <v>118.33799999999999</v>
      </c>
      <c r="N21" s="157">
        <f>Sectors_I!N21</f>
        <v>36213813.379199997</v>
      </c>
      <c r="O21" s="157">
        <f>Sectors_I!O21</f>
        <v>97492040.974152997</v>
      </c>
      <c r="P21" s="157">
        <f>Sectors_I!P21</f>
        <v>133705854.35335299</v>
      </c>
      <c r="Q21" s="157">
        <f>Sectors_I!Q21</f>
        <v>643019283.09298384</v>
      </c>
      <c r="R21" s="157">
        <f>Sectors_I!R21</f>
        <v>1460865022.2133284</v>
      </c>
      <c r="S21" s="157">
        <f>Sectors_I!S21</f>
        <v>2103884305.3063123</v>
      </c>
      <c r="T21" s="157">
        <f>Sectors_I!T21</f>
        <v>74487343.807300001</v>
      </c>
      <c r="U21" s="157">
        <f>Sectors_I!U21</f>
        <v>277239490.021474</v>
      </c>
      <c r="V21" s="157">
        <f>Sectors_I!V21</f>
        <v>351726833.82877398</v>
      </c>
      <c r="W21" s="157">
        <f>Sectors_I!W21</f>
        <v>46600088.246799991</v>
      </c>
      <c r="X21" s="157">
        <f>Sectors_I!X21</f>
        <v>114634721.69049001</v>
      </c>
      <c r="Y21" s="157">
        <f>Sectors_I!Y21</f>
        <v>161234809.93729001</v>
      </c>
      <c r="Z21" s="157">
        <f>Sectors_I!Z21</f>
        <v>4520920.0929000005</v>
      </c>
      <c r="AA21" s="157">
        <f>Sectors_I!AA21</f>
        <v>14398151.007375</v>
      </c>
      <c r="AB21" s="157">
        <f>Sectors_I!AB21</f>
        <v>18919071.100275002</v>
      </c>
    </row>
    <row r="22" spans="1:28" x14ac:dyDescent="0.3">
      <c r="A22" s="99" t="s">
        <v>119</v>
      </c>
      <c r="B22" s="153">
        <f>Sectors_I!B22</f>
        <v>416808067.20122814</v>
      </c>
      <c r="C22" s="153">
        <f>Sectors_I!C22</f>
        <v>554016568.66176701</v>
      </c>
      <c r="D22" s="153">
        <f>Sectors_I!D22</f>
        <v>970824635.86299515</v>
      </c>
      <c r="E22" s="154">
        <f>Sectors_I!E22</f>
        <v>5783746.1891105194</v>
      </c>
      <c r="F22" s="154">
        <f>Sectors_I!F22</f>
        <v>8587258.9107058607</v>
      </c>
      <c r="G22" s="154">
        <f>Sectors_I!G22</f>
        <v>14371005.09981638</v>
      </c>
      <c r="H22" s="106">
        <f>Sectors_I!H22</f>
        <v>0.13026299999999999</v>
      </c>
      <c r="I22" s="102">
        <f>Sectors_I!I22</f>
        <v>8.0199433899259681E-2</v>
      </c>
      <c r="J22" s="106">
        <f>Sectors_I!J22</f>
        <v>0.101479</v>
      </c>
      <c r="K22" s="103">
        <f>Sectors_I!K22</f>
        <v>86.618899999999996</v>
      </c>
      <c r="L22" s="103">
        <f>Sectors_I!L22</f>
        <v>110.1780372299817</v>
      </c>
      <c r="M22" s="103">
        <f>Sectors_I!M22</f>
        <v>99.949399999999997</v>
      </c>
      <c r="N22" s="157">
        <f>Sectors_I!N22</f>
        <v>7196999.6302650608</v>
      </c>
      <c r="O22" s="157">
        <f>Sectors_I!O22</f>
        <v>33796793.988685004</v>
      </c>
      <c r="P22" s="157">
        <f>Sectors_I!P22</f>
        <v>40993793.618950069</v>
      </c>
      <c r="Q22" s="157">
        <f>Sectors_I!Q22</f>
        <v>372425611.06930822</v>
      </c>
      <c r="R22" s="157">
        <f>Sectors_I!R22</f>
        <v>476010086.15572202</v>
      </c>
      <c r="S22" s="157">
        <f>Sectors_I!S22</f>
        <v>848435697.2250303</v>
      </c>
      <c r="T22" s="157">
        <f>Sectors_I!T22</f>
        <v>33575381.848099999</v>
      </c>
      <c r="U22" s="157">
        <f>Sectors_I!U22</f>
        <v>39213915.12010999</v>
      </c>
      <c r="V22" s="157">
        <f>Sectors_I!V22</f>
        <v>72789296.968209982</v>
      </c>
      <c r="W22" s="157">
        <f>Sectors_I!W22</f>
        <v>10247365.267219899</v>
      </c>
      <c r="X22" s="157">
        <f>Sectors_I!X22</f>
        <v>36653719.851535</v>
      </c>
      <c r="Y22" s="157">
        <f>Sectors_I!Y22</f>
        <v>46901085.118754901</v>
      </c>
      <c r="Z22" s="157">
        <f>Sectors_I!Z22</f>
        <v>559709.01659999997</v>
      </c>
      <c r="AA22" s="157">
        <f>Sectors_I!AA22</f>
        <v>2138847.5344000002</v>
      </c>
      <c r="AB22" s="157">
        <f>Sectors_I!AB22</f>
        <v>2698556.551</v>
      </c>
    </row>
    <row r="23" spans="1:28" x14ac:dyDescent="0.3">
      <c r="A23" s="99" t="s">
        <v>120</v>
      </c>
      <c r="B23" s="153">
        <f>Sectors_I!B23</f>
        <v>126015693.99121489</v>
      </c>
      <c r="C23" s="153">
        <f>Sectors_I!C23</f>
        <v>597043121.72132492</v>
      </c>
      <c r="D23" s="153">
        <f>Sectors_I!D23</f>
        <v>723058815.71253979</v>
      </c>
      <c r="E23" s="154">
        <f>Sectors_I!E23</f>
        <v>11550463.805572771</v>
      </c>
      <c r="F23" s="154">
        <f>Sectors_I!F23</f>
        <v>7939355.5187740996</v>
      </c>
      <c r="G23" s="154">
        <f>Sectors_I!G23</f>
        <v>19489819.32434687</v>
      </c>
      <c r="H23" s="106">
        <f>Sectors_I!H23</f>
        <v>0.13154099999999999</v>
      </c>
      <c r="I23" s="102">
        <f>Sectors_I!I23</f>
        <v>9.771686990636673E-2</v>
      </c>
      <c r="J23" s="106">
        <f>Sectors_I!J23</f>
        <v>0.10355200000000001</v>
      </c>
      <c r="K23" s="103">
        <f>Sectors_I!K23</f>
        <v>62.082999999999998</v>
      </c>
      <c r="L23" s="103">
        <f>Sectors_I!L23</f>
        <v>70.943001109818255</v>
      </c>
      <c r="M23" s="103">
        <f>Sectors_I!M23</f>
        <v>69.403700000000001</v>
      </c>
      <c r="N23" s="157">
        <f>Sectors_I!N23</f>
        <v>8186159.0440999996</v>
      </c>
      <c r="O23" s="157">
        <f>Sectors_I!O23</f>
        <v>2206290.4125999999</v>
      </c>
      <c r="P23" s="157">
        <f>Sectors_I!P23</f>
        <v>10392449.456699999</v>
      </c>
      <c r="Q23" s="157">
        <f>Sectors_I!Q23</f>
        <v>68824897.026400015</v>
      </c>
      <c r="R23" s="157">
        <f>Sectors_I!R23</f>
        <v>325476548.52476001</v>
      </c>
      <c r="S23" s="157">
        <f>Sectors_I!S23</f>
        <v>394301445.55115998</v>
      </c>
      <c r="T23" s="157">
        <f>Sectors_I!T23</f>
        <v>43923663.526214883</v>
      </c>
      <c r="U23" s="157">
        <f>Sectors_I!U23</f>
        <v>205315065.59976491</v>
      </c>
      <c r="V23" s="157">
        <f>Sectors_I!V23</f>
        <v>249238729.12597978</v>
      </c>
      <c r="W23" s="157">
        <f>Sectors_I!W23</f>
        <v>13253669.588599999</v>
      </c>
      <c r="X23" s="157">
        <f>Sectors_I!X23</f>
        <v>66251507.596799999</v>
      </c>
      <c r="Y23" s="157">
        <f>Sectors_I!Y23</f>
        <v>79505177.185399994</v>
      </c>
      <c r="Z23" s="157">
        <f>Sectors_I!Z23</f>
        <v>13463.85</v>
      </c>
      <c r="AA23" s="157">
        <f>Sectors_I!AA23</f>
        <v>0</v>
      </c>
      <c r="AB23" s="157">
        <f>Sectors_I!AB23</f>
        <v>13463.85</v>
      </c>
    </row>
    <row r="24" spans="1:28" x14ac:dyDescent="0.3">
      <c r="A24" s="99" t="s">
        <v>213</v>
      </c>
      <c r="B24" s="153">
        <f>Sectors_I!B24</f>
        <v>138874208.0059</v>
      </c>
      <c r="C24" s="153">
        <f>Sectors_I!C24</f>
        <v>661516032.25048244</v>
      </c>
      <c r="D24" s="153">
        <f>Sectors_I!D24</f>
        <v>800390240.25638247</v>
      </c>
      <c r="E24" s="154">
        <f>Sectors_I!E24</f>
        <v>4615771.2123793103</v>
      </c>
      <c r="F24" s="154">
        <f>Sectors_I!F24</f>
        <v>1406492.0159769699</v>
      </c>
      <c r="G24" s="154">
        <f>Sectors_I!G24</f>
        <v>6022263.2283562804</v>
      </c>
      <c r="H24" s="106">
        <f>Sectors_I!H24</f>
        <v>0.14315900000000001</v>
      </c>
      <c r="I24" s="102">
        <f>Sectors_I!I24</f>
        <v>9.2467208652467381E-2</v>
      </c>
      <c r="J24" s="106">
        <f>Sectors_I!J24</f>
        <v>0.101422</v>
      </c>
      <c r="K24" s="103">
        <f>Sectors_I!K24</f>
        <v>60.402700000000003</v>
      </c>
      <c r="L24" s="103">
        <f>Sectors_I!L24</f>
        <v>51.996316265313091</v>
      </c>
      <c r="M24" s="103">
        <f>Sectors_I!M24</f>
        <v>53.4833</v>
      </c>
      <c r="N24" s="157">
        <f>Sectors_I!N24</f>
        <v>6819990.9844000004</v>
      </c>
      <c r="O24" s="157">
        <f>Sectors_I!O24</f>
        <v>7678983.4797</v>
      </c>
      <c r="P24" s="157">
        <f>Sectors_I!P24</f>
        <v>14498974.4641</v>
      </c>
      <c r="Q24" s="157">
        <f>Sectors_I!Q24</f>
        <v>129645490.28169999</v>
      </c>
      <c r="R24" s="157">
        <f>Sectors_I!R24</f>
        <v>656904186.77983248</v>
      </c>
      <c r="S24" s="157">
        <f>Sectors_I!S24</f>
        <v>786549677.06153238</v>
      </c>
      <c r="T24" s="157">
        <f>Sectors_I!T24</f>
        <v>960500.10239999997</v>
      </c>
      <c r="U24" s="157">
        <f>Sectors_I!U24</f>
        <v>1359174.41695</v>
      </c>
      <c r="V24" s="157">
        <f>Sectors_I!V24</f>
        <v>2319674.5193499997</v>
      </c>
      <c r="W24" s="157">
        <f>Sectors_I!W24</f>
        <v>8257025.1728999997</v>
      </c>
      <c r="X24" s="157">
        <f>Sectors_I!X24</f>
        <v>3209946.9297000002</v>
      </c>
      <c r="Y24" s="157">
        <f>Sectors_I!Y24</f>
        <v>11466972.102600001</v>
      </c>
      <c r="Z24" s="157">
        <f>Sectors_I!Z24</f>
        <v>11192.448899999999</v>
      </c>
      <c r="AA24" s="157">
        <f>Sectors_I!AA24</f>
        <v>42724.124000000003</v>
      </c>
      <c r="AB24" s="157">
        <f>Sectors_I!AB24</f>
        <v>53916.572899999999</v>
      </c>
    </row>
    <row r="25" spans="1:28" x14ac:dyDescent="0.3">
      <c r="A25" s="99" t="s">
        <v>121</v>
      </c>
      <c r="B25" s="153">
        <f>Sectors_I!B25</f>
        <v>1021607695.0402286</v>
      </c>
      <c r="C25" s="153">
        <f>Sectors_I!C25</f>
        <v>2136231387.1842439</v>
      </c>
      <c r="D25" s="153">
        <f>Sectors_I!D25</f>
        <v>3157839082.2244725</v>
      </c>
      <c r="E25" s="154">
        <f>Sectors_I!E25</f>
        <v>2662459.2246179502</v>
      </c>
      <c r="F25" s="154">
        <f>Sectors_I!F25</f>
        <v>10947282.21973718</v>
      </c>
      <c r="G25" s="154">
        <f>Sectors_I!G25</f>
        <v>13609741.44435513</v>
      </c>
      <c r="H25" s="106">
        <f>Sectors_I!H25</f>
        <v>0.122679</v>
      </c>
      <c r="I25" s="102">
        <f>Sectors_I!I25</f>
        <v>8.6499449781003615E-2</v>
      </c>
      <c r="J25" s="106">
        <f>Sectors_I!J25</f>
        <v>9.8287799999999995E-2</v>
      </c>
      <c r="K25" s="103">
        <f>Sectors_I!K25</f>
        <v>41.368200000000002</v>
      </c>
      <c r="L25" s="103">
        <f>Sectors_I!L25</f>
        <v>150.22709464532747</v>
      </c>
      <c r="M25" s="103">
        <f>Sectors_I!M25</f>
        <v>114.742</v>
      </c>
      <c r="N25" s="157">
        <f>Sectors_I!N25</f>
        <v>90.84</v>
      </c>
      <c r="O25" s="157">
        <f>Sectors_I!O25</f>
        <v>209210.25399999999</v>
      </c>
      <c r="P25" s="157">
        <f>Sectors_I!P25</f>
        <v>209301.09399999998</v>
      </c>
      <c r="Q25" s="157">
        <f>Sectors_I!Q25</f>
        <v>1020792232.8726286</v>
      </c>
      <c r="R25" s="157">
        <f>Sectors_I!R25</f>
        <v>2068661651.3601441</v>
      </c>
      <c r="S25" s="157">
        <f>Sectors_I!S25</f>
        <v>3089453884.2327724</v>
      </c>
      <c r="T25" s="157">
        <f>Sectors_I!T25</f>
        <v>122462.3376</v>
      </c>
      <c r="U25" s="157">
        <f>Sectors_I!U25</f>
        <v>67360525.57009989</v>
      </c>
      <c r="V25" s="157">
        <f>Sectors_I!V25</f>
        <v>67482987.907699883</v>
      </c>
      <c r="W25" s="157">
        <f>Sectors_I!W25</f>
        <v>692999.83</v>
      </c>
      <c r="X25" s="157">
        <f>Sectors_I!X25</f>
        <v>209210.25399999999</v>
      </c>
      <c r="Y25" s="157">
        <f>Sectors_I!Y25</f>
        <v>902210.08399999992</v>
      </c>
      <c r="Z25" s="157">
        <f>Sectors_I!Z25</f>
        <v>0</v>
      </c>
      <c r="AA25" s="157">
        <f>Sectors_I!AA25</f>
        <v>0</v>
      </c>
      <c r="AB25" s="157">
        <f>Sectors_I!AB25</f>
        <v>0</v>
      </c>
    </row>
    <row r="26" spans="1:28" x14ac:dyDescent="0.3">
      <c r="A26" s="99" t="s">
        <v>122</v>
      </c>
      <c r="B26" s="153">
        <f>Sectors_I!B26</f>
        <v>60187922.562304474</v>
      </c>
      <c r="C26" s="153">
        <f>Sectors_I!C26</f>
        <v>312872566.67146194</v>
      </c>
      <c r="D26" s="153">
        <f>Sectors_I!D26</f>
        <v>373060489.23376644</v>
      </c>
      <c r="E26" s="154">
        <f>Sectors_I!E26</f>
        <v>733874.31779788993</v>
      </c>
      <c r="F26" s="154">
        <f>Sectors_I!F26</f>
        <v>906199.61415335</v>
      </c>
      <c r="G26" s="154">
        <f>Sectors_I!G26</f>
        <v>1640073.9319512399</v>
      </c>
      <c r="H26" s="106">
        <f>Sectors_I!H26</f>
        <v>0.13797599999999999</v>
      </c>
      <c r="I26" s="102">
        <f>Sectors_I!I26</f>
        <v>9.4114524195016439E-2</v>
      </c>
      <c r="J26" s="106">
        <f>Sectors_I!J26</f>
        <v>0.10130599999999999</v>
      </c>
      <c r="K26" s="103">
        <f>Sectors_I!K26</f>
        <v>67.252499999999998</v>
      </c>
      <c r="L26" s="103">
        <f>Sectors_I!L26</f>
        <v>27.106126524538286</v>
      </c>
      <c r="M26" s="103">
        <f>Sectors_I!M26</f>
        <v>33.569400000000002</v>
      </c>
      <c r="N26" s="157">
        <f>Sectors_I!N26</f>
        <v>472924.83970000001</v>
      </c>
      <c r="O26" s="157">
        <f>Sectors_I!O26</f>
        <v>538614.70629999996</v>
      </c>
      <c r="P26" s="157">
        <f>Sectors_I!P26</f>
        <v>1011539.546</v>
      </c>
      <c r="Q26" s="157">
        <f>Sectors_I!Q26</f>
        <v>57287376.205804475</v>
      </c>
      <c r="R26" s="157">
        <f>Sectors_I!R26</f>
        <v>311605472.98266196</v>
      </c>
      <c r="S26" s="157">
        <f>Sectors_I!S26</f>
        <v>368892849.18846643</v>
      </c>
      <c r="T26" s="157">
        <f>Sectors_I!T26</f>
        <v>2177517.7062999997</v>
      </c>
      <c r="U26" s="157">
        <f>Sectors_I!U26</f>
        <v>728260.18559999997</v>
      </c>
      <c r="V26" s="157">
        <f>Sectors_I!V26</f>
        <v>2905777.8918999997</v>
      </c>
      <c r="W26" s="157">
        <f>Sectors_I!W26</f>
        <v>723028.65020000003</v>
      </c>
      <c r="X26" s="157">
        <f>Sectors_I!X26</f>
        <v>167689.1384</v>
      </c>
      <c r="Y26" s="157">
        <f>Sectors_I!Y26</f>
        <v>890717.78860000009</v>
      </c>
      <c r="Z26" s="157">
        <f>Sectors_I!Z26</f>
        <v>0</v>
      </c>
      <c r="AA26" s="157">
        <f>Sectors_I!AA26</f>
        <v>371144.36479999998</v>
      </c>
      <c r="AB26" s="157">
        <f>Sectors_I!AB26</f>
        <v>371144.36479999998</v>
      </c>
    </row>
    <row r="27" spans="1:28" x14ac:dyDescent="0.3">
      <c r="A27" s="99" t="s">
        <v>123</v>
      </c>
      <c r="B27" s="153">
        <f>Sectors_I!B27</f>
        <v>489534868.94992614</v>
      </c>
      <c r="C27" s="153">
        <f>Sectors_I!C27</f>
        <v>554847977.28145027</v>
      </c>
      <c r="D27" s="153">
        <f>Sectors_I!D27</f>
        <v>1044382846.2313764</v>
      </c>
      <c r="E27" s="154">
        <f>Sectors_I!E27</f>
        <v>7891121.34101645</v>
      </c>
      <c r="F27" s="154">
        <f>Sectors_I!F27</f>
        <v>7998193.9520936199</v>
      </c>
      <c r="G27" s="154">
        <f>Sectors_I!G27</f>
        <v>15889315.293110069</v>
      </c>
      <c r="H27" s="106">
        <f>Sectors_I!H27</f>
        <v>0.12850900000000001</v>
      </c>
      <c r="I27" s="102">
        <f>Sectors_I!I27</f>
        <v>7.9753305177597558E-2</v>
      </c>
      <c r="J27" s="106">
        <f>Sectors_I!J27</f>
        <v>0.102284</v>
      </c>
      <c r="K27" s="103">
        <f>Sectors_I!K27</f>
        <v>95.923199999999994</v>
      </c>
      <c r="L27" s="103">
        <f>Sectors_I!L27</f>
        <v>109.6133389631005</v>
      </c>
      <c r="M27" s="103">
        <f>Sectors_I!M27</f>
        <v>103.246</v>
      </c>
      <c r="N27" s="157">
        <f>Sectors_I!N27</f>
        <v>41103609.257927902</v>
      </c>
      <c r="O27" s="157">
        <f>Sectors_I!O27</f>
        <v>14211174.1109</v>
      </c>
      <c r="P27" s="157">
        <f>Sectors_I!P27</f>
        <v>55314783.368827902</v>
      </c>
      <c r="Q27" s="157">
        <f>Sectors_I!Q27</f>
        <v>415585175.69159818</v>
      </c>
      <c r="R27" s="157">
        <f>Sectors_I!R27</f>
        <v>488386178.29442173</v>
      </c>
      <c r="S27" s="157">
        <f>Sectors_I!S27</f>
        <v>903971353.98601985</v>
      </c>
      <c r="T27" s="157">
        <f>Sectors_I!T27</f>
        <v>20669793.895300005</v>
      </c>
      <c r="U27" s="157">
        <f>Sectors_I!U27</f>
        <v>35441069.876628503</v>
      </c>
      <c r="V27" s="157">
        <f>Sectors_I!V27</f>
        <v>56110863.771928504</v>
      </c>
      <c r="W27" s="157">
        <f>Sectors_I!W27</f>
        <v>52517266.573727906</v>
      </c>
      <c r="X27" s="157">
        <f>Sectors_I!X27</f>
        <v>26227679.028700002</v>
      </c>
      <c r="Y27" s="157">
        <f>Sectors_I!Y27</f>
        <v>78744945.6024279</v>
      </c>
      <c r="Z27" s="157">
        <f>Sectors_I!Z27</f>
        <v>762632.78930000006</v>
      </c>
      <c r="AA27" s="157">
        <f>Sectors_I!AA27</f>
        <v>4793050.0817</v>
      </c>
      <c r="AB27" s="157">
        <f>Sectors_I!AB27</f>
        <v>5555682.8710000003</v>
      </c>
    </row>
    <row r="28" spans="1:28" x14ac:dyDescent="0.3">
      <c r="A28" s="99" t="s">
        <v>124</v>
      </c>
      <c r="B28" s="153">
        <f>Sectors_I!B28</f>
        <v>133395658.52669999</v>
      </c>
      <c r="C28" s="153">
        <f>Sectors_I!C28</f>
        <v>135871355.726825</v>
      </c>
      <c r="D28" s="153">
        <f>Sectors_I!D28</f>
        <v>269267014.25352502</v>
      </c>
      <c r="E28" s="154">
        <f>Sectors_I!E28</f>
        <v>5828974.011334111</v>
      </c>
      <c r="F28" s="154">
        <f>Sectors_I!F28</f>
        <v>5619443.2681595096</v>
      </c>
      <c r="G28" s="154">
        <f>Sectors_I!G28</f>
        <v>11448417.279493621</v>
      </c>
      <c r="H28" s="106">
        <f>Sectors_I!H28</f>
        <v>0.130384</v>
      </c>
      <c r="I28" s="102">
        <f>Sectors_I!I28</f>
        <v>7.9916762023043458E-2</v>
      </c>
      <c r="J28" s="106">
        <f>Sectors_I!J28</f>
        <v>0.104745</v>
      </c>
      <c r="K28" s="103">
        <f>Sectors_I!K28</f>
        <v>58.804699999999997</v>
      </c>
      <c r="L28" s="103">
        <f>Sectors_I!L28</f>
        <v>52.265447141843168</v>
      </c>
      <c r="M28" s="103">
        <f>Sectors_I!M28</f>
        <v>55.491199999999999</v>
      </c>
      <c r="N28" s="157">
        <f>Sectors_I!N28</f>
        <v>6233406.2549000001</v>
      </c>
      <c r="O28" s="157">
        <f>Sectors_I!O28</f>
        <v>6844533.8023999995</v>
      </c>
      <c r="P28" s="157">
        <f>Sectors_I!P28</f>
        <v>13077940.0573</v>
      </c>
      <c r="Q28" s="157">
        <f>Sectors_I!Q28</f>
        <v>122936823.1206</v>
      </c>
      <c r="R28" s="157">
        <f>Sectors_I!R28</f>
        <v>128725807.79892501</v>
      </c>
      <c r="S28" s="157">
        <f>Sectors_I!S28</f>
        <v>251662630.919525</v>
      </c>
      <c r="T28" s="157">
        <f>Sectors_I!T28</f>
        <v>3339766.4205000005</v>
      </c>
      <c r="U28" s="157">
        <f>Sectors_I!U28</f>
        <v>301014.12550000002</v>
      </c>
      <c r="V28" s="157">
        <f>Sectors_I!V28</f>
        <v>3640780.5460000006</v>
      </c>
      <c r="W28" s="157">
        <f>Sectors_I!W28</f>
        <v>7070299.7603000002</v>
      </c>
      <c r="X28" s="157">
        <f>Sectors_I!X28</f>
        <v>6844533.8023999995</v>
      </c>
      <c r="Y28" s="157">
        <f>Sectors_I!Y28</f>
        <v>13914833.5627</v>
      </c>
      <c r="Z28" s="157">
        <f>Sectors_I!Z28</f>
        <v>48769.225299999998</v>
      </c>
      <c r="AA28" s="157">
        <f>Sectors_I!AA28</f>
        <v>0</v>
      </c>
      <c r="AB28" s="157">
        <f>Sectors_I!AB28</f>
        <v>48769.225299999998</v>
      </c>
    </row>
    <row r="29" spans="1:28" x14ac:dyDescent="0.3">
      <c r="A29" s="99" t="s">
        <v>125</v>
      </c>
      <c r="B29" s="153">
        <f>Sectors_I!B29</f>
        <v>78070002.866211206</v>
      </c>
      <c r="C29" s="153">
        <f>Sectors_I!C29</f>
        <v>203721954.61847135</v>
      </c>
      <c r="D29" s="153">
        <f>Sectors_I!D29</f>
        <v>281791957.48468256</v>
      </c>
      <c r="E29" s="154">
        <f>Sectors_I!E29</f>
        <v>497419.52522878</v>
      </c>
      <c r="F29" s="154">
        <f>Sectors_I!F29</f>
        <v>256955.53880334002</v>
      </c>
      <c r="G29" s="154">
        <f>Sectors_I!G29</f>
        <v>754375.06403212005</v>
      </c>
      <c r="H29" s="106">
        <f>Sectors_I!H29</f>
        <v>0.119391</v>
      </c>
      <c r="I29" s="102">
        <f>Sectors_I!I29</f>
        <v>8.5867910910476158E-2</v>
      </c>
      <c r="J29" s="106">
        <f>Sectors_I!J29</f>
        <v>9.4181299999999996E-2</v>
      </c>
      <c r="K29" s="103">
        <f>Sectors_I!K29</f>
        <v>79.729900000000001</v>
      </c>
      <c r="L29" s="103">
        <f>Sectors_I!L29</f>
        <v>61.618276443104556</v>
      </c>
      <c r="M29" s="103">
        <f>Sectors_I!M29</f>
        <v>66.116799999999998</v>
      </c>
      <c r="N29" s="157">
        <f>Sectors_I!N29</f>
        <v>24824.750899999999</v>
      </c>
      <c r="O29" s="157">
        <f>Sectors_I!O29</f>
        <v>0</v>
      </c>
      <c r="P29" s="157">
        <f>Sectors_I!P29</f>
        <v>24824.750899999999</v>
      </c>
      <c r="Q29" s="157">
        <f>Sectors_I!Q29</f>
        <v>75240493.221605435</v>
      </c>
      <c r="R29" s="157">
        <f>Sectors_I!R29</f>
        <v>189789727.92957136</v>
      </c>
      <c r="S29" s="157">
        <f>Sectors_I!S29</f>
        <v>265030221.15117681</v>
      </c>
      <c r="T29" s="157">
        <f>Sectors_I!T29</f>
        <v>62212.485200000003</v>
      </c>
      <c r="U29" s="157">
        <f>Sectors_I!U29</f>
        <v>13543296.394400001</v>
      </c>
      <c r="V29" s="157">
        <f>Sectors_I!V29</f>
        <v>13605508.879600001</v>
      </c>
      <c r="W29" s="157">
        <f>Sectors_I!W29</f>
        <v>2767297.1594057698</v>
      </c>
      <c r="X29" s="157">
        <f>Sectors_I!X29</f>
        <v>388930.29450000002</v>
      </c>
      <c r="Y29" s="157">
        <f>Sectors_I!Y29</f>
        <v>3156227.4539057696</v>
      </c>
      <c r="Z29" s="157">
        <f>Sectors_I!Z29</f>
        <v>0</v>
      </c>
      <c r="AA29" s="157">
        <f>Sectors_I!AA29</f>
        <v>0</v>
      </c>
      <c r="AB29" s="157">
        <f>Sectors_I!AB29</f>
        <v>0</v>
      </c>
    </row>
    <row r="30" spans="1:28" x14ac:dyDescent="0.3">
      <c r="A30" s="99" t="s">
        <v>126</v>
      </c>
      <c r="B30" s="153">
        <f>Sectors_I!B30</f>
        <v>1935049028.0255759</v>
      </c>
      <c r="C30" s="153">
        <f>Sectors_I!C30</f>
        <v>2587436684.1261806</v>
      </c>
      <c r="D30" s="153">
        <f>Sectors_I!D30</f>
        <v>4522485712.1517563</v>
      </c>
      <c r="E30" s="154">
        <f>Sectors_I!E30</f>
        <v>39051737.174463533</v>
      </c>
      <c r="F30" s="154">
        <f>Sectors_I!F30</f>
        <v>18653256.052556362</v>
      </c>
      <c r="G30" s="154">
        <f>Sectors_I!G30</f>
        <v>57704993.227019891</v>
      </c>
      <c r="H30" s="106">
        <f>Sectors_I!H30</f>
        <v>0.143786</v>
      </c>
      <c r="I30" s="102">
        <f>Sectors_I!I30</f>
        <v>8.8577851977163197E-2</v>
      </c>
      <c r="J30" s="106">
        <f>Sectors_I!J30</f>
        <v>0.109754</v>
      </c>
      <c r="K30" s="103">
        <f>Sectors_I!K30</f>
        <v>73.825500000000005</v>
      </c>
      <c r="L30" s="103">
        <f>Sectors_I!L30</f>
        <v>91.613980500679048</v>
      </c>
      <c r="M30" s="103">
        <f>Sectors_I!M30</f>
        <v>82.926299999999998</v>
      </c>
      <c r="N30" s="157">
        <f>Sectors_I!N30</f>
        <v>33988321.968107507</v>
      </c>
      <c r="O30" s="157">
        <f>Sectors_I!O30</f>
        <v>27526341.813569982</v>
      </c>
      <c r="P30" s="157">
        <f>Sectors_I!P30</f>
        <v>61514663.781677485</v>
      </c>
      <c r="Q30" s="157">
        <f>Sectors_I!Q30</f>
        <v>1800019939.6346393</v>
      </c>
      <c r="R30" s="157">
        <f>Sectors_I!R30</f>
        <v>2334249616.8519306</v>
      </c>
      <c r="S30" s="157">
        <f>Sectors_I!S30</f>
        <v>4134269556.4865694</v>
      </c>
      <c r="T30" s="157">
        <f>Sectors_I!T30</f>
        <v>79051006.992474422</v>
      </c>
      <c r="U30" s="157">
        <f>Sectors_I!U30</f>
        <v>200278946.12420997</v>
      </c>
      <c r="V30" s="157">
        <f>Sectors_I!V30</f>
        <v>279329953.11668438</v>
      </c>
      <c r="W30" s="157">
        <f>Sectors_I!W30</f>
        <v>53783142.355862409</v>
      </c>
      <c r="X30" s="157">
        <f>Sectors_I!X30</f>
        <v>50996683.051599979</v>
      </c>
      <c r="Y30" s="157">
        <f>Sectors_I!Y30</f>
        <v>104779825.40746239</v>
      </c>
      <c r="Z30" s="157">
        <f>Sectors_I!Z30</f>
        <v>2194939.0426000003</v>
      </c>
      <c r="AA30" s="157">
        <f>Sectors_I!AA30</f>
        <v>1911438.0984400001</v>
      </c>
      <c r="AB30" s="157">
        <f>Sectors_I!AB30</f>
        <v>4106377.1410400001</v>
      </c>
    </row>
    <row r="31" spans="1:28" x14ac:dyDescent="0.3">
      <c r="A31" s="99" t="s">
        <v>127</v>
      </c>
      <c r="B31" s="153">
        <f>Sectors_I!B31</f>
        <v>3412387521.1812315</v>
      </c>
      <c r="C31" s="153">
        <f>Sectors_I!C31</f>
        <v>513049293.582874</v>
      </c>
      <c r="D31" s="153">
        <f>Sectors_I!D31</f>
        <v>3925436814.7641053</v>
      </c>
      <c r="E31" s="154">
        <f>Sectors_I!E31</f>
        <v>88823401.341846868</v>
      </c>
      <c r="F31" s="154">
        <f>Sectors_I!F31</f>
        <v>8855302.0885428395</v>
      </c>
      <c r="G31" s="154">
        <f>Sectors_I!G31</f>
        <v>97678703.430389702</v>
      </c>
      <c r="H31" s="106">
        <f>Sectors_I!H31</f>
        <v>0.152866</v>
      </c>
      <c r="I31" s="102">
        <f>Sectors_I!I31</f>
        <v>8.6347027413234648E-2</v>
      </c>
      <c r="J31" s="106">
        <f>Sectors_I!J31</f>
        <v>0.14193900000000001</v>
      </c>
      <c r="K31" s="103">
        <f>Sectors_I!K31</f>
        <v>60.046700000000001</v>
      </c>
      <c r="L31" s="103">
        <f>Sectors_I!L31</f>
        <v>86.407727838774292</v>
      </c>
      <c r="M31" s="103">
        <f>Sectors_I!M31</f>
        <v>63.255099999999999</v>
      </c>
      <c r="N31" s="157">
        <f>Sectors_I!N31</f>
        <v>90200656.280580506</v>
      </c>
      <c r="O31" s="157">
        <f>Sectors_I!O31</f>
        <v>11417323.060275</v>
      </c>
      <c r="P31" s="157">
        <f>Sectors_I!P31</f>
        <v>101617979.34085551</v>
      </c>
      <c r="Q31" s="157">
        <f>Sectors_I!Q31</f>
        <v>3130254998.5388136</v>
      </c>
      <c r="R31" s="157">
        <f>Sectors_I!R31</f>
        <v>454783602.69873142</v>
      </c>
      <c r="S31" s="157">
        <f>Sectors_I!S31</f>
        <v>3585038601.2375445</v>
      </c>
      <c r="T31" s="157">
        <f>Sectors_I!T31</f>
        <v>163627298.31997496</v>
      </c>
      <c r="U31" s="157">
        <f>Sectors_I!U31</f>
        <v>39231413.599197581</v>
      </c>
      <c r="V31" s="157">
        <f>Sectors_I!V31</f>
        <v>202858711.91917253</v>
      </c>
      <c r="W31" s="157">
        <f>Sectors_I!W31</f>
        <v>117281151.02504292</v>
      </c>
      <c r="X31" s="157">
        <f>Sectors_I!X31</f>
        <v>19034277.284944996</v>
      </c>
      <c r="Y31" s="157">
        <f>Sectors_I!Y31</f>
        <v>136315428.3099879</v>
      </c>
      <c r="Z31" s="157">
        <f>Sectors_I!Z31</f>
        <v>1224073.2974</v>
      </c>
      <c r="AA31" s="157">
        <f>Sectors_I!AA31</f>
        <v>0</v>
      </c>
      <c r="AB31" s="157">
        <f>Sectors_I!AB31</f>
        <v>1224073.2974</v>
      </c>
    </row>
    <row r="32" spans="1:28" x14ac:dyDescent="0.3">
      <c r="A32" s="99" t="s">
        <v>182</v>
      </c>
      <c r="B32" s="153">
        <f>Sectors_I!B32</f>
        <v>256166390.05515653</v>
      </c>
      <c r="C32" s="153">
        <f>Sectors_I!C32</f>
        <v>473036253.09258085</v>
      </c>
      <c r="D32" s="153">
        <f>Sectors_I!D32</f>
        <v>729202643.14773738</v>
      </c>
      <c r="E32" s="154">
        <f>Sectors_I!E32</f>
        <v>3528456.1979399603</v>
      </c>
      <c r="F32" s="154">
        <f>Sectors_I!F32</f>
        <v>5746013.7920444496</v>
      </c>
      <c r="G32" s="154">
        <f>Sectors_I!G32</f>
        <v>9274469.9899844099</v>
      </c>
      <c r="H32" s="106">
        <f>Sectors_I!H32</f>
        <v>0.15325</v>
      </c>
      <c r="I32" s="102">
        <f>Sectors_I!I32</f>
        <v>9.2795422848289927E-2</v>
      </c>
      <c r="J32" s="106">
        <f>Sectors_I!J32</f>
        <v>0.114216</v>
      </c>
      <c r="K32" s="103">
        <f>Sectors_I!K32</f>
        <v>46.417099999999998</v>
      </c>
      <c r="L32" s="103">
        <f>Sectors_I!L32</f>
        <v>55.670857358683875</v>
      </c>
      <c r="M32" s="103">
        <f>Sectors_I!M32</f>
        <v>52.2029</v>
      </c>
      <c r="N32" s="157">
        <f>Sectors_I!N32</f>
        <v>5663357.7414576896</v>
      </c>
      <c r="O32" s="157">
        <f>Sectors_I!O32</f>
        <v>4187717.5810500002</v>
      </c>
      <c r="P32" s="157">
        <f>Sectors_I!P32</f>
        <v>9851075.3225076906</v>
      </c>
      <c r="Q32" s="157">
        <f>Sectors_I!Q32</f>
        <v>239330714.8636803</v>
      </c>
      <c r="R32" s="157">
        <f>Sectors_I!R32</f>
        <v>324985056.1797058</v>
      </c>
      <c r="S32" s="157">
        <f>Sectors_I!S32</f>
        <v>564315771.0433861</v>
      </c>
      <c r="T32" s="157">
        <f>Sectors_I!T32</f>
        <v>10038077.074918531</v>
      </c>
      <c r="U32" s="157">
        <f>Sectors_I!U32</f>
        <v>139325045.14780003</v>
      </c>
      <c r="V32" s="157">
        <f>Sectors_I!V32</f>
        <v>149363122.22271857</v>
      </c>
      <c r="W32" s="157">
        <f>Sectors_I!W32</f>
        <v>6766418.9865576904</v>
      </c>
      <c r="X32" s="157">
        <f>Sectors_I!X32</f>
        <v>8301562.256325</v>
      </c>
      <c r="Y32" s="157">
        <f>Sectors_I!Y32</f>
        <v>15067981.242882691</v>
      </c>
      <c r="Z32" s="157">
        <f>Sectors_I!Z32</f>
        <v>31179.13</v>
      </c>
      <c r="AA32" s="157">
        <f>Sectors_I!AA32</f>
        <v>424589.50874999998</v>
      </c>
      <c r="AB32" s="157">
        <f>Sectors_I!AB32</f>
        <v>455768.63874999998</v>
      </c>
    </row>
    <row r="33" spans="1:28" x14ac:dyDescent="0.3">
      <c r="A33" s="108" t="s">
        <v>214</v>
      </c>
      <c r="B33" s="153">
        <f>Sectors_I!B33</f>
        <v>195372385.06204742</v>
      </c>
      <c r="C33" s="153">
        <f>Sectors_I!C33</f>
        <v>625408655.66103244</v>
      </c>
      <c r="D33" s="153">
        <f>Sectors_I!D33</f>
        <v>820781040.72307992</v>
      </c>
      <c r="E33" s="154">
        <f>Sectors_I!E33</f>
        <v>2423249.83182381</v>
      </c>
      <c r="F33" s="154">
        <f>Sectors_I!F33</f>
        <v>23744198.858480141</v>
      </c>
      <c r="G33" s="154">
        <f>Sectors_I!G33</f>
        <v>26167448.690303952</v>
      </c>
      <c r="H33" s="106">
        <f>Sectors_I!H33</f>
        <v>0.132406</v>
      </c>
      <c r="I33" s="102">
        <f>Sectors_I!I33</f>
        <v>9.4849944225349883E-2</v>
      </c>
      <c r="J33" s="106">
        <f>Sectors_I!J33</f>
        <v>0.10405499999999999</v>
      </c>
      <c r="K33" s="103">
        <f>Sectors_I!K33</f>
        <v>61.149000000000001</v>
      </c>
      <c r="L33" s="103">
        <f>Sectors_I!L33</f>
        <v>69.844249037900113</v>
      </c>
      <c r="M33" s="103">
        <f>Sectors_I!M33</f>
        <v>67.692499999999995</v>
      </c>
      <c r="N33" s="157">
        <f>Sectors_I!N33</f>
        <v>2733965.48</v>
      </c>
      <c r="O33" s="157">
        <f>Sectors_I!O33</f>
        <v>18156099.5856</v>
      </c>
      <c r="P33" s="157">
        <f>Sectors_I!P33</f>
        <v>20890065.0656</v>
      </c>
      <c r="Q33" s="157">
        <f>Sectors_I!Q33</f>
        <v>173114021.80204743</v>
      </c>
      <c r="R33" s="157">
        <f>Sectors_I!R33</f>
        <v>446861683.23893243</v>
      </c>
      <c r="S33" s="157">
        <f>Sectors_I!S33</f>
        <v>619975705.04097998</v>
      </c>
      <c r="T33" s="157">
        <f>Sectors_I!T33</f>
        <v>5332875.0299999993</v>
      </c>
      <c r="U33" s="157">
        <f>Sectors_I!U33</f>
        <v>127600317.09130001</v>
      </c>
      <c r="V33" s="157">
        <f>Sectors_I!V33</f>
        <v>132933192.12130001</v>
      </c>
      <c r="W33" s="157">
        <f>Sectors_I!W33</f>
        <v>12353909.129999999</v>
      </c>
      <c r="X33" s="157">
        <f>Sectors_I!X33</f>
        <v>48045538.655200005</v>
      </c>
      <c r="Y33" s="157">
        <f>Sectors_I!Y33</f>
        <v>60399447.7852</v>
      </c>
      <c r="Z33" s="157">
        <f>Sectors_I!Z33</f>
        <v>4571579.0999999996</v>
      </c>
      <c r="AA33" s="157">
        <f>Sectors_I!AA33</f>
        <v>2901116.6756000002</v>
      </c>
      <c r="AB33" s="157">
        <f>Sectors_I!AB33</f>
        <v>7472695.7755999994</v>
      </c>
    </row>
    <row r="34" spans="1:28" x14ac:dyDescent="0.3">
      <c r="A34" s="100" t="s">
        <v>128</v>
      </c>
      <c r="B34" s="153">
        <f>Sectors_I!B34</f>
        <v>28543009329.611572</v>
      </c>
      <c r="C34" s="153">
        <f>Sectors_I!C34</f>
        <v>5617546026.5384159</v>
      </c>
      <c r="D34" s="153">
        <f>Sectors_I!D34</f>
        <v>34160555356.149986</v>
      </c>
      <c r="E34" s="154">
        <f>Sectors_I!E34</f>
        <v>581021536.46519697</v>
      </c>
      <c r="F34" s="154">
        <f>Sectors_I!F34</f>
        <v>31030336.64964043</v>
      </c>
      <c r="G34" s="154">
        <f>Sectors_I!G34</f>
        <v>612051873.11483741</v>
      </c>
      <c r="H34" s="106">
        <f>Sectors_I!H34</f>
        <v>0.156555</v>
      </c>
      <c r="I34" s="102">
        <f>Sectors_I!I34</f>
        <v>7.5514091159656113E-2</v>
      </c>
      <c r="J34" s="106">
        <f>Sectors_I!J34</f>
        <v>0.14297899999999999</v>
      </c>
      <c r="K34" s="103">
        <f>Sectors_I!K34</f>
        <v>94.494200000000006</v>
      </c>
      <c r="L34" s="103">
        <f>Sectors_I!L34</f>
        <v>138.34608106662927</v>
      </c>
      <c r="M34" s="103">
        <f>Sectors_I!M34</f>
        <v>101.53700000000001</v>
      </c>
      <c r="N34" s="157">
        <f>Sectors_I!N34</f>
        <v>296478870.14146954</v>
      </c>
      <c r="O34" s="157">
        <f>Sectors_I!O34</f>
        <v>37983379.583434984</v>
      </c>
      <c r="P34" s="157">
        <f>Sectors_I!P34</f>
        <v>334462249.72490454</v>
      </c>
      <c r="Q34" s="157">
        <f>Sectors_I!Q34</f>
        <v>26731501267.813274</v>
      </c>
      <c r="R34" s="157">
        <f>Sectors_I!R34</f>
        <v>5355773429.0804644</v>
      </c>
      <c r="S34" s="157">
        <f>Sectors_I!S34</f>
        <v>32087274696.893738</v>
      </c>
      <c r="T34" s="157">
        <f>Sectors_I!T34</f>
        <v>1272153693.6450009</v>
      </c>
      <c r="U34" s="157">
        <f>Sectors_I!U34</f>
        <v>171614595.06207383</v>
      </c>
      <c r="V34" s="157">
        <f>Sectors_I!V34</f>
        <v>1443768288.7070746</v>
      </c>
      <c r="W34" s="157">
        <f>Sectors_I!W34</f>
        <v>495134899.98129463</v>
      </c>
      <c r="X34" s="157">
        <f>Sectors_I!X34</f>
        <v>76567110.344178647</v>
      </c>
      <c r="Y34" s="157">
        <f>Sectors_I!Y34</f>
        <v>571702010.32547331</v>
      </c>
      <c r="Z34" s="157">
        <f>Sectors_I!Z34</f>
        <v>44219468.172000006</v>
      </c>
      <c r="AA34" s="157">
        <f>Sectors_I!AA34</f>
        <v>13590892.0517</v>
      </c>
      <c r="AB34" s="157">
        <f>Sectors_I!AB34</f>
        <v>57810360.223700002</v>
      </c>
    </row>
    <row r="35" spans="1:28" x14ac:dyDescent="0.3">
      <c r="A35" s="99" t="s">
        <v>129</v>
      </c>
      <c r="B35" s="153">
        <f>Sectors_I!B35</f>
        <v>261000059.80810687</v>
      </c>
      <c r="C35" s="153">
        <f>Sectors_I!C35</f>
        <v>37103540.151515998</v>
      </c>
      <c r="D35" s="153">
        <f>Sectors_I!D35</f>
        <v>298103599.95962286</v>
      </c>
      <c r="E35" s="154">
        <f>Sectors_I!E35</f>
        <v>3759092.5537326797</v>
      </c>
      <c r="F35" s="154">
        <f>Sectors_I!F35</f>
        <v>642196.34767339996</v>
      </c>
      <c r="G35" s="154">
        <f>Sectors_I!G35</f>
        <v>4401288.9014060795</v>
      </c>
      <c r="H35" s="106">
        <f>Sectors_I!H35</f>
        <v>0.18673999999999999</v>
      </c>
      <c r="I35" s="102">
        <f>Sectors_I!I35</f>
        <v>8.5225365744209969E-2</v>
      </c>
      <c r="J35" s="106">
        <f>Sectors_I!J35</f>
        <v>0.104879</v>
      </c>
      <c r="K35" s="103">
        <f>Sectors_I!K35</f>
        <v>51.741300000000003</v>
      </c>
      <c r="L35" s="103">
        <f>Sectors_I!L35</f>
        <v>63.079786575336129</v>
      </c>
      <c r="M35" s="103">
        <f>Sectors_I!M35</f>
        <v>45.266199999999998</v>
      </c>
      <c r="N35" s="157">
        <f>Sectors_I!N35</f>
        <v>3914128.5002357303</v>
      </c>
      <c r="O35" s="157">
        <f>Sectors_I!O35</f>
        <v>16403.944200000002</v>
      </c>
      <c r="P35" s="157">
        <f>Sectors_I!P35</f>
        <v>3930532.4444357301</v>
      </c>
      <c r="Q35" s="157">
        <f>Sectors_I!Q35</f>
        <v>247350423.64524418</v>
      </c>
      <c r="R35" s="157">
        <f>Sectors_I!R35</f>
        <v>34793877.795216002</v>
      </c>
      <c r="S35" s="157">
        <f>Sectors_I!S35</f>
        <v>282144301.44046015</v>
      </c>
      <c r="T35" s="157">
        <f>Sectors_I!T35</f>
        <v>8313321.0851289099</v>
      </c>
      <c r="U35" s="157">
        <f>Sectors_I!U35</f>
        <v>1404053.9268</v>
      </c>
      <c r="V35" s="157">
        <f>Sectors_I!V35</f>
        <v>9717375.0119289104</v>
      </c>
      <c r="W35" s="157">
        <f>Sectors_I!W35</f>
        <v>5336315.0777337998</v>
      </c>
      <c r="X35" s="157">
        <f>Sectors_I!X35</f>
        <v>889204.48529999994</v>
      </c>
      <c r="Y35" s="157">
        <f>Sectors_I!Y35</f>
        <v>6225519.5630337996</v>
      </c>
      <c r="Z35" s="157">
        <f>Sectors_I!Z35</f>
        <v>0</v>
      </c>
      <c r="AA35" s="157">
        <f>Sectors_I!AA35</f>
        <v>16403.944200000002</v>
      </c>
      <c r="AB35" s="157">
        <f>Sectors_I!AB35</f>
        <v>16403.944200000002</v>
      </c>
    </row>
    <row r="36" spans="1:28" x14ac:dyDescent="0.3">
      <c r="A36" s="99" t="s">
        <v>130</v>
      </c>
      <c r="B36" s="153">
        <f>Sectors_I!B36</f>
        <v>15711028954.637001</v>
      </c>
      <c r="C36" s="153">
        <f>Sectors_I!C36</f>
        <v>1263284302.660223</v>
      </c>
      <c r="D36" s="153">
        <f>Sectors_I!D36</f>
        <v>16974313257.297224</v>
      </c>
      <c r="E36" s="154">
        <f>Sectors_I!E36</f>
        <v>490912989.22611588</v>
      </c>
      <c r="F36" s="154">
        <f>Sectors_I!F36</f>
        <v>4897693.7012566105</v>
      </c>
      <c r="G36" s="154">
        <f>Sectors_I!G36</f>
        <v>495810682.92737246</v>
      </c>
      <c r="H36" s="106">
        <f>Sectors_I!H36</f>
        <v>0.171851</v>
      </c>
      <c r="I36" s="102">
        <f>Sectors_I!I36</f>
        <v>7.439493119670168E-2</v>
      </c>
      <c r="J36" s="106">
        <f>Sectors_I!J36</f>
        <v>0.16483700000000001</v>
      </c>
      <c r="K36" s="103">
        <f>Sectors_I!K36</f>
        <v>62.725000000000001</v>
      </c>
      <c r="L36" s="103">
        <f>Sectors_I!L36</f>
        <v>94.930559106890584</v>
      </c>
      <c r="M36" s="103">
        <f>Sectors_I!M36</f>
        <v>65.096299999999999</v>
      </c>
      <c r="N36" s="157">
        <f>Sectors_I!N36</f>
        <v>207404445.27479976</v>
      </c>
      <c r="O36" s="157">
        <f>Sectors_I!O36</f>
        <v>4808674.8403500002</v>
      </c>
      <c r="P36" s="157">
        <f>Sectors_I!P36</f>
        <v>212213120.11514977</v>
      </c>
      <c r="Q36" s="157">
        <f>Sectors_I!Q36</f>
        <v>14455091252.72122</v>
      </c>
      <c r="R36" s="157">
        <f>Sectors_I!R36</f>
        <v>1211490483.0175264</v>
      </c>
      <c r="S36" s="157">
        <f>Sectors_I!S36</f>
        <v>15666581735.738749</v>
      </c>
      <c r="T36" s="157">
        <f>Sectors_I!T36</f>
        <v>885904700.67079806</v>
      </c>
      <c r="U36" s="157">
        <f>Sectors_I!U36</f>
        <v>33444538.576536</v>
      </c>
      <c r="V36" s="157">
        <f>Sectors_I!V36</f>
        <v>919349239.247334</v>
      </c>
      <c r="W36" s="157">
        <f>Sectors_I!W36</f>
        <v>353882170.65178263</v>
      </c>
      <c r="X36" s="157">
        <f>Sectors_I!X36</f>
        <v>15858522.598160669</v>
      </c>
      <c r="Y36" s="157">
        <f>Sectors_I!Y36</f>
        <v>369740693.24994332</v>
      </c>
      <c r="Z36" s="157">
        <f>Sectors_I!Z36</f>
        <v>16150830.5932</v>
      </c>
      <c r="AA36" s="157">
        <f>Sectors_I!AA36</f>
        <v>2490758.4679999999</v>
      </c>
      <c r="AB36" s="157">
        <f>Sectors_I!AB36</f>
        <v>18641589.0612</v>
      </c>
    </row>
    <row r="37" spans="1:28" x14ac:dyDescent="0.3">
      <c r="A37" s="99" t="s">
        <v>215</v>
      </c>
      <c r="B37" s="153">
        <f>Sectors_I!B37</f>
        <v>35122.798900000002</v>
      </c>
      <c r="C37" s="153">
        <f>Sectors_I!C37</f>
        <v>0</v>
      </c>
      <c r="D37" s="153">
        <f>Sectors_I!D37</f>
        <v>35122.798900000002</v>
      </c>
      <c r="E37" s="154">
        <f>Sectors_I!E37</f>
        <v>4162.6034742700003</v>
      </c>
      <c r="F37" s="154">
        <f>Sectors_I!F37</f>
        <v>0</v>
      </c>
      <c r="G37" s="154">
        <f>Sectors_I!G37</f>
        <v>4162.6034742700003</v>
      </c>
      <c r="H37" s="106">
        <f>Sectors_I!H37</f>
        <v>0.28425</v>
      </c>
      <c r="I37" s="102" t="str">
        <f>Sectors_I!I37</f>
        <v/>
      </c>
      <c r="J37" s="106">
        <f>Sectors_I!J37</f>
        <v>0.28425</v>
      </c>
      <c r="K37" s="103">
        <f>Sectors_I!K37</f>
        <v>43.101700000000001</v>
      </c>
      <c r="L37" s="103" t="str">
        <f>Sectors_I!L37</f>
        <v/>
      </c>
      <c r="M37" s="103">
        <f>Sectors_I!M37</f>
        <v>43.101700000000001</v>
      </c>
      <c r="N37" s="157">
        <f>Sectors_I!N37</f>
        <v>3350.6099999999997</v>
      </c>
      <c r="O37" s="157">
        <f>Sectors_I!O37</f>
        <v>0</v>
      </c>
      <c r="P37" s="157">
        <f>Sectors_I!P37</f>
        <v>3350.6099999999997</v>
      </c>
      <c r="Q37" s="157">
        <f>Sectors_I!Q37</f>
        <v>13985.777099999999</v>
      </c>
      <c r="R37" s="157">
        <f>Sectors_I!R37</f>
        <v>0</v>
      </c>
      <c r="S37" s="157">
        <f>Sectors_I!S37</f>
        <v>13985.777099999999</v>
      </c>
      <c r="T37" s="157">
        <f>Sectors_I!T37</f>
        <v>16397.776600000001</v>
      </c>
      <c r="U37" s="157">
        <f>Sectors_I!U37</f>
        <v>0</v>
      </c>
      <c r="V37" s="157">
        <f>Sectors_I!V37</f>
        <v>16397.776600000001</v>
      </c>
      <c r="W37" s="157">
        <f>Sectors_I!W37</f>
        <v>4739.2452000000003</v>
      </c>
      <c r="X37" s="157">
        <f>Sectors_I!X37</f>
        <v>0</v>
      </c>
      <c r="Y37" s="157">
        <f>Sectors_I!Y37</f>
        <v>4739.2452000000003</v>
      </c>
      <c r="Z37" s="157">
        <f>Sectors_I!Z37</f>
        <v>0</v>
      </c>
      <c r="AA37" s="157">
        <f>Sectors_I!AA37</f>
        <v>0</v>
      </c>
      <c r="AB37" s="157">
        <f>Sectors_I!AB37</f>
        <v>0</v>
      </c>
    </row>
    <row r="38" spans="1:28" x14ac:dyDescent="0.3">
      <c r="A38" s="99" t="s">
        <v>131</v>
      </c>
      <c r="B38" s="153">
        <f>Sectors_I!B38</f>
        <v>607277018.56067491</v>
      </c>
      <c r="C38" s="153">
        <f>Sectors_I!C38</f>
        <v>14.238300000000001</v>
      </c>
      <c r="D38" s="153">
        <f>Sectors_I!D38</f>
        <v>607277032.79897487</v>
      </c>
      <c r="E38" s="154">
        <f>Sectors_I!E38</f>
        <v>22320694.936410267</v>
      </c>
      <c r="F38" s="154">
        <f>Sectors_I!F38</f>
        <v>0</v>
      </c>
      <c r="G38" s="154">
        <f>Sectors_I!G38</f>
        <v>22320694.936410267</v>
      </c>
      <c r="H38" s="106">
        <f>Sectors_I!H38</f>
        <v>0.17923900000000001</v>
      </c>
      <c r="I38" s="102" t="str">
        <f>Sectors_I!I38</f>
        <v/>
      </c>
      <c r="J38" s="106">
        <f>Sectors_I!J38</f>
        <v>0.17923900000000001</v>
      </c>
      <c r="K38" s="103">
        <f>Sectors_I!K38</f>
        <v>22.927800000000001</v>
      </c>
      <c r="L38" s="103" t="str">
        <f>Sectors_I!L38</f>
        <v/>
      </c>
      <c r="M38" s="103">
        <f>Sectors_I!M38</f>
        <v>22.927800000000001</v>
      </c>
      <c r="N38" s="157">
        <f>Sectors_I!N38</f>
        <v>13339471.054500001</v>
      </c>
      <c r="O38" s="157">
        <f>Sectors_I!O38</f>
        <v>0</v>
      </c>
      <c r="P38" s="157">
        <f>Sectors_I!P38</f>
        <v>13339471.054500001</v>
      </c>
      <c r="Q38" s="157">
        <f>Sectors_I!Q38</f>
        <v>571002421.29327488</v>
      </c>
      <c r="R38" s="157">
        <f>Sectors_I!R38</f>
        <v>14.238300000000001</v>
      </c>
      <c r="S38" s="157">
        <f>Sectors_I!S38</f>
        <v>571002435.53157485</v>
      </c>
      <c r="T38" s="157">
        <f>Sectors_I!T38</f>
        <v>21407988.531799994</v>
      </c>
      <c r="U38" s="157">
        <f>Sectors_I!U38</f>
        <v>0</v>
      </c>
      <c r="V38" s="157">
        <f>Sectors_I!V38</f>
        <v>21407988.531799994</v>
      </c>
      <c r="W38" s="157">
        <f>Sectors_I!W38</f>
        <v>14866608.7356</v>
      </c>
      <c r="X38" s="157">
        <f>Sectors_I!X38</f>
        <v>0</v>
      </c>
      <c r="Y38" s="157">
        <f>Sectors_I!Y38</f>
        <v>14866608.7356</v>
      </c>
      <c r="Z38" s="157">
        <f>Sectors_I!Z38</f>
        <v>0</v>
      </c>
      <c r="AA38" s="157">
        <f>Sectors_I!AA38</f>
        <v>0</v>
      </c>
      <c r="AB38" s="157">
        <f>Sectors_I!AB38</f>
        <v>0</v>
      </c>
    </row>
    <row r="39" spans="1:28" x14ac:dyDescent="0.3">
      <c r="A39" s="99" t="s">
        <v>132</v>
      </c>
      <c r="B39" s="153">
        <f>Sectors_I!B39</f>
        <v>74294527.920700014</v>
      </c>
      <c r="C39" s="153">
        <f>Sectors_I!C39</f>
        <v>9345620.145198999</v>
      </c>
      <c r="D39" s="153">
        <f>Sectors_I!D39</f>
        <v>83640148.065899014</v>
      </c>
      <c r="E39" s="154">
        <f>Sectors_I!E39</f>
        <v>5854448.68403887</v>
      </c>
      <c r="F39" s="154">
        <f>Sectors_I!F39</f>
        <v>3001815.0370183298</v>
      </c>
      <c r="G39" s="154">
        <f>Sectors_I!G39</f>
        <v>8856263.7210571989</v>
      </c>
      <c r="H39" s="106">
        <f>Sectors_I!H39</f>
        <v>0.14804700000000001</v>
      </c>
      <c r="I39" s="102">
        <f>Sectors_I!I39</f>
        <v>9.9403110520718194E-2</v>
      </c>
      <c r="J39" s="106">
        <f>Sectors_I!J39</f>
        <v>0.143626</v>
      </c>
      <c r="K39" s="103">
        <f>Sectors_I!K39</f>
        <v>238.274</v>
      </c>
      <c r="L39" s="103">
        <f>Sectors_I!L39</f>
        <v>66.17517146746458</v>
      </c>
      <c r="M39" s="103">
        <f>Sectors_I!M39</f>
        <v>222.28700000000001</v>
      </c>
      <c r="N39" s="157">
        <f>Sectors_I!N39</f>
        <v>3778449.9586</v>
      </c>
      <c r="O39" s="157">
        <f>Sectors_I!O39</f>
        <v>2764038.4247400002</v>
      </c>
      <c r="P39" s="157">
        <f>Sectors_I!P39</f>
        <v>6542488.3833400002</v>
      </c>
      <c r="Q39" s="157">
        <f>Sectors_I!Q39</f>
        <v>62599596.812200017</v>
      </c>
      <c r="R39" s="157">
        <f>Sectors_I!R39</f>
        <v>5943326.3772789985</v>
      </c>
      <c r="S39" s="157">
        <f>Sectors_I!S39</f>
        <v>68542923.189479023</v>
      </c>
      <c r="T39" s="157">
        <f>Sectors_I!T39</f>
        <v>7643881.5699000005</v>
      </c>
      <c r="U39" s="157">
        <f>Sectors_I!U39</f>
        <v>388375.57859999995</v>
      </c>
      <c r="V39" s="157">
        <f>Sectors_I!V39</f>
        <v>8032257.1485000001</v>
      </c>
      <c r="W39" s="157">
        <f>Sectors_I!W39</f>
        <v>4049784.9286000002</v>
      </c>
      <c r="X39" s="157">
        <f>Sectors_I!X39</f>
        <v>3013918.1893199999</v>
      </c>
      <c r="Y39" s="157">
        <f>Sectors_I!Y39</f>
        <v>7063703.1179200001</v>
      </c>
      <c r="Z39" s="157">
        <f>Sectors_I!Z39</f>
        <v>1264.6099999999999</v>
      </c>
      <c r="AA39" s="157">
        <f>Sectors_I!AA39</f>
        <v>0</v>
      </c>
      <c r="AB39" s="157">
        <f>Sectors_I!AB39</f>
        <v>1264.6099999999999</v>
      </c>
    </row>
    <row r="40" spans="1:28" x14ac:dyDescent="0.3">
      <c r="A40" s="99" t="s">
        <v>133</v>
      </c>
      <c r="B40" s="153">
        <f>Sectors_I!B40</f>
        <v>687618315.88297033</v>
      </c>
      <c r="C40" s="153">
        <f>Sectors_I!C40</f>
        <v>6187710.8160060002</v>
      </c>
      <c r="D40" s="153">
        <f>Sectors_I!D40</f>
        <v>693806026.69897628</v>
      </c>
      <c r="E40" s="154">
        <f>Sectors_I!E40</f>
        <v>25487088.81382614</v>
      </c>
      <c r="F40" s="154">
        <f>Sectors_I!F40</f>
        <v>1316057.79587612</v>
      </c>
      <c r="G40" s="154">
        <f>Sectors_I!G40</f>
        <v>26803146.609702259</v>
      </c>
      <c r="H40" s="106">
        <f>Sectors_I!H40</f>
        <v>0.293489</v>
      </c>
      <c r="I40" s="102">
        <f>Sectors_I!I40</f>
        <v>0.40341088724851187</v>
      </c>
      <c r="J40" s="106">
        <f>Sectors_I!J40</f>
        <v>0.29442299999999999</v>
      </c>
      <c r="K40" s="103">
        <f>Sectors_I!K40</f>
        <v>328.35</v>
      </c>
      <c r="L40" s="103">
        <f>Sectors_I!L40</f>
        <v>300.2746570462773</v>
      </c>
      <c r="M40" s="103">
        <f>Sectors_I!M40</f>
        <v>328.09500000000003</v>
      </c>
      <c r="N40" s="157">
        <f>Sectors_I!N40</f>
        <v>13804288.812591279</v>
      </c>
      <c r="O40" s="157">
        <f>Sectors_I!O40</f>
        <v>1209516.9661000001</v>
      </c>
      <c r="P40" s="157">
        <f>Sectors_I!P40</f>
        <v>15013805.778691279</v>
      </c>
      <c r="Q40" s="157">
        <f>Sectors_I!Q40</f>
        <v>637414553.04707563</v>
      </c>
      <c r="R40" s="157">
        <f>Sectors_I!R40</f>
        <v>4796963.2117059994</v>
      </c>
      <c r="S40" s="157">
        <f>Sectors_I!S40</f>
        <v>642211516.25878155</v>
      </c>
      <c r="T40" s="157">
        <f>Sectors_I!T40</f>
        <v>33988703.925180748</v>
      </c>
      <c r="U40" s="157">
        <f>Sectors_I!U40</f>
        <v>123705.61499999999</v>
      </c>
      <c r="V40" s="157">
        <f>Sectors_I!V40</f>
        <v>34112409.54018075</v>
      </c>
      <c r="W40" s="157">
        <f>Sectors_I!W40</f>
        <v>15892408.725714002</v>
      </c>
      <c r="X40" s="157">
        <f>Sectors_I!X40</f>
        <v>1267041.9893</v>
      </c>
      <c r="Y40" s="157">
        <f>Sectors_I!Y40</f>
        <v>17159450.715014003</v>
      </c>
      <c r="Z40" s="157">
        <f>Sectors_I!Z40</f>
        <v>322650.185</v>
      </c>
      <c r="AA40" s="157">
        <f>Sectors_I!AA40</f>
        <v>0</v>
      </c>
      <c r="AB40" s="157">
        <f>Sectors_I!AB40</f>
        <v>322650.185</v>
      </c>
    </row>
    <row r="41" spans="1:28" x14ac:dyDescent="0.3">
      <c r="A41" s="99" t="s">
        <v>134</v>
      </c>
      <c r="B41" s="153">
        <f>Sectors_I!B41</f>
        <v>10479726234.017532</v>
      </c>
      <c r="C41" s="153">
        <f>Sectors_I!C41</f>
        <v>4300865307.0527048</v>
      </c>
      <c r="D41" s="153">
        <f>Sectors_I!D41</f>
        <v>14780591541.070236</v>
      </c>
      <c r="E41" s="154">
        <f>Sectors_I!E41</f>
        <v>28708439.586069331</v>
      </c>
      <c r="F41" s="154">
        <f>Sectors_I!F41</f>
        <v>21122733.73246067</v>
      </c>
      <c r="G41" s="154">
        <f>Sectors_I!G41</f>
        <v>49831173.318530001</v>
      </c>
      <c r="H41" s="106">
        <f>Sectors_I!H41</f>
        <v>0.119243</v>
      </c>
      <c r="I41" s="102">
        <f>Sectors_I!I41</f>
        <v>7.5233133403220909E-2</v>
      </c>
      <c r="J41" s="106">
        <f>Sectors_I!J41</f>
        <v>0.106484</v>
      </c>
      <c r="K41" s="103">
        <f>Sectors_I!K41</f>
        <v>137.25299999999999</v>
      </c>
      <c r="L41" s="103">
        <f>Sectors_I!L41</f>
        <v>151.78909293601524</v>
      </c>
      <c r="M41" s="103">
        <f>Sectors_I!M41</f>
        <v>141.43899999999999</v>
      </c>
      <c r="N41" s="157">
        <f>Sectors_I!N41</f>
        <v>43415463.376620002</v>
      </c>
      <c r="O41" s="157">
        <f>Sectors_I!O41</f>
        <v>29130436.852844991</v>
      </c>
      <c r="P41" s="157">
        <f>Sectors_I!P41</f>
        <v>72545900.229464993</v>
      </c>
      <c r="Q41" s="157">
        <f>Sectors_I!Q41</f>
        <v>10076122422.758345</v>
      </c>
      <c r="R41" s="157">
        <f>Sectors_I!R41</f>
        <v>4098059460.205081</v>
      </c>
      <c r="S41" s="157">
        <f>Sectors_I!S41</f>
        <v>14174181882.963427</v>
      </c>
      <c r="T41" s="157">
        <f>Sectors_I!T41</f>
        <v>292932594.36426663</v>
      </c>
      <c r="U41" s="157">
        <f>Sectors_I!U41</f>
        <v>136245251.11296386</v>
      </c>
      <c r="V41" s="157">
        <f>Sectors_I!V41</f>
        <v>429177845.47723049</v>
      </c>
      <c r="W41" s="157">
        <f>Sectors_I!W41</f>
        <v>82926494.11112</v>
      </c>
      <c r="X41" s="157">
        <f>Sectors_I!X41</f>
        <v>55476866.095159993</v>
      </c>
      <c r="Y41" s="157">
        <f>Sectors_I!Y41</f>
        <v>138403360.20627999</v>
      </c>
      <c r="Z41" s="157">
        <f>Sectors_I!Z41</f>
        <v>27744722.783799998</v>
      </c>
      <c r="AA41" s="157">
        <f>Sectors_I!AA41</f>
        <v>11083729.6395</v>
      </c>
      <c r="AB41" s="157">
        <f>Sectors_I!AB41</f>
        <v>38828452.423299998</v>
      </c>
    </row>
    <row r="42" spans="1:28" s="112" customFormat="1" x14ac:dyDescent="0.3">
      <c r="A42" s="108" t="s">
        <v>135</v>
      </c>
      <c r="B42" s="155">
        <f>Sectors_I!B42</f>
        <v>7675019460.8778896</v>
      </c>
      <c r="C42" s="155">
        <f>Sectors_I!C42</f>
        <v>3614767009.5010066</v>
      </c>
      <c r="D42" s="155">
        <f>Sectors_I!D42</f>
        <v>11289786470.378897</v>
      </c>
      <c r="E42" s="156">
        <f>Sectors_I!E42</f>
        <v>21436315.899913263</v>
      </c>
      <c r="F42" s="156">
        <f>Sectors_I!F42</f>
        <v>18859190.782630764</v>
      </c>
      <c r="G42" s="156">
        <f>Sectors_I!G42</f>
        <v>40295506.682544023</v>
      </c>
      <c r="H42" s="109">
        <f>Sectors_I!H42</f>
        <v>0.118563</v>
      </c>
      <c r="I42" s="110">
        <f>Sectors_I!I42</f>
        <v>7.508560283096298E-2</v>
      </c>
      <c r="J42" s="109">
        <f>Sectors_I!J42</f>
        <v>0.104673</v>
      </c>
      <c r="K42" s="111">
        <f>Sectors_I!K42</f>
        <v>140.48400000000001</v>
      </c>
      <c r="L42" s="111">
        <f>Sectors_I!L42</f>
        <v>153.38471776001759</v>
      </c>
      <c r="M42" s="111">
        <f>Sectors_I!M42</f>
        <v>144.57499999999999</v>
      </c>
      <c r="N42" s="158">
        <f>Sectors_I!N42</f>
        <v>35607005.865599997</v>
      </c>
      <c r="O42" s="158">
        <f>Sectors_I!O42</f>
        <v>26213622.268519998</v>
      </c>
      <c r="P42" s="158">
        <f>Sectors_I!P42</f>
        <v>61820628.134119995</v>
      </c>
      <c r="Q42" s="158">
        <f>Sectors_I!Q42</f>
        <v>7352804027.1349516</v>
      </c>
      <c r="R42" s="158">
        <f>Sectors_I!R42</f>
        <v>3435290895.7033911</v>
      </c>
      <c r="S42" s="158">
        <f>Sectors_I!S42</f>
        <v>10788094922.838343</v>
      </c>
      <c r="T42" s="158">
        <f>Sectors_I!T42</f>
        <v>224995282.68293792</v>
      </c>
      <c r="U42" s="158">
        <f>Sectors_I!U42</f>
        <v>118916566.2424556</v>
      </c>
      <c r="V42" s="158">
        <f>Sectors_I!V42</f>
        <v>343911848.92539352</v>
      </c>
      <c r="W42" s="158">
        <f>Sectors_I!W42</f>
        <v>69957238.256999999</v>
      </c>
      <c r="X42" s="158">
        <f>Sectors_I!X42</f>
        <v>49475817.915659994</v>
      </c>
      <c r="Y42" s="158">
        <f>Sectors_I!Y42</f>
        <v>119433056.17265999</v>
      </c>
      <c r="Z42" s="158">
        <f>Sectors_I!Z42</f>
        <v>27262912.803000003</v>
      </c>
      <c r="AA42" s="158">
        <f>Sectors_I!AA42</f>
        <v>11083729.6395</v>
      </c>
      <c r="AB42" s="158">
        <f>Sectors_I!AB42</f>
        <v>38346642.442500003</v>
      </c>
    </row>
    <row r="43" spans="1:28" s="112" customFormat="1" x14ac:dyDescent="0.3">
      <c r="A43" s="108" t="s">
        <v>136</v>
      </c>
      <c r="B43" s="155">
        <f>Sectors_I!B43</f>
        <v>1839134340.4349048</v>
      </c>
      <c r="C43" s="155">
        <f>Sectors_I!C43</f>
        <v>498679632.94347429</v>
      </c>
      <c r="D43" s="155">
        <f>Sectors_I!D43</f>
        <v>2337813973.3783789</v>
      </c>
      <c r="E43" s="156">
        <f>Sectors_I!E43</f>
        <v>3912059.5058495402</v>
      </c>
      <c r="F43" s="156">
        <f>Sectors_I!F43</f>
        <v>1160349.31966497</v>
      </c>
      <c r="G43" s="156">
        <f>Sectors_I!G43</f>
        <v>5072408.8255145103</v>
      </c>
      <c r="H43" s="109">
        <f>Sectors_I!H43</f>
        <v>0.11698799999999999</v>
      </c>
      <c r="I43" s="110">
        <f>Sectors_I!I43</f>
        <v>7.6022218492272267E-2</v>
      </c>
      <c r="J43" s="109">
        <f>Sectors_I!J43</f>
        <v>0.108346</v>
      </c>
      <c r="K43" s="111">
        <f>Sectors_I!K43</f>
        <v>138.233</v>
      </c>
      <c r="L43" s="111">
        <f>Sectors_I!L43</f>
        <v>138.1704525666681</v>
      </c>
      <c r="M43" s="111">
        <f>Sectors_I!M43</f>
        <v>138.221</v>
      </c>
      <c r="N43" s="158">
        <f>Sectors_I!N43</f>
        <v>4847074.5799000002</v>
      </c>
      <c r="O43" s="158">
        <f>Sectors_I!O43</f>
        <v>807520.57482500002</v>
      </c>
      <c r="P43" s="158">
        <f>Sectors_I!P43</f>
        <v>5654595.1547250003</v>
      </c>
      <c r="Q43" s="158">
        <f>Sectors_I!Q43</f>
        <v>1784420183.9357049</v>
      </c>
      <c r="R43" s="158">
        <f>Sectors_I!R43</f>
        <v>482975124.20119607</v>
      </c>
      <c r="S43" s="158">
        <f>Sectors_I!S43</f>
        <v>2267395308.1369009</v>
      </c>
      <c r="T43" s="158">
        <f>Sectors_I!T43</f>
        <v>46619095.866899997</v>
      </c>
      <c r="U43" s="158">
        <f>Sectors_I!U43</f>
        <v>12260563.171678269</v>
      </c>
      <c r="V43" s="158">
        <f>Sectors_I!V43</f>
        <v>58879659.038578264</v>
      </c>
      <c r="W43" s="158">
        <f>Sectors_I!W43</f>
        <v>7927837.9804999996</v>
      </c>
      <c r="X43" s="158">
        <f>Sectors_I!X43</f>
        <v>3443945.5705999997</v>
      </c>
      <c r="Y43" s="158">
        <f>Sectors_I!Y43</f>
        <v>11371783.551099999</v>
      </c>
      <c r="Z43" s="158">
        <f>Sectors_I!Z43</f>
        <v>167222.65179999999</v>
      </c>
      <c r="AA43" s="158">
        <f>Sectors_I!AA43</f>
        <v>0</v>
      </c>
      <c r="AB43" s="158">
        <f>Sectors_I!AB43</f>
        <v>167222.65179999999</v>
      </c>
    </row>
    <row r="44" spans="1:28" s="112" customFormat="1" x14ac:dyDescent="0.3">
      <c r="A44" s="108" t="s">
        <v>216</v>
      </c>
      <c r="B44" s="155">
        <f>Sectors_I!B44</f>
        <v>965572432.7047379</v>
      </c>
      <c r="C44" s="155">
        <f>Sectors_I!C44</f>
        <v>187418664.60802501</v>
      </c>
      <c r="D44" s="155">
        <f>Sectors_I!D44</f>
        <v>1152991097.312763</v>
      </c>
      <c r="E44" s="156">
        <f>Sectors_I!E44</f>
        <v>3360064.1803065296</v>
      </c>
      <c r="F44" s="156">
        <f>Sectors_I!F44</f>
        <v>1103193.63036493</v>
      </c>
      <c r="G44" s="156">
        <f>Sectors_I!G44</f>
        <v>4463257.8106714599</v>
      </c>
      <c r="H44" s="109">
        <f>Sectors_I!H44</f>
        <v>0.12701999999999999</v>
      </c>
      <c r="I44" s="110">
        <f>Sectors_I!I44</f>
        <v>7.6201986047684148E-2</v>
      </c>
      <c r="J44" s="109">
        <f>Sectors_I!J44</f>
        <v>0.11895600000000001</v>
      </c>
      <c r="K44" s="111">
        <f>Sectors_I!K44</f>
        <v>109.715</v>
      </c>
      <c r="L44" s="111">
        <f>Sectors_I!L44</f>
        <v>157.27856943336502</v>
      </c>
      <c r="M44" s="111">
        <f>Sectors_I!M44</f>
        <v>117.328</v>
      </c>
      <c r="N44" s="158">
        <f>Sectors_I!N44</f>
        <v>2961382.9311200003</v>
      </c>
      <c r="O44" s="158">
        <f>Sectors_I!O44</f>
        <v>2109294.0093999901</v>
      </c>
      <c r="P44" s="158">
        <f>Sectors_I!P44</f>
        <v>5070676.9405199904</v>
      </c>
      <c r="Q44" s="158">
        <f>Sectors_I!Q44</f>
        <v>938898211.68768919</v>
      </c>
      <c r="R44" s="158">
        <f>Sectors_I!R44</f>
        <v>179793440.30039504</v>
      </c>
      <c r="S44" s="158">
        <f>Sectors_I!S44</f>
        <v>1118691651.9880841</v>
      </c>
      <c r="T44" s="158">
        <f>Sectors_I!T44</f>
        <v>21318215.814428687</v>
      </c>
      <c r="U44" s="158">
        <f>Sectors_I!U44</f>
        <v>5068121.6987299994</v>
      </c>
      <c r="V44" s="158">
        <f>Sectors_I!V44</f>
        <v>26386337.513158686</v>
      </c>
      <c r="W44" s="158">
        <f>Sectors_I!W44</f>
        <v>5041417.8736199997</v>
      </c>
      <c r="X44" s="158">
        <f>Sectors_I!X44</f>
        <v>2557102.6088999901</v>
      </c>
      <c r="Y44" s="158">
        <f>Sectors_I!Y44</f>
        <v>7598520.4825199898</v>
      </c>
      <c r="Z44" s="158">
        <f>Sectors_I!Z44</f>
        <v>314587.32899999997</v>
      </c>
      <c r="AA44" s="158">
        <f>Sectors_I!AA44</f>
        <v>0</v>
      </c>
      <c r="AB44" s="158">
        <f>Sectors_I!AB44</f>
        <v>314587.32899999997</v>
      </c>
    </row>
    <row r="45" spans="1:28" x14ac:dyDescent="0.3">
      <c r="A45" s="99" t="s">
        <v>218</v>
      </c>
      <c r="B45" s="153">
        <f>Sectors_I!B45</f>
        <v>709124609.89120007</v>
      </c>
      <c r="C45" s="153">
        <f>Sectors_I!C45</f>
        <v>439526.35640000005</v>
      </c>
      <c r="D45" s="153">
        <f>Sectors_I!D45</f>
        <v>709564136.24760008</v>
      </c>
      <c r="E45" s="154">
        <f>Sectors_I!E45</f>
        <v>3682636.2127999999</v>
      </c>
      <c r="F45" s="154">
        <f>Sectors_I!F45</f>
        <v>48698.456899999997</v>
      </c>
      <c r="G45" s="154">
        <f>Sectors_I!G45</f>
        <v>3731334.6697</v>
      </c>
      <c r="H45" s="106">
        <f>Sectors_I!H45</f>
        <v>0.19884099999999999</v>
      </c>
      <c r="I45" s="102">
        <f>Sectors_I!I45</f>
        <v>0.19511800000000001</v>
      </c>
      <c r="J45" s="106">
        <f>Sectors_I!J45</f>
        <v>0.19884299999999999</v>
      </c>
      <c r="K45" s="103">
        <f>Sectors_I!K45</f>
        <v>13.1365</v>
      </c>
      <c r="L45" s="103">
        <f>Sectors_I!L45</f>
        <v>156.714</v>
      </c>
      <c r="M45" s="103">
        <f>Sectors_I!M45</f>
        <v>13.218999999999999</v>
      </c>
      <c r="N45" s="157">
        <f>Sectors_I!N45</f>
        <v>10459307.943599999</v>
      </c>
      <c r="O45" s="157">
        <f>Sectors_I!O45</f>
        <v>54308.555200000003</v>
      </c>
      <c r="P45" s="157">
        <f>Sectors_I!P45</f>
        <v>10513616.498799998</v>
      </c>
      <c r="Q45" s="157">
        <f>Sectors_I!Q45</f>
        <v>670838763.37849998</v>
      </c>
      <c r="R45" s="157">
        <f>Sectors_I!R45</f>
        <v>369299.02160000004</v>
      </c>
      <c r="S45" s="157">
        <f>Sectors_I!S45</f>
        <v>671208062.40010011</v>
      </c>
      <c r="T45" s="157">
        <f>Sectors_I!T45</f>
        <v>20677789.708600003</v>
      </c>
      <c r="U45" s="157">
        <f>Sectors_I!U45</f>
        <v>8670.1893</v>
      </c>
      <c r="V45" s="157">
        <f>Sectors_I!V45</f>
        <v>20686459.897900004</v>
      </c>
      <c r="W45" s="157">
        <f>Sectors_I!W45</f>
        <v>17608056.804099999</v>
      </c>
      <c r="X45" s="157">
        <f>Sectors_I!X45</f>
        <v>61557.145499999999</v>
      </c>
      <c r="Y45" s="157">
        <f>Sectors_I!Y45</f>
        <v>17669613.9496</v>
      </c>
      <c r="Z45" s="157">
        <f>Sectors_I!Z45</f>
        <v>0</v>
      </c>
      <c r="AA45" s="157">
        <f>Sectors_I!AA45</f>
        <v>0</v>
      </c>
      <c r="AB45" s="157">
        <f>Sectors_I!AB45</f>
        <v>0</v>
      </c>
    </row>
    <row r="46" spans="1:28" x14ac:dyDescent="0.3">
      <c r="A46" s="99" t="s">
        <v>217</v>
      </c>
      <c r="B46" s="153">
        <f>Sectors_I!B46</f>
        <v>7842287.1279000007</v>
      </c>
      <c r="C46" s="153">
        <f>Sectors_I!C46</f>
        <v>23929.077700000002</v>
      </c>
      <c r="D46" s="153">
        <f>Sectors_I!D46</f>
        <v>7866216.2056000009</v>
      </c>
      <c r="E46" s="154">
        <f>Sectors_I!E46</f>
        <v>208138.50415351</v>
      </c>
      <c r="F46" s="154">
        <f>Sectors_I!F46</f>
        <v>322.06650000000002</v>
      </c>
      <c r="G46" s="154">
        <f>Sectors_I!G46</f>
        <v>208460.57065350999</v>
      </c>
      <c r="H46" s="106">
        <f>Sectors_I!H46</f>
        <v>4.2562299999999997E-2</v>
      </c>
      <c r="I46" s="102">
        <f>Sectors_I!I46</f>
        <v>7.0000000000000007E-2</v>
      </c>
      <c r="J46" s="106">
        <f>Sectors_I!J46</f>
        <v>4.25537E-2</v>
      </c>
      <c r="K46" s="103">
        <f>Sectors_I!K46</f>
        <v>64.785899999999998</v>
      </c>
      <c r="L46" s="103">
        <f>Sectors_I!L46</f>
        <v>121.73299999999999</v>
      </c>
      <c r="M46" s="103">
        <f>Sectors_I!M46</f>
        <v>64.976900000000001</v>
      </c>
      <c r="N46" s="157">
        <f>Sectors_I!N46</f>
        <v>46863.09</v>
      </c>
      <c r="O46" s="157">
        <f>Sectors_I!O46</f>
        <v>0</v>
      </c>
      <c r="P46" s="157">
        <f>Sectors_I!P46</f>
        <v>46863.09</v>
      </c>
      <c r="Q46" s="157">
        <f>Sectors_I!Q46</f>
        <v>7655910.3179000011</v>
      </c>
      <c r="R46" s="157">
        <f>Sectors_I!R46</f>
        <v>23929.077700000002</v>
      </c>
      <c r="S46" s="157">
        <f>Sectors_I!S46</f>
        <v>7679839.3956000013</v>
      </c>
      <c r="T46" s="157">
        <f>Sectors_I!T46</f>
        <v>94028.04</v>
      </c>
      <c r="U46" s="157">
        <f>Sectors_I!U46</f>
        <v>0</v>
      </c>
      <c r="V46" s="157">
        <f>Sectors_I!V46</f>
        <v>94028.04</v>
      </c>
      <c r="W46" s="157">
        <f>Sectors_I!W46</f>
        <v>92348.76999999999</v>
      </c>
      <c r="X46" s="157">
        <f>Sectors_I!X46</f>
        <v>0</v>
      </c>
      <c r="Y46" s="157">
        <f>Sectors_I!Y46</f>
        <v>92348.76999999999</v>
      </c>
      <c r="Z46" s="157">
        <f>Sectors_I!Z46</f>
        <v>0</v>
      </c>
      <c r="AA46" s="157">
        <f>Sectors_I!AA46</f>
        <v>0</v>
      </c>
      <c r="AB46" s="157">
        <f>Sectors_I!AB46</f>
        <v>0</v>
      </c>
    </row>
    <row r="47" spans="1:28" x14ac:dyDescent="0.3">
      <c r="A47" s="100" t="s">
        <v>267</v>
      </c>
      <c r="B47" s="153">
        <f>Sectors_I!B47</f>
        <v>45814096187.669281</v>
      </c>
      <c r="C47" s="153">
        <f>Sectors_I!C47</f>
        <v>32102618337.483635</v>
      </c>
      <c r="D47" s="153">
        <f>Sectors_I!D47</f>
        <v>77916714525.152924</v>
      </c>
      <c r="E47" s="154">
        <f>Sectors_I!E47</f>
        <v>942549499.5464257</v>
      </c>
      <c r="F47" s="154">
        <f>Sectors_I!F47</f>
        <v>302656191.19085282</v>
      </c>
      <c r="G47" s="154">
        <f>Sectors_I!G47</f>
        <v>1245205690.7372787</v>
      </c>
      <c r="H47" s="106">
        <f>Sectors_I!H47</f>
        <v>0.16148100000000001</v>
      </c>
      <c r="I47" s="102">
        <f>Sectors_I!I47</f>
        <v>9.1384503040641857E-2</v>
      </c>
      <c r="J47" s="106">
        <f>Sectors_I!J47</f>
        <v>0.124805</v>
      </c>
      <c r="K47" s="103">
        <f>Sectors_I!K47</f>
        <v>84.137200000000007</v>
      </c>
      <c r="L47" s="103">
        <f>Sectors_I!L47</f>
        <v>91.779148278203039</v>
      </c>
      <c r="M47" s="103">
        <f>Sectors_I!M47</f>
        <v>86.044799999999995</v>
      </c>
      <c r="N47" s="157">
        <f>Sectors_I!N47</f>
        <v>697029574.42916965</v>
      </c>
      <c r="O47" s="157">
        <f>Sectors_I!O47</f>
        <v>520262114.63418782</v>
      </c>
      <c r="P47" s="157">
        <f>Sectors_I!P47</f>
        <v>1217291689.0633574</v>
      </c>
      <c r="Q47" s="157">
        <f>Sectors_I!Q47</f>
        <v>42551719310.321327</v>
      </c>
      <c r="R47" s="157">
        <f>Sectors_I!R47</f>
        <v>29069164197.390339</v>
      </c>
      <c r="S47" s="157">
        <f>Sectors_I!S47</f>
        <v>71620883507.711685</v>
      </c>
      <c r="T47" s="157">
        <f>Sectors_I!T47</f>
        <v>2067547427.1180415</v>
      </c>
      <c r="U47" s="157">
        <f>Sectors_I!U47</f>
        <v>2166470299.7325206</v>
      </c>
      <c r="V47" s="157">
        <f>Sectors_I!V47</f>
        <v>4234017726.8505621</v>
      </c>
      <c r="W47" s="157">
        <f>Sectors_I!W47</f>
        <v>1129078307.7599072</v>
      </c>
      <c r="X47" s="157">
        <f>Sectors_I!X47</f>
        <v>815028909.51145363</v>
      </c>
      <c r="Y47" s="157">
        <f>Sectors_I!Y47</f>
        <v>1944107217.2713609</v>
      </c>
      <c r="Z47" s="157">
        <f>Sectors_I!Z47</f>
        <v>65751142.469999999</v>
      </c>
      <c r="AA47" s="157">
        <f>Sectors_I!AA47</f>
        <v>51954930.849325001</v>
      </c>
      <c r="AB47" s="157">
        <f>Sectors_I!AB47</f>
        <v>117706073.319325</v>
      </c>
    </row>
    <row r="48" spans="1:28" x14ac:dyDescent="0.3">
      <c r="A48" s="101" t="s">
        <v>220</v>
      </c>
      <c r="B48" s="153">
        <f>Sectors_I!B48</f>
        <v>7570983765.5554619</v>
      </c>
      <c r="C48" s="153">
        <f>Sectors_I!C48</f>
        <v>19335574226.989147</v>
      </c>
      <c r="D48" s="153">
        <f>Sectors_I!D48</f>
        <v>26906557992.544609</v>
      </c>
      <c r="E48" s="154">
        <f>Sectors_I!E48</f>
        <v>145250112.00634408</v>
      </c>
      <c r="F48" s="154">
        <f>Sectors_I!F48</f>
        <v>167609297.63622886</v>
      </c>
      <c r="G48" s="154">
        <f>Sectors_I!G48</f>
        <v>312859409.64257294</v>
      </c>
      <c r="H48" s="106">
        <f>Sectors_I!H48</f>
        <v>0.12754599999999999</v>
      </c>
      <c r="I48" s="102">
        <f>Sectors_I!I48</f>
        <v>9.5466304198877083E-2</v>
      </c>
      <c r="J48" s="106">
        <f>Sectors_I!J48</f>
        <v>0.104492</v>
      </c>
      <c r="K48" s="103">
        <f>Sectors_I!K48</f>
        <v>58.6965</v>
      </c>
      <c r="L48" s="103">
        <f>Sectors_I!L48</f>
        <v>77.298890816865267</v>
      </c>
      <c r="M48" s="103">
        <f>Sectors_I!M48</f>
        <v>72.073700000000002</v>
      </c>
      <c r="N48" s="157">
        <f>Sectors_I!N48</f>
        <v>139476997.58719999</v>
      </c>
      <c r="O48" s="157">
        <f>Sectors_I!O48</f>
        <v>230899209.92575303</v>
      </c>
      <c r="P48" s="157">
        <f>Sectors_I!P48</f>
        <v>370376207.51295304</v>
      </c>
      <c r="Q48" s="157">
        <f>Sectors_I!Q48</f>
        <v>6946852491.536211</v>
      </c>
      <c r="R48" s="157">
        <f>Sectors_I!R48</f>
        <v>17300390080.480556</v>
      </c>
      <c r="S48" s="157">
        <f>Sectors_I!S48</f>
        <v>24247242572.016769</v>
      </c>
      <c r="T48" s="157">
        <f>Sectors_I!T48</f>
        <v>346696473.23179853</v>
      </c>
      <c r="U48" s="157">
        <f>Sectors_I!U48</f>
        <v>1642755497.7069137</v>
      </c>
      <c r="V48" s="157">
        <f>Sectors_I!V48</f>
        <v>1989451970.9387121</v>
      </c>
      <c r="W48" s="157">
        <f>Sectors_I!W48</f>
        <v>273904526.407453</v>
      </c>
      <c r="X48" s="157">
        <f>Sectors_I!X48</f>
        <v>381400043.13527501</v>
      </c>
      <c r="Y48" s="157">
        <f>Sectors_I!Y48</f>
        <v>655304569.54272795</v>
      </c>
      <c r="Z48" s="157">
        <f>Sectors_I!Z48</f>
        <v>3530274.38</v>
      </c>
      <c r="AA48" s="157">
        <f>Sectors_I!AA48</f>
        <v>11028605.6664</v>
      </c>
      <c r="AB48" s="157">
        <f>Sectors_I!AB48</f>
        <v>14558880.046399999</v>
      </c>
    </row>
    <row r="49" spans="1:28" x14ac:dyDescent="0.3">
      <c r="A49" s="101" t="s">
        <v>221</v>
      </c>
      <c r="B49" s="153">
        <f>Sectors_I!B49</f>
        <v>4431804893.3189554</v>
      </c>
      <c r="C49" s="153">
        <f>Sectors_I!C49</f>
        <v>6484095011.6797781</v>
      </c>
      <c r="D49" s="153">
        <f>Sectors_I!D49</f>
        <v>10915899904.998734</v>
      </c>
      <c r="E49" s="154">
        <f>Sectors_I!E49</f>
        <v>97928499.388178065</v>
      </c>
      <c r="F49" s="154">
        <f>Sectors_I!F49</f>
        <v>93078629.970744178</v>
      </c>
      <c r="G49" s="154">
        <f>Sectors_I!G49</f>
        <v>191007129.35892224</v>
      </c>
      <c r="H49" s="106">
        <f>Sectors_I!H49</f>
        <v>0.133243</v>
      </c>
      <c r="I49" s="102">
        <f>Sectors_I!I49</f>
        <v>8.2002576862921991E-2</v>
      </c>
      <c r="J49" s="106">
        <f>Sectors_I!J49</f>
        <v>0.102787</v>
      </c>
      <c r="K49" s="103">
        <f>Sectors_I!K49</f>
        <v>75.301699999999997</v>
      </c>
      <c r="L49" s="103">
        <f>Sectors_I!L49</f>
        <v>94.056923761845908</v>
      </c>
      <c r="M49" s="103">
        <f>Sectors_I!M49</f>
        <v>86.494</v>
      </c>
      <c r="N49" s="157">
        <f>Sectors_I!N49</f>
        <v>142635697.88396218</v>
      </c>
      <c r="O49" s="157">
        <f>Sectors_I!O49</f>
        <v>228108185.86758476</v>
      </c>
      <c r="P49" s="157">
        <f>Sectors_I!P49</f>
        <v>370743883.75154698</v>
      </c>
      <c r="Q49" s="157">
        <f>Sectors_I!Q49</f>
        <v>3996153254.3195004</v>
      </c>
      <c r="R49" s="157">
        <f>Sectors_I!R49</f>
        <v>5825988061.3831406</v>
      </c>
      <c r="S49" s="157">
        <f>Sectors_I!S49</f>
        <v>9822141315.7026405</v>
      </c>
      <c r="T49" s="157">
        <f>Sectors_I!T49</f>
        <v>218920525.00975338</v>
      </c>
      <c r="U49" s="157">
        <f>Sectors_I!U49</f>
        <v>307121917.31334335</v>
      </c>
      <c r="V49" s="157">
        <f>Sectors_I!V49</f>
        <v>526042442.32309675</v>
      </c>
      <c r="W49" s="157">
        <f>Sectors_I!W49</f>
        <v>207350001.03320161</v>
      </c>
      <c r="X49" s="157">
        <f>Sectors_I!X49</f>
        <v>324323597.21136975</v>
      </c>
      <c r="Y49" s="157">
        <f>Sectors_I!Y49</f>
        <v>531673598.24457133</v>
      </c>
      <c r="Z49" s="157">
        <f>Sectors_I!Z49</f>
        <v>9381112.9564999994</v>
      </c>
      <c r="AA49" s="157">
        <f>Sectors_I!AA49</f>
        <v>26661435.771925002</v>
      </c>
      <c r="AB49" s="157">
        <f>Sectors_I!AB49</f>
        <v>36042548.728425004</v>
      </c>
    </row>
    <row r="50" spans="1:28" x14ac:dyDescent="0.3">
      <c r="A50" s="101" t="s">
        <v>222</v>
      </c>
      <c r="B50" s="153">
        <f>Sectors_I!B50</f>
        <v>9008555865.8026943</v>
      </c>
      <c r="C50" s="153">
        <f>Sectors_I!C50</f>
        <v>1144257690.1533599</v>
      </c>
      <c r="D50" s="153">
        <f>Sectors_I!D50</f>
        <v>10152813555.956055</v>
      </c>
      <c r="E50" s="154">
        <f>Sectors_I!E50</f>
        <v>222489920.0768441</v>
      </c>
      <c r="F50" s="154">
        <f>Sectors_I!F50</f>
        <v>14004806.405263079</v>
      </c>
      <c r="G50" s="154">
        <f>Sectors_I!G50</f>
        <v>236494726.48210716</v>
      </c>
      <c r="H50" s="106">
        <f>Sectors_I!H50</f>
        <v>0.15514900000000001</v>
      </c>
      <c r="I50" s="102">
        <f>Sectors_I!I50</f>
        <v>7.9306597396099673E-2</v>
      </c>
      <c r="J50" s="106">
        <f>Sectors_I!J50</f>
        <v>0.14688200000000001</v>
      </c>
      <c r="K50" s="103">
        <f>Sectors_I!K50</f>
        <v>62.831499999999998</v>
      </c>
      <c r="L50" s="103">
        <f>Sectors_I!L50</f>
        <v>106.44023881245714</v>
      </c>
      <c r="M50" s="103">
        <f>Sectors_I!M50</f>
        <v>67.755399999999995</v>
      </c>
      <c r="N50" s="157">
        <f>Sectors_I!N50</f>
        <v>172353962.88295412</v>
      </c>
      <c r="O50" s="157">
        <f>Sectors_I!O50</f>
        <v>24653754.906399999</v>
      </c>
      <c r="P50" s="157">
        <f>Sectors_I!P50</f>
        <v>197007717.78935412</v>
      </c>
      <c r="Q50" s="157">
        <f>Sectors_I!Q50</f>
        <v>8359819957.7642059</v>
      </c>
      <c r="R50" s="157">
        <f>Sectors_I!R50</f>
        <v>1043353490.4450879</v>
      </c>
      <c r="S50" s="157">
        <f>Sectors_I!S50</f>
        <v>9403173448.2092972</v>
      </c>
      <c r="T50" s="157">
        <f>Sectors_I!T50</f>
        <v>409671439.95929432</v>
      </c>
      <c r="U50" s="157">
        <f>Sectors_I!U50</f>
        <v>61878247.595680006</v>
      </c>
      <c r="V50" s="157">
        <f>Sectors_I!V50</f>
        <v>471549687.55497432</v>
      </c>
      <c r="W50" s="157">
        <f>Sectors_I!W50</f>
        <v>229535786.29329312</v>
      </c>
      <c r="X50" s="157">
        <f>Sectors_I!X50</f>
        <v>36192849.184291996</v>
      </c>
      <c r="Y50" s="157">
        <f>Sectors_I!Y50</f>
        <v>265728635.47758511</v>
      </c>
      <c r="Z50" s="157">
        <f>Sectors_I!Z50</f>
        <v>9528681.7858999986</v>
      </c>
      <c r="AA50" s="157">
        <f>Sectors_I!AA50</f>
        <v>2833102.9282999998</v>
      </c>
      <c r="AB50" s="157">
        <f>Sectors_I!AB50</f>
        <v>12361784.714199997</v>
      </c>
    </row>
    <row r="51" spans="1:28" x14ac:dyDescent="0.3">
      <c r="A51" s="101" t="s">
        <v>223</v>
      </c>
      <c r="B51" s="153">
        <f>Sectors_I!B51</f>
        <v>24712980982.364483</v>
      </c>
      <c r="C51" s="153">
        <f>Sectors_I!C51</f>
        <v>5138379892.8001957</v>
      </c>
      <c r="D51" s="153">
        <f>Sectors_I!D51</f>
        <v>29851360875.16468</v>
      </c>
      <c r="E51" s="154">
        <f>Sectors_I!E51</f>
        <v>475771542.96289194</v>
      </c>
      <c r="F51" s="154">
        <f>Sectors_I!F51</f>
        <v>27954026.52371392</v>
      </c>
      <c r="G51" s="154">
        <f>Sectors_I!G51</f>
        <v>503725569.48660588</v>
      </c>
      <c r="H51" s="106">
        <f>Sectors_I!H51</f>
        <v>0.15390300000000001</v>
      </c>
      <c r="I51" s="102">
        <f>Sectors_I!I51</f>
        <v>7.515996342898254E-2</v>
      </c>
      <c r="J51" s="106">
        <f>Sectors_I!J51</f>
        <v>0.13736300000000001</v>
      </c>
      <c r="K51" s="103">
        <f>Sectors_I!K51</f>
        <v>96.956999999999994</v>
      </c>
      <c r="L51" s="103">
        <f>Sectors_I!L51</f>
        <v>140.26143591075882</v>
      </c>
      <c r="M51" s="103">
        <f>Sectors_I!M51</f>
        <v>104.148</v>
      </c>
      <c r="N51" s="157">
        <f>Sectors_I!N51</f>
        <v>240539515.57156539</v>
      </c>
      <c r="O51" s="157">
        <f>Sectors_I!O51</f>
        <v>36546036.796235003</v>
      </c>
      <c r="P51" s="157">
        <f>Sectors_I!P51</f>
        <v>277085552.36780041</v>
      </c>
      <c r="Q51" s="157">
        <f>Sectors_I!Q51</f>
        <v>23154040001.195961</v>
      </c>
      <c r="R51" s="157">
        <f>Sectors_I!R51</f>
        <v>4899121048.6232519</v>
      </c>
      <c r="S51" s="157">
        <f>Sectors_I!S51</f>
        <v>28053161049.819218</v>
      </c>
      <c r="T51" s="157">
        <f>Sectors_I!T51</f>
        <v>1094477801.6361694</v>
      </c>
      <c r="U51" s="157">
        <f>Sectors_I!U51</f>
        <v>154714637.55516386</v>
      </c>
      <c r="V51" s="157">
        <f>Sectors_I!V51</f>
        <v>1249192439.1913333</v>
      </c>
      <c r="W51" s="157">
        <f>Sectors_I!W51</f>
        <v>421152106.18475157</v>
      </c>
      <c r="X51" s="157">
        <f>Sectors_I!X51</f>
        <v>73112420.139078662</v>
      </c>
      <c r="Y51" s="157">
        <f>Sectors_I!Y51</f>
        <v>494264526.32383025</v>
      </c>
      <c r="Z51" s="157">
        <f>Sectors_I!Z51</f>
        <v>43311073.347599998</v>
      </c>
      <c r="AA51" s="157">
        <f>Sectors_I!AA51</f>
        <v>11431786.4827</v>
      </c>
      <c r="AB51" s="157">
        <f>Sectors_I!AB51</f>
        <v>54742859.830299996</v>
      </c>
    </row>
  </sheetData>
  <mergeCells count="10">
    <mergeCell ref="Q5:S5"/>
    <mergeCell ref="T5:V5"/>
    <mergeCell ref="W5:Y5"/>
    <mergeCell ref="Z5:AB5"/>
    <mergeCell ref="A5:A6"/>
    <mergeCell ref="B5:D5"/>
    <mergeCell ref="E5:G5"/>
    <mergeCell ref="H5:J5"/>
    <mergeCell ref="K5:M5"/>
    <mergeCell ref="N5:P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6"/>
  <sheetViews>
    <sheetView workbookViewId="0">
      <selection activeCell="D40" sqref="D40"/>
    </sheetView>
  </sheetViews>
  <sheetFormatPr defaultRowHeight="12.5" x14ac:dyDescent="0.25"/>
  <cols>
    <col min="1" max="1" width="19.453125" customWidth="1"/>
    <col min="2" max="2" width="37.26953125" bestFit="1" customWidth="1"/>
    <col min="3" max="3" width="9" bestFit="1" customWidth="1"/>
    <col min="4" max="4" width="12.81640625" bestFit="1" customWidth="1"/>
    <col min="5" max="5" width="13.453125" bestFit="1" customWidth="1"/>
    <col min="6" max="6" width="8.453125" bestFit="1" customWidth="1"/>
  </cols>
  <sheetData>
    <row r="1" spans="1:6" ht="13" x14ac:dyDescent="0.25">
      <c r="A1" s="107" t="s">
        <v>291</v>
      </c>
    </row>
    <row r="2" spans="1:6" ht="13" x14ac:dyDescent="0.3">
      <c r="A2" s="66"/>
    </row>
    <row r="3" spans="1:6" ht="13" x14ac:dyDescent="0.3">
      <c r="B3" s="168">
        <f>BS!B3</f>
        <v>46265</v>
      </c>
    </row>
    <row r="4" spans="1:6" ht="13" x14ac:dyDescent="0.3">
      <c r="A4" s="160"/>
    </row>
    <row r="5" spans="1:6" x14ac:dyDescent="0.25">
      <c r="B5" t="s">
        <v>317</v>
      </c>
    </row>
    <row r="6" spans="1:6" ht="65" x14ac:dyDescent="0.3">
      <c r="B6" s="170"/>
      <c r="C6" s="173" t="s">
        <v>293</v>
      </c>
      <c r="D6" s="173" t="s">
        <v>294</v>
      </c>
      <c r="E6" s="173" t="s">
        <v>364</v>
      </c>
      <c r="F6" s="173" t="s">
        <v>295</v>
      </c>
    </row>
    <row r="7" spans="1:6" ht="13" x14ac:dyDescent="0.3">
      <c r="B7" s="170" t="s">
        <v>296</v>
      </c>
      <c r="C7" s="171">
        <v>353625</v>
      </c>
      <c r="D7" s="172">
        <v>7.9730603564896488E-2</v>
      </c>
      <c r="E7" s="171">
        <v>797977298.85966229</v>
      </c>
      <c r="F7" s="172">
        <v>1.0298740882444127E-2</v>
      </c>
    </row>
    <row r="8" spans="1:6" ht="13" x14ac:dyDescent="0.3">
      <c r="B8" s="170" t="s">
        <v>297</v>
      </c>
      <c r="C8" s="171">
        <v>45208</v>
      </c>
      <c r="D8" s="172">
        <v>1.0192891130326872E-2</v>
      </c>
      <c r="E8" s="171">
        <v>836812371.98144889</v>
      </c>
      <c r="F8" s="172">
        <v>1.0799948568181053E-2</v>
      </c>
    </row>
    <row r="9" spans="1:6" ht="13" x14ac:dyDescent="0.3">
      <c r="B9" s="170" t="s">
        <v>298</v>
      </c>
      <c r="C9" s="171">
        <v>400044</v>
      </c>
      <c r="D9" s="172">
        <v>9.0196534669538211E-2</v>
      </c>
      <c r="E9" s="171">
        <v>1151369371.036417</v>
      </c>
      <c r="F9" s="172">
        <v>1.485963927699665E-2</v>
      </c>
    </row>
    <row r="10" spans="1:6" ht="13" x14ac:dyDescent="0.3">
      <c r="B10" s="170" t="s">
        <v>299</v>
      </c>
      <c r="C10" s="171">
        <v>720807</v>
      </c>
      <c r="D10" s="172">
        <v>0.16251785694960011</v>
      </c>
      <c r="E10" s="171">
        <v>5099272610.9506474</v>
      </c>
      <c r="F10" s="172">
        <v>6.5811505395169001E-2</v>
      </c>
    </row>
    <row r="11" spans="1:6" ht="13" x14ac:dyDescent="0.3">
      <c r="B11" s="170" t="s">
        <v>300</v>
      </c>
      <c r="C11" s="171">
        <v>654875</v>
      </c>
      <c r="D11" s="172">
        <v>0.14765239734057711</v>
      </c>
      <c r="E11" s="171">
        <v>5727681555.1546421</v>
      </c>
      <c r="F11" s="172">
        <v>7.3921787346567486E-2</v>
      </c>
    </row>
    <row r="12" spans="1:6" ht="13" x14ac:dyDescent="0.3">
      <c r="B12" s="170" t="s">
        <v>301</v>
      </c>
      <c r="C12" s="171">
        <v>1632362</v>
      </c>
      <c r="D12" s="172">
        <v>0.36804300458508749</v>
      </c>
      <c r="E12" s="171">
        <v>23173721508.245632</v>
      </c>
      <c r="F12" s="172">
        <v>0.29908138168391246</v>
      </c>
    </row>
    <row r="13" spans="1:6" ht="13" x14ac:dyDescent="0.3">
      <c r="B13" s="170" t="s">
        <v>302</v>
      </c>
      <c r="C13" s="171">
        <v>168070</v>
      </c>
      <c r="D13" s="172">
        <v>3.7894160597107533E-2</v>
      </c>
      <c r="E13" s="171">
        <v>13979574818.184628</v>
      </c>
      <c r="F13" s="172">
        <v>0.18042119607282764</v>
      </c>
    </row>
    <row r="14" spans="1:6" ht="13" x14ac:dyDescent="0.3">
      <c r="B14" s="170" t="s">
        <v>303</v>
      </c>
      <c r="C14" s="171">
        <v>460257</v>
      </c>
      <c r="D14" s="172">
        <v>0.1037725511628662</v>
      </c>
      <c r="E14" s="171">
        <v>26716586490.852779</v>
      </c>
      <c r="F14" s="172">
        <v>0.34480580077390066</v>
      </c>
    </row>
    <row r="15" spans="1:6" ht="13" x14ac:dyDescent="0.3">
      <c r="B15" s="170" t="s">
        <v>66</v>
      </c>
      <c r="C15" s="171">
        <v>4435248</v>
      </c>
      <c r="D15" s="172">
        <v>1</v>
      </c>
      <c r="E15" s="171">
        <v>77482996025.26593</v>
      </c>
      <c r="F15" s="172">
        <v>1</v>
      </c>
    </row>
    <row r="18" spans="2:6" ht="13" x14ac:dyDescent="0.3">
      <c r="B18" s="174" t="s">
        <v>339</v>
      </c>
    </row>
    <row r="19" spans="2:6" ht="65" x14ac:dyDescent="0.3">
      <c r="B19" s="170"/>
      <c r="C19" s="173" t="s">
        <v>293</v>
      </c>
      <c r="D19" s="173" t="s">
        <v>294</v>
      </c>
      <c r="E19" s="173" t="s">
        <v>364</v>
      </c>
      <c r="F19" s="173" t="s">
        <v>295</v>
      </c>
    </row>
    <row r="20" spans="2:6" ht="13" x14ac:dyDescent="0.3">
      <c r="B20" s="170" t="s">
        <v>329</v>
      </c>
      <c r="C20" s="171">
        <v>1661462</v>
      </c>
      <c r="D20" s="172">
        <v>0.37460399630325153</v>
      </c>
      <c r="E20" s="171">
        <v>671205619.81383145</v>
      </c>
      <c r="F20" s="172">
        <v>8.6626183068727759E-3</v>
      </c>
    </row>
    <row r="21" spans="2:6" ht="13" x14ac:dyDescent="0.3">
      <c r="B21" s="170" t="s">
        <v>330</v>
      </c>
      <c r="C21" s="171">
        <v>632823</v>
      </c>
      <c r="D21" s="172">
        <v>0.14268037713327933</v>
      </c>
      <c r="E21" s="171">
        <v>670909824.19126666</v>
      </c>
      <c r="F21" s="172">
        <v>8.6588007515671049E-3</v>
      </c>
    </row>
    <row r="22" spans="2:6" ht="13" x14ac:dyDescent="0.3">
      <c r="B22" s="170" t="s">
        <v>331</v>
      </c>
      <c r="C22" s="171">
        <v>1597504</v>
      </c>
      <c r="D22" s="172">
        <v>0.36018361088633355</v>
      </c>
      <c r="E22" s="171">
        <v>8140457334.0037756</v>
      </c>
      <c r="F22" s="172">
        <v>0.10506121022558929</v>
      </c>
    </row>
    <row r="23" spans="2:6" ht="13" x14ac:dyDescent="0.3">
      <c r="B23" s="170" t="s">
        <v>332</v>
      </c>
      <c r="C23" s="171">
        <v>287214</v>
      </c>
      <c r="D23" s="172">
        <v>6.4757130884872532E-2</v>
      </c>
      <c r="E23" s="171">
        <v>7006988151.077817</v>
      </c>
      <c r="F23" s="172">
        <v>9.0432591804584503E-2</v>
      </c>
    </row>
    <row r="24" spans="2:6" ht="13" x14ac:dyDescent="0.3">
      <c r="B24" s="170" t="s">
        <v>333</v>
      </c>
      <c r="C24" s="171">
        <v>117136</v>
      </c>
      <c r="D24" s="172">
        <v>2.6410242130712389E-2</v>
      </c>
      <c r="E24" s="171">
        <v>6392906171.0378151</v>
      </c>
      <c r="F24" s="172">
        <v>8.2507214475815022E-2</v>
      </c>
    </row>
    <row r="25" spans="2:6" ht="13" x14ac:dyDescent="0.3">
      <c r="B25" s="170" t="s">
        <v>334</v>
      </c>
      <c r="C25" s="171">
        <v>119328</v>
      </c>
      <c r="D25" s="172">
        <v>2.6904464664779814E-2</v>
      </c>
      <c r="E25" s="171">
        <v>17467094305.620785</v>
      </c>
      <c r="F25" s="172">
        <v>0.22543132302991167</v>
      </c>
    </row>
    <row r="26" spans="2:6" ht="13" x14ac:dyDescent="0.3">
      <c r="B26" s="170" t="s">
        <v>335</v>
      </c>
      <c r="C26" s="171">
        <v>10023</v>
      </c>
      <c r="D26" s="172">
        <v>2.2598505743420495E-3</v>
      </c>
      <c r="E26" s="171">
        <v>5279756681.1521387</v>
      </c>
      <c r="F26" s="172">
        <v>6.8140843181062866E-2</v>
      </c>
    </row>
    <row r="27" spans="2:6" ht="13" x14ac:dyDescent="0.3">
      <c r="B27" s="170" t="s">
        <v>336</v>
      </c>
      <c r="C27" s="171">
        <v>4884</v>
      </c>
      <c r="D27" s="172">
        <v>1.1011783103947489E-3</v>
      </c>
      <c r="E27" s="171">
        <v>5020577736.154767</v>
      </c>
      <c r="F27" s="172">
        <v>6.4795864820612115E-2</v>
      </c>
    </row>
    <row r="28" spans="2:6" ht="13" x14ac:dyDescent="0.3">
      <c r="B28" s="170" t="s">
        <v>337</v>
      </c>
      <c r="C28" s="171">
        <v>2827</v>
      </c>
      <c r="D28" s="172">
        <v>6.3739375173750112E-4</v>
      </c>
      <c r="E28" s="171">
        <v>6289334372.8997717</v>
      </c>
      <c r="F28" s="172">
        <v>8.1170510896254419E-2</v>
      </c>
    </row>
    <row r="29" spans="2:6" ht="13" x14ac:dyDescent="0.3">
      <c r="B29" s="170" t="s">
        <v>338</v>
      </c>
      <c r="C29" s="171">
        <v>2048</v>
      </c>
      <c r="D29" s="172">
        <v>4.617553602965696E-4</v>
      </c>
      <c r="E29" s="171">
        <v>20543765826.313957</v>
      </c>
      <c r="F29" s="172">
        <v>0.26513902250773058</v>
      </c>
    </row>
    <row r="30" spans="2:6" ht="13" x14ac:dyDescent="0.3">
      <c r="B30" s="170" t="s">
        <v>66</v>
      </c>
      <c r="C30" s="171">
        <v>4435249</v>
      </c>
      <c r="D30" s="172">
        <v>1</v>
      </c>
      <c r="E30" s="171">
        <v>77482996022.2659</v>
      </c>
      <c r="F30" s="172">
        <v>1</v>
      </c>
    </row>
    <row r="33" spans="2:6" ht="13" x14ac:dyDescent="0.3">
      <c r="B33" s="174" t="s">
        <v>351</v>
      </c>
    </row>
    <row r="34" spans="2:6" ht="65" x14ac:dyDescent="0.3">
      <c r="B34" s="170"/>
      <c r="C34" s="173" t="s">
        <v>293</v>
      </c>
      <c r="D34" s="173" t="s">
        <v>294</v>
      </c>
      <c r="E34" s="173" t="s">
        <v>364</v>
      </c>
      <c r="F34" s="173" t="s">
        <v>295</v>
      </c>
    </row>
    <row r="35" spans="2:6" ht="13" x14ac:dyDescent="0.3">
      <c r="B35" s="170" t="s">
        <v>340</v>
      </c>
      <c r="C35" s="171">
        <v>596016</v>
      </c>
      <c r="D35" s="172">
        <v>0.13438166253611974</v>
      </c>
      <c r="E35" s="171">
        <v>1026337613.6141098</v>
      </c>
      <c r="F35" s="172">
        <v>1.3245972229564218E-2</v>
      </c>
    </row>
    <row r="36" spans="2:6" ht="13" x14ac:dyDescent="0.3">
      <c r="B36" s="170" t="s">
        <v>341</v>
      </c>
      <c r="C36" s="171">
        <v>269369</v>
      </c>
      <c r="D36" s="172">
        <v>6.0733695162029269E-2</v>
      </c>
      <c r="E36" s="171">
        <v>24216634491.878998</v>
      </c>
      <c r="F36" s="172">
        <v>0.3125412765916058</v>
      </c>
    </row>
    <row r="37" spans="2:6" ht="13" x14ac:dyDescent="0.3">
      <c r="B37" s="170" t="s">
        <v>342</v>
      </c>
      <c r="C37" s="171">
        <v>965473</v>
      </c>
      <c r="D37" s="172">
        <v>0.21768185228875589</v>
      </c>
      <c r="E37" s="171">
        <v>38793946884.46843</v>
      </c>
      <c r="F37" s="172">
        <v>0.50067690815438082</v>
      </c>
    </row>
    <row r="38" spans="2:6" ht="13" x14ac:dyDescent="0.3">
      <c r="B38" s="170" t="s">
        <v>343</v>
      </c>
      <c r="C38" s="171">
        <v>689995</v>
      </c>
      <c r="D38" s="172">
        <v>0.1555707820622432</v>
      </c>
      <c r="E38" s="171">
        <v>7437780935.2963753</v>
      </c>
      <c r="F38" s="172">
        <v>9.5992428233815541E-2</v>
      </c>
    </row>
    <row r="39" spans="2:6" ht="13" x14ac:dyDescent="0.3">
      <c r="B39" s="170" t="s">
        <v>344</v>
      </c>
      <c r="C39" s="171">
        <v>798748</v>
      </c>
      <c r="D39" s="172">
        <v>0.18009094418170077</v>
      </c>
      <c r="E39" s="171">
        <v>2962571467.125217</v>
      </c>
      <c r="F39" s="172">
        <v>3.8235117627087666E-2</v>
      </c>
    </row>
    <row r="40" spans="2:6" ht="13" x14ac:dyDescent="0.3">
      <c r="B40" s="170" t="s">
        <v>345</v>
      </c>
      <c r="C40" s="171">
        <v>471062</v>
      </c>
      <c r="D40" s="172">
        <v>0.1062087170773765</v>
      </c>
      <c r="E40" s="171">
        <v>1686427164.8125551</v>
      </c>
      <c r="F40" s="172">
        <v>2.1765125915660696E-2</v>
      </c>
    </row>
    <row r="41" spans="2:6" ht="13" x14ac:dyDescent="0.3">
      <c r="B41" s="170" t="s">
        <v>346</v>
      </c>
      <c r="C41" s="171">
        <v>241876</v>
      </c>
      <c r="D41" s="172">
        <v>5.4534943705515454E-2</v>
      </c>
      <c r="E41" s="171">
        <v>594978998.80548584</v>
      </c>
      <c r="F41" s="172">
        <v>7.6788331547152809E-3</v>
      </c>
    </row>
    <row r="42" spans="2:6" ht="13" x14ac:dyDescent="0.3">
      <c r="B42" s="170" t="s">
        <v>347</v>
      </c>
      <c r="C42" s="171">
        <v>330937</v>
      </c>
      <c r="D42" s="172">
        <v>7.4615218810763231E-2</v>
      </c>
      <c r="E42" s="171">
        <v>457525405.05125749</v>
      </c>
      <c r="F42" s="172">
        <v>5.9048491736440369E-3</v>
      </c>
    </row>
    <row r="43" spans="2:6" ht="13" x14ac:dyDescent="0.3">
      <c r="B43" s="170" t="s">
        <v>348</v>
      </c>
      <c r="C43" s="171">
        <v>30847</v>
      </c>
      <c r="D43" s="172">
        <v>6.954966216094342E-3</v>
      </c>
      <c r="E43" s="171">
        <v>235413731.01496097</v>
      </c>
      <c r="F43" s="172">
        <v>3.0382631427700061E-3</v>
      </c>
    </row>
    <row r="44" spans="2:6" ht="13" x14ac:dyDescent="0.3">
      <c r="B44" s="170" t="s">
        <v>349</v>
      </c>
      <c r="C44" s="171">
        <v>40854</v>
      </c>
      <c r="D44" s="172">
        <v>9.2112098353913912E-3</v>
      </c>
      <c r="E44" s="171">
        <v>70178542.25868319</v>
      </c>
      <c r="F44" s="172">
        <v>9.0572829986851225E-4</v>
      </c>
    </row>
    <row r="45" spans="2:6" ht="13" x14ac:dyDescent="0.3">
      <c r="B45" s="170" t="s">
        <v>350</v>
      </c>
      <c r="C45" s="171">
        <v>71</v>
      </c>
      <c r="D45" s="172">
        <v>1.6008124010201901E-5</v>
      </c>
      <c r="E45" s="171">
        <v>1200790.94</v>
      </c>
      <c r="F45" s="172">
        <v>1.5497476886521508E-5</v>
      </c>
    </row>
    <row r="46" spans="2:6" ht="13" x14ac:dyDescent="0.3">
      <c r="B46" s="170" t="s">
        <v>66</v>
      </c>
      <c r="C46" s="171">
        <v>4435248</v>
      </c>
      <c r="D46" s="172">
        <v>1</v>
      </c>
      <c r="E46" s="171">
        <v>77482996025.266144</v>
      </c>
      <c r="F46" s="172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6"/>
  <sheetViews>
    <sheetView workbookViewId="0">
      <selection activeCell="B3" sqref="B3"/>
    </sheetView>
  </sheetViews>
  <sheetFormatPr defaultRowHeight="12.5" x14ac:dyDescent="0.25"/>
  <cols>
    <col min="1" max="1" width="11.81640625" customWidth="1"/>
    <col min="2" max="2" width="21.7265625" bestFit="1" customWidth="1"/>
    <col min="4" max="5" width="13.453125" bestFit="1" customWidth="1"/>
  </cols>
  <sheetData>
    <row r="1" spans="1:6" ht="13" x14ac:dyDescent="0.25">
      <c r="A1" s="107" t="s">
        <v>292</v>
      </c>
    </row>
    <row r="2" spans="1:6" ht="13" x14ac:dyDescent="0.3">
      <c r="A2" s="66"/>
    </row>
    <row r="3" spans="1:6" ht="13" x14ac:dyDescent="0.3">
      <c r="B3" s="169">
        <f>BS!B3</f>
        <v>46265</v>
      </c>
    </row>
    <row r="4" spans="1:6" ht="13" x14ac:dyDescent="0.3">
      <c r="A4" s="160"/>
    </row>
    <row r="5" spans="1:6" x14ac:dyDescent="0.25">
      <c r="B5" t="s">
        <v>316</v>
      </c>
    </row>
    <row r="6" spans="1:6" ht="39" x14ac:dyDescent="0.3">
      <c r="B6" s="170"/>
      <c r="C6" s="173" t="s">
        <v>313</v>
      </c>
      <c r="D6" s="173" t="s">
        <v>314</v>
      </c>
      <c r="E6" s="173" t="s">
        <v>365</v>
      </c>
      <c r="F6" s="173" t="s">
        <v>315</v>
      </c>
    </row>
    <row r="7" spans="1:6" ht="13" x14ac:dyDescent="0.3">
      <c r="B7" s="170" t="s">
        <v>304</v>
      </c>
      <c r="C7" s="171">
        <f>'A-CP'!C7</f>
        <v>353625</v>
      </c>
      <c r="D7" s="172">
        <f>'A-CP'!D7</f>
        <v>7.9730603564896488E-2</v>
      </c>
      <c r="E7" s="171">
        <f>'A-CP'!E7</f>
        <v>797977298.85966229</v>
      </c>
      <c r="F7" s="172">
        <f>'A-CP'!F7</f>
        <v>1.0298740882444127E-2</v>
      </c>
    </row>
    <row r="8" spans="1:6" ht="13" x14ac:dyDescent="0.3">
      <c r="B8" s="170" t="s">
        <v>305</v>
      </c>
      <c r="C8" s="171">
        <f>'A-CP'!C8</f>
        <v>45208</v>
      </c>
      <c r="D8" s="172">
        <f>'A-CP'!D8</f>
        <v>1.0192891130326872E-2</v>
      </c>
      <c r="E8" s="171">
        <f>'A-CP'!E8</f>
        <v>836812371.98144889</v>
      </c>
      <c r="F8" s="172">
        <f>'A-CP'!F8</f>
        <v>1.0799948568181053E-2</v>
      </c>
    </row>
    <row r="9" spans="1:6" ht="13" x14ac:dyDescent="0.3">
      <c r="B9" s="170" t="s">
        <v>306</v>
      </c>
      <c r="C9" s="171">
        <f>'A-CP'!C9</f>
        <v>400044</v>
      </c>
      <c r="D9" s="172">
        <f>'A-CP'!D9</f>
        <v>9.0196534669538211E-2</v>
      </c>
      <c r="E9" s="171">
        <f>'A-CP'!E9</f>
        <v>1151369371.036417</v>
      </c>
      <c r="F9" s="172">
        <f>'A-CP'!F9</f>
        <v>1.485963927699665E-2</v>
      </c>
    </row>
    <row r="10" spans="1:6" ht="13" x14ac:dyDescent="0.3">
      <c r="B10" s="170" t="s">
        <v>307</v>
      </c>
      <c r="C10" s="171">
        <f>'A-CP'!C10</f>
        <v>720807</v>
      </c>
      <c r="D10" s="172">
        <f>'A-CP'!D10</f>
        <v>0.16251785694960011</v>
      </c>
      <c r="E10" s="171">
        <f>'A-CP'!E10</f>
        <v>5099272610.9506474</v>
      </c>
      <c r="F10" s="172">
        <f>'A-CP'!F10</f>
        <v>6.5811505395169001E-2</v>
      </c>
    </row>
    <row r="11" spans="1:6" ht="13" x14ac:dyDescent="0.3">
      <c r="B11" s="170" t="s">
        <v>308</v>
      </c>
      <c r="C11" s="171">
        <f>'A-CP'!C11</f>
        <v>654875</v>
      </c>
      <c r="D11" s="172">
        <f>'A-CP'!D11</f>
        <v>0.14765239734057711</v>
      </c>
      <c r="E11" s="171">
        <f>'A-CP'!E11</f>
        <v>5727681555.1546421</v>
      </c>
      <c r="F11" s="172">
        <f>'A-CP'!F11</f>
        <v>7.3921787346567486E-2</v>
      </c>
    </row>
    <row r="12" spans="1:6" ht="13" x14ac:dyDescent="0.3">
      <c r="B12" s="170" t="s">
        <v>309</v>
      </c>
      <c r="C12" s="171">
        <f>'A-CP'!C12</f>
        <v>1632362</v>
      </c>
      <c r="D12" s="172">
        <f>'A-CP'!D12</f>
        <v>0.36804300458508749</v>
      </c>
      <c r="E12" s="171">
        <f>'A-CP'!E12</f>
        <v>23173721508.245632</v>
      </c>
      <c r="F12" s="172">
        <f>'A-CP'!F12</f>
        <v>0.29908138168391246</v>
      </c>
    </row>
    <row r="13" spans="1:6" ht="13" x14ac:dyDescent="0.3">
      <c r="B13" s="170" t="s">
        <v>310</v>
      </c>
      <c r="C13" s="171">
        <f>'A-CP'!C13</f>
        <v>168070</v>
      </c>
      <c r="D13" s="172">
        <f>'A-CP'!D13</f>
        <v>3.7894160597107533E-2</v>
      </c>
      <c r="E13" s="171">
        <f>'A-CP'!E13</f>
        <v>13979574818.184628</v>
      </c>
      <c r="F13" s="172">
        <f>'A-CP'!F13</f>
        <v>0.18042119607282764</v>
      </c>
    </row>
    <row r="14" spans="1:6" ht="13" x14ac:dyDescent="0.3">
      <c r="B14" s="170" t="s">
        <v>311</v>
      </c>
      <c r="C14" s="171">
        <f>'A-CP'!C14</f>
        <v>460257</v>
      </c>
      <c r="D14" s="172">
        <f>'A-CP'!D14</f>
        <v>0.1037725511628662</v>
      </c>
      <c r="E14" s="171">
        <f>'A-CP'!E14</f>
        <v>26716586490.852779</v>
      </c>
      <c r="F14" s="172">
        <f>'A-CP'!F14</f>
        <v>0.34480580077390066</v>
      </c>
    </row>
    <row r="15" spans="1:6" ht="13" x14ac:dyDescent="0.3">
      <c r="B15" s="170" t="s">
        <v>312</v>
      </c>
      <c r="C15" s="171">
        <f>'A-CP'!C15</f>
        <v>4435248</v>
      </c>
      <c r="D15" s="172">
        <f>'A-CP'!D15</f>
        <v>1</v>
      </c>
      <c r="E15" s="171">
        <f>'A-CP'!E15</f>
        <v>77482996025.26593</v>
      </c>
      <c r="F15" s="172">
        <f>'A-CP'!F15</f>
        <v>1</v>
      </c>
    </row>
    <row r="18" spans="2:6" ht="13" x14ac:dyDescent="0.3">
      <c r="B18" s="174" t="s">
        <v>328</v>
      </c>
    </row>
    <row r="19" spans="2:6" ht="39" x14ac:dyDescent="0.3">
      <c r="B19" s="170"/>
      <c r="C19" s="173" t="s">
        <v>313</v>
      </c>
      <c r="D19" s="173" t="s">
        <v>314</v>
      </c>
      <c r="E19" s="173" t="s">
        <v>365</v>
      </c>
      <c r="F19" s="173" t="s">
        <v>315</v>
      </c>
    </row>
    <row r="20" spans="2:6" ht="13" x14ac:dyDescent="0.3">
      <c r="B20" s="170" t="s">
        <v>318</v>
      </c>
      <c r="C20" s="171">
        <f>'A-CP'!C20</f>
        <v>1661462</v>
      </c>
      <c r="D20" s="172">
        <f>'A-CP'!D20</f>
        <v>0.37460399630325153</v>
      </c>
      <c r="E20" s="171">
        <f>'A-CP'!E20</f>
        <v>671205619.81383145</v>
      </c>
      <c r="F20" s="172">
        <f>'A-CP'!F20</f>
        <v>8.6626183068727759E-3</v>
      </c>
    </row>
    <row r="21" spans="2:6" ht="13" x14ac:dyDescent="0.3">
      <c r="B21" s="170" t="s">
        <v>319</v>
      </c>
      <c r="C21" s="171">
        <f>'A-CP'!C21</f>
        <v>632823</v>
      </c>
      <c r="D21" s="172">
        <f>'A-CP'!D21</f>
        <v>0.14268037713327933</v>
      </c>
      <c r="E21" s="171">
        <f>'A-CP'!E21</f>
        <v>670909824.19126666</v>
      </c>
      <c r="F21" s="172">
        <f>'A-CP'!F21</f>
        <v>8.6588007515671049E-3</v>
      </c>
    </row>
    <row r="22" spans="2:6" ht="13" x14ac:dyDescent="0.3">
      <c r="B22" s="170" t="s">
        <v>320</v>
      </c>
      <c r="C22" s="171">
        <f>'A-CP'!C22</f>
        <v>1597504</v>
      </c>
      <c r="D22" s="172">
        <f>'A-CP'!D22</f>
        <v>0.36018361088633355</v>
      </c>
      <c r="E22" s="171">
        <f>'A-CP'!E22</f>
        <v>8140457334.0037756</v>
      </c>
      <c r="F22" s="172">
        <f>'A-CP'!F22</f>
        <v>0.10506121022558929</v>
      </c>
    </row>
    <row r="23" spans="2:6" ht="13" x14ac:dyDescent="0.3">
      <c r="B23" s="170" t="s">
        <v>321</v>
      </c>
      <c r="C23" s="171">
        <f>'A-CP'!C23</f>
        <v>287214</v>
      </c>
      <c r="D23" s="172">
        <f>'A-CP'!D23</f>
        <v>6.4757130884872532E-2</v>
      </c>
      <c r="E23" s="171">
        <f>'A-CP'!E23</f>
        <v>7006988151.077817</v>
      </c>
      <c r="F23" s="172">
        <f>'A-CP'!F23</f>
        <v>9.0432591804584503E-2</v>
      </c>
    </row>
    <row r="24" spans="2:6" ht="13" x14ac:dyDescent="0.3">
      <c r="B24" s="170" t="s">
        <v>322</v>
      </c>
      <c r="C24" s="171">
        <f>'A-CP'!C24</f>
        <v>117136</v>
      </c>
      <c r="D24" s="172">
        <f>'A-CP'!D24</f>
        <v>2.6410242130712389E-2</v>
      </c>
      <c r="E24" s="171">
        <f>'A-CP'!E24</f>
        <v>6392906171.0378151</v>
      </c>
      <c r="F24" s="172">
        <f>'A-CP'!F24</f>
        <v>8.2507214475815022E-2</v>
      </c>
    </row>
    <row r="25" spans="2:6" ht="13" x14ac:dyDescent="0.3">
      <c r="B25" s="170" t="s">
        <v>323</v>
      </c>
      <c r="C25" s="171">
        <f>'A-CP'!C25</f>
        <v>119328</v>
      </c>
      <c r="D25" s="172">
        <f>'A-CP'!D25</f>
        <v>2.6904464664779814E-2</v>
      </c>
      <c r="E25" s="171">
        <f>'A-CP'!E25</f>
        <v>17467094305.620785</v>
      </c>
      <c r="F25" s="172">
        <f>'A-CP'!F25</f>
        <v>0.22543132302991167</v>
      </c>
    </row>
    <row r="26" spans="2:6" ht="13" x14ac:dyDescent="0.3">
      <c r="B26" s="170" t="s">
        <v>324</v>
      </c>
      <c r="C26" s="171">
        <f>'A-CP'!C26</f>
        <v>10023</v>
      </c>
      <c r="D26" s="172">
        <f>'A-CP'!D26</f>
        <v>2.2598505743420495E-3</v>
      </c>
      <c r="E26" s="171">
        <f>'A-CP'!E26</f>
        <v>5279756681.1521387</v>
      </c>
      <c r="F26" s="172">
        <f>'A-CP'!F26</f>
        <v>6.8140843181062866E-2</v>
      </c>
    </row>
    <row r="27" spans="2:6" ht="13" x14ac:dyDescent="0.3">
      <c r="B27" s="170" t="s">
        <v>325</v>
      </c>
      <c r="C27" s="171">
        <f>'A-CP'!C27</f>
        <v>4884</v>
      </c>
      <c r="D27" s="172">
        <f>'A-CP'!D27</f>
        <v>1.1011783103947489E-3</v>
      </c>
      <c r="E27" s="171">
        <f>'A-CP'!E27</f>
        <v>5020577736.154767</v>
      </c>
      <c r="F27" s="172">
        <f>'A-CP'!F27</f>
        <v>6.4795864820612115E-2</v>
      </c>
    </row>
    <row r="28" spans="2:6" ht="13" x14ac:dyDescent="0.3">
      <c r="B28" s="170" t="s">
        <v>326</v>
      </c>
      <c r="C28" s="171">
        <f>'A-CP'!C28</f>
        <v>2827</v>
      </c>
      <c r="D28" s="172">
        <f>'A-CP'!D28</f>
        <v>6.3739375173750112E-4</v>
      </c>
      <c r="E28" s="171">
        <f>'A-CP'!E28</f>
        <v>6289334372.8997717</v>
      </c>
      <c r="F28" s="172">
        <f>'A-CP'!F28</f>
        <v>8.1170510896254419E-2</v>
      </c>
    </row>
    <row r="29" spans="2:6" ht="13" x14ac:dyDescent="0.3">
      <c r="B29" s="170" t="s">
        <v>327</v>
      </c>
      <c r="C29" s="171">
        <f>'A-CP'!C29</f>
        <v>2048</v>
      </c>
      <c r="D29" s="172">
        <f>'A-CP'!D29</f>
        <v>4.617553602965696E-4</v>
      </c>
      <c r="E29" s="171">
        <f>'A-CP'!E29</f>
        <v>20543765826.313957</v>
      </c>
      <c r="F29" s="172">
        <f>'A-CP'!F29</f>
        <v>0.26513902250773058</v>
      </c>
    </row>
    <row r="30" spans="2:6" ht="13" x14ac:dyDescent="0.3">
      <c r="B30" s="170" t="s">
        <v>312</v>
      </c>
      <c r="C30" s="171">
        <f>'A-CP'!C30</f>
        <v>4435249</v>
      </c>
      <c r="D30" s="172">
        <f>'A-CP'!D30</f>
        <v>1</v>
      </c>
      <c r="E30" s="171">
        <f>'A-CP'!E30</f>
        <v>77482996022.2659</v>
      </c>
      <c r="F30" s="172">
        <f>'A-CP'!F30</f>
        <v>1</v>
      </c>
    </row>
    <row r="33" spans="2:6" ht="13" x14ac:dyDescent="0.3">
      <c r="B33" s="174" t="s">
        <v>363</v>
      </c>
    </row>
    <row r="34" spans="2:6" ht="39" x14ac:dyDescent="0.3">
      <c r="B34" s="170"/>
      <c r="C34" s="173" t="s">
        <v>313</v>
      </c>
      <c r="D34" s="173" t="s">
        <v>314</v>
      </c>
      <c r="E34" s="173" t="s">
        <v>365</v>
      </c>
      <c r="F34" s="173" t="s">
        <v>315</v>
      </c>
    </row>
    <row r="35" spans="2:6" ht="13" x14ac:dyDescent="0.3">
      <c r="B35" s="170" t="s">
        <v>352</v>
      </c>
      <c r="C35" s="171">
        <f>'A-CP'!C35</f>
        <v>596016</v>
      </c>
      <c r="D35" s="172">
        <f>'A-CP'!D35</f>
        <v>0.13438166253611974</v>
      </c>
      <c r="E35" s="171">
        <f>'A-CP'!E35</f>
        <v>1026337613.6141098</v>
      </c>
      <c r="F35" s="172">
        <f>'A-CP'!F35</f>
        <v>1.3245972229564218E-2</v>
      </c>
    </row>
    <row r="36" spans="2:6" ht="13" x14ac:dyDescent="0.3">
      <c r="B36" s="170" t="s">
        <v>353</v>
      </c>
      <c r="C36" s="171">
        <f>'A-CP'!C36</f>
        <v>269369</v>
      </c>
      <c r="D36" s="172">
        <f>'A-CP'!D36</f>
        <v>6.0733695162029269E-2</v>
      </c>
      <c r="E36" s="171">
        <f>'A-CP'!E36</f>
        <v>24216634491.878998</v>
      </c>
      <c r="F36" s="172">
        <f>'A-CP'!F36</f>
        <v>0.3125412765916058</v>
      </c>
    </row>
    <row r="37" spans="2:6" ht="13" x14ac:dyDescent="0.3">
      <c r="B37" s="170" t="s">
        <v>354</v>
      </c>
      <c r="C37" s="171">
        <f>'A-CP'!C37</f>
        <v>965473</v>
      </c>
      <c r="D37" s="172">
        <f>'A-CP'!D37</f>
        <v>0.21768185228875589</v>
      </c>
      <c r="E37" s="171">
        <f>'A-CP'!E37</f>
        <v>38793946884.46843</v>
      </c>
      <c r="F37" s="172">
        <f>'A-CP'!F37</f>
        <v>0.50067690815438082</v>
      </c>
    </row>
    <row r="38" spans="2:6" ht="13" x14ac:dyDescent="0.3">
      <c r="B38" s="170" t="s">
        <v>355</v>
      </c>
      <c r="C38" s="171">
        <f>'A-CP'!C38</f>
        <v>689995</v>
      </c>
      <c r="D38" s="172">
        <f>'A-CP'!D38</f>
        <v>0.1555707820622432</v>
      </c>
      <c r="E38" s="171">
        <f>'A-CP'!E38</f>
        <v>7437780935.2963753</v>
      </c>
      <c r="F38" s="172">
        <f>'A-CP'!F38</f>
        <v>9.5992428233815541E-2</v>
      </c>
    </row>
    <row r="39" spans="2:6" ht="13" x14ac:dyDescent="0.3">
      <c r="B39" s="170" t="s">
        <v>356</v>
      </c>
      <c r="C39" s="171">
        <f>'A-CP'!C39</f>
        <v>798748</v>
      </c>
      <c r="D39" s="172">
        <f>'A-CP'!D39</f>
        <v>0.18009094418170077</v>
      </c>
      <c r="E39" s="171">
        <f>'A-CP'!E39</f>
        <v>2962571467.125217</v>
      </c>
      <c r="F39" s="172">
        <f>'A-CP'!F39</f>
        <v>3.8235117627087666E-2</v>
      </c>
    </row>
    <row r="40" spans="2:6" ht="13" x14ac:dyDescent="0.3">
      <c r="B40" s="170" t="s">
        <v>357</v>
      </c>
      <c r="C40" s="171">
        <f>'A-CP'!C40</f>
        <v>471062</v>
      </c>
      <c r="D40" s="172">
        <f>'A-CP'!D40</f>
        <v>0.1062087170773765</v>
      </c>
      <c r="E40" s="171">
        <f>'A-CP'!E40</f>
        <v>1686427164.8125551</v>
      </c>
      <c r="F40" s="172">
        <f>'A-CP'!F40</f>
        <v>2.1765125915660696E-2</v>
      </c>
    </row>
    <row r="41" spans="2:6" ht="13" x14ac:dyDescent="0.3">
      <c r="B41" s="170" t="s">
        <v>358</v>
      </c>
      <c r="C41" s="171">
        <f>'A-CP'!C41</f>
        <v>241876</v>
      </c>
      <c r="D41" s="172">
        <f>'A-CP'!D41</f>
        <v>5.4534943705515454E-2</v>
      </c>
      <c r="E41" s="171">
        <f>'A-CP'!E41</f>
        <v>594978998.80548584</v>
      </c>
      <c r="F41" s="172">
        <f>'A-CP'!F41</f>
        <v>7.6788331547152809E-3</v>
      </c>
    </row>
    <row r="42" spans="2:6" ht="13" x14ac:dyDescent="0.3">
      <c r="B42" s="170" t="s">
        <v>359</v>
      </c>
      <c r="C42" s="171">
        <f>'A-CP'!C42</f>
        <v>330937</v>
      </c>
      <c r="D42" s="172">
        <f>'A-CP'!D42</f>
        <v>7.4615218810763231E-2</v>
      </c>
      <c r="E42" s="171">
        <f>'A-CP'!E42</f>
        <v>457525405.05125749</v>
      </c>
      <c r="F42" s="172">
        <f>'A-CP'!F42</f>
        <v>5.9048491736440369E-3</v>
      </c>
    </row>
    <row r="43" spans="2:6" ht="13" x14ac:dyDescent="0.3">
      <c r="B43" s="170" t="s">
        <v>360</v>
      </c>
      <c r="C43" s="171">
        <f>'A-CP'!C43</f>
        <v>30847</v>
      </c>
      <c r="D43" s="172">
        <f>'A-CP'!D43</f>
        <v>6.954966216094342E-3</v>
      </c>
      <c r="E43" s="171">
        <f>'A-CP'!E43</f>
        <v>235413731.01496097</v>
      </c>
      <c r="F43" s="172">
        <f>'A-CP'!F43</f>
        <v>3.0382631427700061E-3</v>
      </c>
    </row>
    <row r="44" spans="2:6" ht="13" x14ac:dyDescent="0.3">
      <c r="B44" s="170" t="s">
        <v>361</v>
      </c>
      <c r="C44" s="171">
        <f>'A-CP'!C44</f>
        <v>40854</v>
      </c>
      <c r="D44" s="172">
        <f>'A-CP'!D44</f>
        <v>9.2112098353913912E-3</v>
      </c>
      <c r="E44" s="171">
        <f>'A-CP'!E44</f>
        <v>70178542.25868319</v>
      </c>
      <c r="F44" s="172">
        <f>'A-CP'!F44</f>
        <v>9.0572829986851225E-4</v>
      </c>
    </row>
    <row r="45" spans="2:6" ht="13" x14ac:dyDescent="0.3">
      <c r="B45" s="170" t="s">
        <v>362</v>
      </c>
      <c r="C45" s="171">
        <f>'A-CP'!C45</f>
        <v>71</v>
      </c>
      <c r="D45" s="172">
        <f>'A-CP'!D45</f>
        <v>1.6008124010201901E-5</v>
      </c>
      <c r="E45" s="171">
        <f>'A-CP'!E45</f>
        <v>1200790.94</v>
      </c>
      <c r="F45" s="172">
        <f>'A-CP'!F45</f>
        <v>1.5497476886521508E-5</v>
      </c>
    </row>
    <row r="46" spans="2:6" ht="13" x14ac:dyDescent="0.3">
      <c r="B46" s="170" t="s">
        <v>312</v>
      </c>
      <c r="C46" s="171">
        <f>'A-CP'!C46</f>
        <v>4435248</v>
      </c>
      <c r="D46" s="172">
        <f>'A-CP'!D46</f>
        <v>1</v>
      </c>
      <c r="E46" s="171">
        <f>'A-CP'!E46</f>
        <v>77482996025.266144</v>
      </c>
      <c r="F46" s="172">
        <f>'A-CP'!F46</f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2hnb2dpY2hhc2h2aWxpPC9Vc2VyTmFtZT48RGF0ZVRpbWU+My8xOC8yMDIyIDk6NDg6NDM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F1C9FA9D-944A-4CE2-9387-591728EE552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CC43A2A-254C-4FAF-AB74-507B7A1DFBF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BS</vt:lpstr>
      <vt:lpstr>BS-E</vt:lpstr>
      <vt:lpstr>IS</vt:lpstr>
      <vt:lpstr>IS-E</vt:lpstr>
      <vt:lpstr>RC-D</vt:lpstr>
      <vt:lpstr>RC-D-E</vt:lpstr>
      <vt:lpstr>Sectors_I</vt:lpstr>
      <vt:lpstr>Sectors_I-E</vt:lpstr>
      <vt:lpstr>A-CP</vt:lpstr>
      <vt:lpstr>A-CP-E</vt:lpstr>
      <vt:lpstr>'RC-D'!Print_Area</vt:lpstr>
      <vt:lpstr>'RC-D-E'!Print_Area</vt:lpstr>
      <vt:lpstr>Sectors_I!Print_Area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Khvicha Gogichashvili</dc:creator>
  <cp:lastModifiedBy>Tinatin Kachlishvili</cp:lastModifiedBy>
  <cp:lastPrinted>2019-02-14T08:17:15Z</cp:lastPrinted>
  <dcterms:created xsi:type="dcterms:W3CDTF">2009-07-14T01:33:30Z</dcterms:created>
  <dcterms:modified xsi:type="dcterms:W3CDTF">2026-09-21T10:19:16Z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ab3a3765-3674-4866-8fa1-b844816e5512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YiSZA/+naU2N4UcnvRmdv93tWQmOTiVU</vt:lpwstr>
  </property>
  <property fmtid="{D5CDD505-2E9C-101B-9397-08002B2CF9AE}" pid="5" name="bjClsUserRVM">
    <vt:lpwstr>[]</vt:lpwstr>
  </property>
  <property fmtid="{D5CDD505-2E9C-101B-9397-08002B2CF9AE}" pid="6" name="bjLabelHistoryID">
    <vt:lpwstr>{F1C9FA9D-944A-4CE2-9387-591728EE5527}</vt:lpwstr>
  </property>
</Properties>
</file>