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hare\NBG\Private\Confidential\FSTD\STDP\ThirdParties\07-2026\"/>
    </mc:Choice>
  </mc:AlternateContent>
  <bookViews>
    <workbookView xWindow="15" yWindow="345" windowWidth="19125" windowHeight="10770" tabRatio="932"/>
  </bookViews>
  <sheets>
    <sheet name="BS" sheetId="14" r:id="rId1"/>
    <sheet name="BS-E" sheetId="15" r:id="rId2"/>
    <sheet name="IS" sheetId="16" r:id="rId3"/>
    <sheet name="IS-E" sheetId="17" r:id="rId4"/>
    <sheet name="RC-D" sheetId="45" r:id="rId5"/>
    <sheet name="RC-D-E" sheetId="46" r:id="rId6"/>
    <sheet name="Sectors_I" sheetId="43" r:id="rId7"/>
    <sheet name="Sectors_I-E" sheetId="44" r:id="rId8"/>
    <sheet name="A-CP" sheetId="47" r:id="rId9"/>
    <sheet name="A-CP-E" sheetId="48" r:id="rId10"/>
  </sheets>
  <externalReferences>
    <externalReference r:id="rId11"/>
    <externalReference r:id="rId12"/>
  </externalReferences>
  <definedNames>
    <definedName name="_Key1" localSheetId="7" hidden="1">#REF!</definedName>
    <definedName name="_Key1" hidden="1">#REF!</definedName>
    <definedName name="_Order1" hidden="1">255</definedName>
    <definedName name="_Order2" hidden="1">255</definedName>
    <definedName name="_Parse_In" localSheetId="7" hidden="1">#REF!</definedName>
    <definedName name="_Parse_In" hidden="1">#REF!</definedName>
    <definedName name="_Sort" localSheetId="7" hidden="1">#REF!</definedName>
    <definedName name="_Sort" hidden="1">#REF!</definedName>
    <definedName name="a" localSheetId="7" hidden="1">#REF!</definedName>
    <definedName name="a" hidden="1">#REF!</definedName>
    <definedName name="aaaaaaaaa" localSheetId="7" hidden="1">#REF!</definedName>
    <definedName name="aaaaaaaaa" hidden="1">#REF!</definedName>
    <definedName name="acctype">[1]Validation!$C$8:$C$16</definedName>
    <definedName name="ana" localSheetId="7" hidden="1">#REF!</definedName>
    <definedName name="ana" hidden="1">#REF!</definedName>
    <definedName name="AS2DocOpenMode" hidden="1">"AS2DocumentEdit"</definedName>
    <definedName name="AS2ReportLS" hidden="1">1</definedName>
    <definedName name="AS2StaticLS" localSheetId="7" hidden="1">#REF!</definedName>
    <definedName name="AS2StaticLS" hidden="1">#REF!</definedName>
    <definedName name="AS2SyncStepLS" hidden="1">0</definedName>
    <definedName name="AS2TickmarkLS" localSheetId="7" hidden="1">#REF!</definedName>
    <definedName name="AS2TickmarkLS" hidden="1">#REF!</definedName>
    <definedName name="AS2VersionLS" hidden="1">300</definedName>
    <definedName name="BA_Demand_Deposits_Res_Ind" localSheetId="7">#REF!</definedName>
    <definedName name="BA_Demand_Deposits_Res_Ind">#REF!</definedName>
    <definedName name="BALACC" localSheetId="7">#REF!</definedName>
    <definedName name="BALACC">#REF!</definedName>
    <definedName name="BG_Del" hidden="1">15</definedName>
    <definedName name="BG_Ins" hidden="1">4</definedName>
    <definedName name="BG_Mod" hidden="1">6</definedName>
    <definedName name="call">[1]Validation!$E$8:$E$9</definedName>
    <definedName name="convert">[1]Validation!$F$8:$F$10</definedName>
    <definedName name="Countries">[1]Countries!$A$3:$A$500</definedName>
    <definedName name="currencies">'[1]Currency Codes'!$A$3:$A$166</definedName>
    <definedName name="dependency">[1]Validation!$B$8:$B$11</definedName>
    <definedName name="dfgh" localSheetId="7" hidden="1">#REF!</definedName>
    <definedName name="dfgh" hidden="1">#REF!</definedName>
    <definedName name="fintype">[1]Validation!$C$8:$C$12</definedName>
    <definedName name="jgjhg" localSheetId="7" hidden="1">#REF!</definedName>
    <definedName name="jgjhg" hidden="1">#REF!</definedName>
    <definedName name="jgjhg1" localSheetId="7" hidden="1">#REF!</definedName>
    <definedName name="jgjhg1" hidden="1">#REF!</definedName>
    <definedName name="L_FORMULAS_GEO">[2]ListSheet!$W$2:$W$15</definedName>
    <definedName name="LDtype">[1]Validation!$A$8:$A$13</definedName>
    <definedName name="NDtype">[1]Validation!$A$3:$A$4</definedName>
    <definedName name="ÓÓÓÓÓÓÓÓ" localSheetId="7" hidden="1">#REF!</definedName>
    <definedName name="ÓÓÓÓÓÓÓÓ" hidden="1">#REF!</definedName>
    <definedName name="ÓÓÓÓÓÓÓÓÓÓÓÓÓÓÓ" localSheetId="7" hidden="1">#REF!</definedName>
    <definedName name="ÓÓÓÓÓÓÓÓÓÓÓÓÓÓÓ" hidden="1">#REF!</definedName>
    <definedName name="_xlnm.Print_Area" localSheetId="4">'RC-D'!$A$1:$Q$23</definedName>
    <definedName name="_xlnm.Print_Area" localSheetId="5">'RC-D-E'!$A$1:$Q$23</definedName>
    <definedName name="_xlnm.Print_Area" localSheetId="6">Sectors_I!$A$1:$AB$51</definedName>
    <definedName name="Q" localSheetId="7" hidden="1">#REF!</definedName>
    <definedName name="Q" hidden="1">#REF!</definedName>
    <definedName name="sdsss" localSheetId="7" hidden="1">#REF!</definedName>
    <definedName name="sdsss" hidden="1">#REF!</definedName>
    <definedName name="ss" localSheetId="7" hidden="1">#REF!</definedName>
    <definedName name="ss" hidden="1">#REF!</definedName>
    <definedName name="sub">[1]Validation!$D$8:$D$9</definedName>
    <definedName name="TextRefCopyRangeCount" hidden="1">3</definedName>
    <definedName name="wrn.Aging._.and._.Trend._.Analysis." hidden="1">{#N/A,#N/A,FALSE,"Aging Summary";#N/A,#N/A,FALSE,"Ratio Analysis";#N/A,#N/A,FALSE,"Test 120 Day Accts";#N/A,#N/A,FALSE,"Tickmarks"}</definedName>
    <definedName name="აა" localSheetId="7" hidden="1">#REF!</definedName>
    <definedName name="აა" hidden="1">#REF!</definedName>
    <definedName name="ს" localSheetId="7" hidden="1">#REF!</definedName>
    <definedName name="ს" hidden="1">#REF!</definedName>
    <definedName name="სსს" localSheetId="7" hidden="1">#REF!</definedName>
    <definedName name="სსს" hidden="1">#REF!</definedName>
  </definedNames>
  <calcPr calcId="162913"/>
</workbook>
</file>

<file path=xl/calcChain.xml><?xml version="1.0" encoding="utf-8"?>
<calcChain xmlns="http://schemas.openxmlformats.org/spreadsheetml/2006/main">
  <c r="B53" i="43" l="1"/>
  <c r="Q24" i="45" l="1"/>
  <c r="C31" i="15" l="1"/>
  <c r="D31" i="15"/>
  <c r="E31" i="15"/>
  <c r="F31" i="15"/>
  <c r="G31" i="15"/>
  <c r="H31" i="15"/>
  <c r="I31" i="15"/>
  <c r="J31" i="15"/>
  <c r="K31" i="15"/>
  <c r="L31" i="15"/>
  <c r="M31" i="15"/>
  <c r="N31" i="15"/>
  <c r="O31" i="15"/>
  <c r="C32" i="15"/>
  <c r="D32" i="15"/>
  <c r="E32" i="15"/>
  <c r="F32" i="15"/>
  <c r="G32" i="15"/>
  <c r="H32" i="15"/>
  <c r="I32" i="15"/>
  <c r="J32" i="15"/>
  <c r="K32" i="15"/>
  <c r="L32" i="15"/>
  <c r="N32" i="15"/>
  <c r="O32" i="15"/>
  <c r="C33" i="15"/>
  <c r="D33" i="15"/>
  <c r="E33" i="15"/>
  <c r="F33" i="15"/>
  <c r="G33" i="15"/>
  <c r="H33" i="15"/>
  <c r="I33" i="15"/>
  <c r="J33" i="15"/>
  <c r="K33" i="15"/>
  <c r="L33" i="15"/>
  <c r="N33" i="15"/>
  <c r="O33" i="15"/>
  <c r="C34" i="15"/>
  <c r="D34" i="15"/>
  <c r="E34" i="15"/>
  <c r="F34" i="15"/>
  <c r="G34" i="15"/>
  <c r="H34" i="15"/>
  <c r="I34" i="15"/>
  <c r="J34" i="15"/>
  <c r="K34" i="15"/>
  <c r="L34" i="15"/>
  <c r="N34" i="15"/>
  <c r="O34" i="15"/>
  <c r="C35" i="15"/>
  <c r="D35" i="15"/>
  <c r="E35" i="15"/>
  <c r="F35" i="15"/>
  <c r="G35" i="15"/>
  <c r="H35" i="15"/>
  <c r="I35" i="15"/>
  <c r="J35" i="15"/>
  <c r="K35" i="15"/>
  <c r="L35" i="15"/>
  <c r="N35" i="15"/>
  <c r="O35" i="15"/>
  <c r="C36" i="15"/>
  <c r="D36" i="15"/>
  <c r="E36" i="15"/>
  <c r="F36" i="15"/>
  <c r="G36" i="15"/>
  <c r="H36" i="15"/>
  <c r="I36" i="15"/>
  <c r="J36" i="15"/>
  <c r="K36" i="15"/>
  <c r="L36" i="15"/>
  <c r="N36" i="15"/>
  <c r="O36" i="15"/>
  <c r="C37" i="15"/>
  <c r="D37" i="15"/>
  <c r="E37" i="15"/>
  <c r="F37" i="15"/>
  <c r="G37" i="15"/>
  <c r="H37" i="15"/>
  <c r="I37" i="15"/>
  <c r="J37" i="15"/>
  <c r="K37" i="15"/>
  <c r="L37" i="15"/>
  <c r="N37" i="15"/>
  <c r="O37" i="15"/>
  <c r="C38" i="15"/>
  <c r="D38" i="15"/>
  <c r="E38" i="15"/>
  <c r="F38" i="15"/>
  <c r="G38" i="15"/>
  <c r="H38" i="15"/>
  <c r="I38" i="15"/>
  <c r="J38" i="15"/>
  <c r="K38" i="15"/>
  <c r="L38" i="15"/>
  <c r="N38" i="15"/>
  <c r="O38" i="15"/>
  <c r="C39" i="15"/>
  <c r="D39" i="15"/>
  <c r="E39" i="15"/>
  <c r="F39" i="15"/>
  <c r="G39" i="15"/>
  <c r="H39" i="15"/>
  <c r="I39" i="15"/>
  <c r="J39" i="15"/>
  <c r="K39" i="15"/>
  <c r="L39" i="15"/>
  <c r="N39" i="15"/>
  <c r="O39" i="15"/>
  <c r="C40" i="15"/>
  <c r="D40" i="15"/>
  <c r="E40" i="15"/>
  <c r="F40" i="15"/>
  <c r="G40" i="15"/>
  <c r="H40" i="15"/>
  <c r="I40" i="15"/>
  <c r="J40" i="15"/>
  <c r="K40" i="15"/>
  <c r="L40" i="15"/>
  <c r="N40" i="15"/>
  <c r="O40" i="15"/>
  <c r="C41" i="15"/>
  <c r="D41" i="15"/>
  <c r="E41" i="15"/>
  <c r="F41" i="15"/>
  <c r="G41" i="15"/>
  <c r="H41" i="15"/>
  <c r="I41" i="15"/>
  <c r="J41" i="15"/>
  <c r="K41" i="15"/>
  <c r="L41" i="15"/>
  <c r="N41" i="15"/>
  <c r="O41" i="15"/>
  <c r="C42" i="15"/>
  <c r="D42" i="15"/>
  <c r="E42" i="15"/>
  <c r="F42" i="15"/>
  <c r="G42" i="15"/>
  <c r="H42" i="15"/>
  <c r="I42" i="15"/>
  <c r="J42" i="15"/>
  <c r="K42" i="15"/>
  <c r="L42" i="15"/>
  <c r="N42" i="15"/>
  <c r="O42" i="15"/>
  <c r="C43" i="15"/>
  <c r="D43" i="15"/>
  <c r="E43" i="15"/>
  <c r="F43" i="15"/>
  <c r="G43" i="15"/>
  <c r="H43" i="15"/>
  <c r="I43" i="15"/>
  <c r="J43" i="15"/>
  <c r="K43" i="15"/>
  <c r="L43" i="15"/>
  <c r="N43" i="15"/>
  <c r="O43" i="15"/>
  <c r="C44" i="15"/>
  <c r="D44" i="15"/>
  <c r="E44" i="15"/>
  <c r="F44" i="15"/>
  <c r="G44" i="15"/>
  <c r="H44" i="15"/>
  <c r="I44" i="15"/>
  <c r="J44" i="15"/>
  <c r="K44" i="15"/>
  <c r="L44" i="15"/>
  <c r="N44" i="15"/>
  <c r="O44" i="15"/>
  <c r="C45" i="15"/>
  <c r="D45" i="15"/>
  <c r="E45" i="15"/>
  <c r="F45" i="15"/>
  <c r="G45" i="15"/>
  <c r="H45" i="15"/>
  <c r="I45" i="15"/>
  <c r="J45" i="15"/>
  <c r="K45" i="15"/>
  <c r="L45" i="15"/>
  <c r="N45" i="15"/>
  <c r="O45" i="15"/>
  <c r="C46" i="15"/>
  <c r="D46" i="15"/>
  <c r="E46" i="15"/>
  <c r="F46" i="15"/>
  <c r="G46" i="15"/>
  <c r="H46" i="15"/>
  <c r="I46" i="15"/>
  <c r="J46" i="15"/>
  <c r="K46" i="15"/>
  <c r="L46" i="15"/>
  <c r="N46" i="15"/>
  <c r="O46" i="15"/>
  <c r="C47" i="15"/>
  <c r="D47" i="15"/>
  <c r="E47" i="15"/>
  <c r="F47" i="15"/>
  <c r="G47" i="15"/>
  <c r="H47" i="15"/>
  <c r="I47" i="15"/>
  <c r="J47" i="15"/>
  <c r="K47" i="15"/>
  <c r="L47" i="15"/>
  <c r="N47" i="15"/>
  <c r="O47" i="15"/>
  <c r="C48" i="15"/>
  <c r="D48" i="15"/>
  <c r="E48" i="15"/>
  <c r="F48" i="15"/>
  <c r="G48" i="15"/>
  <c r="H48" i="15"/>
  <c r="I48" i="15"/>
  <c r="J48" i="15"/>
  <c r="K48" i="15"/>
  <c r="L48" i="15"/>
  <c r="N48" i="15"/>
  <c r="O48" i="15"/>
  <c r="C49" i="15"/>
  <c r="D49" i="15"/>
  <c r="E49" i="15"/>
  <c r="F49" i="15"/>
  <c r="G49" i="15"/>
  <c r="H49" i="15"/>
  <c r="I49" i="15"/>
  <c r="J49" i="15"/>
  <c r="K49" i="15"/>
  <c r="L49" i="15"/>
  <c r="N49" i="15"/>
  <c r="O49" i="15"/>
  <c r="C50" i="15"/>
  <c r="D50" i="15"/>
  <c r="E50" i="15"/>
  <c r="F50" i="15"/>
  <c r="G50" i="15"/>
  <c r="H50" i="15"/>
  <c r="I50" i="15"/>
  <c r="J50" i="15"/>
  <c r="K50" i="15"/>
  <c r="L50" i="15"/>
  <c r="N50" i="15"/>
  <c r="O50" i="15"/>
  <c r="F46" i="48" l="1"/>
  <c r="E46" i="48"/>
  <c r="D46" i="48"/>
  <c r="C46" i="48"/>
  <c r="F45" i="48"/>
  <c r="E45" i="48"/>
  <c r="D45" i="48"/>
  <c r="C45" i="48"/>
  <c r="F44" i="48"/>
  <c r="E44" i="48"/>
  <c r="D44" i="48"/>
  <c r="C44" i="48"/>
  <c r="F43" i="48"/>
  <c r="E43" i="48"/>
  <c r="D43" i="48"/>
  <c r="C43" i="48"/>
  <c r="F42" i="48"/>
  <c r="E42" i="48"/>
  <c r="D42" i="48"/>
  <c r="C42" i="48"/>
  <c r="F41" i="48"/>
  <c r="E41" i="48"/>
  <c r="D41" i="48"/>
  <c r="C41" i="48"/>
  <c r="F40" i="48"/>
  <c r="E40" i="48"/>
  <c r="D40" i="48"/>
  <c r="C40" i="48"/>
  <c r="F39" i="48"/>
  <c r="E39" i="48"/>
  <c r="D39" i="48"/>
  <c r="C39" i="48"/>
  <c r="F38" i="48"/>
  <c r="E38" i="48"/>
  <c r="D38" i="48"/>
  <c r="C38" i="48"/>
  <c r="F37" i="48"/>
  <c r="E37" i="48"/>
  <c r="D37" i="48"/>
  <c r="C37" i="48"/>
  <c r="F36" i="48"/>
  <c r="E36" i="48"/>
  <c r="D36" i="48"/>
  <c r="C36" i="48"/>
  <c r="F35" i="48"/>
  <c r="E35" i="48"/>
  <c r="D35" i="48"/>
  <c r="C35" i="48"/>
  <c r="F30" i="48"/>
  <c r="E30" i="48"/>
  <c r="D30" i="48"/>
  <c r="C30" i="48"/>
  <c r="F29" i="48"/>
  <c r="E29" i="48"/>
  <c r="D29" i="48"/>
  <c r="C29" i="48"/>
  <c r="F28" i="48"/>
  <c r="E28" i="48"/>
  <c r="D28" i="48"/>
  <c r="C28" i="48"/>
  <c r="F27" i="48"/>
  <c r="E27" i="48"/>
  <c r="D27" i="48"/>
  <c r="C27" i="48"/>
  <c r="F26" i="48"/>
  <c r="E26" i="48"/>
  <c r="D26" i="48"/>
  <c r="C26" i="48"/>
  <c r="F25" i="48"/>
  <c r="E25" i="48"/>
  <c r="D25" i="48"/>
  <c r="C25" i="48"/>
  <c r="F24" i="48"/>
  <c r="E24" i="48"/>
  <c r="D24" i="48"/>
  <c r="C24" i="48"/>
  <c r="F23" i="48"/>
  <c r="E23" i="48"/>
  <c r="D23" i="48"/>
  <c r="C23" i="48"/>
  <c r="F22" i="48"/>
  <c r="E22" i="48"/>
  <c r="D22" i="48"/>
  <c r="C22" i="48"/>
  <c r="F21" i="48"/>
  <c r="E21" i="48"/>
  <c r="D21" i="48"/>
  <c r="C21" i="48"/>
  <c r="F20" i="48"/>
  <c r="E20" i="48"/>
  <c r="D20" i="48"/>
  <c r="C20" i="48"/>
  <c r="F15" i="48"/>
  <c r="E15" i="48"/>
  <c r="D15" i="48"/>
  <c r="C15" i="48"/>
  <c r="F14" i="48"/>
  <c r="E14" i="48"/>
  <c r="D14" i="48"/>
  <c r="C14" i="48"/>
  <c r="F13" i="48"/>
  <c r="E13" i="48"/>
  <c r="D13" i="48"/>
  <c r="C13" i="48"/>
  <c r="F12" i="48"/>
  <c r="E12" i="48"/>
  <c r="D12" i="48"/>
  <c r="C12" i="48"/>
  <c r="F11" i="48"/>
  <c r="E11" i="48"/>
  <c r="D11" i="48"/>
  <c r="C11" i="48"/>
  <c r="F10" i="48"/>
  <c r="E10" i="48"/>
  <c r="D10" i="48"/>
  <c r="C10" i="48"/>
  <c r="F9" i="48"/>
  <c r="E9" i="48"/>
  <c r="D9" i="48"/>
  <c r="C9" i="48"/>
  <c r="F8" i="48"/>
  <c r="E8" i="48"/>
  <c r="D8" i="48"/>
  <c r="C8" i="48"/>
  <c r="F7" i="48"/>
  <c r="E7" i="48"/>
  <c r="D7" i="48"/>
  <c r="C7" i="48"/>
  <c r="B3" i="48"/>
  <c r="B3" i="47"/>
  <c r="B7" i="14" l="1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5" i="15" l="1"/>
  <c r="A25" i="15"/>
  <c r="B24" i="15"/>
  <c r="A24" i="15"/>
  <c r="B23" i="15"/>
  <c r="A23" i="15"/>
  <c r="B22" i="15"/>
  <c r="A22" i="15"/>
  <c r="F25" i="16"/>
  <c r="E25" i="16"/>
  <c r="D25" i="16"/>
  <c r="C25" i="16"/>
  <c r="A25" i="16"/>
  <c r="A25" i="17" l="1"/>
  <c r="A24" i="17"/>
  <c r="A23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B24" i="17" s="1"/>
  <c r="A49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B25" i="17" s="1"/>
  <c r="A50" i="17"/>
  <c r="B50" i="16"/>
  <c r="A50" i="16"/>
  <c r="B49" i="16"/>
  <c r="A49" i="16"/>
  <c r="F25" i="17"/>
  <c r="E25" i="17"/>
  <c r="D25" i="17"/>
  <c r="C25" i="17"/>
  <c r="F24" i="16"/>
  <c r="F24" i="17" s="1"/>
  <c r="E24" i="16"/>
  <c r="E24" i="17" s="1"/>
  <c r="D24" i="16"/>
  <c r="D24" i="17" s="1"/>
  <c r="C24" i="16"/>
  <c r="C24" i="17" s="1"/>
  <c r="F23" i="16"/>
  <c r="F23" i="17" s="1"/>
  <c r="E23" i="16"/>
  <c r="E23" i="17" s="1"/>
  <c r="D23" i="16"/>
  <c r="D23" i="17" s="1"/>
  <c r="C23" i="16"/>
  <c r="C23" i="17" s="1"/>
  <c r="F22" i="16"/>
  <c r="E22" i="16"/>
  <c r="D22" i="16"/>
  <c r="C22" i="16"/>
  <c r="F21" i="16"/>
  <c r="E21" i="16"/>
  <c r="D21" i="16"/>
  <c r="C21" i="16"/>
  <c r="T50" i="15"/>
  <c r="S50" i="15"/>
  <c r="R50" i="15"/>
  <c r="Q50" i="15"/>
  <c r="P50" i="15"/>
  <c r="T49" i="15"/>
  <c r="S49" i="15"/>
  <c r="R49" i="15"/>
  <c r="Q49" i="15"/>
  <c r="P49" i="15"/>
  <c r="J25" i="14"/>
  <c r="J25" i="15" s="1"/>
  <c r="I25" i="14"/>
  <c r="I25" i="15" s="1"/>
  <c r="H25" i="14"/>
  <c r="H25" i="15" s="1"/>
  <c r="G25" i="14"/>
  <c r="G25" i="15" s="1"/>
  <c r="F25" i="14"/>
  <c r="F25" i="15" s="1"/>
  <c r="E25" i="14"/>
  <c r="E25" i="15" s="1"/>
  <c r="D25" i="14"/>
  <c r="D25" i="15" s="1"/>
  <c r="C25" i="14"/>
  <c r="C25" i="15" s="1"/>
  <c r="B25" i="16"/>
  <c r="A25" i="14"/>
  <c r="F20" i="16" l="1"/>
  <c r="E20" i="16"/>
  <c r="D20" i="16"/>
  <c r="C20" i="16"/>
  <c r="F19" i="16"/>
  <c r="E19" i="16"/>
  <c r="D19" i="16"/>
  <c r="C19" i="16"/>
  <c r="F18" i="16"/>
  <c r="E18" i="16"/>
  <c r="D18" i="16"/>
  <c r="C18" i="16"/>
  <c r="F17" i="16"/>
  <c r="E17" i="16"/>
  <c r="D17" i="16"/>
  <c r="C17" i="16"/>
  <c r="F16" i="16"/>
  <c r="E16" i="16"/>
  <c r="D16" i="16"/>
  <c r="C16" i="16"/>
  <c r="F15" i="16"/>
  <c r="E15" i="16"/>
  <c r="D15" i="16"/>
  <c r="C15" i="16"/>
  <c r="F14" i="16"/>
  <c r="E14" i="16"/>
  <c r="D14" i="16"/>
  <c r="C14" i="16"/>
  <c r="F13" i="16"/>
  <c r="E13" i="16"/>
  <c r="D13" i="16"/>
  <c r="C13" i="16"/>
  <c r="F12" i="16"/>
  <c r="E12" i="16"/>
  <c r="D12" i="16"/>
  <c r="C12" i="16"/>
  <c r="F11" i="16"/>
  <c r="E11" i="16"/>
  <c r="D11" i="16"/>
  <c r="C11" i="16"/>
  <c r="F10" i="16"/>
  <c r="E10" i="16"/>
  <c r="D10" i="16"/>
  <c r="C10" i="16"/>
  <c r="F9" i="16"/>
  <c r="E9" i="16"/>
  <c r="D9" i="16"/>
  <c r="C9" i="16"/>
  <c r="F8" i="16"/>
  <c r="E8" i="16"/>
  <c r="D8" i="16"/>
  <c r="C8" i="16"/>
  <c r="A11" i="17" l="1"/>
  <c r="A10" i="17"/>
  <c r="A9" i="17"/>
  <c r="A8" i="17"/>
  <c r="A7" i="17"/>
  <c r="A48" i="17"/>
  <c r="A47" i="17"/>
  <c r="A22" i="17" s="1"/>
  <c r="A46" i="17"/>
  <c r="A21" i="17" s="1"/>
  <c r="A45" i="17"/>
  <c r="A20" i="17" s="1"/>
  <c r="A44" i="17"/>
  <c r="A19" i="17" s="1"/>
  <c r="A43" i="17"/>
  <c r="A18" i="17" s="1"/>
  <c r="A42" i="17"/>
  <c r="A17" i="17" s="1"/>
  <c r="A41" i="17"/>
  <c r="A16" i="17" s="1"/>
  <c r="A40" i="17"/>
  <c r="A15" i="17" s="1"/>
  <c r="A39" i="17"/>
  <c r="A14" i="17" s="1"/>
  <c r="A38" i="17"/>
  <c r="A13" i="17" s="1"/>
  <c r="A37" i="17"/>
  <c r="A12" i="17" s="1"/>
  <c r="A36" i="17"/>
  <c r="A35" i="17"/>
  <c r="A34" i="17"/>
  <c r="A33" i="17"/>
  <c r="A32" i="17"/>
  <c r="A24" i="16"/>
  <c r="B48" i="16"/>
  <c r="A48" i="16"/>
  <c r="A23" i="16" s="1"/>
  <c r="B47" i="16"/>
  <c r="A47" i="16"/>
  <c r="A22" i="16" s="1"/>
  <c r="B46" i="16"/>
  <c r="A46" i="16"/>
  <c r="A21" i="16" s="1"/>
  <c r="B45" i="16"/>
  <c r="A45" i="16"/>
  <c r="A20" i="16" s="1"/>
  <c r="B44" i="16"/>
  <c r="A44" i="16"/>
  <c r="A19" i="16" s="1"/>
  <c r="B43" i="16"/>
  <c r="A43" i="16"/>
  <c r="A18" i="16" s="1"/>
  <c r="B42" i="16"/>
  <c r="A42" i="16"/>
  <c r="A17" i="16" s="1"/>
  <c r="B41" i="16"/>
  <c r="A41" i="16"/>
  <c r="A16" i="16" s="1"/>
  <c r="B40" i="16"/>
  <c r="A40" i="16"/>
  <c r="A15" i="16" s="1"/>
  <c r="B39" i="16"/>
  <c r="A39" i="16"/>
  <c r="B38" i="16"/>
  <c r="A38" i="16"/>
  <c r="B37" i="16"/>
  <c r="A37" i="16"/>
  <c r="B36" i="16"/>
  <c r="A36" i="16"/>
  <c r="A11" i="16" s="1"/>
  <c r="B35" i="16"/>
  <c r="A35" i="16"/>
  <c r="A10" i="16" s="1"/>
  <c r="B34" i="16"/>
  <c r="A34" i="16"/>
  <c r="A9" i="16" s="1"/>
  <c r="B33" i="16"/>
  <c r="A33" i="16"/>
  <c r="A8" i="16" s="1"/>
  <c r="B32" i="16"/>
  <c r="A32" i="16"/>
  <c r="A7" i="16" s="1"/>
  <c r="C21" i="17"/>
  <c r="C22" i="17"/>
  <c r="C19" i="17"/>
  <c r="C18" i="17"/>
  <c r="C17" i="17"/>
  <c r="C16" i="17"/>
  <c r="C15" i="17"/>
  <c r="A14" i="16"/>
  <c r="C13" i="17"/>
  <c r="A13" i="16"/>
  <c r="C12" i="17"/>
  <c r="A12" i="16"/>
  <c r="C9" i="17"/>
  <c r="C8" i="17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J24" i="14"/>
  <c r="J24" i="15" s="1"/>
  <c r="I24" i="14"/>
  <c r="I24" i="15" s="1"/>
  <c r="H24" i="14"/>
  <c r="H24" i="15" s="1"/>
  <c r="G24" i="14"/>
  <c r="G24" i="15" s="1"/>
  <c r="F24" i="14"/>
  <c r="F24" i="15" s="1"/>
  <c r="E24" i="14"/>
  <c r="E24" i="15" s="1"/>
  <c r="D24" i="14"/>
  <c r="D24" i="15" s="1"/>
  <c r="J23" i="14"/>
  <c r="J23" i="15" s="1"/>
  <c r="I23" i="14"/>
  <c r="I23" i="15" s="1"/>
  <c r="H23" i="14"/>
  <c r="H23" i="15" s="1"/>
  <c r="G23" i="14"/>
  <c r="G23" i="15" s="1"/>
  <c r="F23" i="14"/>
  <c r="F23" i="15" s="1"/>
  <c r="E23" i="14"/>
  <c r="E23" i="15" s="1"/>
  <c r="D23" i="14"/>
  <c r="D23" i="15" s="1"/>
  <c r="J22" i="14"/>
  <c r="J22" i="15" s="1"/>
  <c r="I22" i="14"/>
  <c r="I22" i="15" s="1"/>
  <c r="H22" i="14"/>
  <c r="H22" i="15" s="1"/>
  <c r="G22" i="14"/>
  <c r="G22" i="15" s="1"/>
  <c r="F22" i="14"/>
  <c r="F22" i="15" s="1"/>
  <c r="E22" i="14"/>
  <c r="E22" i="15" s="1"/>
  <c r="D22" i="14"/>
  <c r="D22" i="15" s="1"/>
  <c r="J21" i="14"/>
  <c r="J21" i="15" s="1"/>
  <c r="I21" i="14"/>
  <c r="I21" i="15" s="1"/>
  <c r="H21" i="14"/>
  <c r="H21" i="15" s="1"/>
  <c r="G21" i="14"/>
  <c r="G21" i="15" s="1"/>
  <c r="F21" i="14"/>
  <c r="F21" i="15" s="1"/>
  <c r="E21" i="14"/>
  <c r="E21" i="15" s="1"/>
  <c r="D21" i="14"/>
  <c r="D21" i="15" s="1"/>
  <c r="J20" i="14"/>
  <c r="J20" i="15" s="1"/>
  <c r="I20" i="14"/>
  <c r="I20" i="15" s="1"/>
  <c r="H20" i="14"/>
  <c r="H20" i="15" s="1"/>
  <c r="G20" i="14"/>
  <c r="G20" i="15" s="1"/>
  <c r="F20" i="14"/>
  <c r="F20" i="15" s="1"/>
  <c r="E20" i="14"/>
  <c r="E20" i="15" s="1"/>
  <c r="D20" i="14"/>
  <c r="D20" i="15" s="1"/>
  <c r="J19" i="14"/>
  <c r="J19" i="15" s="1"/>
  <c r="I19" i="14"/>
  <c r="I19" i="15" s="1"/>
  <c r="H19" i="14"/>
  <c r="H19" i="15" s="1"/>
  <c r="G19" i="14"/>
  <c r="G19" i="15" s="1"/>
  <c r="F19" i="14"/>
  <c r="F19" i="15" s="1"/>
  <c r="E19" i="14"/>
  <c r="E19" i="15" s="1"/>
  <c r="D19" i="14"/>
  <c r="D19" i="15" s="1"/>
  <c r="J18" i="14"/>
  <c r="J18" i="15" s="1"/>
  <c r="I18" i="14"/>
  <c r="I18" i="15" s="1"/>
  <c r="H18" i="14"/>
  <c r="H18" i="15" s="1"/>
  <c r="G18" i="14"/>
  <c r="G18" i="15" s="1"/>
  <c r="F18" i="14"/>
  <c r="F18" i="15" s="1"/>
  <c r="E18" i="14"/>
  <c r="E18" i="15" s="1"/>
  <c r="D18" i="14"/>
  <c r="D18" i="15" s="1"/>
  <c r="J17" i="14"/>
  <c r="J17" i="15" s="1"/>
  <c r="I17" i="14"/>
  <c r="I17" i="15" s="1"/>
  <c r="H17" i="14"/>
  <c r="H17" i="15" s="1"/>
  <c r="G17" i="14"/>
  <c r="G17" i="15" s="1"/>
  <c r="F17" i="14"/>
  <c r="F17" i="15" s="1"/>
  <c r="E17" i="14"/>
  <c r="E17" i="15" s="1"/>
  <c r="D17" i="14"/>
  <c r="D17" i="15" s="1"/>
  <c r="J16" i="14"/>
  <c r="J16" i="15" s="1"/>
  <c r="I16" i="14"/>
  <c r="I16" i="15" s="1"/>
  <c r="H16" i="14"/>
  <c r="H16" i="15" s="1"/>
  <c r="G16" i="14"/>
  <c r="G16" i="15" s="1"/>
  <c r="F16" i="14"/>
  <c r="F16" i="15" s="1"/>
  <c r="E16" i="14"/>
  <c r="E16" i="15" s="1"/>
  <c r="D16" i="14"/>
  <c r="D16" i="15" s="1"/>
  <c r="J15" i="14"/>
  <c r="J15" i="15" s="1"/>
  <c r="I15" i="14"/>
  <c r="I15" i="15" s="1"/>
  <c r="H15" i="14"/>
  <c r="H15" i="15" s="1"/>
  <c r="G15" i="14"/>
  <c r="G15" i="15" s="1"/>
  <c r="F15" i="14"/>
  <c r="F15" i="15" s="1"/>
  <c r="E15" i="14"/>
  <c r="E15" i="15" s="1"/>
  <c r="D15" i="14"/>
  <c r="D15" i="15" s="1"/>
  <c r="J14" i="14"/>
  <c r="J14" i="15" s="1"/>
  <c r="I14" i="14"/>
  <c r="I14" i="15" s="1"/>
  <c r="H14" i="14"/>
  <c r="H14" i="15" s="1"/>
  <c r="G14" i="14"/>
  <c r="G14" i="15" s="1"/>
  <c r="F14" i="14"/>
  <c r="F14" i="15" s="1"/>
  <c r="E14" i="14"/>
  <c r="E14" i="15" s="1"/>
  <c r="D14" i="14"/>
  <c r="D14" i="15" s="1"/>
  <c r="J13" i="14"/>
  <c r="J13" i="15" s="1"/>
  <c r="I13" i="14"/>
  <c r="I13" i="15" s="1"/>
  <c r="H13" i="14"/>
  <c r="H13" i="15" s="1"/>
  <c r="G13" i="14"/>
  <c r="G13" i="15" s="1"/>
  <c r="F13" i="14"/>
  <c r="F13" i="15" s="1"/>
  <c r="E13" i="14"/>
  <c r="E13" i="15" s="1"/>
  <c r="D13" i="14"/>
  <c r="D13" i="15" s="1"/>
  <c r="J12" i="14"/>
  <c r="J12" i="15" s="1"/>
  <c r="I12" i="14"/>
  <c r="I12" i="15" s="1"/>
  <c r="H12" i="14"/>
  <c r="H12" i="15" s="1"/>
  <c r="G12" i="14"/>
  <c r="G12" i="15" s="1"/>
  <c r="F12" i="14"/>
  <c r="F12" i="15" s="1"/>
  <c r="E12" i="14"/>
  <c r="E12" i="15" s="1"/>
  <c r="D12" i="14"/>
  <c r="D12" i="15" s="1"/>
  <c r="J11" i="14"/>
  <c r="J11" i="15" s="1"/>
  <c r="I11" i="14"/>
  <c r="I11" i="15" s="1"/>
  <c r="H11" i="14"/>
  <c r="H11" i="15" s="1"/>
  <c r="G11" i="14"/>
  <c r="G11" i="15" s="1"/>
  <c r="F11" i="14"/>
  <c r="F11" i="15" s="1"/>
  <c r="E11" i="14"/>
  <c r="E11" i="15" s="1"/>
  <c r="D11" i="14"/>
  <c r="D11" i="15" s="1"/>
  <c r="J10" i="14"/>
  <c r="J10" i="15" s="1"/>
  <c r="I10" i="14"/>
  <c r="I10" i="15" s="1"/>
  <c r="H10" i="14"/>
  <c r="H10" i="15" s="1"/>
  <c r="G10" i="14"/>
  <c r="G10" i="15" s="1"/>
  <c r="F10" i="14"/>
  <c r="F10" i="15" s="1"/>
  <c r="E10" i="14"/>
  <c r="E10" i="15" s="1"/>
  <c r="D10" i="14"/>
  <c r="D10" i="15" s="1"/>
  <c r="J9" i="14"/>
  <c r="J9" i="15" s="1"/>
  <c r="I9" i="14"/>
  <c r="I9" i="15" s="1"/>
  <c r="H9" i="14"/>
  <c r="H9" i="15" s="1"/>
  <c r="G9" i="14"/>
  <c r="G9" i="15" s="1"/>
  <c r="F9" i="14"/>
  <c r="F9" i="15" s="1"/>
  <c r="E9" i="14"/>
  <c r="E9" i="15" s="1"/>
  <c r="D9" i="14"/>
  <c r="D9" i="15" s="1"/>
  <c r="J8" i="14"/>
  <c r="I8" i="14"/>
  <c r="H8" i="14"/>
  <c r="G8" i="14"/>
  <c r="F8" i="14"/>
  <c r="E8" i="14"/>
  <c r="D8" i="14"/>
  <c r="C24" i="14"/>
  <c r="C24" i="15" s="1"/>
  <c r="C23" i="14"/>
  <c r="C23" i="15" s="1"/>
  <c r="C22" i="14"/>
  <c r="C22" i="15" s="1"/>
  <c r="C21" i="14"/>
  <c r="C21" i="15" s="1"/>
  <c r="C20" i="14"/>
  <c r="C20" i="15" s="1"/>
  <c r="C19" i="14"/>
  <c r="C19" i="15" s="1"/>
  <c r="C18" i="14"/>
  <c r="C18" i="15" s="1"/>
  <c r="C17" i="14"/>
  <c r="C17" i="15" s="1"/>
  <c r="C16" i="14"/>
  <c r="C16" i="15" s="1"/>
  <c r="C15" i="14"/>
  <c r="C15" i="15" s="1"/>
  <c r="C14" i="14"/>
  <c r="C14" i="15" s="1"/>
  <c r="C13" i="14"/>
  <c r="C13" i="15" s="1"/>
  <c r="C12" i="14"/>
  <c r="C12" i="15" s="1"/>
  <c r="C11" i="14"/>
  <c r="C11" i="15" s="1"/>
  <c r="C10" i="14"/>
  <c r="C10" i="15" s="1"/>
  <c r="C9" i="14"/>
  <c r="C9" i="15" s="1"/>
  <c r="C8" i="14"/>
  <c r="C8" i="15" s="1"/>
  <c r="B24" i="16"/>
  <c r="A24" i="14"/>
  <c r="E8" i="15" l="1"/>
  <c r="F8" i="15"/>
  <c r="G8" i="15"/>
  <c r="H8" i="15"/>
  <c r="J8" i="15"/>
  <c r="I8" i="15"/>
  <c r="D8" i="15"/>
  <c r="C10" i="17"/>
  <c r="C20" i="17"/>
  <c r="C14" i="17"/>
  <c r="C11" i="17"/>
  <c r="E9" i="17" l="1"/>
  <c r="E12" i="17"/>
  <c r="E18" i="17"/>
  <c r="E21" i="17"/>
  <c r="E17" i="17"/>
  <c r="E10" i="17"/>
  <c r="E20" i="17"/>
  <c r="E8" i="17"/>
  <c r="E22" i="17"/>
  <c r="E14" i="17"/>
  <c r="E13" i="17"/>
  <c r="E11" i="17"/>
  <c r="E16" i="17"/>
  <c r="E19" i="17"/>
  <c r="E15" i="17"/>
  <c r="D21" i="17"/>
  <c r="D14" i="17"/>
  <c r="D9" i="17"/>
  <c r="D12" i="17"/>
  <c r="D11" i="17"/>
  <c r="D20" i="17"/>
  <c r="D16" i="17"/>
  <c r="D8" i="17"/>
  <c r="D15" i="17"/>
  <c r="D18" i="17"/>
  <c r="D17" i="17"/>
  <c r="D10" i="17"/>
  <c r="D19" i="17"/>
  <c r="D22" i="17"/>
  <c r="D13" i="17"/>
  <c r="F17" i="17"/>
  <c r="F10" i="17"/>
  <c r="F16" i="17"/>
  <c r="F19" i="17"/>
  <c r="F8" i="17"/>
  <c r="F22" i="17"/>
  <c r="F11" i="17"/>
  <c r="F14" i="17"/>
  <c r="F9" i="17"/>
  <c r="F15" i="17"/>
  <c r="F21" i="17"/>
  <c r="F20" i="17"/>
  <c r="F13" i="17"/>
  <c r="F12" i="17"/>
  <c r="F18" i="17"/>
  <c r="L48" i="17"/>
  <c r="L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B8" i="16" l="1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6" i="14"/>
  <c r="C7" i="14"/>
  <c r="C26" i="14" s="1"/>
  <c r="B7" i="15" l="1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O48" i="17" l="1"/>
  <c r="N48" i="17"/>
  <c r="K48" i="17"/>
  <c r="J48" i="17"/>
  <c r="I48" i="17"/>
  <c r="H48" i="17"/>
  <c r="G48" i="17"/>
  <c r="F48" i="17"/>
  <c r="E48" i="17"/>
  <c r="D48" i="17"/>
  <c r="C48" i="17"/>
  <c r="B48" i="17"/>
  <c r="B23" i="17" s="1"/>
  <c r="T48" i="15"/>
  <c r="S48" i="15"/>
  <c r="R48" i="15"/>
  <c r="Q48" i="15"/>
  <c r="P48" i="15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O47" i="17" l="1"/>
  <c r="N47" i="17"/>
  <c r="K47" i="17"/>
  <c r="J47" i="17"/>
  <c r="I47" i="17"/>
  <c r="H47" i="17"/>
  <c r="G47" i="17"/>
  <c r="F47" i="17"/>
  <c r="E47" i="17"/>
  <c r="D47" i="17"/>
  <c r="C47" i="17"/>
  <c r="B47" i="17"/>
  <c r="B22" i="17" s="1"/>
  <c r="T47" i="15"/>
  <c r="S47" i="15"/>
  <c r="R47" i="15"/>
  <c r="Q47" i="15"/>
  <c r="P47" i="15"/>
  <c r="AB7" i="44" l="1"/>
  <c r="AA7" i="44"/>
  <c r="Z7" i="44"/>
  <c r="Y7" i="44"/>
  <c r="X7" i="44"/>
  <c r="W7" i="44"/>
  <c r="V7" i="44"/>
  <c r="U7" i="44"/>
  <c r="T7" i="44"/>
  <c r="S7" i="44"/>
  <c r="R7" i="44"/>
  <c r="Q7" i="44"/>
  <c r="P7" i="44"/>
  <c r="O7" i="44"/>
  <c r="N7" i="44"/>
  <c r="M7" i="44"/>
  <c r="L7" i="44"/>
  <c r="K7" i="44"/>
  <c r="J7" i="44"/>
  <c r="I7" i="44"/>
  <c r="H7" i="44"/>
  <c r="G7" i="44"/>
  <c r="F7" i="44"/>
  <c r="E7" i="44"/>
  <c r="D7" i="44"/>
  <c r="C7" i="44"/>
  <c r="B7" i="44"/>
  <c r="P31" i="15" l="1"/>
  <c r="Q31" i="15"/>
  <c r="R31" i="15"/>
  <c r="S31" i="15"/>
  <c r="T31" i="15"/>
  <c r="P32" i="15"/>
  <c r="Q32" i="15"/>
  <c r="R32" i="15"/>
  <c r="S32" i="15"/>
  <c r="T32" i="15"/>
  <c r="P33" i="15"/>
  <c r="Q33" i="15"/>
  <c r="R33" i="15"/>
  <c r="S33" i="15"/>
  <c r="T33" i="15"/>
  <c r="P34" i="15"/>
  <c r="Q34" i="15"/>
  <c r="R34" i="15"/>
  <c r="S34" i="15"/>
  <c r="T34" i="15"/>
  <c r="P35" i="15"/>
  <c r="Q35" i="15"/>
  <c r="R35" i="15"/>
  <c r="S35" i="15"/>
  <c r="T35" i="15"/>
  <c r="P36" i="15"/>
  <c r="Q36" i="15"/>
  <c r="R36" i="15"/>
  <c r="S36" i="15"/>
  <c r="T36" i="15"/>
  <c r="P37" i="15"/>
  <c r="Q37" i="15"/>
  <c r="R37" i="15"/>
  <c r="S37" i="15"/>
  <c r="T37" i="15"/>
  <c r="P38" i="15"/>
  <c r="Q38" i="15"/>
  <c r="R38" i="15"/>
  <c r="S38" i="15"/>
  <c r="T38" i="15"/>
  <c r="P39" i="15"/>
  <c r="Q39" i="15"/>
  <c r="R39" i="15"/>
  <c r="S39" i="15"/>
  <c r="T39" i="15"/>
  <c r="P40" i="15"/>
  <c r="Q40" i="15"/>
  <c r="R40" i="15"/>
  <c r="S40" i="15"/>
  <c r="T40" i="15"/>
  <c r="P41" i="15"/>
  <c r="Q41" i="15"/>
  <c r="R41" i="15"/>
  <c r="S41" i="15"/>
  <c r="T41" i="15"/>
  <c r="P42" i="15"/>
  <c r="Q42" i="15"/>
  <c r="R42" i="15"/>
  <c r="S42" i="15"/>
  <c r="T42" i="15"/>
  <c r="P43" i="15"/>
  <c r="Q43" i="15"/>
  <c r="R43" i="15"/>
  <c r="S43" i="15"/>
  <c r="T43" i="15"/>
  <c r="P44" i="15"/>
  <c r="Q44" i="15"/>
  <c r="R44" i="15"/>
  <c r="S44" i="15"/>
  <c r="T44" i="15"/>
  <c r="P45" i="15"/>
  <c r="Q45" i="15"/>
  <c r="R45" i="15"/>
  <c r="S45" i="15"/>
  <c r="T45" i="15"/>
  <c r="P46" i="15"/>
  <c r="Q46" i="15"/>
  <c r="R46" i="15"/>
  <c r="S46" i="15"/>
  <c r="T46" i="15"/>
  <c r="A3" i="44" l="1"/>
  <c r="AB51" i="44"/>
  <c r="AA51" i="44"/>
  <c r="Z51" i="44"/>
  <c r="Y51" i="44"/>
  <c r="X51" i="44"/>
  <c r="W51" i="44"/>
  <c r="V51" i="44"/>
  <c r="U51" i="44"/>
  <c r="T51" i="44"/>
  <c r="S51" i="44"/>
  <c r="R51" i="44"/>
  <c r="Q51" i="44"/>
  <c r="P51" i="44"/>
  <c r="O51" i="44"/>
  <c r="N51" i="44"/>
  <c r="M51" i="44"/>
  <c r="L51" i="44"/>
  <c r="K51" i="44"/>
  <c r="J51" i="44"/>
  <c r="I51" i="44"/>
  <c r="H51" i="44"/>
  <c r="G51" i="44"/>
  <c r="F51" i="44"/>
  <c r="E51" i="44"/>
  <c r="D51" i="44"/>
  <c r="C51" i="44"/>
  <c r="B51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L50" i="44"/>
  <c r="K50" i="44"/>
  <c r="J50" i="44"/>
  <c r="I50" i="44"/>
  <c r="H50" i="44"/>
  <c r="G50" i="44"/>
  <c r="F50" i="44"/>
  <c r="E50" i="44"/>
  <c r="D50" i="44"/>
  <c r="C50" i="44"/>
  <c r="B50" i="44"/>
  <c r="AB49" i="44"/>
  <c r="AA49" i="44"/>
  <c r="Z49" i="44"/>
  <c r="Y49" i="44"/>
  <c r="X49" i="44"/>
  <c r="W49" i="44"/>
  <c r="V49" i="44"/>
  <c r="U49" i="44"/>
  <c r="T49" i="44"/>
  <c r="S49" i="44"/>
  <c r="R49" i="44"/>
  <c r="Q49" i="44"/>
  <c r="P49" i="44"/>
  <c r="O49" i="44"/>
  <c r="N49" i="44"/>
  <c r="M49" i="44"/>
  <c r="L49" i="44"/>
  <c r="K49" i="44"/>
  <c r="J49" i="44"/>
  <c r="I49" i="44"/>
  <c r="H49" i="44"/>
  <c r="G49" i="44"/>
  <c r="F49" i="44"/>
  <c r="E49" i="44"/>
  <c r="D49" i="44"/>
  <c r="C49" i="44"/>
  <c r="B49" i="44"/>
  <c r="AB48" i="44"/>
  <c r="AA48" i="44"/>
  <c r="Z48" i="44"/>
  <c r="Y48" i="44"/>
  <c r="X48" i="44"/>
  <c r="W48" i="44"/>
  <c r="V48" i="44"/>
  <c r="U48" i="44"/>
  <c r="T48" i="44"/>
  <c r="S48" i="44"/>
  <c r="R48" i="44"/>
  <c r="Q48" i="44"/>
  <c r="P48" i="44"/>
  <c r="O48" i="44"/>
  <c r="N48" i="44"/>
  <c r="M48" i="44"/>
  <c r="L48" i="44"/>
  <c r="K48" i="44"/>
  <c r="J48" i="44"/>
  <c r="I48" i="44"/>
  <c r="H48" i="44"/>
  <c r="G48" i="44"/>
  <c r="F48" i="44"/>
  <c r="E48" i="44"/>
  <c r="D48" i="44"/>
  <c r="C48" i="44"/>
  <c r="B48" i="44"/>
  <c r="AB47" i="44"/>
  <c r="AA47" i="44"/>
  <c r="Z47" i="44"/>
  <c r="Y47" i="44"/>
  <c r="X47" i="44"/>
  <c r="W47" i="44"/>
  <c r="V47" i="44"/>
  <c r="U47" i="44"/>
  <c r="T47" i="44"/>
  <c r="S47" i="44"/>
  <c r="R47" i="44"/>
  <c r="Q47" i="44"/>
  <c r="P47" i="44"/>
  <c r="O47" i="44"/>
  <c r="N47" i="44"/>
  <c r="M47" i="44"/>
  <c r="L47" i="44"/>
  <c r="K47" i="44"/>
  <c r="J47" i="44"/>
  <c r="I47" i="44"/>
  <c r="H47" i="44"/>
  <c r="G47" i="44"/>
  <c r="F47" i="44"/>
  <c r="E47" i="44"/>
  <c r="D47" i="44"/>
  <c r="C47" i="44"/>
  <c r="B47" i="44"/>
  <c r="AB46" i="44"/>
  <c r="AA46" i="44"/>
  <c r="Z46" i="44"/>
  <c r="Y46" i="44"/>
  <c r="X46" i="44"/>
  <c r="W46" i="44"/>
  <c r="V46" i="44"/>
  <c r="U46" i="44"/>
  <c r="T46" i="44"/>
  <c r="S46" i="44"/>
  <c r="R46" i="44"/>
  <c r="Q46" i="44"/>
  <c r="P46" i="44"/>
  <c r="O46" i="44"/>
  <c r="N46" i="44"/>
  <c r="M46" i="44"/>
  <c r="L46" i="44"/>
  <c r="K46" i="44"/>
  <c r="J46" i="44"/>
  <c r="I46" i="44"/>
  <c r="H46" i="44"/>
  <c r="G46" i="44"/>
  <c r="F46" i="44"/>
  <c r="E46" i="44"/>
  <c r="D46" i="44"/>
  <c r="C46" i="44"/>
  <c r="B46" i="44"/>
  <c r="AB45" i="44"/>
  <c r="AA45" i="44"/>
  <c r="Z45" i="44"/>
  <c r="Y45" i="44"/>
  <c r="X45" i="44"/>
  <c r="W45" i="44"/>
  <c r="V45" i="44"/>
  <c r="U45" i="44"/>
  <c r="T45" i="44"/>
  <c r="S45" i="44"/>
  <c r="R45" i="44"/>
  <c r="Q45" i="44"/>
  <c r="P45" i="44"/>
  <c r="O45" i="44"/>
  <c r="N45" i="44"/>
  <c r="M45" i="44"/>
  <c r="L45" i="44"/>
  <c r="K45" i="44"/>
  <c r="J45" i="44"/>
  <c r="I45" i="44"/>
  <c r="H45" i="44"/>
  <c r="G45" i="44"/>
  <c r="F45" i="44"/>
  <c r="E45" i="44"/>
  <c r="D45" i="44"/>
  <c r="C45" i="44"/>
  <c r="B45" i="44"/>
  <c r="AB44" i="44"/>
  <c r="AA44" i="44"/>
  <c r="Z44" i="44"/>
  <c r="Y44" i="44"/>
  <c r="X44" i="44"/>
  <c r="W44" i="44"/>
  <c r="V44" i="44"/>
  <c r="U44" i="44"/>
  <c r="T44" i="44"/>
  <c r="S44" i="44"/>
  <c r="R44" i="44"/>
  <c r="Q44" i="44"/>
  <c r="P44" i="44"/>
  <c r="O44" i="44"/>
  <c r="N44" i="44"/>
  <c r="M44" i="44"/>
  <c r="L44" i="44"/>
  <c r="K44" i="44"/>
  <c r="J44" i="44"/>
  <c r="I44" i="44"/>
  <c r="H44" i="44"/>
  <c r="G44" i="44"/>
  <c r="F44" i="44"/>
  <c r="E44" i="44"/>
  <c r="D44" i="44"/>
  <c r="C44" i="44"/>
  <c r="B44" i="44"/>
  <c r="AB43" i="44"/>
  <c r="AA43" i="44"/>
  <c r="Z43" i="44"/>
  <c r="Y43" i="44"/>
  <c r="X43" i="44"/>
  <c r="W43" i="44"/>
  <c r="V43" i="44"/>
  <c r="U43" i="44"/>
  <c r="T43" i="44"/>
  <c r="S43" i="44"/>
  <c r="R43" i="44"/>
  <c r="Q43" i="44"/>
  <c r="P43" i="44"/>
  <c r="O43" i="44"/>
  <c r="N43" i="44"/>
  <c r="M43" i="44"/>
  <c r="L43" i="44"/>
  <c r="K43" i="44"/>
  <c r="J43" i="44"/>
  <c r="I43" i="44"/>
  <c r="H43" i="44"/>
  <c r="G43" i="44"/>
  <c r="F43" i="44"/>
  <c r="E43" i="44"/>
  <c r="D43" i="44"/>
  <c r="C43" i="44"/>
  <c r="B43" i="44"/>
  <c r="AB42" i="44"/>
  <c r="AA42" i="44"/>
  <c r="Z42" i="44"/>
  <c r="Y42" i="44"/>
  <c r="X42" i="44"/>
  <c r="W42" i="44"/>
  <c r="V42" i="44"/>
  <c r="U42" i="44"/>
  <c r="T42" i="44"/>
  <c r="S42" i="44"/>
  <c r="R42" i="44"/>
  <c r="Q42" i="44"/>
  <c r="P42" i="44"/>
  <c r="O42" i="44"/>
  <c r="N42" i="44"/>
  <c r="M42" i="44"/>
  <c r="L42" i="44"/>
  <c r="K42" i="44"/>
  <c r="J42" i="44"/>
  <c r="I42" i="44"/>
  <c r="H42" i="44"/>
  <c r="G42" i="44"/>
  <c r="F42" i="44"/>
  <c r="E42" i="44"/>
  <c r="D42" i="44"/>
  <c r="C42" i="44"/>
  <c r="B42" i="44"/>
  <c r="AB41" i="44"/>
  <c r="AA41" i="44"/>
  <c r="Z41" i="44"/>
  <c r="Y41" i="44"/>
  <c r="X41" i="44"/>
  <c r="W41" i="44"/>
  <c r="V41" i="44"/>
  <c r="U41" i="44"/>
  <c r="T41" i="44"/>
  <c r="S41" i="44"/>
  <c r="R41" i="44"/>
  <c r="Q41" i="44"/>
  <c r="P41" i="44"/>
  <c r="O41" i="44"/>
  <c r="N41" i="44"/>
  <c r="M41" i="44"/>
  <c r="L41" i="44"/>
  <c r="K41" i="44"/>
  <c r="J41" i="44"/>
  <c r="I41" i="44"/>
  <c r="H41" i="44"/>
  <c r="G41" i="44"/>
  <c r="F41" i="44"/>
  <c r="E41" i="44"/>
  <c r="D41" i="44"/>
  <c r="C41" i="44"/>
  <c r="B41" i="44"/>
  <c r="AB40" i="44"/>
  <c r="AA40" i="44"/>
  <c r="Z40" i="44"/>
  <c r="Y40" i="44"/>
  <c r="X40" i="44"/>
  <c r="W40" i="44"/>
  <c r="V40" i="44"/>
  <c r="U40" i="44"/>
  <c r="T40" i="44"/>
  <c r="S40" i="44"/>
  <c r="R40" i="44"/>
  <c r="Q40" i="44"/>
  <c r="P40" i="44"/>
  <c r="O40" i="44"/>
  <c r="N40" i="44"/>
  <c r="M40" i="44"/>
  <c r="L40" i="44"/>
  <c r="K40" i="44"/>
  <c r="J40" i="44"/>
  <c r="I40" i="44"/>
  <c r="H40" i="44"/>
  <c r="G40" i="44"/>
  <c r="F40" i="44"/>
  <c r="E40" i="44"/>
  <c r="D40" i="44"/>
  <c r="C40" i="44"/>
  <c r="B40" i="44"/>
  <c r="AB39" i="44"/>
  <c r="AA39" i="44"/>
  <c r="Z39" i="44"/>
  <c r="Y39" i="44"/>
  <c r="X39" i="44"/>
  <c r="W39" i="44"/>
  <c r="V39" i="44"/>
  <c r="U39" i="44"/>
  <c r="T39" i="44"/>
  <c r="S39" i="44"/>
  <c r="R39" i="44"/>
  <c r="Q39" i="44"/>
  <c r="P39" i="44"/>
  <c r="O39" i="44"/>
  <c r="N39" i="44"/>
  <c r="M39" i="44"/>
  <c r="L39" i="44"/>
  <c r="K39" i="44"/>
  <c r="J39" i="44"/>
  <c r="I39" i="44"/>
  <c r="H39" i="44"/>
  <c r="G39" i="44"/>
  <c r="F39" i="44"/>
  <c r="E39" i="44"/>
  <c r="D39" i="44"/>
  <c r="C39" i="44"/>
  <c r="B39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L38" i="44"/>
  <c r="K38" i="44"/>
  <c r="J38" i="44"/>
  <c r="I38" i="44"/>
  <c r="H38" i="44"/>
  <c r="G38" i="44"/>
  <c r="F38" i="44"/>
  <c r="E38" i="44"/>
  <c r="D38" i="44"/>
  <c r="C38" i="44"/>
  <c r="B38" i="44"/>
  <c r="AB37" i="44"/>
  <c r="AA37" i="44"/>
  <c r="Z37" i="44"/>
  <c r="Y37" i="44"/>
  <c r="X37" i="44"/>
  <c r="W37" i="44"/>
  <c r="V37" i="44"/>
  <c r="U37" i="44"/>
  <c r="T37" i="44"/>
  <c r="S37" i="44"/>
  <c r="R37" i="44"/>
  <c r="Q37" i="44"/>
  <c r="P37" i="44"/>
  <c r="O37" i="44"/>
  <c r="N37" i="44"/>
  <c r="M37" i="44"/>
  <c r="L37" i="44"/>
  <c r="K37" i="44"/>
  <c r="J37" i="44"/>
  <c r="I37" i="44"/>
  <c r="H37" i="44"/>
  <c r="G37" i="44"/>
  <c r="F37" i="44"/>
  <c r="E37" i="44"/>
  <c r="D37" i="44"/>
  <c r="C37" i="44"/>
  <c r="B37" i="44"/>
  <c r="AB36" i="44"/>
  <c r="AA36" i="44"/>
  <c r="Z36" i="44"/>
  <c r="Y36" i="44"/>
  <c r="X36" i="44"/>
  <c r="W36" i="44"/>
  <c r="V36" i="44"/>
  <c r="U36" i="44"/>
  <c r="T36" i="44"/>
  <c r="S36" i="44"/>
  <c r="R36" i="44"/>
  <c r="Q36" i="44"/>
  <c r="P36" i="44"/>
  <c r="O36" i="44"/>
  <c r="N36" i="44"/>
  <c r="M36" i="44"/>
  <c r="L36" i="44"/>
  <c r="K36" i="44"/>
  <c r="J36" i="44"/>
  <c r="I36" i="44"/>
  <c r="H36" i="44"/>
  <c r="G36" i="44"/>
  <c r="F36" i="44"/>
  <c r="E36" i="44"/>
  <c r="D36" i="44"/>
  <c r="C36" i="44"/>
  <c r="B36" i="44"/>
  <c r="AB35" i="44"/>
  <c r="AA35" i="44"/>
  <c r="Z35" i="44"/>
  <c r="Y35" i="44"/>
  <c r="X35" i="44"/>
  <c r="W35" i="44"/>
  <c r="V35" i="44"/>
  <c r="U35" i="44"/>
  <c r="T35" i="44"/>
  <c r="S35" i="44"/>
  <c r="R35" i="44"/>
  <c r="Q35" i="44"/>
  <c r="P35" i="44"/>
  <c r="O35" i="44"/>
  <c r="N35" i="44"/>
  <c r="M35" i="44"/>
  <c r="L35" i="44"/>
  <c r="K35" i="44"/>
  <c r="J35" i="44"/>
  <c r="I35" i="44"/>
  <c r="H35" i="44"/>
  <c r="G35" i="44"/>
  <c r="F35" i="44"/>
  <c r="E35" i="44"/>
  <c r="D35" i="44"/>
  <c r="C35" i="44"/>
  <c r="B35" i="44"/>
  <c r="AB34" i="44"/>
  <c r="AA34" i="44"/>
  <c r="Z34" i="44"/>
  <c r="Y34" i="44"/>
  <c r="X34" i="44"/>
  <c r="W34" i="44"/>
  <c r="V34" i="44"/>
  <c r="U34" i="44"/>
  <c r="T34" i="44"/>
  <c r="S34" i="44"/>
  <c r="R34" i="44"/>
  <c r="Q34" i="44"/>
  <c r="P34" i="44"/>
  <c r="O34" i="44"/>
  <c r="N34" i="44"/>
  <c r="M34" i="44"/>
  <c r="L34" i="44"/>
  <c r="K34" i="44"/>
  <c r="J34" i="44"/>
  <c r="I34" i="44"/>
  <c r="H34" i="44"/>
  <c r="G34" i="44"/>
  <c r="F34" i="44"/>
  <c r="E34" i="44"/>
  <c r="D34" i="44"/>
  <c r="C34" i="44"/>
  <c r="B34" i="44"/>
  <c r="AB33" i="44"/>
  <c r="AA33" i="44"/>
  <c r="Z33" i="44"/>
  <c r="Y33" i="44"/>
  <c r="X33" i="44"/>
  <c r="W33" i="44"/>
  <c r="V33" i="44"/>
  <c r="U33" i="44"/>
  <c r="T33" i="44"/>
  <c r="S33" i="44"/>
  <c r="R33" i="44"/>
  <c r="Q33" i="44"/>
  <c r="P33" i="44"/>
  <c r="O33" i="44"/>
  <c r="N33" i="44"/>
  <c r="M33" i="44"/>
  <c r="L33" i="44"/>
  <c r="K33" i="44"/>
  <c r="J33" i="44"/>
  <c r="I33" i="44"/>
  <c r="H33" i="44"/>
  <c r="G33" i="44"/>
  <c r="F33" i="44"/>
  <c r="E33" i="44"/>
  <c r="D33" i="44"/>
  <c r="C33" i="44"/>
  <c r="B33" i="44"/>
  <c r="AB32" i="44"/>
  <c r="AA32" i="44"/>
  <c r="Z32" i="44"/>
  <c r="Y32" i="44"/>
  <c r="X32" i="44"/>
  <c r="W32" i="44"/>
  <c r="V32" i="44"/>
  <c r="U32" i="44"/>
  <c r="T32" i="44"/>
  <c r="S32" i="44"/>
  <c r="R32" i="44"/>
  <c r="Q32" i="44"/>
  <c r="P32" i="44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AB31" i="44"/>
  <c r="AA31" i="44"/>
  <c r="Z31" i="44"/>
  <c r="Y31" i="44"/>
  <c r="X31" i="44"/>
  <c r="W31" i="44"/>
  <c r="V31" i="44"/>
  <c r="U31" i="44"/>
  <c r="T31" i="44"/>
  <c r="S31" i="44"/>
  <c r="R31" i="44"/>
  <c r="Q31" i="44"/>
  <c r="P31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AB30" i="44"/>
  <c r="AA30" i="44"/>
  <c r="Z30" i="44"/>
  <c r="Y30" i="44"/>
  <c r="X30" i="44"/>
  <c r="W30" i="44"/>
  <c r="V30" i="44"/>
  <c r="U30" i="44"/>
  <c r="T30" i="44"/>
  <c r="S30" i="44"/>
  <c r="R30" i="44"/>
  <c r="Q30" i="44"/>
  <c r="P30" i="44"/>
  <c r="O30" i="44"/>
  <c r="N30" i="44"/>
  <c r="M30" i="44"/>
  <c r="L30" i="44"/>
  <c r="K30" i="44"/>
  <c r="J30" i="44"/>
  <c r="I30" i="44"/>
  <c r="H30" i="44"/>
  <c r="G30" i="44"/>
  <c r="F30" i="44"/>
  <c r="E30" i="44"/>
  <c r="D30" i="44"/>
  <c r="C30" i="44"/>
  <c r="B30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9" i="44"/>
  <c r="C29" i="44"/>
  <c r="B29" i="44"/>
  <c r="AB28" i="44"/>
  <c r="AA28" i="44"/>
  <c r="Z28" i="44"/>
  <c r="Y28" i="44"/>
  <c r="X28" i="44"/>
  <c r="W28" i="44"/>
  <c r="V28" i="44"/>
  <c r="U28" i="44"/>
  <c r="T28" i="44"/>
  <c r="S28" i="44"/>
  <c r="R28" i="44"/>
  <c r="Q28" i="44"/>
  <c r="P28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AB27" i="44"/>
  <c r="AA27" i="44"/>
  <c r="Z27" i="44"/>
  <c r="Y27" i="44"/>
  <c r="X27" i="44"/>
  <c r="W27" i="44"/>
  <c r="V27" i="44"/>
  <c r="U27" i="44"/>
  <c r="T27" i="44"/>
  <c r="S27" i="44"/>
  <c r="R27" i="44"/>
  <c r="Q27" i="44"/>
  <c r="P27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AB26" i="44"/>
  <c r="AA26" i="44"/>
  <c r="Z26" i="44"/>
  <c r="Y26" i="44"/>
  <c r="X26" i="44"/>
  <c r="W26" i="44"/>
  <c r="V26" i="44"/>
  <c r="U26" i="44"/>
  <c r="T26" i="44"/>
  <c r="S26" i="44"/>
  <c r="R26" i="44"/>
  <c r="Q26" i="44"/>
  <c r="P26" i="44"/>
  <c r="O26" i="44"/>
  <c r="N26" i="44"/>
  <c r="M26" i="44"/>
  <c r="L26" i="44"/>
  <c r="K26" i="44"/>
  <c r="J26" i="44"/>
  <c r="I26" i="44"/>
  <c r="H26" i="44"/>
  <c r="G26" i="44"/>
  <c r="F26" i="44"/>
  <c r="E26" i="44"/>
  <c r="D26" i="44"/>
  <c r="C26" i="44"/>
  <c r="B26" i="44"/>
  <c r="AB25" i="44"/>
  <c r="AA25" i="44"/>
  <c r="Z25" i="44"/>
  <c r="Y25" i="44"/>
  <c r="X25" i="44"/>
  <c r="W25" i="44"/>
  <c r="V25" i="44"/>
  <c r="U25" i="44"/>
  <c r="T25" i="44"/>
  <c r="S25" i="44"/>
  <c r="R25" i="44"/>
  <c r="Q25" i="44"/>
  <c r="P25" i="44"/>
  <c r="O25" i="44"/>
  <c r="N25" i="44"/>
  <c r="M25" i="44"/>
  <c r="L25" i="44"/>
  <c r="K25" i="44"/>
  <c r="J25" i="44"/>
  <c r="I25" i="44"/>
  <c r="H25" i="44"/>
  <c r="G25" i="44"/>
  <c r="F25" i="44"/>
  <c r="E25" i="44"/>
  <c r="D25" i="44"/>
  <c r="C25" i="44"/>
  <c r="B25" i="44"/>
  <c r="AB24" i="44"/>
  <c r="AA24" i="44"/>
  <c r="Z24" i="44"/>
  <c r="Y24" i="44"/>
  <c r="X24" i="44"/>
  <c r="W24" i="44"/>
  <c r="V24" i="44"/>
  <c r="U24" i="44"/>
  <c r="T24" i="44"/>
  <c r="S24" i="44"/>
  <c r="R24" i="44"/>
  <c r="Q24" i="44"/>
  <c r="P24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AB23" i="44"/>
  <c r="AA23" i="44"/>
  <c r="Z23" i="44"/>
  <c r="Y23" i="44"/>
  <c r="X23" i="44"/>
  <c r="W23" i="44"/>
  <c r="V23" i="44"/>
  <c r="U23" i="44"/>
  <c r="T23" i="44"/>
  <c r="S23" i="44"/>
  <c r="R23" i="44"/>
  <c r="Q23" i="44"/>
  <c r="P23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AB22" i="44"/>
  <c r="AA22" i="44"/>
  <c r="Z22" i="44"/>
  <c r="Y22" i="44"/>
  <c r="X22" i="44"/>
  <c r="W22" i="44"/>
  <c r="V22" i="44"/>
  <c r="U22" i="44"/>
  <c r="T22" i="44"/>
  <c r="S22" i="44"/>
  <c r="R22" i="44"/>
  <c r="Q22" i="44"/>
  <c r="P22" i="44"/>
  <c r="O22" i="44"/>
  <c r="N22" i="44"/>
  <c r="M22" i="44"/>
  <c r="L22" i="44"/>
  <c r="K22" i="44"/>
  <c r="J22" i="44"/>
  <c r="I22" i="44"/>
  <c r="H22" i="44"/>
  <c r="G22" i="44"/>
  <c r="F22" i="44"/>
  <c r="E22" i="44"/>
  <c r="D22" i="44"/>
  <c r="C22" i="44"/>
  <c r="B22" i="44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B21" i="44"/>
  <c r="AB20" i="44"/>
  <c r="AA20" i="44"/>
  <c r="Z20" i="44"/>
  <c r="Y20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AB19" i="44"/>
  <c r="AA19" i="44"/>
  <c r="Z19" i="44"/>
  <c r="Y19" i="44"/>
  <c r="X19" i="44"/>
  <c r="W19" i="44"/>
  <c r="V19" i="44"/>
  <c r="U19" i="44"/>
  <c r="T19" i="44"/>
  <c r="S19" i="44"/>
  <c r="R19" i="44"/>
  <c r="Q19" i="44"/>
  <c r="P19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AB18" i="44"/>
  <c r="AA18" i="44"/>
  <c r="Z18" i="44"/>
  <c r="Y18" i="44"/>
  <c r="X18" i="44"/>
  <c r="W18" i="44"/>
  <c r="V18" i="44"/>
  <c r="U18" i="44"/>
  <c r="T18" i="44"/>
  <c r="S18" i="44"/>
  <c r="R18" i="44"/>
  <c r="Q18" i="44"/>
  <c r="P18" i="44"/>
  <c r="O18" i="44"/>
  <c r="N18" i="44"/>
  <c r="M18" i="44"/>
  <c r="L18" i="44"/>
  <c r="K18" i="44"/>
  <c r="J18" i="44"/>
  <c r="I18" i="44"/>
  <c r="H18" i="44"/>
  <c r="G18" i="44"/>
  <c r="F18" i="44"/>
  <c r="E18" i="44"/>
  <c r="D18" i="44"/>
  <c r="C18" i="44"/>
  <c r="B18" i="44"/>
  <c r="AB17" i="44"/>
  <c r="AA17" i="44"/>
  <c r="Z17" i="44"/>
  <c r="Y17" i="44"/>
  <c r="X17" i="44"/>
  <c r="W17" i="44"/>
  <c r="V17" i="44"/>
  <c r="U17" i="44"/>
  <c r="T17" i="44"/>
  <c r="S17" i="44"/>
  <c r="R17" i="44"/>
  <c r="Q17" i="44"/>
  <c r="P17" i="44"/>
  <c r="O17" i="44"/>
  <c r="N17" i="44"/>
  <c r="M17" i="44"/>
  <c r="L17" i="44"/>
  <c r="K17" i="44"/>
  <c r="J17" i="44"/>
  <c r="I17" i="44"/>
  <c r="H17" i="44"/>
  <c r="G17" i="44"/>
  <c r="F17" i="44"/>
  <c r="E17" i="44"/>
  <c r="D17" i="44"/>
  <c r="C17" i="44"/>
  <c r="B17" i="44"/>
  <c r="AB16" i="44"/>
  <c r="AA16" i="44"/>
  <c r="Z16" i="44"/>
  <c r="Y16" i="44"/>
  <c r="X16" i="44"/>
  <c r="W16" i="44"/>
  <c r="V16" i="44"/>
  <c r="U16" i="44"/>
  <c r="T16" i="44"/>
  <c r="S16" i="44"/>
  <c r="R16" i="44"/>
  <c r="Q16" i="44"/>
  <c r="P16" i="44"/>
  <c r="O16" i="44"/>
  <c r="N16" i="44"/>
  <c r="M16" i="44"/>
  <c r="L16" i="44"/>
  <c r="K16" i="44"/>
  <c r="J16" i="44"/>
  <c r="I16" i="44"/>
  <c r="H16" i="44"/>
  <c r="G16" i="44"/>
  <c r="F16" i="44"/>
  <c r="E16" i="44"/>
  <c r="D16" i="44"/>
  <c r="C16" i="44"/>
  <c r="B16" i="44"/>
  <c r="AB15" i="44"/>
  <c r="AA15" i="44"/>
  <c r="Z15" i="44"/>
  <c r="Y15" i="44"/>
  <c r="X15" i="44"/>
  <c r="W15" i="44"/>
  <c r="V15" i="44"/>
  <c r="U15" i="44"/>
  <c r="T15" i="44"/>
  <c r="S15" i="44"/>
  <c r="R15" i="44"/>
  <c r="Q15" i="44"/>
  <c r="P15" i="44"/>
  <c r="O15" i="44"/>
  <c r="N15" i="44"/>
  <c r="M15" i="44"/>
  <c r="L15" i="44"/>
  <c r="K15" i="44"/>
  <c r="J15" i="44"/>
  <c r="I15" i="44"/>
  <c r="H15" i="44"/>
  <c r="G15" i="44"/>
  <c r="F15" i="44"/>
  <c r="E15" i="44"/>
  <c r="D15" i="44"/>
  <c r="C15" i="44"/>
  <c r="B15" i="44"/>
  <c r="AB14" i="44"/>
  <c r="AA14" i="44"/>
  <c r="Z14" i="44"/>
  <c r="Y14" i="44"/>
  <c r="X14" i="44"/>
  <c r="W14" i="44"/>
  <c r="V14" i="44"/>
  <c r="U14" i="44"/>
  <c r="T14" i="44"/>
  <c r="S14" i="44"/>
  <c r="R14" i="44"/>
  <c r="Q14" i="44"/>
  <c r="P14" i="44"/>
  <c r="O14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AB13" i="44"/>
  <c r="AA13" i="44"/>
  <c r="Z13" i="44"/>
  <c r="Y13" i="44"/>
  <c r="X13" i="44"/>
  <c r="W13" i="44"/>
  <c r="V13" i="44"/>
  <c r="U13" i="44"/>
  <c r="T13" i="44"/>
  <c r="S13" i="44"/>
  <c r="R13" i="44"/>
  <c r="Q13" i="44"/>
  <c r="P13" i="44"/>
  <c r="O13" i="44"/>
  <c r="N13" i="44"/>
  <c r="M13" i="44"/>
  <c r="L13" i="44"/>
  <c r="K13" i="44"/>
  <c r="J13" i="44"/>
  <c r="I13" i="44"/>
  <c r="H13" i="44"/>
  <c r="G13" i="44"/>
  <c r="F13" i="44"/>
  <c r="E13" i="44"/>
  <c r="D13" i="44"/>
  <c r="C13" i="44"/>
  <c r="B13" i="44"/>
  <c r="AB12" i="44"/>
  <c r="AA12" i="44"/>
  <c r="Z12" i="44"/>
  <c r="Y12" i="44"/>
  <c r="X12" i="44"/>
  <c r="W12" i="44"/>
  <c r="V12" i="44"/>
  <c r="U12" i="44"/>
  <c r="T12" i="44"/>
  <c r="S12" i="44"/>
  <c r="R12" i="44"/>
  <c r="Q12" i="44"/>
  <c r="P12" i="44"/>
  <c r="O12" i="44"/>
  <c r="N12" i="44"/>
  <c r="M12" i="44"/>
  <c r="L12" i="44"/>
  <c r="K12" i="44"/>
  <c r="J12" i="44"/>
  <c r="I12" i="44"/>
  <c r="H12" i="44"/>
  <c r="G12" i="44"/>
  <c r="F12" i="44"/>
  <c r="E12" i="44"/>
  <c r="D12" i="44"/>
  <c r="C12" i="44"/>
  <c r="B12" i="44"/>
  <c r="AB11" i="44"/>
  <c r="AA11" i="44"/>
  <c r="Z11" i="44"/>
  <c r="Y11" i="44"/>
  <c r="X11" i="44"/>
  <c r="W11" i="44"/>
  <c r="V11" i="44"/>
  <c r="U11" i="44"/>
  <c r="T11" i="44"/>
  <c r="S11" i="44"/>
  <c r="R11" i="44"/>
  <c r="Q11" i="44"/>
  <c r="P11" i="44"/>
  <c r="O11" i="44"/>
  <c r="N11" i="44"/>
  <c r="M11" i="44"/>
  <c r="L11" i="44"/>
  <c r="K11" i="44"/>
  <c r="J11" i="44"/>
  <c r="I11" i="44"/>
  <c r="H11" i="44"/>
  <c r="G11" i="44"/>
  <c r="F11" i="44"/>
  <c r="E11" i="44"/>
  <c r="D11" i="44"/>
  <c r="C11" i="44"/>
  <c r="B11" i="44"/>
  <c r="AB10" i="44"/>
  <c r="AA10" i="44"/>
  <c r="Z10" i="44"/>
  <c r="Y10" i="44"/>
  <c r="X10" i="44"/>
  <c r="W10" i="44"/>
  <c r="V10" i="44"/>
  <c r="U10" i="44"/>
  <c r="T10" i="44"/>
  <c r="S10" i="44"/>
  <c r="R10" i="44"/>
  <c r="Q10" i="44"/>
  <c r="P10" i="44"/>
  <c r="O10" i="44"/>
  <c r="N10" i="44"/>
  <c r="M10" i="44"/>
  <c r="L10" i="44"/>
  <c r="K10" i="44"/>
  <c r="J10" i="44"/>
  <c r="I10" i="44"/>
  <c r="H10" i="44"/>
  <c r="G10" i="44"/>
  <c r="F10" i="44"/>
  <c r="E10" i="44"/>
  <c r="D10" i="44"/>
  <c r="C10" i="44"/>
  <c r="B10" i="44"/>
  <c r="AB9" i="44"/>
  <c r="AA9" i="44"/>
  <c r="Z9" i="44"/>
  <c r="Y9" i="44"/>
  <c r="X9" i="44"/>
  <c r="W9" i="44"/>
  <c r="V9" i="44"/>
  <c r="U9" i="44"/>
  <c r="T9" i="44"/>
  <c r="S9" i="44"/>
  <c r="R9" i="44"/>
  <c r="Q9" i="44"/>
  <c r="P9" i="44"/>
  <c r="O9" i="44"/>
  <c r="N9" i="44"/>
  <c r="M9" i="44"/>
  <c r="L9" i="44"/>
  <c r="K9" i="44"/>
  <c r="J9" i="44"/>
  <c r="I9" i="44"/>
  <c r="H9" i="44"/>
  <c r="G9" i="44"/>
  <c r="F9" i="44"/>
  <c r="E9" i="44"/>
  <c r="D9" i="44"/>
  <c r="C9" i="44"/>
  <c r="B9" i="44"/>
  <c r="AB8" i="44"/>
  <c r="AA8" i="44"/>
  <c r="Z8" i="44"/>
  <c r="Y8" i="44"/>
  <c r="X8" i="44"/>
  <c r="W8" i="44"/>
  <c r="V8" i="44"/>
  <c r="U8" i="44"/>
  <c r="T8" i="44"/>
  <c r="S8" i="44"/>
  <c r="R8" i="44"/>
  <c r="Q8" i="44"/>
  <c r="P8" i="44"/>
  <c r="O8" i="44"/>
  <c r="N8" i="44"/>
  <c r="M8" i="44"/>
  <c r="L8" i="44"/>
  <c r="K8" i="44"/>
  <c r="J8" i="44"/>
  <c r="I8" i="44"/>
  <c r="H8" i="44"/>
  <c r="G8" i="44"/>
  <c r="F8" i="44"/>
  <c r="E8" i="44"/>
  <c r="D8" i="44"/>
  <c r="C8" i="44"/>
  <c r="B8" i="44"/>
  <c r="B2" i="46" l="1"/>
  <c r="B2" i="45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O46" i="17" l="1"/>
  <c r="N46" i="17"/>
  <c r="K46" i="17"/>
  <c r="J46" i="17"/>
  <c r="I46" i="17"/>
  <c r="H46" i="17"/>
  <c r="G46" i="17"/>
  <c r="F46" i="17"/>
  <c r="E46" i="17"/>
  <c r="D46" i="17"/>
  <c r="C46" i="17"/>
  <c r="B46" i="17"/>
  <c r="B21" i="17" s="1"/>
  <c r="F7" i="16" l="1"/>
  <c r="E7" i="16"/>
  <c r="D7" i="16"/>
  <c r="C7" i="16"/>
  <c r="C26" i="16" s="1"/>
  <c r="B31" i="16"/>
  <c r="D26" i="16" l="1"/>
  <c r="F26" i="16"/>
  <c r="E26" i="16"/>
  <c r="A3" i="43"/>
  <c r="O45" i="17" l="1"/>
  <c r="N45" i="17"/>
  <c r="K45" i="17"/>
  <c r="J45" i="17"/>
  <c r="I45" i="17"/>
  <c r="H45" i="17"/>
  <c r="G45" i="17"/>
  <c r="F45" i="17"/>
  <c r="E45" i="17"/>
  <c r="D45" i="17"/>
  <c r="C45" i="17"/>
  <c r="B45" i="17"/>
  <c r="B20" i="17" s="1"/>
  <c r="I7" i="14" l="1"/>
  <c r="I26" i="14" s="1"/>
  <c r="B7" i="16"/>
  <c r="C7" i="15"/>
  <c r="C26" i="15" s="1"/>
  <c r="D7" i="14"/>
  <c r="D26" i="14" s="1"/>
  <c r="E7" i="14"/>
  <c r="E26" i="14" s="1"/>
  <c r="F7" i="14"/>
  <c r="F26" i="14" s="1"/>
  <c r="G7" i="14"/>
  <c r="G26" i="14" s="1"/>
  <c r="H7" i="14"/>
  <c r="H26" i="14" s="1"/>
  <c r="J7" i="14"/>
  <c r="J26" i="14" s="1"/>
  <c r="D7" i="17"/>
  <c r="D26" i="17" s="1"/>
  <c r="E7" i="17"/>
  <c r="E26" i="17" s="1"/>
  <c r="F7" i="17"/>
  <c r="F26" i="17" s="1"/>
  <c r="R30" i="14"/>
  <c r="B3" i="16"/>
  <c r="O29" i="16" s="1"/>
  <c r="B3" i="15"/>
  <c r="R30" i="15" s="1"/>
  <c r="O29" i="17" s="1"/>
  <c r="B26" i="16"/>
  <c r="B44" i="17"/>
  <c r="B19" i="17" s="1"/>
  <c r="B43" i="17"/>
  <c r="B18" i="17" s="1"/>
  <c r="B42" i="17"/>
  <c r="B17" i="17" s="1"/>
  <c r="B41" i="17"/>
  <c r="B16" i="17" s="1"/>
  <c r="B40" i="17"/>
  <c r="B15" i="17" s="1"/>
  <c r="B39" i="17"/>
  <c r="B14" i="17" s="1"/>
  <c r="B38" i="17"/>
  <c r="B13" i="17" s="1"/>
  <c r="B37" i="17"/>
  <c r="B12" i="17" s="1"/>
  <c r="B36" i="17"/>
  <c r="B11" i="17" s="1"/>
  <c r="B35" i="17"/>
  <c r="B10" i="17" s="1"/>
  <c r="B34" i="17"/>
  <c r="B9" i="17" s="1"/>
  <c r="B33" i="17"/>
  <c r="B8" i="17" s="1"/>
  <c r="B32" i="17"/>
  <c r="B7" i="17" s="1"/>
  <c r="B31" i="17"/>
  <c r="O44" i="17"/>
  <c r="N44" i="17"/>
  <c r="K44" i="17"/>
  <c r="J44" i="17"/>
  <c r="I44" i="17"/>
  <c r="H44" i="17"/>
  <c r="G44" i="17"/>
  <c r="F44" i="17"/>
  <c r="E44" i="17"/>
  <c r="D44" i="17"/>
  <c r="C44" i="17"/>
  <c r="O43" i="17"/>
  <c r="N43" i="17"/>
  <c r="K43" i="17"/>
  <c r="J43" i="17"/>
  <c r="I43" i="17"/>
  <c r="H43" i="17"/>
  <c r="G43" i="17"/>
  <c r="F43" i="17"/>
  <c r="E43" i="17"/>
  <c r="D43" i="17"/>
  <c r="C43" i="17"/>
  <c r="O42" i="17"/>
  <c r="N42" i="17"/>
  <c r="K42" i="17"/>
  <c r="J42" i="17"/>
  <c r="I42" i="17"/>
  <c r="H42" i="17"/>
  <c r="G42" i="17"/>
  <c r="F42" i="17"/>
  <c r="E42" i="17"/>
  <c r="D42" i="17"/>
  <c r="C42" i="17"/>
  <c r="O41" i="17"/>
  <c r="N41" i="17"/>
  <c r="K41" i="17"/>
  <c r="J41" i="17"/>
  <c r="I41" i="17"/>
  <c r="H41" i="17"/>
  <c r="G41" i="17"/>
  <c r="F41" i="17"/>
  <c r="E41" i="17"/>
  <c r="D41" i="17"/>
  <c r="C41" i="17"/>
  <c r="O40" i="17"/>
  <c r="N40" i="17"/>
  <c r="K40" i="17"/>
  <c r="J40" i="17"/>
  <c r="I40" i="17"/>
  <c r="H40" i="17"/>
  <c r="G40" i="17"/>
  <c r="F40" i="17"/>
  <c r="E40" i="17"/>
  <c r="D40" i="17"/>
  <c r="C40" i="17"/>
  <c r="O39" i="17"/>
  <c r="N39" i="17"/>
  <c r="K39" i="17"/>
  <c r="J39" i="17"/>
  <c r="I39" i="17"/>
  <c r="H39" i="17"/>
  <c r="G39" i="17"/>
  <c r="F39" i="17"/>
  <c r="E39" i="17"/>
  <c r="D39" i="17"/>
  <c r="C39" i="17"/>
  <c r="O38" i="17"/>
  <c r="N38" i="17"/>
  <c r="K38" i="17"/>
  <c r="J38" i="17"/>
  <c r="I38" i="17"/>
  <c r="H38" i="17"/>
  <c r="G38" i="17"/>
  <c r="F38" i="17"/>
  <c r="E38" i="17"/>
  <c r="D38" i="17"/>
  <c r="C38" i="17"/>
  <c r="O37" i="17"/>
  <c r="N37" i="17"/>
  <c r="K37" i="17"/>
  <c r="J37" i="17"/>
  <c r="I37" i="17"/>
  <c r="H37" i="17"/>
  <c r="G37" i="17"/>
  <c r="F37" i="17"/>
  <c r="E37" i="17"/>
  <c r="D37" i="17"/>
  <c r="C37" i="17"/>
  <c r="O36" i="17"/>
  <c r="N36" i="17"/>
  <c r="K36" i="17"/>
  <c r="J36" i="17"/>
  <c r="I36" i="17"/>
  <c r="H36" i="17"/>
  <c r="G36" i="17"/>
  <c r="F36" i="17"/>
  <c r="E36" i="17"/>
  <c r="D36" i="17"/>
  <c r="C36" i="17"/>
  <c r="O35" i="17"/>
  <c r="N35" i="17"/>
  <c r="K35" i="17"/>
  <c r="J35" i="17"/>
  <c r="I35" i="17"/>
  <c r="H35" i="17"/>
  <c r="G35" i="17"/>
  <c r="F35" i="17"/>
  <c r="E35" i="17"/>
  <c r="D35" i="17"/>
  <c r="C35" i="17"/>
  <c r="O34" i="17"/>
  <c r="N34" i="17"/>
  <c r="K34" i="17"/>
  <c r="J34" i="17"/>
  <c r="I34" i="17"/>
  <c r="H34" i="17"/>
  <c r="G34" i="17"/>
  <c r="F34" i="17"/>
  <c r="E34" i="17"/>
  <c r="D34" i="17"/>
  <c r="C34" i="17"/>
  <c r="O33" i="17"/>
  <c r="N33" i="17"/>
  <c r="K33" i="17"/>
  <c r="J33" i="17"/>
  <c r="I33" i="17"/>
  <c r="H33" i="17"/>
  <c r="G33" i="17"/>
  <c r="F33" i="17"/>
  <c r="E33" i="17"/>
  <c r="D33" i="17"/>
  <c r="C33" i="17"/>
  <c r="O32" i="17"/>
  <c r="N32" i="17"/>
  <c r="K32" i="17"/>
  <c r="J32" i="17"/>
  <c r="I32" i="17"/>
  <c r="H32" i="17"/>
  <c r="G32" i="17"/>
  <c r="F32" i="17"/>
  <c r="E32" i="17"/>
  <c r="D32" i="17"/>
  <c r="C32" i="17"/>
  <c r="O31" i="17"/>
  <c r="N31" i="17"/>
  <c r="K31" i="17"/>
  <c r="J31" i="17"/>
  <c r="I31" i="17"/>
  <c r="H31" i="17"/>
  <c r="G31" i="17"/>
  <c r="F31" i="17"/>
  <c r="E31" i="17"/>
  <c r="D31" i="17"/>
  <c r="C31" i="17"/>
  <c r="F7" i="15" l="1"/>
  <c r="F26" i="15" s="1"/>
  <c r="J7" i="15"/>
  <c r="J26" i="15" s="1"/>
  <c r="E7" i="15"/>
  <c r="E26" i="15" s="1"/>
  <c r="H7" i="15"/>
  <c r="D7" i="15"/>
  <c r="D26" i="15" s="1"/>
  <c r="I7" i="15"/>
  <c r="G7" i="15"/>
  <c r="G26" i="15" s="1"/>
  <c r="B3" i="17"/>
  <c r="C7" i="17"/>
  <c r="C26" i="17" s="1"/>
  <c r="I26" i="15" l="1"/>
  <c r="H26" i="15"/>
</calcChain>
</file>

<file path=xl/sharedStrings.xml><?xml version="1.0" encoding="utf-8"?>
<sst xmlns="http://schemas.openxmlformats.org/spreadsheetml/2006/main" count="513" uniqueCount="367">
  <si>
    <t>N</t>
  </si>
  <si>
    <t>Assets</t>
  </si>
  <si>
    <t>Liabilities</t>
  </si>
  <si>
    <t>Capital</t>
  </si>
  <si>
    <t>Profit</t>
  </si>
  <si>
    <t>Total Assets</t>
  </si>
  <si>
    <t>Loan Portfolio</t>
  </si>
  <si>
    <t>Total Liabilities</t>
  </si>
  <si>
    <t>Deposits of Individuals</t>
  </si>
  <si>
    <t>Loan Loss Reserves</t>
  </si>
  <si>
    <t>Shareholders' Equity</t>
  </si>
  <si>
    <t>Share Capital</t>
  </si>
  <si>
    <t>Regulatory Capital</t>
  </si>
  <si>
    <t>Total</t>
  </si>
  <si>
    <t>Provisions for Possible Losses</t>
  </si>
  <si>
    <t>Net Interest Income</t>
  </si>
  <si>
    <t>Net Fee and Commission Income</t>
  </si>
  <si>
    <t>Total Interest Income</t>
  </si>
  <si>
    <t>Interest Income from Loans</t>
  </si>
  <si>
    <t>Total Interest Expenses</t>
  </si>
  <si>
    <t>Interest Expenses on Deposits</t>
  </si>
  <si>
    <t>Gain (Loss) on Foreign Exchange Trade</t>
  </si>
  <si>
    <t>GEL</t>
  </si>
  <si>
    <t>FX</t>
  </si>
  <si>
    <t>Deposits' Structure of Banking Sector</t>
  </si>
  <si>
    <t>Deposits of Legal Entities</t>
  </si>
  <si>
    <t>Total Deposits</t>
  </si>
  <si>
    <t>წილი საბანკო სექტორში</t>
  </si>
  <si>
    <t>აქტივები</t>
  </si>
  <si>
    <t>საკრედიტო დაბანდება</t>
  </si>
  <si>
    <t>მთლიანი ვალდებულებები</t>
  </si>
  <si>
    <t>დეპოზიტები</t>
  </si>
  <si>
    <t>არასაბანკო იურიდიული და ფიზიკური პირების დეპოზიტები</t>
  </si>
  <si>
    <t>მ.შ. იურიდიულ პირთა დეპოზიტები</t>
  </si>
  <si>
    <t>მ.შ. ფიზიკურ პირთა დეპოზიტები</t>
  </si>
  <si>
    <t>სააქციო კაპიტალი</t>
  </si>
  <si>
    <t>ათას ლარებში</t>
  </si>
  <si>
    <t>ვალდებულებები</t>
  </si>
  <si>
    <t>კაპიტალი</t>
  </si>
  <si>
    <t>მოგება</t>
  </si>
  <si>
    <t>მთლიანი აქტივები</t>
  </si>
  <si>
    <t>ფულადი სახსრები</t>
  </si>
  <si>
    <t>სესხების შესაძლო დანაკარგების რეზერვი</t>
  </si>
  <si>
    <t>სულ დეპოზიტები</t>
  </si>
  <si>
    <t>ნასესხები სახსრები</t>
  </si>
  <si>
    <t>მ.შ.საწესდებო კაპიტალი</t>
  </si>
  <si>
    <t>საზედამხედველო კაპიტალი</t>
  </si>
  <si>
    <t>Market Share</t>
  </si>
  <si>
    <t>Non Banking Deposits</t>
  </si>
  <si>
    <t>Total Banking Sector</t>
  </si>
  <si>
    <t>Cash Equivalents</t>
  </si>
  <si>
    <t>Borrowed Funds</t>
  </si>
  <si>
    <t>Thausands GEL</t>
  </si>
  <si>
    <t>წმინდა საპროცენტო შემოსავალი</t>
  </si>
  <si>
    <t>წმინდა საკომისიო შემოსავალი</t>
  </si>
  <si>
    <t>წმინდა მოგება</t>
  </si>
  <si>
    <t>მთლიანი აქტივების მოცულობა</t>
  </si>
  <si>
    <t>დანახარჯები აქტივების შესაძლო დანაკარგების მიხედვით</t>
  </si>
  <si>
    <t>მთლიანი საპროცენტო შემოსავალი</t>
  </si>
  <si>
    <t>მ.შ. საპროცენტო შემოსავლები სესხებიდან</t>
  </si>
  <si>
    <t>მთლიანი საპროცენტო ხარჯი</t>
  </si>
  <si>
    <t>მ.შ. დეპოზიტებზე გადახდილი პროცენტები</t>
  </si>
  <si>
    <t>წმინდა არასაპროცენტო შემოსავალი</t>
  </si>
  <si>
    <t>NET Interest Income</t>
  </si>
  <si>
    <t>NET Income</t>
  </si>
  <si>
    <t>Net Non-Interest Income</t>
  </si>
  <si>
    <t>სულ</t>
  </si>
  <si>
    <t>ლარი</t>
  </si>
  <si>
    <t>სებ–ის დეპოზიტები</t>
  </si>
  <si>
    <t>კომერციული ბანკების დეპოზიტები</t>
  </si>
  <si>
    <t>იურიდიული პირების დეპოზიტები</t>
  </si>
  <si>
    <t>რეზიდენტი იურიდიული პირების დეპოზიტები</t>
  </si>
  <si>
    <t>არარეზიდენტი იურიდიული პირების დეპოზიტები</t>
  </si>
  <si>
    <t>ფიზიკური პირების დეპოზიტები</t>
  </si>
  <si>
    <t>რეზიდენტი ფიზიკური პირების დეპოზიტები</t>
  </si>
  <si>
    <t>არარეზიდენტი ფიზიკური პირების დეპოზიტები</t>
  </si>
  <si>
    <t>ვადიანი დეპოზიტები</t>
  </si>
  <si>
    <t>მოგება აქტივებზე ROA, გაწლიურებული</t>
  </si>
  <si>
    <t>მოგება კაპიტალზე ROE, გაწლიურებული</t>
  </si>
  <si>
    <t>Return on Assets - ROA, Annualized</t>
  </si>
  <si>
    <t>Return on Equity - ROE, Annualized</t>
  </si>
  <si>
    <t>კონსოლიდირებული</t>
  </si>
  <si>
    <t>სახელმწიფო ორგანიზაციები</t>
  </si>
  <si>
    <t xml:space="preserve">საფინანსო ინსტიტუტები </t>
  </si>
  <si>
    <t>უძრავი ქონების დეველოპმენტი</t>
  </si>
  <si>
    <t>უძრავი ქონების მენეჯმენტი</t>
  </si>
  <si>
    <t>სამშენებლო კომპანიები (არა დეველოპერები)</t>
  </si>
  <si>
    <t>სამშენებლო მასალების მოპოვება, წარმოება და ვაჭრობა</t>
  </si>
  <si>
    <t>სამომხმარებლო საქონლის წარმოება</t>
  </si>
  <si>
    <t>ვაჭრობა (სხვა)</t>
  </si>
  <si>
    <t>წარმოება (სხვა)</t>
  </si>
  <si>
    <t>სასტუმროები და ტურიზმი</t>
  </si>
  <si>
    <t>რესტორნები, ბარები, კაფეები და სწრაფი კვების ობიექტები</t>
  </si>
  <si>
    <t>მძიმე მრეწველობა</t>
  </si>
  <si>
    <t>ენერგეტიკა</t>
  </si>
  <si>
    <t>ავტომობილების დილერები</t>
  </si>
  <si>
    <t>ჯანდაცვა</t>
  </si>
  <si>
    <t>ფარმაცევტიკა</t>
  </si>
  <si>
    <t>ტელეკომუნიკაცია</t>
  </si>
  <si>
    <t>სერვისი</t>
  </si>
  <si>
    <t>სოფლის მეურნეობის სექტორი</t>
  </si>
  <si>
    <t>საცალო პროდუქტები</t>
  </si>
  <si>
    <t>მომენტალური განვადება</t>
  </si>
  <si>
    <t>ოვერდრაფტები</t>
  </si>
  <si>
    <t>საკრედიტო ბარათები</t>
  </si>
  <si>
    <t>იპოთეკური სესხები</t>
  </si>
  <si>
    <t>Table N 7 - Credit portfolio by sectors</t>
  </si>
  <si>
    <t>State</t>
  </si>
  <si>
    <t>Financial Institutions</t>
  </si>
  <si>
    <t>Real Estate Management</t>
  </si>
  <si>
    <t>Construction Companies</t>
  </si>
  <si>
    <t>Production and Trade of Construction Materials</t>
  </si>
  <si>
    <t>Trade of Consumer Foods and Goods</t>
  </si>
  <si>
    <t>Production of Consumer Foods and Goods</t>
  </si>
  <si>
    <t>Production and Trade of Durable Goods</t>
  </si>
  <si>
    <t>Production and Trade of Clothes, Shoes and Textiles</t>
  </si>
  <si>
    <t>Trade (Other)</t>
  </si>
  <si>
    <t>Other Production</t>
  </si>
  <si>
    <t>Hotels, Tourism</t>
  </si>
  <si>
    <t>Restaurants</t>
  </si>
  <si>
    <t>Industry</t>
  </si>
  <si>
    <t>Energy</t>
  </si>
  <si>
    <t>Auto Dealers</t>
  </si>
  <si>
    <t>Health Care</t>
  </si>
  <si>
    <t>Pharmacy</t>
  </si>
  <si>
    <t>Telecommunication</t>
  </si>
  <si>
    <t>Service</t>
  </si>
  <si>
    <t>Agro</t>
  </si>
  <si>
    <t>Retail</t>
  </si>
  <si>
    <t>Car Loans</t>
  </si>
  <si>
    <t>Consumer Loans</t>
  </si>
  <si>
    <t>Momental Installments</t>
  </si>
  <si>
    <t>Payrolls (Overdrafts)</t>
  </si>
  <si>
    <t>Credit Cards</t>
  </si>
  <si>
    <t>Mortgages</t>
  </si>
  <si>
    <t>For Finished Property</t>
  </si>
  <si>
    <t>For in Progress Property</t>
  </si>
  <si>
    <t>საქართველოს ბანკი</t>
  </si>
  <si>
    <t>თი–ბი–სი ბანკი</t>
  </si>
  <si>
    <t>ლიბერთი ბანკი</t>
  </si>
  <si>
    <t>ვი–თი–ბი ბანკი</t>
  </si>
  <si>
    <t>პროკრედიტ ბანკი</t>
  </si>
  <si>
    <t>ბაზის ბანკი</t>
  </si>
  <si>
    <t>ქართუ ბანკი</t>
  </si>
  <si>
    <t>ტერა ბანკი</t>
  </si>
  <si>
    <t>კრედო ბანკი</t>
  </si>
  <si>
    <t>ხალიკ ბანკი</t>
  </si>
  <si>
    <t>ზირაათ ბანკი</t>
  </si>
  <si>
    <t>Bank of Georgia</t>
  </si>
  <si>
    <t>TBC Bank</t>
  </si>
  <si>
    <t>Liberty Bank</t>
  </si>
  <si>
    <t>VTB Bank Georgia</t>
  </si>
  <si>
    <t>ProCredit Bank</t>
  </si>
  <si>
    <t>Basis Bank</t>
  </si>
  <si>
    <t>Cartu Bank</t>
  </si>
  <si>
    <t>Tera bank</t>
  </si>
  <si>
    <t>Credo Bank</t>
  </si>
  <si>
    <t>HALYK Bank</t>
  </si>
  <si>
    <t>Pasha Bank</t>
  </si>
  <si>
    <t>Ziraat Bank</t>
  </si>
  <si>
    <t>Silk Bank</t>
  </si>
  <si>
    <t>სილქ ბანკი</t>
  </si>
  <si>
    <t xml:space="preserve">სახელმწიფო ინსტიტუტებისა და სახელმწიფო კონტროლს დაქვემდებარებულ ორგანიზაციებიდან მოზიდული უზრუნველყოფილი დეპოზიტები
</t>
  </si>
  <si>
    <t>Secured deposits of government institutions and government controlled entities</t>
  </si>
  <si>
    <t>პეისერა</t>
  </si>
  <si>
    <t>Paysera</t>
  </si>
  <si>
    <t>სხვა</t>
  </si>
  <si>
    <t>მოთხოვნამდე დეპოზიტები</t>
  </si>
  <si>
    <t>მიმდინარე დეპოზიტები</t>
  </si>
  <si>
    <t>სადეპოზიტო სერტიფიკატები (CD)</t>
  </si>
  <si>
    <t>ყველა სახის დეპოზიტები</t>
  </si>
  <si>
    <t>ფინანსური სექტორის დეპოზიტები</t>
  </si>
  <si>
    <t>რეზიდენტი კომერციული ბანკების დეპოზიტები</t>
  </si>
  <si>
    <t>არარეზიდენტი კომერციული ბანკების დეპოზიტები</t>
  </si>
  <si>
    <t>არასაბანკო ფინანსური ინსტიტუტების დეპოზიტები</t>
  </si>
  <si>
    <t>რეზიდენტი არასაბანკო ფინანსური ინსტიტუტების დეპოზიტები</t>
  </si>
  <si>
    <t>არარეზიდენტი არასაბანკო ფინანსური ინსტიტუტების დეპოზიტები</t>
  </si>
  <si>
    <t>სულ ფინანსური სექტორის დეპოზიტები</t>
  </si>
  <si>
    <t>არაფინანსური სექტორის დეპოზიტები</t>
  </si>
  <si>
    <t>სულ არასაბანკო იურიდიული და ფიზიკური პირების დეპოზიტები</t>
  </si>
  <si>
    <t>მოგება–ზარალი ვალუტის ყიდვა–გაყიდვის ოპერაციებიდან</t>
  </si>
  <si>
    <t>ცხრილი N5 – დეპოზიტების სტრუქტურა საბანკო სექტორში</t>
  </si>
  <si>
    <t>Other</t>
  </si>
  <si>
    <t>ფინანსური ინსტრუმენტის ამორტიზირებული ღირებულება</t>
  </si>
  <si>
    <t>ფინანსური ინსტრუმენტის მოსალოდნელი საკრედიტო ზარალი (BANK)</t>
  </si>
  <si>
    <t>სესხის ძირი თანხით შეწონილი საპროცენტო განაკვეთი</t>
  </si>
  <si>
    <t>სესხის ძირი თანხით შეწონილი საშუალო საკონტრაქტო ვადიანობა სტოკზე (თვე)</t>
  </si>
  <si>
    <t>91 და მეტი დღით ვადაგადაცილებული  ფინანსური ინსტრუმენტების ამორტიზებული ღირებულება</t>
  </si>
  <si>
    <t>1-ი დონის (BANK) საკრედიტო რისკი ფინანსური ინსტრუმენტების ამორტიზირებული ღირებულება</t>
  </si>
  <si>
    <t>მე-2 დონის (BANK) საკრედიტო რისკი ფინანსური ინსტრუმენტების ამორტიზირებული ღირებულება</t>
  </si>
  <si>
    <t>მე-3 დონის (BANK)  საკრედიტო რისკი ფინანსური ინსტრუმენტების ამორტიზირებული ღირებულება</t>
  </si>
  <si>
    <t>შეძენილი ან გამოშვებული, გაუფასურებული (POCI) (BANK)  ფინანსური ინსტრუმენტების ამორტიზირებული ღირებულება</t>
  </si>
  <si>
    <t>საბითუმო ლომბარდი</t>
  </si>
  <si>
    <t>სამომხმარებლო საქონლით ვაჭრობა</t>
  </si>
  <si>
    <t>ხანგრძლივი მოხმარების სამომხმარებლო საქონლის წარმოება და ვაჭრობა</t>
  </si>
  <si>
    <t>ფეხსაცმლის, ტანსაცმლისა და ტექსტილის წარმოება და ვაჭრობა</t>
  </si>
  <si>
    <t>ბენზინგასამართი სადგურები და ბენზინის იმპორტიორები</t>
  </si>
  <si>
    <t>მათ შორის: ექსპორტიორები</t>
  </si>
  <si>
    <t>სატრანსპორტო სესხები</t>
  </si>
  <si>
    <t>სამომხმარებლო სესხები</t>
  </si>
  <si>
    <t>სწრაფი სესხები (Pay Day Loans)</t>
  </si>
  <si>
    <t>იპოთეკური სესხები - დასრულებული უძრავი ქონების შეძენა</t>
  </si>
  <si>
    <t>იპოთეკური სესხები - მშენებლობა, მშენებლობის პროცესში მყოფი უძრავი ქონების შეძენა</t>
  </si>
  <si>
    <t>იპოთეკური სესხები - უძრავი ქონების რემონტისათვის</t>
  </si>
  <si>
    <t>საცალო ლომბარდული სესხები</t>
  </si>
  <si>
    <t>სტუდენტური სესხები</t>
  </si>
  <si>
    <t xml:space="preserve">კორპორატიული სეგმენტი </t>
  </si>
  <si>
    <t xml:space="preserve">მცირე და საშუალო სეგმენტი </t>
  </si>
  <si>
    <t>მიკრო სეგმენტი</t>
  </si>
  <si>
    <t xml:space="preserve">საცალო სეგმენტი </t>
  </si>
  <si>
    <t>სექტორები, საცალო პროდუქტები</t>
  </si>
  <si>
    <t>ცხრილი N6 - სასესხო პორტფელი სექტორების მიხედვით</t>
  </si>
  <si>
    <t>Sectors, retail products</t>
  </si>
  <si>
    <t>Oil Importers and Retailers</t>
  </si>
  <si>
    <t>i.a. Exporters</t>
  </si>
  <si>
    <t>Pay Day Loans</t>
  </si>
  <si>
    <t>For Housing Rennovations</t>
  </si>
  <si>
    <t>Student Loans</t>
  </si>
  <si>
    <t>Retail Pawn Shop Loans</t>
  </si>
  <si>
    <t>Wholesale Pawn Shop</t>
  </si>
  <si>
    <t>Corporate Segment</t>
  </si>
  <si>
    <t>SME Segment</t>
  </si>
  <si>
    <t>Micro Segment</t>
  </si>
  <si>
    <t>Retail Segment</t>
  </si>
  <si>
    <t>ECL (BANK)</t>
  </si>
  <si>
    <t>Amortised Cost</t>
  </si>
  <si>
    <t>Interest rate weighted by loan principal</t>
  </si>
  <si>
    <t>Average contract maturity on stock weighted by loan principal (month)</t>
  </si>
  <si>
    <t>Amortised cost of financial instruments overdue by 91 days and more</t>
  </si>
  <si>
    <t>Amortised cost of Stage 1 (BANK) financial instruments</t>
  </si>
  <si>
    <t>Amortised cost of Stage 2 (BANK) financial isntruments</t>
  </si>
  <si>
    <t>Amortised cost of Stage 3 (BANK) financial instruments</t>
  </si>
  <si>
    <t>Amortised cost of purchased or originated, credit-impaired (POCI) (BANK) financial instruments</t>
  </si>
  <si>
    <t>Real Estate Development</t>
  </si>
  <si>
    <t>წმინდა საკომისიო შემოსავალი მომსახურების მიხედვით</t>
  </si>
  <si>
    <t>მოგება გადასახადის გადახდამდე</t>
  </si>
  <si>
    <t>Net Fee and Commission Income from Services</t>
  </si>
  <si>
    <t>Net Income Before Taxes</t>
  </si>
  <si>
    <t>პაშაბანკი</t>
  </si>
  <si>
    <t>იშ ბანკ</t>
  </si>
  <si>
    <t>IS Bank</t>
  </si>
  <si>
    <t>უცხ. ვალუტა</t>
  </si>
  <si>
    <t>Current (Accounts) Deposits</t>
  </si>
  <si>
    <t>Demand Deposits</t>
  </si>
  <si>
    <t>Time Deposits</t>
  </si>
  <si>
    <t>Certificates of Deposit (CD)</t>
  </si>
  <si>
    <t>All Deposits</t>
  </si>
  <si>
    <t>Financial Sector Deposits</t>
  </si>
  <si>
    <t>NBG Deposits</t>
  </si>
  <si>
    <t>Commercial Banks Deposits</t>
  </si>
  <si>
    <t>Resident banks</t>
  </si>
  <si>
    <t>Non-resident banks</t>
  </si>
  <si>
    <t>Nonbank Financial Institutions Deposits</t>
  </si>
  <si>
    <t>Resident nonbank financial institutes</t>
  </si>
  <si>
    <t>Non-resident nonbank financial institutes</t>
  </si>
  <si>
    <t>Total Financial Sector Deposits</t>
  </si>
  <si>
    <t>Non-financial Sector Deposits</t>
  </si>
  <si>
    <t>Resident legal entitites</t>
  </si>
  <si>
    <t>Non-resident legal entities</t>
  </si>
  <si>
    <t>Resident individuals</t>
  </si>
  <si>
    <t>Non-resident individuals</t>
  </si>
  <si>
    <t>Total Non-financial Sector Deposits</t>
  </si>
  <si>
    <t>ათასი ლარი</t>
  </si>
  <si>
    <t>Consolidated</t>
  </si>
  <si>
    <t>Interbank Financial Instruments</t>
  </si>
  <si>
    <t>ბანკთაშორისი ფინანსური ინსტრუმენტები</t>
  </si>
  <si>
    <t>საკრედიტო პორტფელი (ბანკთაშორისი სესხების გარდა)</t>
  </si>
  <si>
    <t>Credit Portfolio (w/o Interbank financial instruments)</t>
  </si>
  <si>
    <t>Deposits of non-bank financial institutions</t>
  </si>
  <si>
    <t/>
  </si>
  <si>
    <t>პეივბანკი</t>
  </si>
  <si>
    <t>PaveBank</t>
  </si>
  <si>
    <t>ჰეშბანკი</t>
  </si>
  <si>
    <t>HashBank</t>
  </si>
  <si>
    <t>in 1000 GEL</t>
  </si>
  <si>
    <t>მთლიანი არასაპროცენტო ხარჯი</t>
  </si>
  <si>
    <t>Total non-Interest Expenses</t>
  </si>
  <si>
    <t>Non Interest Income/Expenses</t>
  </si>
  <si>
    <t>Interest Income/Expenses</t>
  </si>
  <si>
    <t>არასაპროცენტო შემოსავლები/ხარჯები</t>
  </si>
  <si>
    <t>საპროცენტო შემოსავლები/ხარჯები</t>
  </si>
  <si>
    <t>ცხრილი N 1 – კომერციული ბანკების/მიკრობანკების ფინანსური მონაცემები საბალანსო უწყისის მიხედვით</t>
  </si>
  <si>
    <t>ბანკის/მიკრობანკის დასახელება</t>
  </si>
  <si>
    <t>Name of The Bank/Microbank</t>
  </si>
  <si>
    <t>Income Statement Financial Data of Commercial Banks/Microbanks Operating in Georgia</t>
  </si>
  <si>
    <t xml:space="preserve">ცხრილი N 2 – კომერციული ბანკების/მიკრობანკების ფინანსური მონაცემები მოგება–ზარალის უწყისის მიხედვით </t>
  </si>
  <si>
    <t>Balance Sheet Financial Data of Commercial Banks/Microbanks Operating in Georgia</t>
  </si>
  <si>
    <t>მიკრობანკი ემბისი</t>
  </si>
  <si>
    <t>მიკრობანკი კრისტალი</t>
  </si>
  <si>
    <t>Microbank Crystal</t>
  </si>
  <si>
    <t>Microbank MBC</t>
  </si>
  <si>
    <t>ცხრილი N7 - სასესხო პორტფელის განაწილება</t>
  </si>
  <si>
    <t>Table N 7 - Credit portfolio distribution</t>
  </si>
  <si>
    <t>სესხების რაოდენობა</t>
  </si>
  <si>
    <t>წილი სესხების მთლიან რაოდენობაში</t>
  </si>
  <si>
    <t>წილი სესხების მთლიან მოცულობაში</t>
  </si>
  <si>
    <t>1 თვის ჩათვლით</t>
  </si>
  <si>
    <t>1 თვიდან 3 თვის ჩათვლით</t>
  </si>
  <si>
    <t>3 თვიდან 6 თვის ჩათვლით</t>
  </si>
  <si>
    <t>6 თვიდან 1 წლის ჩათვლით</t>
  </si>
  <si>
    <t>1 წლიდან 2 წლის ჩათვლით</t>
  </si>
  <si>
    <t>2 წლიდან 5 წლის ჩათვლით</t>
  </si>
  <si>
    <t>5 წლიდან 10 წლის ჩათვლით</t>
  </si>
  <si>
    <t>10 წელზე მეტი</t>
  </si>
  <si>
    <t>Up to 1 Month</t>
  </si>
  <si>
    <t>1-3 Months</t>
  </si>
  <si>
    <t>3-6 Months</t>
  </si>
  <si>
    <t>6-12 Months</t>
  </si>
  <si>
    <t>1-2 Years</t>
  </si>
  <si>
    <t>2-5 Years</t>
  </si>
  <si>
    <t>5-10Years</t>
  </si>
  <si>
    <t>more than 12 Years</t>
  </si>
  <si>
    <t xml:space="preserve">Total </t>
  </si>
  <si>
    <t>Number of Loans</t>
  </si>
  <si>
    <t>% of Total Number</t>
  </si>
  <si>
    <t>% of Total Amount</t>
  </si>
  <si>
    <t>by contract maturity</t>
  </si>
  <si>
    <t>საკონტრაქტო ვადიანობის მიხედვით</t>
  </si>
  <si>
    <t>up to 1,000 GEL</t>
  </si>
  <si>
    <t>1,000 - 2,000 GEL</t>
  </si>
  <si>
    <t>2,000 - 20,000 GEL</t>
  </si>
  <si>
    <t>20,000 - 50,000 GEL</t>
  </si>
  <si>
    <t>50,000 - 100,000 GEL</t>
  </si>
  <si>
    <t>100,000 - 500,000 GEL</t>
  </si>
  <si>
    <t>500,000 - 1,000,000 GEL</t>
  </si>
  <si>
    <t>1,000,000 - 2,000,000 GEL</t>
  </si>
  <si>
    <t>2,000,000 - 5,000,000 GEL</t>
  </si>
  <si>
    <t>more than 5,000,000 GEL</t>
  </si>
  <si>
    <t>by contract amount</t>
  </si>
  <si>
    <t>1 GELდან 1,000 GELს ჩათვლით</t>
  </si>
  <si>
    <t>1,000 GELდან 2,000 GELს ჩათვლით</t>
  </si>
  <si>
    <t>2,000 GELდან 20,000 GELს ჩათვლით</t>
  </si>
  <si>
    <t>20,000 GELდან 50,000 GELს ჩათვლით</t>
  </si>
  <si>
    <t>50,000 GELდან 100,000 GELს ჩათვლით</t>
  </si>
  <si>
    <t>100,000 GELდან 500,000 GELს ჩათვლით</t>
  </si>
  <si>
    <t>500,000 GELდან 1,000,000 GELს ჩათვლით</t>
  </si>
  <si>
    <t>1,000,000 GELდან 2,000,000 GELს ჩათვლით</t>
  </si>
  <si>
    <t>2,000,000 GELდან 5,000,000 GELს ჩათვლით</t>
  </si>
  <si>
    <t>5,000,000 ლარზე მეტი</t>
  </si>
  <si>
    <t>საკონტრაქტო თანხის მიხედვით</t>
  </si>
  <si>
    <t>0 % დან 5 % ჩათვლით</t>
  </si>
  <si>
    <t>5 % დან 10 % ჩათვლით</t>
  </si>
  <si>
    <t>10 % დან 15 % ჩათვლით</t>
  </si>
  <si>
    <t>15 % დან 20 % ჩათვლით</t>
  </si>
  <si>
    <t>20 % დან 25 % ჩათვლით</t>
  </si>
  <si>
    <t>25 % დან 30 % ჩათვლით</t>
  </si>
  <si>
    <t>30 % დან 35 % ჩათვლით</t>
  </si>
  <si>
    <t>35 % დან 40 % ჩათვლით</t>
  </si>
  <si>
    <t>40 % დან 45 % ჩათვლით</t>
  </si>
  <si>
    <t>45 % დან 50 % ჩათვლით</t>
  </si>
  <si>
    <t>50 % ზე მეტი</t>
  </si>
  <si>
    <t>საკონტრაქტო საპროცენტო განაკვეთის მიხედვით</t>
  </si>
  <si>
    <t>0%-5%</t>
  </si>
  <si>
    <t>5%-10%</t>
  </si>
  <si>
    <t>10%-15%</t>
  </si>
  <si>
    <t>15%-20%</t>
  </si>
  <si>
    <t>20%-25%</t>
  </si>
  <si>
    <t>25%-30%</t>
  </si>
  <si>
    <t>30%-35%</t>
  </si>
  <si>
    <t>35%-40%</t>
  </si>
  <si>
    <t>40%-45%</t>
  </si>
  <si>
    <t>45%-50%</t>
  </si>
  <si>
    <t>more than 50%</t>
  </si>
  <si>
    <t>by contract interest rate</t>
  </si>
  <si>
    <t>სესხების ძირი თანხის მოცულობა</t>
  </si>
  <si>
    <t>Principal Amount of Loans</t>
  </si>
  <si>
    <t>სხვაობა: საიჯარო მოთხოვნები, რომლებსაც ბანკი ვერ აკლასიფიცირებს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</si>
</sst>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_$_-;\-* #,##0.00_$_-;_-* &quot;-&quot;??_$_-;_-@_-"/>
    <numFmt numFmtId="165" formatCode="_(* #,##0_);_(* \(#,##0\);_(* &quot;-&quot;??_);_(@_)"/>
    <numFmt numFmtId="166" formatCode="#,##0,"/>
    <numFmt numFmtId="167" formatCode="dd\/mm\/yyyy\ \მ\დ\გ\ო\მ\ა\რ\ე\ო\ბ\ი\თ"/>
    <numFmt numFmtId="168" formatCode="&quot;as on &quot;\ mmmm\ dd\,\ yyyy"/>
    <numFmt numFmtId="169" formatCode="&quot;as of &quot;\ mmmm\ dd\,\ yyyy"/>
    <numFmt numFmtId="170" formatCode="_(* #,##0.0_);_(* \(#,##0.0\);_(* &quot;-&quot;??_);_(@_)"/>
    <numFmt numFmtId="171" formatCode="_-* #,##0_$_-;\-* #,##0_$_-;_-* &quot;-&quot;??_$_-;_-@_-"/>
  </numFmts>
  <fonts count="21" x14ac:knownFonts="1"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</font>
    <font>
      <b/>
      <u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164" fontId="6" fillId="0" borderId="0" applyFill="0" applyBorder="0" applyAlignment="0" applyProtection="0"/>
    <xf numFmtId="9" fontId="6" fillId="0" borderId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20">
    <xf numFmtId="0" fontId="0" fillId="0" borderId="0" xfId="0"/>
    <xf numFmtId="0" fontId="10" fillId="0" borderId="0" xfId="0" applyFont="1" applyFill="1"/>
    <xf numFmtId="0" fontId="10" fillId="0" borderId="0" xfId="0" applyFont="1"/>
    <xf numFmtId="0" fontId="10" fillId="0" borderId="0" xfId="0" applyFont="1" applyFill="1" applyBorder="1" applyAlignment="1" applyProtection="1">
      <alignment horizontal="right" vertical="center"/>
    </xf>
    <xf numFmtId="0" fontId="10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12" fillId="0" borderId="0" xfId="0" applyFont="1" applyProtection="1"/>
    <xf numFmtId="16" fontId="12" fillId="0" borderId="0" xfId="0" applyNumberFormat="1" applyFont="1" applyProtection="1"/>
    <xf numFmtId="0" fontId="12" fillId="0" borderId="4" xfId="0" applyFont="1" applyBorder="1" applyAlignment="1" applyProtection="1">
      <alignment horizontal="center" vertical="center" textRotation="90" wrapText="1"/>
    </xf>
    <xf numFmtId="0" fontId="12" fillId="0" borderId="3" xfId="0" applyFont="1" applyBorder="1" applyAlignment="1" applyProtection="1">
      <alignment horizontal="center" vertical="center" textRotation="90" wrapText="1"/>
    </xf>
    <xf numFmtId="0" fontId="12" fillId="0" borderId="5" xfId="0" applyFont="1" applyBorder="1" applyAlignment="1" applyProtection="1">
      <alignment horizontal="center" vertical="center" textRotation="90" wrapText="1"/>
    </xf>
    <xf numFmtId="0" fontId="12" fillId="0" borderId="0" xfId="0" applyFont="1" applyAlignment="1" applyProtection="1">
      <alignment wrapText="1"/>
    </xf>
    <xf numFmtId="10" fontId="10" fillId="2" borderId="6" xfId="2" applyNumberFormat="1" applyFont="1" applyFill="1" applyBorder="1" applyAlignment="1" applyProtection="1">
      <alignment horizontal="left"/>
    </xf>
    <xf numFmtId="10" fontId="13" fillId="2" borderId="7" xfId="3" applyNumberFormat="1" applyFont="1" applyFill="1" applyBorder="1" applyAlignment="1" applyProtection="1">
      <alignment horizontal="right"/>
    </xf>
    <xf numFmtId="10" fontId="13" fillId="2" borderId="2" xfId="3" applyNumberFormat="1" applyFont="1" applyFill="1" applyBorder="1" applyAlignment="1" applyProtection="1">
      <alignment horizontal="right"/>
    </xf>
    <xf numFmtId="10" fontId="10" fillId="0" borderId="6" xfId="2" applyNumberFormat="1" applyFont="1" applyFill="1" applyBorder="1" applyAlignment="1" applyProtection="1">
      <alignment horizontal="left"/>
    </xf>
    <xf numFmtId="10" fontId="13" fillId="0" borderId="7" xfId="3" applyNumberFormat="1" applyFont="1" applyFill="1" applyBorder="1" applyAlignment="1" applyProtection="1">
      <alignment horizontal="right"/>
    </xf>
    <xf numFmtId="10" fontId="13" fillId="0" borderId="2" xfId="3" applyNumberFormat="1" applyFont="1" applyFill="1" applyBorder="1" applyAlignment="1" applyProtection="1">
      <alignment horizontal="right"/>
    </xf>
    <xf numFmtId="1" fontId="9" fillId="0" borderId="8" xfId="2" applyNumberFormat="1" applyFont="1" applyFill="1" applyBorder="1" applyAlignment="1" applyProtection="1">
      <alignment horizontal="center" vertical="center"/>
    </xf>
    <xf numFmtId="10" fontId="9" fillId="0" borderId="9" xfId="2" applyNumberFormat="1" applyFont="1" applyFill="1" applyBorder="1" applyAlignment="1" applyProtection="1">
      <alignment horizontal="left"/>
    </xf>
    <xf numFmtId="10" fontId="14" fillId="0" borderId="8" xfId="3" applyNumberFormat="1" applyFont="1" applyFill="1" applyBorder="1" applyAlignment="1" applyProtection="1">
      <alignment horizontal="right"/>
    </xf>
    <xf numFmtId="10" fontId="14" fillId="0" borderId="10" xfId="3" applyNumberFormat="1" applyFont="1" applyFill="1" applyBorder="1" applyAlignment="1" applyProtection="1">
      <alignment horizontal="right"/>
    </xf>
    <xf numFmtId="10" fontId="14" fillId="0" borderId="9" xfId="3" applyNumberFormat="1" applyFont="1" applyFill="1" applyBorder="1" applyAlignment="1" applyProtection="1">
      <alignment horizontal="right"/>
    </xf>
    <xf numFmtId="165" fontId="7" fillId="0" borderId="0" xfId="1" applyNumberFormat="1" applyFont="1" applyProtection="1"/>
    <xf numFmtId="166" fontId="10" fillId="2" borderId="7" xfId="0" applyNumberFormat="1" applyFont="1" applyFill="1" applyBorder="1" applyAlignment="1" applyProtection="1">
      <alignment horizontal="right"/>
    </xf>
    <xf numFmtId="166" fontId="10" fillId="2" borderId="2" xfId="0" applyNumberFormat="1" applyFont="1" applyFill="1" applyBorder="1" applyAlignment="1" applyProtection="1">
      <alignment horizontal="right"/>
    </xf>
    <xf numFmtId="166" fontId="10" fillId="2" borderId="6" xfId="0" applyNumberFormat="1" applyFont="1" applyFill="1" applyBorder="1" applyAlignment="1" applyProtection="1">
      <alignment horizontal="right"/>
    </xf>
    <xf numFmtId="166" fontId="10" fillId="0" borderId="7" xfId="0" applyNumberFormat="1" applyFont="1" applyFill="1" applyBorder="1" applyAlignment="1" applyProtection="1">
      <alignment horizontal="right"/>
    </xf>
    <xf numFmtId="166" fontId="10" fillId="0" borderId="2" xfId="0" applyNumberFormat="1" applyFont="1" applyFill="1" applyBorder="1" applyAlignment="1" applyProtection="1">
      <alignment horizontal="right"/>
    </xf>
    <xf numFmtId="166" fontId="10" fillId="0" borderId="6" xfId="0" applyNumberFormat="1" applyFont="1" applyFill="1" applyBorder="1" applyAlignment="1" applyProtection="1">
      <alignment horizontal="right"/>
    </xf>
    <xf numFmtId="10" fontId="10" fillId="2" borderId="7" xfId="2" applyNumberFormat="1" applyFont="1" applyFill="1" applyBorder="1" applyAlignment="1" applyProtection="1">
      <alignment horizontal="right"/>
    </xf>
    <xf numFmtId="10" fontId="10" fillId="2" borderId="2" xfId="2" applyNumberFormat="1" applyFont="1" applyFill="1" applyBorder="1" applyAlignment="1" applyProtection="1">
      <alignment horizontal="right"/>
    </xf>
    <xf numFmtId="10" fontId="10" fillId="2" borderId="6" xfId="2" applyNumberFormat="1" applyFont="1" applyFill="1" applyBorder="1" applyAlignment="1" applyProtection="1">
      <alignment horizontal="right"/>
    </xf>
    <xf numFmtId="10" fontId="10" fillId="0" borderId="7" xfId="2" applyNumberFormat="1" applyFont="1" applyFill="1" applyBorder="1" applyAlignment="1" applyProtection="1">
      <alignment horizontal="right"/>
    </xf>
    <xf numFmtId="10" fontId="10" fillId="0" borderId="2" xfId="2" applyNumberFormat="1" applyFont="1" applyFill="1" applyBorder="1" applyAlignment="1" applyProtection="1">
      <alignment horizontal="right"/>
    </xf>
    <xf numFmtId="10" fontId="10" fillId="0" borderId="6" xfId="2" applyNumberFormat="1" applyFont="1" applyFill="1" applyBorder="1" applyAlignment="1" applyProtection="1">
      <alignment horizontal="right"/>
    </xf>
    <xf numFmtId="0" fontId="10" fillId="0" borderId="3" xfId="0" applyFont="1" applyBorder="1" applyAlignment="1" applyProtection="1">
      <alignment horizontal="center" vertical="center" textRotation="90" wrapText="1"/>
    </xf>
    <xf numFmtId="0" fontId="10" fillId="0" borderId="5" xfId="0" applyFont="1" applyBorder="1" applyAlignment="1" applyProtection="1">
      <alignment horizontal="center" vertical="center" textRotation="90" wrapText="1"/>
    </xf>
    <xf numFmtId="0" fontId="11" fillId="0" borderId="0" xfId="0" applyFont="1" applyProtection="1"/>
    <xf numFmtId="0" fontId="10" fillId="0" borderId="4" xfId="0" applyFont="1" applyBorder="1" applyAlignment="1" applyProtection="1">
      <alignment horizontal="center" vertical="center" textRotation="90" wrapText="1"/>
    </xf>
    <xf numFmtId="0" fontId="10" fillId="0" borderId="13" xfId="0" applyFont="1" applyBorder="1" applyAlignment="1" applyProtection="1">
      <alignment horizontal="center" vertical="center" textRotation="90" wrapText="1"/>
    </xf>
    <xf numFmtId="166" fontId="10" fillId="2" borderId="13" xfId="0" applyNumberFormat="1" applyFont="1" applyFill="1" applyBorder="1" applyAlignment="1" applyProtection="1">
      <alignment horizontal="right"/>
    </xf>
    <xf numFmtId="166" fontId="10" fillId="2" borderId="4" xfId="0" applyNumberFormat="1" applyFont="1" applyFill="1" applyBorder="1" applyAlignment="1" applyProtection="1">
      <alignment horizontal="right"/>
    </xf>
    <xf numFmtId="166" fontId="10" fillId="2" borderId="3" xfId="0" applyNumberFormat="1" applyFont="1" applyFill="1" applyBorder="1" applyAlignment="1" applyProtection="1">
      <alignment horizontal="right"/>
    </xf>
    <xf numFmtId="166" fontId="10" fillId="2" borderId="5" xfId="0" applyNumberFormat="1" applyFont="1" applyFill="1" applyBorder="1" applyAlignment="1" applyProtection="1">
      <alignment horizontal="right"/>
    </xf>
    <xf numFmtId="166" fontId="10" fillId="0" borderId="13" xfId="0" applyNumberFormat="1" applyFont="1" applyFill="1" applyBorder="1" applyAlignment="1" applyProtection="1">
      <alignment horizontal="right"/>
    </xf>
    <xf numFmtId="166" fontId="10" fillId="0" borderId="4" xfId="0" applyNumberFormat="1" applyFont="1" applyFill="1" applyBorder="1" applyAlignment="1" applyProtection="1">
      <alignment horizontal="right"/>
    </xf>
    <xf numFmtId="166" fontId="10" fillId="0" borderId="3" xfId="0" applyNumberFormat="1" applyFont="1" applyFill="1" applyBorder="1" applyAlignment="1" applyProtection="1">
      <alignment horizontal="right"/>
    </xf>
    <xf numFmtId="166" fontId="10" fillId="0" borderId="5" xfId="0" applyNumberFormat="1" applyFont="1" applyFill="1" applyBorder="1" applyAlignment="1" applyProtection="1">
      <alignment horizontal="right"/>
    </xf>
    <xf numFmtId="3" fontId="10" fillId="0" borderId="0" xfId="0" applyNumberFormat="1" applyFont="1" applyBorder="1" applyProtection="1"/>
    <xf numFmtId="0" fontId="10" fillId="0" borderId="0" xfId="0" applyFont="1" applyProtection="1"/>
    <xf numFmtId="0" fontId="10" fillId="0" borderId="0" xfId="0" applyFont="1" applyFill="1" applyProtection="1"/>
    <xf numFmtId="0" fontId="10" fillId="0" borderId="0" xfId="0" applyFont="1" applyFill="1" applyBorder="1" applyProtection="1"/>
    <xf numFmtId="0" fontId="9" fillId="0" borderId="0" xfId="0" applyFont="1" applyFill="1" applyBorder="1" applyAlignment="1" applyProtection="1">
      <alignment horizontal="left"/>
    </xf>
    <xf numFmtId="165" fontId="10" fillId="2" borderId="7" xfId="1" applyNumberFormat="1" applyFont="1" applyFill="1" applyBorder="1" applyAlignment="1" applyProtection="1">
      <alignment horizontal="center" vertical="center"/>
    </xf>
    <xf numFmtId="165" fontId="10" fillId="0" borderId="7" xfId="1" applyNumberFormat="1" applyFont="1" applyFill="1" applyBorder="1" applyAlignment="1" applyProtection="1">
      <alignment horizontal="center" vertical="center"/>
    </xf>
    <xf numFmtId="10" fontId="10" fillId="2" borderId="7" xfId="3" applyNumberFormat="1" applyFont="1" applyFill="1" applyBorder="1" applyAlignment="1" applyProtection="1">
      <alignment horizontal="right"/>
    </xf>
    <xf numFmtId="10" fontId="10" fillId="2" borderId="2" xfId="3" applyNumberFormat="1" applyFont="1" applyFill="1" applyBorder="1" applyAlignment="1" applyProtection="1">
      <alignment horizontal="right"/>
    </xf>
    <xf numFmtId="10" fontId="10" fillId="0" borderId="7" xfId="3" applyNumberFormat="1" applyFont="1" applyFill="1" applyBorder="1" applyAlignment="1" applyProtection="1">
      <alignment horizontal="right"/>
    </xf>
    <xf numFmtId="10" fontId="10" fillId="0" borderId="2" xfId="3" applyNumberFormat="1" applyFont="1" applyFill="1" applyBorder="1" applyAlignment="1" applyProtection="1">
      <alignment horizontal="right"/>
    </xf>
    <xf numFmtId="166" fontId="12" fillId="0" borderId="0" xfId="0" applyNumberFormat="1" applyFont="1" applyProtection="1"/>
    <xf numFmtId="0" fontId="12" fillId="0" borderId="0" xfId="0" applyFont="1" applyAlignment="1" applyProtection="1">
      <alignment horizontal="right"/>
    </xf>
    <xf numFmtId="15" fontId="12" fillId="0" borderId="0" xfId="0" applyNumberFormat="1" applyFont="1" applyProtection="1"/>
    <xf numFmtId="167" fontId="12" fillId="0" borderId="0" xfId="0" applyNumberFormat="1" applyFont="1" applyProtection="1"/>
    <xf numFmtId="168" fontId="12" fillId="0" borderId="0" xfId="0" applyNumberFormat="1" applyFont="1" applyProtection="1"/>
    <xf numFmtId="167" fontId="12" fillId="3" borderId="0" xfId="0" applyNumberFormat="1" applyFont="1" applyFill="1" applyProtection="1"/>
    <xf numFmtId="167" fontId="16" fillId="0" borderId="0" xfId="0" applyNumberFormat="1" applyFont="1" applyProtection="1"/>
    <xf numFmtId="166" fontId="10" fillId="0" borderId="25" xfId="0" applyNumberFormat="1" applyFont="1" applyFill="1" applyBorder="1" applyAlignment="1" applyProtection="1">
      <alignment horizontal="right"/>
    </xf>
    <xf numFmtId="166" fontId="10" fillId="2" borderId="25" xfId="0" applyNumberFormat="1" applyFont="1" applyFill="1" applyBorder="1" applyAlignment="1" applyProtection="1">
      <alignment horizontal="right"/>
    </xf>
    <xf numFmtId="10" fontId="12" fillId="0" borderId="2" xfId="2" applyNumberFormat="1" applyFont="1" applyBorder="1" applyProtection="1"/>
    <xf numFmtId="10" fontId="12" fillId="0" borderId="6" xfId="2" applyNumberFormat="1" applyFont="1" applyBorder="1" applyProtection="1"/>
    <xf numFmtId="10" fontId="12" fillId="2" borderId="2" xfId="2" applyNumberFormat="1" applyFont="1" applyFill="1" applyBorder="1" applyProtection="1"/>
    <xf numFmtId="10" fontId="12" fillId="2" borderId="6" xfId="2" applyNumberFormat="1" applyFont="1" applyFill="1" applyBorder="1" applyProtection="1"/>
    <xf numFmtId="0" fontId="16" fillId="0" borderId="0" xfId="0" applyFont="1" applyAlignment="1" applyProtection="1"/>
    <xf numFmtId="0" fontId="16" fillId="0" borderId="0" xfId="0" applyFont="1" applyAlignment="1" applyProtection="1">
      <alignment horizontal="left" indent="4"/>
    </xf>
    <xf numFmtId="169" fontId="16" fillId="0" borderId="0" xfId="0" applyNumberFormat="1" applyFont="1" applyProtection="1"/>
    <xf numFmtId="169" fontId="12" fillId="0" borderId="0" xfId="0" applyNumberFormat="1" applyFont="1" applyProtection="1"/>
    <xf numFmtId="0" fontId="12" fillId="0" borderId="0" xfId="0" applyFont="1" applyFill="1" applyProtection="1"/>
    <xf numFmtId="0" fontId="12" fillId="0" borderId="14" xfId="0" applyFont="1" applyBorder="1" applyAlignment="1" applyProtection="1"/>
    <xf numFmtId="0" fontId="12" fillId="0" borderId="15" xfId="0" applyFont="1" applyBorder="1" applyAlignment="1" applyProtection="1"/>
    <xf numFmtId="0" fontId="12" fillId="0" borderId="16" xfId="0" applyFont="1" applyBorder="1" applyAlignment="1" applyProtection="1"/>
    <xf numFmtId="0" fontId="12" fillId="0" borderId="20" xfId="0" applyFont="1" applyBorder="1" applyAlignment="1" applyProtection="1">
      <alignment horizontal="center" vertical="center" textRotation="90" wrapText="1"/>
    </xf>
    <xf numFmtId="0" fontId="12" fillId="0" borderId="28" xfId="0" applyFont="1" applyBorder="1" applyAlignment="1" applyProtection="1">
      <alignment horizontal="center" vertical="center" textRotation="90" wrapText="1"/>
    </xf>
    <xf numFmtId="0" fontId="12" fillId="0" borderId="18" xfId="0" applyFont="1" applyBorder="1" applyAlignment="1" applyProtection="1">
      <alignment horizontal="center" vertical="center" textRotation="90" wrapText="1"/>
    </xf>
    <xf numFmtId="166" fontId="10" fillId="4" borderId="2" xfId="0" applyNumberFormat="1" applyFont="1" applyFill="1" applyBorder="1" applyAlignment="1" applyProtection="1">
      <alignment horizontal="right"/>
    </xf>
    <xf numFmtId="14" fontId="12" fillId="0" borderId="0" xfId="0" applyNumberFormat="1" applyFont="1" applyProtection="1"/>
    <xf numFmtId="3" fontId="12" fillId="0" borderId="0" xfId="0" applyNumberFormat="1" applyFont="1" applyProtection="1"/>
    <xf numFmtId="0" fontId="17" fillId="0" borderId="0" xfId="0" applyFont="1"/>
    <xf numFmtId="0" fontId="10" fillId="0" borderId="0" xfId="20" applyFont="1"/>
    <xf numFmtId="0" fontId="9" fillId="0" borderId="3" xfId="0" applyFont="1" applyFill="1" applyBorder="1" applyAlignment="1">
      <alignment horizontal="left" indent="1"/>
    </xf>
    <xf numFmtId="0" fontId="9" fillId="0" borderId="3" xfId="0" applyFont="1" applyFill="1" applyBorder="1" applyAlignment="1" applyProtection="1">
      <alignment horizontal="left" indent="1"/>
    </xf>
    <xf numFmtId="0" fontId="10" fillId="0" borderId="3" xfId="0" applyFont="1" applyFill="1" applyBorder="1" applyAlignment="1" applyProtection="1">
      <alignment horizontal="left" indent="2"/>
    </xf>
    <xf numFmtId="0" fontId="10" fillId="0" borderId="3" xfId="0" applyFont="1" applyFill="1" applyBorder="1" applyAlignment="1" applyProtection="1">
      <alignment horizontal="left" indent="2"/>
      <protection locked="0"/>
    </xf>
    <xf numFmtId="0" fontId="10" fillId="0" borderId="3" xfId="0" applyFont="1" applyFill="1" applyBorder="1" applyAlignment="1">
      <alignment horizontal="left" wrapText="1" indent="2"/>
    </xf>
    <xf numFmtId="0" fontId="9" fillId="0" borderId="3" xfId="0" applyFont="1" applyFill="1" applyBorder="1" applyAlignment="1" applyProtection="1">
      <alignment horizontal="left"/>
    </xf>
    <xf numFmtId="0" fontId="9" fillId="0" borderId="3" xfId="0" applyFont="1" applyFill="1" applyBorder="1" applyAlignment="1">
      <alignment horizontal="left" indent="2"/>
    </xf>
    <xf numFmtId="0" fontId="9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left"/>
    </xf>
    <xf numFmtId="0" fontId="10" fillId="0" borderId="0" xfId="20" applyFont="1" applyProtection="1"/>
    <xf numFmtId="0" fontId="12" fillId="0" borderId="3" xfId="21" applyFont="1" applyFill="1" applyBorder="1"/>
    <xf numFmtId="0" fontId="15" fillId="0" borderId="3" xfId="21" applyFont="1" applyFill="1" applyBorder="1"/>
    <xf numFmtId="0" fontId="12" fillId="0" borderId="3" xfId="21" applyFont="1" applyFill="1" applyBorder="1" applyAlignment="1">
      <alignment horizontal="left" indent="2"/>
    </xf>
    <xf numFmtId="10" fontId="17" fillId="0" borderId="3" xfId="22" applyNumberFormat="1" applyFont="1" applyBorder="1"/>
    <xf numFmtId="170" fontId="17" fillId="0" borderId="3" xfId="23" applyNumberFormat="1" applyFont="1" applyBorder="1"/>
    <xf numFmtId="0" fontId="12" fillId="0" borderId="0" xfId="21" applyFont="1"/>
    <xf numFmtId="0" fontId="17" fillId="0" borderId="3" xfId="21" applyNumberFormat="1" applyFont="1" applyFill="1" applyBorder="1" applyAlignment="1">
      <alignment horizontal="center" vertical="center" wrapText="1"/>
    </xf>
    <xf numFmtId="10" fontId="12" fillId="0" borderId="3" xfId="21" applyNumberFormat="1" applyFont="1" applyBorder="1"/>
    <xf numFmtId="0" fontId="15" fillId="0" borderId="0" xfId="0" applyFont="1" applyAlignment="1">
      <alignment horizontal="left" vertical="center"/>
    </xf>
    <xf numFmtId="0" fontId="12" fillId="0" borderId="3" xfId="21" applyFont="1" applyFill="1" applyBorder="1" applyAlignment="1">
      <alignment horizontal="left" indent="1"/>
    </xf>
    <xf numFmtId="10" fontId="12" fillId="0" borderId="3" xfId="21" applyNumberFormat="1" applyFont="1" applyFill="1" applyBorder="1"/>
    <xf numFmtId="10" fontId="17" fillId="0" borderId="3" xfId="22" applyNumberFormat="1" applyFont="1" applyFill="1" applyBorder="1"/>
    <xf numFmtId="170" fontId="17" fillId="0" borderId="3" xfId="23" applyNumberFormat="1" applyFont="1" applyFill="1" applyBorder="1"/>
    <xf numFmtId="0" fontId="12" fillId="0" borderId="0" xfId="21" applyFont="1" applyFill="1"/>
    <xf numFmtId="1" fontId="9" fillId="6" borderId="8" xfId="2" applyNumberFormat="1" applyFont="1" applyFill="1" applyBorder="1" applyAlignment="1" applyProtection="1">
      <alignment horizontal="center" vertical="center"/>
    </xf>
    <xf numFmtId="10" fontId="9" fillId="6" borderId="9" xfId="2" applyNumberFormat="1" applyFont="1" applyFill="1" applyBorder="1" applyAlignment="1" applyProtection="1">
      <alignment horizontal="left"/>
    </xf>
    <xf numFmtId="166" fontId="9" fillId="6" borderId="8" xfId="0" applyNumberFormat="1" applyFont="1" applyFill="1" applyBorder="1" applyAlignment="1" applyProtection="1">
      <alignment horizontal="right"/>
    </xf>
    <xf numFmtId="10" fontId="15" fillId="6" borderId="11" xfId="2" applyNumberFormat="1" applyFont="1" applyFill="1" applyBorder="1" applyProtection="1"/>
    <xf numFmtId="10" fontId="15" fillId="6" borderId="12" xfId="2" applyNumberFormat="1" applyFont="1" applyFill="1" applyBorder="1" applyProtection="1"/>
    <xf numFmtId="165" fontId="10" fillId="6" borderId="7" xfId="1" applyNumberFormat="1" applyFont="1" applyFill="1" applyBorder="1" applyAlignment="1" applyProtection="1">
      <alignment horizontal="center" vertical="center"/>
    </xf>
    <xf numFmtId="10" fontId="9" fillId="6" borderId="6" xfId="2" applyNumberFormat="1" applyFont="1" applyFill="1" applyBorder="1" applyAlignment="1" applyProtection="1">
      <alignment horizontal="left"/>
    </xf>
    <xf numFmtId="166" fontId="9" fillId="6" borderId="7" xfId="0" applyNumberFormat="1" applyFont="1" applyFill="1" applyBorder="1" applyAlignment="1" applyProtection="1">
      <alignment horizontal="right"/>
    </xf>
    <xf numFmtId="166" fontId="9" fillId="6" borderId="2" xfId="0" applyNumberFormat="1" applyFont="1" applyFill="1" applyBorder="1" applyAlignment="1" applyProtection="1">
      <alignment horizontal="right"/>
    </xf>
    <xf numFmtId="166" fontId="9" fillId="6" borderId="6" xfId="0" applyNumberFormat="1" applyFont="1" applyFill="1" applyBorder="1" applyAlignment="1" applyProtection="1">
      <alignment horizontal="right"/>
    </xf>
    <xf numFmtId="166" fontId="9" fillId="6" borderId="26" xfId="0" applyNumberFormat="1" applyFont="1" applyFill="1" applyBorder="1" applyAlignment="1" applyProtection="1">
      <alignment horizontal="right"/>
    </xf>
    <xf numFmtId="10" fontId="15" fillId="6" borderId="1" xfId="2" applyNumberFormat="1" applyFont="1" applyFill="1" applyBorder="1" applyProtection="1"/>
    <xf numFmtId="10" fontId="15" fillId="6" borderId="27" xfId="2" applyNumberFormat="1" applyFont="1" applyFill="1" applyBorder="1" applyProtection="1"/>
    <xf numFmtId="1" fontId="9" fillId="0" borderId="0" xfId="2" applyNumberFormat="1" applyFont="1" applyFill="1" applyBorder="1" applyAlignment="1" applyProtection="1">
      <alignment horizontal="center" vertical="center"/>
    </xf>
    <xf numFmtId="10" fontId="9" fillId="0" borderId="0" xfId="2" applyNumberFormat="1" applyFont="1" applyFill="1" applyBorder="1" applyAlignment="1" applyProtection="1">
      <alignment horizontal="left"/>
    </xf>
    <xf numFmtId="10" fontId="14" fillId="0" borderId="0" xfId="3" applyNumberFormat="1" applyFont="1" applyFill="1" applyBorder="1" applyAlignment="1" applyProtection="1">
      <alignment horizontal="right"/>
    </xf>
    <xf numFmtId="165" fontId="9" fillId="5" borderId="7" xfId="1" applyNumberFormat="1" applyFont="1" applyFill="1" applyBorder="1" applyAlignment="1" applyProtection="1">
      <alignment horizontal="center" vertical="center"/>
    </xf>
    <xf numFmtId="10" fontId="9" fillId="5" borderId="6" xfId="2" applyNumberFormat="1" applyFont="1" applyFill="1" applyBorder="1" applyAlignment="1" applyProtection="1">
      <alignment horizontal="left"/>
    </xf>
    <xf numFmtId="166" fontId="9" fillId="5" borderId="24" xfId="0" applyNumberFormat="1" applyFont="1" applyFill="1" applyBorder="1" applyAlignment="1" applyProtection="1">
      <alignment horizontal="right"/>
    </xf>
    <xf numFmtId="165" fontId="9" fillId="6" borderId="7" xfId="1" applyNumberFormat="1" applyFont="1" applyFill="1" applyBorder="1" applyAlignment="1" applyProtection="1">
      <alignment horizontal="center" vertical="center"/>
    </xf>
    <xf numFmtId="166" fontId="9" fillId="6" borderId="13" xfId="0" applyNumberFormat="1" applyFont="1" applyFill="1" applyBorder="1" applyAlignment="1" applyProtection="1">
      <alignment horizontal="right"/>
    </xf>
    <xf numFmtId="166" fontId="9" fillId="6" borderId="4" xfId="0" applyNumberFormat="1" applyFont="1" applyFill="1" applyBorder="1" applyAlignment="1" applyProtection="1">
      <alignment horizontal="right"/>
    </xf>
    <xf numFmtId="166" fontId="9" fillId="6" borderId="3" xfId="0" applyNumberFormat="1" applyFont="1" applyFill="1" applyBorder="1" applyAlignment="1" applyProtection="1">
      <alignment horizontal="right"/>
    </xf>
    <xf numFmtId="166" fontId="9" fillId="6" borderId="5" xfId="0" applyNumberFormat="1" applyFont="1" applyFill="1" applyBorder="1" applyAlignment="1" applyProtection="1">
      <alignment horizontal="right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38" fontId="18" fillId="6" borderId="13" xfId="0" applyNumberFormat="1" applyFont="1" applyFill="1" applyBorder="1" applyAlignment="1" applyProtection="1">
      <alignment horizontal="center"/>
      <protection locked="0"/>
    </xf>
    <xf numFmtId="38" fontId="1" fillId="6" borderId="32" xfId="0" applyNumberFormat="1" applyFont="1" applyFill="1" applyBorder="1" applyAlignment="1" applyProtection="1">
      <protection locked="0"/>
    </xf>
    <xf numFmtId="166" fontId="10" fillId="0" borderId="3" xfId="1" applyNumberFormat="1" applyFont="1" applyFill="1" applyBorder="1" applyAlignment="1" applyProtection="1">
      <alignment horizontal="right"/>
      <protection locked="0"/>
    </xf>
    <xf numFmtId="166" fontId="9" fillId="7" borderId="3" xfId="1" applyNumberFormat="1" applyFont="1" applyFill="1" applyBorder="1" applyAlignment="1">
      <alignment horizontal="right"/>
    </xf>
    <xf numFmtId="166" fontId="10" fillId="7" borderId="3" xfId="1" applyNumberFormat="1" applyFont="1" applyFill="1" applyBorder="1" applyAlignment="1">
      <alignment horizontal="right"/>
    </xf>
    <xf numFmtId="166" fontId="1" fillId="6" borderId="32" xfId="1" applyNumberFormat="1" applyFont="1" applyFill="1" applyBorder="1" applyAlignment="1" applyProtection="1">
      <alignment horizontal="right"/>
      <protection locked="0"/>
    </xf>
    <xf numFmtId="166" fontId="18" fillId="6" borderId="13" xfId="1" applyNumberFormat="1" applyFont="1" applyFill="1" applyBorder="1" applyAlignment="1" applyProtection="1">
      <alignment horizontal="right"/>
      <protection locked="0"/>
    </xf>
    <xf numFmtId="166" fontId="10" fillId="7" borderId="3" xfId="1" applyNumberFormat="1" applyFont="1" applyFill="1" applyBorder="1" applyAlignment="1" applyProtection="1">
      <alignment horizontal="right"/>
      <protection locked="0"/>
    </xf>
    <xf numFmtId="166" fontId="10" fillId="7" borderId="3" xfId="1" applyNumberFormat="1" applyFont="1" applyFill="1" applyBorder="1" applyAlignment="1" applyProtection="1">
      <alignment horizontal="right"/>
    </xf>
    <xf numFmtId="0" fontId="10" fillId="0" borderId="36" xfId="0" applyFont="1" applyFill="1" applyBorder="1" applyAlignment="1" applyProtection="1">
      <alignment horizontal="left" indent="1"/>
    </xf>
    <xf numFmtId="0" fontId="10" fillId="0" borderId="37" xfId="0" applyFont="1" applyFill="1" applyBorder="1" applyAlignment="1" applyProtection="1">
      <alignment horizontal="left" indent="1"/>
    </xf>
    <xf numFmtId="0" fontId="9" fillId="2" borderId="3" xfId="0" applyFont="1" applyFill="1" applyBorder="1" applyAlignment="1">
      <alignment horizontal="left"/>
    </xf>
    <xf numFmtId="166" fontId="9" fillId="2" borderId="3" xfId="1" applyNumberFormat="1" applyFont="1" applyFill="1" applyBorder="1" applyAlignment="1">
      <alignment horizontal="right"/>
    </xf>
    <xf numFmtId="166" fontId="12" fillId="0" borderId="28" xfId="21" applyNumberFormat="1" applyFont="1" applyBorder="1"/>
    <xf numFmtId="166" fontId="12" fillId="0" borderId="3" xfId="21" applyNumberFormat="1" applyFont="1" applyBorder="1"/>
    <xf numFmtId="166" fontId="12" fillId="0" borderId="28" xfId="21" applyNumberFormat="1" applyFont="1" applyFill="1" applyBorder="1"/>
    <xf numFmtId="166" fontId="12" fillId="0" borderId="3" xfId="21" applyNumberFormat="1" applyFont="1" applyFill="1" applyBorder="1"/>
    <xf numFmtId="166" fontId="17" fillId="0" borderId="3" xfId="23" applyNumberFormat="1" applyFont="1" applyBorder="1"/>
    <xf numFmtId="166" fontId="17" fillId="0" borderId="3" xfId="23" applyNumberFormat="1" applyFont="1" applyFill="1" applyBorder="1"/>
    <xf numFmtId="0" fontId="12" fillId="0" borderId="29" xfId="0" applyFont="1" applyBorder="1" applyAlignment="1" applyProtection="1"/>
    <xf numFmtId="0" fontId="12" fillId="0" borderId="0" xfId="21" applyFont="1" applyAlignment="1">
      <alignment horizontal="right"/>
    </xf>
    <xf numFmtId="164" fontId="6" fillId="0" borderId="0" xfId="1" applyBorder="1"/>
    <xf numFmtId="166" fontId="9" fillId="6" borderId="29" xfId="0" applyNumberFormat="1" applyFont="1" applyFill="1" applyBorder="1" applyAlignment="1" applyProtection="1">
      <alignment horizontal="right"/>
    </xf>
    <xf numFmtId="166" fontId="9" fillId="6" borderId="11" xfId="0" applyNumberFormat="1" applyFont="1" applyFill="1" applyBorder="1" applyAlignment="1" applyProtection="1">
      <alignment horizontal="right"/>
    </xf>
    <xf numFmtId="166" fontId="9" fillId="6" borderId="12" xfId="0" applyNumberFormat="1" applyFont="1" applyFill="1" applyBorder="1" applyAlignment="1" applyProtection="1">
      <alignment horizontal="right"/>
    </xf>
    <xf numFmtId="166" fontId="9" fillId="6" borderId="42" xfId="0" applyNumberFormat="1" applyFont="1" applyFill="1" applyBorder="1" applyAlignment="1" applyProtection="1">
      <alignment horizontal="right"/>
    </xf>
    <xf numFmtId="166" fontId="9" fillId="6" borderId="10" xfId="0" applyNumberFormat="1" applyFont="1" applyFill="1" applyBorder="1" applyAlignment="1" applyProtection="1">
      <alignment horizontal="right"/>
    </xf>
    <xf numFmtId="171" fontId="6" fillId="0" borderId="0" xfId="1" applyNumberFormat="1"/>
    <xf numFmtId="167" fontId="9" fillId="0" borderId="0" xfId="0" applyNumberFormat="1" applyFont="1" applyProtection="1"/>
    <xf numFmtId="169" fontId="9" fillId="0" borderId="0" xfId="0" applyNumberFormat="1" applyFont="1" applyProtection="1"/>
    <xf numFmtId="0" fontId="12" fillId="0" borderId="3" xfId="0" applyFont="1" applyFill="1" applyBorder="1"/>
    <xf numFmtId="3" fontId="12" fillId="0" borderId="3" xfId="0" applyNumberFormat="1" applyFont="1" applyBorder="1"/>
    <xf numFmtId="10" fontId="12" fillId="0" borderId="3" xfId="0" applyNumberFormat="1" applyFont="1" applyBorder="1"/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2" fillId="0" borderId="29" xfId="0" applyFont="1" applyBorder="1" applyAlignment="1" applyProtection="1">
      <alignment horizontal="center"/>
    </xf>
    <xf numFmtId="0" fontId="12" fillId="0" borderId="11" xfId="0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0" fillId="0" borderId="17" xfId="0" applyFont="1" applyBorder="1" applyAlignment="1" applyProtection="1">
      <alignment horizontal="center" vertical="center" textRotation="90" wrapText="1"/>
    </xf>
    <xf numFmtId="0" fontId="10" fillId="0" borderId="18" xfId="0" applyFont="1" applyBorder="1" applyAlignment="1" applyProtection="1">
      <alignment horizontal="center" vertical="center" textRotation="90" wrapText="1"/>
    </xf>
    <xf numFmtId="0" fontId="12" fillId="0" borderId="14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textRotation="90" wrapText="1"/>
    </xf>
    <xf numFmtId="0" fontId="12" fillId="0" borderId="13" xfId="0" applyFont="1" applyBorder="1" applyAlignment="1" applyProtection="1">
      <alignment horizontal="center" vertical="center" textRotation="90" wrapText="1"/>
    </xf>
    <xf numFmtId="0" fontId="10" fillId="0" borderId="14" xfId="0" applyFont="1" applyBorder="1" applyAlignment="1" applyProtection="1">
      <alignment horizontal="center"/>
    </xf>
    <xf numFmtId="0" fontId="10" fillId="0" borderId="15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10" fillId="0" borderId="38" xfId="0" applyFont="1" applyBorder="1" applyAlignment="1" applyProtection="1">
      <alignment horizontal="center" vertical="center" textRotation="90" wrapText="1"/>
    </xf>
    <xf numFmtId="0" fontId="10" fillId="0" borderId="28" xfId="0" applyFont="1" applyBorder="1" applyAlignment="1" applyProtection="1">
      <alignment horizontal="center" vertical="center" textRotation="90" wrapText="1"/>
    </xf>
    <xf numFmtId="0" fontId="10" fillId="0" borderId="40" xfId="0" applyFont="1" applyBorder="1" applyAlignment="1" applyProtection="1">
      <alignment horizontal="center"/>
    </xf>
    <xf numFmtId="0" fontId="10" fillId="0" borderId="41" xfId="0" applyFont="1" applyBorder="1" applyAlignment="1" applyProtection="1">
      <alignment horizontal="center"/>
    </xf>
    <xf numFmtId="0" fontId="10" fillId="0" borderId="39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 vertical="center" textRotation="90" wrapText="1"/>
    </xf>
    <xf numFmtId="0" fontId="10" fillId="0" borderId="5" xfId="0" applyFont="1" applyBorder="1" applyAlignment="1" applyProtection="1">
      <alignment horizontal="center" vertical="center" textRotation="90" wrapText="1"/>
    </xf>
    <xf numFmtId="0" fontId="10" fillId="0" borderId="15" xfId="0" applyFont="1" applyBorder="1" applyAlignment="1" applyProtection="1">
      <alignment horizontal="center" vertical="center" textRotation="90" wrapText="1"/>
    </xf>
    <xf numFmtId="0" fontId="10" fillId="0" borderId="3" xfId="0" applyFont="1" applyBorder="1" applyAlignment="1" applyProtection="1">
      <alignment horizontal="center" vertical="center" textRotation="90" wrapText="1"/>
    </xf>
    <xf numFmtId="0" fontId="12" fillId="0" borderId="21" xfId="0" applyFont="1" applyBorder="1" applyAlignment="1" applyProtection="1">
      <alignment horizontal="center"/>
    </xf>
    <xf numFmtId="0" fontId="12" fillId="0" borderId="22" xfId="0" applyFont="1" applyBorder="1" applyAlignment="1" applyProtection="1">
      <alignment horizontal="center"/>
    </xf>
    <xf numFmtId="0" fontId="12" fillId="0" borderId="34" xfId="0" applyFont="1" applyBorder="1" applyAlignment="1" applyProtection="1">
      <alignment horizontal="center"/>
    </xf>
    <xf numFmtId="0" fontId="10" fillId="0" borderId="21" xfId="0" applyFont="1" applyBorder="1" applyAlignment="1" applyProtection="1">
      <alignment horizontal="center"/>
    </xf>
    <xf numFmtId="0" fontId="10" fillId="0" borderId="2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/>
    </xf>
    <xf numFmtId="0" fontId="19" fillId="0" borderId="31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 applyProtection="1">
      <alignment horizontal="left" vertical="center" indent="1"/>
    </xf>
    <xf numFmtId="0" fontId="10" fillId="0" borderId="36" xfId="0" applyFont="1" applyFill="1" applyBorder="1" applyAlignment="1" applyProtection="1">
      <alignment horizontal="left" vertical="center" indent="1"/>
    </xf>
    <xf numFmtId="0" fontId="12" fillId="0" borderId="3" xfId="21" applyFont="1" applyBorder="1" applyAlignment="1">
      <alignment horizontal="center" vertical="center" wrapText="1"/>
    </xf>
    <xf numFmtId="0" fontId="15" fillId="0" borderId="3" xfId="21" applyFont="1" applyFill="1" applyBorder="1" applyAlignment="1">
      <alignment horizontal="center" vertical="center"/>
    </xf>
    <xf numFmtId="0" fontId="12" fillId="0" borderId="3" xfId="21" applyFont="1" applyFill="1" applyBorder="1" applyAlignment="1">
      <alignment horizontal="center" vertical="center" wrapText="1"/>
    </xf>
  </cellXfs>
  <cellStyles count="24">
    <cellStyle name="Comma" xfId="1" builtinId="3"/>
    <cellStyle name="Comma 2" xfId="5"/>
    <cellStyle name="Comma 2 2" xfId="9"/>
    <cellStyle name="Comma 3" xfId="10"/>
    <cellStyle name="Comma 3 2" xfId="16"/>
    <cellStyle name="Comma 4" xfId="13"/>
    <cellStyle name="Comma 5" xfId="15"/>
    <cellStyle name="Comma 6" xfId="23"/>
    <cellStyle name="Normal" xfId="0" builtinId="0"/>
    <cellStyle name="Normal 10" xfId="7"/>
    <cellStyle name="Normal 11" xfId="18"/>
    <cellStyle name="Normal 2" xfId="4"/>
    <cellStyle name="Normal 2 2" xfId="6"/>
    <cellStyle name="Normal 3" xfId="12"/>
    <cellStyle name="Normal 4" xfId="14"/>
    <cellStyle name="Normal 4 2" xfId="11"/>
    <cellStyle name="Normal 4 2 2" xfId="17"/>
    <cellStyle name="Normal 5" xfId="21"/>
    <cellStyle name="Normal_RC-D 2" xfId="20"/>
    <cellStyle name="Percent" xfId="2" builtinId="5"/>
    <cellStyle name="Percent 2" xfId="8"/>
    <cellStyle name="Percent 2 2" xfId="3"/>
    <cellStyle name="Percent 2 3" xfId="19"/>
    <cellStyle name="Percent 3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pnadzem\AppData\Local\Microsoft\Windows\INetCache\Content.Outlook\TRKG25IM\FINAL%20Forms\FINREP%20Supplemental%20Form%20-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LD-A"/>
      <sheetName val="LD-D"/>
      <sheetName val="LD-AD"/>
      <sheetName val="Validation"/>
      <sheetName val="RCS"/>
      <sheetName val="CI"/>
      <sheetName val="Countries"/>
      <sheetName val="Currency Codes"/>
      <sheetName val="Rating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0</v>
          </cell>
        </row>
        <row r="4">
          <cell r="A4">
            <v>1</v>
          </cell>
        </row>
        <row r="8">
          <cell r="A8">
            <v>1</v>
          </cell>
          <cell r="B8">
            <v>0</v>
          </cell>
          <cell r="C8">
            <v>1</v>
          </cell>
          <cell r="D8">
            <v>1</v>
          </cell>
          <cell r="E8">
            <v>1</v>
          </cell>
          <cell r="F8">
            <v>0</v>
          </cell>
        </row>
        <row r="9">
          <cell r="A9">
            <v>2</v>
          </cell>
          <cell r="B9">
            <v>1</v>
          </cell>
          <cell r="C9">
            <v>2</v>
          </cell>
          <cell r="D9">
            <v>0</v>
          </cell>
          <cell r="E9">
            <v>0</v>
          </cell>
          <cell r="F9">
            <v>1</v>
          </cell>
        </row>
        <row r="10">
          <cell r="A10">
            <v>3</v>
          </cell>
          <cell r="B10">
            <v>2</v>
          </cell>
          <cell r="C10">
            <v>3</v>
          </cell>
          <cell r="F10">
            <v>2</v>
          </cell>
        </row>
        <row r="11">
          <cell r="A11">
            <v>4</v>
          </cell>
          <cell r="B11">
            <v>3</v>
          </cell>
          <cell r="C11">
            <v>4</v>
          </cell>
        </row>
        <row r="12">
          <cell r="A12">
            <v>5</v>
          </cell>
          <cell r="C12">
            <v>5</v>
          </cell>
        </row>
        <row r="13">
          <cell r="A13">
            <v>6</v>
          </cell>
          <cell r="C13">
            <v>6</v>
          </cell>
        </row>
        <row r="14">
          <cell r="C14">
            <v>7</v>
          </cell>
        </row>
        <row r="15">
          <cell r="C15">
            <v>8</v>
          </cell>
        </row>
        <row r="16">
          <cell r="C16">
            <v>9</v>
          </cell>
        </row>
      </sheetData>
      <sheetData sheetId="5" refreshError="1"/>
      <sheetData sheetId="6" refreshError="1"/>
      <sheetData sheetId="7">
        <row r="3">
          <cell r="A3" t="str">
            <v>AF</v>
          </cell>
        </row>
        <row r="4">
          <cell r="A4" t="str">
            <v>AX</v>
          </cell>
        </row>
        <row r="5">
          <cell r="A5" t="str">
            <v>AL</v>
          </cell>
        </row>
        <row r="6">
          <cell r="A6" t="str">
            <v>DZ</v>
          </cell>
        </row>
        <row r="7">
          <cell r="A7" t="str">
            <v>AS</v>
          </cell>
        </row>
        <row r="8">
          <cell r="A8" t="str">
            <v>AD</v>
          </cell>
        </row>
        <row r="9">
          <cell r="A9" t="str">
            <v>AO</v>
          </cell>
        </row>
        <row r="10">
          <cell r="A10" t="str">
            <v>AI</v>
          </cell>
        </row>
        <row r="11">
          <cell r="A11" t="str">
            <v>AQ</v>
          </cell>
        </row>
        <row r="12">
          <cell r="A12" t="str">
            <v>AG</v>
          </cell>
        </row>
        <row r="13">
          <cell r="A13" t="str">
            <v>AR</v>
          </cell>
        </row>
        <row r="14">
          <cell r="A14" t="str">
            <v>AM</v>
          </cell>
        </row>
        <row r="15">
          <cell r="A15" t="str">
            <v>AW</v>
          </cell>
        </row>
        <row r="16">
          <cell r="A16" t="str">
            <v>AC</v>
          </cell>
        </row>
        <row r="17">
          <cell r="A17" t="str">
            <v>AU</v>
          </cell>
        </row>
        <row r="18">
          <cell r="A18" t="str">
            <v>AT</v>
          </cell>
        </row>
        <row r="19">
          <cell r="A19" t="str">
            <v>AZ</v>
          </cell>
        </row>
        <row r="20">
          <cell r="A20" t="str">
            <v>BS</v>
          </cell>
        </row>
        <row r="21">
          <cell r="A21" t="str">
            <v>BH</v>
          </cell>
        </row>
        <row r="22">
          <cell r="A22" t="str">
            <v>BD</v>
          </cell>
        </row>
        <row r="23">
          <cell r="A23" t="str">
            <v>BB</v>
          </cell>
        </row>
        <row r="24">
          <cell r="A24" t="str">
            <v>BY</v>
          </cell>
        </row>
        <row r="25">
          <cell r="A25" t="str">
            <v>BE</v>
          </cell>
        </row>
        <row r="26">
          <cell r="A26" t="str">
            <v>BZ</v>
          </cell>
        </row>
        <row r="27">
          <cell r="A27" t="str">
            <v>BJ</v>
          </cell>
        </row>
        <row r="28">
          <cell r="A28" t="str">
            <v>BM</v>
          </cell>
        </row>
        <row r="29">
          <cell r="A29" t="str">
            <v>BT</v>
          </cell>
        </row>
        <row r="30">
          <cell r="A30" t="str">
            <v>BO</v>
          </cell>
        </row>
        <row r="31">
          <cell r="A31" t="str">
            <v>BA</v>
          </cell>
        </row>
        <row r="32">
          <cell r="A32" t="str">
            <v>BW</v>
          </cell>
        </row>
        <row r="33">
          <cell r="A33" t="str">
            <v>BV</v>
          </cell>
        </row>
        <row r="34">
          <cell r="A34" t="str">
            <v>BR</v>
          </cell>
        </row>
        <row r="35">
          <cell r="A35" t="str">
            <v>IO</v>
          </cell>
        </row>
        <row r="36">
          <cell r="A36" t="str">
            <v>VG</v>
          </cell>
        </row>
        <row r="37">
          <cell r="A37" t="str">
            <v>BN</v>
          </cell>
        </row>
        <row r="38">
          <cell r="A38" t="str">
            <v>BG</v>
          </cell>
        </row>
        <row r="39">
          <cell r="A39" t="str">
            <v>BF</v>
          </cell>
        </row>
        <row r="40">
          <cell r="A40" t="str">
            <v>BI</v>
          </cell>
        </row>
        <row r="41">
          <cell r="A41" t="str">
            <v>KH</v>
          </cell>
        </row>
        <row r="42">
          <cell r="A42" t="str">
            <v>CM</v>
          </cell>
        </row>
        <row r="43">
          <cell r="A43" t="str">
            <v>CA</v>
          </cell>
        </row>
        <row r="44">
          <cell r="A44" t="str">
            <v>CV</v>
          </cell>
        </row>
        <row r="45">
          <cell r="A45" t="str">
            <v>KY</v>
          </cell>
        </row>
        <row r="46">
          <cell r="A46" t="str">
            <v>CF</v>
          </cell>
        </row>
        <row r="47">
          <cell r="A47" t="str">
            <v>TD</v>
          </cell>
        </row>
        <row r="48">
          <cell r="A48" t="str">
            <v>CL</v>
          </cell>
        </row>
        <row r="49">
          <cell r="A49" t="str">
            <v>CN</v>
          </cell>
        </row>
        <row r="50">
          <cell r="A50" t="str">
            <v>CX</v>
          </cell>
        </row>
        <row r="51">
          <cell r="A51" t="str">
            <v>CC</v>
          </cell>
        </row>
        <row r="52">
          <cell r="A52" t="str">
            <v>CO</v>
          </cell>
        </row>
        <row r="53">
          <cell r="A53" t="str">
            <v>KM</v>
          </cell>
        </row>
        <row r="54">
          <cell r="A54" t="str">
            <v>CG</v>
          </cell>
        </row>
        <row r="55">
          <cell r="A55" t="str">
            <v>CD</v>
          </cell>
        </row>
        <row r="56">
          <cell r="A56" t="str">
            <v>CK</v>
          </cell>
        </row>
        <row r="57">
          <cell r="A57" t="str">
            <v>CR</v>
          </cell>
        </row>
        <row r="58">
          <cell r="A58" t="str">
            <v>CI</v>
          </cell>
        </row>
        <row r="59">
          <cell r="A59" t="str">
            <v>HR</v>
          </cell>
        </row>
        <row r="60">
          <cell r="A60" t="str">
            <v>CU</v>
          </cell>
        </row>
        <row r="61">
          <cell r="A61" t="str">
            <v>CY</v>
          </cell>
        </row>
        <row r="62">
          <cell r="A62" t="str">
            <v>CZ</v>
          </cell>
        </row>
        <row r="63">
          <cell r="A63" t="str">
            <v>CS</v>
          </cell>
        </row>
        <row r="64">
          <cell r="A64" t="str">
            <v>DK</v>
          </cell>
        </row>
        <row r="65">
          <cell r="A65" t="str">
            <v>DJ</v>
          </cell>
        </row>
        <row r="66">
          <cell r="A66" t="str">
            <v>DM</v>
          </cell>
        </row>
        <row r="67">
          <cell r="A67" t="str">
            <v>DO</v>
          </cell>
        </row>
        <row r="68">
          <cell r="A68" t="str">
            <v>TP</v>
          </cell>
        </row>
        <row r="69">
          <cell r="A69" t="str">
            <v>EC</v>
          </cell>
        </row>
        <row r="70">
          <cell r="A70" t="str">
            <v>EG</v>
          </cell>
        </row>
        <row r="71">
          <cell r="A71" t="str">
            <v>SV</v>
          </cell>
        </row>
        <row r="72">
          <cell r="A72" t="str">
            <v>GQ</v>
          </cell>
        </row>
        <row r="73">
          <cell r="A73" t="str">
            <v>ER</v>
          </cell>
        </row>
        <row r="74">
          <cell r="A74" t="str">
            <v>EE</v>
          </cell>
        </row>
        <row r="75">
          <cell r="A75" t="str">
            <v>ET</v>
          </cell>
        </row>
        <row r="76">
          <cell r="A76" t="str">
            <v>EU</v>
          </cell>
        </row>
        <row r="77">
          <cell r="A77" t="str">
            <v>MK</v>
          </cell>
        </row>
        <row r="78">
          <cell r="A78" t="str">
            <v>FK</v>
          </cell>
        </row>
        <row r="79">
          <cell r="A79" t="str">
            <v>FO</v>
          </cell>
        </row>
        <row r="80">
          <cell r="A80" t="str">
            <v>FJ</v>
          </cell>
        </row>
        <row r="81">
          <cell r="A81" t="str">
            <v>FI</v>
          </cell>
        </row>
        <row r="82">
          <cell r="A82" t="str">
            <v>FR</v>
          </cell>
        </row>
        <row r="83">
          <cell r="A83" t="str">
            <v>FX</v>
          </cell>
        </row>
        <row r="84">
          <cell r="A84" t="str">
            <v>GF</v>
          </cell>
        </row>
        <row r="85">
          <cell r="A85" t="str">
            <v>PF</v>
          </cell>
        </row>
        <row r="86">
          <cell r="A86" t="str">
            <v>TF</v>
          </cell>
        </row>
        <row r="87">
          <cell r="A87" t="str">
            <v>GA</v>
          </cell>
        </row>
        <row r="88">
          <cell r="A88" t="str">
            <v>GM</v>
          </cell>
        </row>
        <row r="89">
          <cell r="A89" t="str">
            <v>GE</v>
          </cell>
        </row>
        <row r="90">
          <cell r="A90" t="str">
            <v>DE</v>
          </cell>
        </row>
        <row r="91">
          <cell r="A91" t="str">
            <v>GH</v>
          </cell>
        </row>
        <row r="92">
          <cell r="A92" t="str">
            <v>GI</v>
          </cell>
        </row>
        <row r="93">
          <cell r="A93" t="str">
            <v>GB</v>
          </cell>
        </row>
        <row r="94">
          <cell r="A94" t="str">
            <v>GR</v>
          </cell>
        </row>
        <row r="95">
          <cell r="A95" t="str">
            <v>GL</v>
          </cell>
        </row>
        <row r="96">
          <cell r="A96" t="str">
            <v>GD</v>
          </cell>
        </row>
        <row r="97">
          <cell r="A97" t="str">
            <v>GP</v>
          </cell>
        </row>
        <row r="98">
          <cell r="A98" t="str">
            <v>GU</v>
          </cell>
        </row>
        <row r="99">
          <cell r="A99" t="str">
            <v>GT</v>
          </cell>
        </row>
        <row r="100">
          <cell r="A100" t="str">
            <v>GG</v>
          </cell>
        </row>
        <row r="101">
          <cell r="A101" t="str">
            <v>GN</v>
          </cell>
        </row>
        <row r="102">
          <cell r="A102" t="str">
            <v>GW</v>
          </cell>
        </row>
        <row r="103">
          <cell r="A103" t="str">
            <v>GY</v>
          </cell>
        </row>
        <row r="104">
          <cell r="A104" t="str">
            <v>HT</v>
          </cell>
        </row>
        <row r="105">
          <cell r="A105" t="str">
            <v>HM</v>
          </cell>
        </row>
        <row r="106">
          <cell r="A106" t="str">
            <v>HN</v>
          </cell>
        </row>
        <row r="107">
          <cell r="A107" t="str">
            <v>HK</v>
          </cell>
        </row>
        <row r="108">
          <cell r="A108" t="str">
            <v>HU</v>
          </cell>
        </row>
        <row r="109">
          <cell r="A109" t="str">
            <v>IS</v>
          </cell>
        </row>
        <row r="110">
          <cell r="A110" t="str">
            <v>IN</v>
          </cell>
        </row>
        <row r="111">
          <cell r="A111" t="str">
            <v>ID</v>
          </cell>
        </row>
        <row r="112">
          <cell r="A112" t="str">
            <v>IR</v>
          </cell>
        </row>
        <row r="113">
          <cell r="A113" t="str">
            <v>IQ</v>
          </cell>
        </row>
        <row r="114">
          <cell r="A114" t="str">
            <v>IE</v>
          </cell>
        </row>
        <row r="115">
          <cell r="A115" t="str">
            <v>IM</v>
          </cell>
        </row>
        <row r="116">
          <cell r="A116" t="str">
            <v>IL</v>
          </cell>
        </row>
        <row r="117">
          <cell r="A117" t="str">
            <v>IT</v>
          </cell>
        </row>
        <row r="118">
          <cell r="A118" t="str">
            <v>JM</v>
          </cell>
        </row>
        <row r="119">
          <cell r="A119" t="str">
            <v>JP</v>
          </cell>
        </row>
        <row r="120">
          <cell r="A120" t="str">
            <v>JE</v>
          </cell>
        </row>
        <row r="121">
          <cell r="A121" t="str">
            <v>JO</v>
          </cell>
        </row>
        <row r="122">
          <cell r="A122" t="str">
            <v>KZ</v>
          </cell>
        </row>
        <row r="123">
          <cell r="A123" t="str">
            <v>KE</v>
          </cell>
        </row>
        <row r="124">
          <cell r="A124" t="str">
            <v>KI</v>
          </cell>
        </row>
        <row r="125">
          <cell r="A125" t="str">
            <v>KP</v>
          </cell>
        </row>
        <row r="126">
          <cell r="A126" t="str">
            <v>KR</v>
          </cell>
        </row>
        <row r="127">
          <cell r="A127" t="str">
            <v>XK</v>
          </cell>
        </row>
        <row r="128">
          <cell r="A128" t="str">
            <v>KW</v>
          </cell>
        </row>
        <row r="129">
          <cell r="A129" t="str">
            <v>KG</v>
          </cell>
        </row>
        <row r="130">
          <cell r="A130" t="str">
            <v>LA</v>
          </cell>
        </row>
        <row r="131">
          <cell r="A131" t="str">
            <v>LV</v>
          </cell>
        </row>
        <row r="132">
          <cell r="A132" t="str">
            <v>LB</v>
          </cell>
        </row>
        <row r="133">
          <cell r="A133" t="str">
            <v>LS</v>
          </cell>
        </row>
        <row r="134">
          <cell r="A134" t="str">
            <v>LR</v>
          </cell>
        </row>
        <row r="135">
          <cell r="A135" t="str">
            <v>LY</v>
          </cell>
        </row>
        <row r="136">
          <cell r="A136" t="str">
            <v>LI</v>
          </cell>
        </row>
        <row r="137">
          <cell r="A137" t="str">
            <v>LT</v>
          </cell>
        </row>
        <row r="138">
          <cell r="A138" t="str">
            <v>LU</v>
          </cell>
        </row>
        <row r="139">
          <cell r="A139" t="str">
            <v>MO</v>
          </cell>
        </row>
        <row r="140">
          <cell r="A140" t="str">
            <v>MG</v>
          </cell>
        </row>
        <row r="141">
          <cell r="A141" t="str">
            <v>MW</v>
          </cell>
        </row>
        <row r="142">
          <cell r="A142" t="str">
            <v>MY</v>
          </cell>
        </row>
        <row r="143">
          <cell r="A143" t="str">
            <v>MV</v>
          </cell>
        </row>
        <row r="144">
          <cell r="A144" t="str">
            <v>ML</v>
          </cell>
        </row>
        <row r="145">
          <cell r="A145" t="str">
            <v>MT</v>
          </cell>
        </row>
        <row r="146">
          <cell r="A146" t="str">
            <v>MH</v>
          </cell>
        </row>
        <row r="147">
          <cell r="A147" t="str">
            <v>MQ</v>
          </cell>
        </row>
        <row r="148">
          <cell r="A148" t="str">
            <v>MR</v>
          </cell>
        </row>
        <row r="149">
          <cell r="A149" t="str">
            <v>MU</v>
          </cell>
        </row>
        <row r="150">
          <cell r="A150" t="str">
            <v>YT</v>
          </cell>
        </row>
        <row r="151">
          <cell r="A151" t="str">
            <v>MX</v>
          </cell>
        </row>
        <row r="152">
          <cell r="A152" t="str">
            <v>FM</v>
          </cell>
        </row>
        <row r="153">
          <cell r="A153" t="str">
            <v>MD</v>
          </cell>
        </row>
        <row r="154">
          <cell r="A154" t="str">
            <v>MC</v>
          </cell>
        </row>
        <row r="155">
          <cell r="A155" t="str">
            <v>MN</v>
          </cell>
        </row>
        <row r="156">
          <cell r="A156" t="str">
            <v>ME</v>
          </cell>
        </row>
        <row r="157">
          <cell r="A157" t="str">
            <v>MS</v>
          </cell>
        </row>
        <row r="158">
          <cell r="A158" t="str">
            <v>MA</v>
          </cell>
        </row>
        <row r="159">
          <cell r="A159" t="str">
            <v>MZ</v>
          </cell>
        </row>
        <row r="160">
          <cell r="A160" t="str">
            <v>MM</v>
          </cell>
        </row>
        <row r="161">
          <cell r="A161" t="str">
            <v>NA</v>
          </cell>
        </row>
        <row r="162">
          <cell r="A162" t="str">
            <v>NR</v>
          </cell>
        </row>
        <row r="163">
          <cell r="A163" t="str">
            <v>NP</v>
          </cell>
        </row>
        <row r="164">
          <cell r="A164" t="str">
            <v>NL</v>
          </cell>
        </row>
        <row r="165">
          <cell r="A165" t="str">
            <v>AN</v>
          </cell>
        </row>
        <row r="166">
          <cell r="A166" t="str">
            <v>NT</v>
          </cell>
        </row>
        <row r="167">
          <cell r="A167" t="str">
            <v>NC</v>
          </cell>
        </row>
        <row r="168">
          <cell r="A168" t="str">
            <v>NZ</v>
          </cell>
        </row>
        <row r="169">
          <cell r="A169" t="str">
            <v>NI</v>
          </cell>
        </row>
        <row r="170">
          <cell r="A170" t="str">
            <v>NE</v>
          </cell>
        </row>
        <row r="171">
          <cell r="A171" t="str">
            <v>NG</v>
          </cell>
        </row>
        <row r="172">
          <cell r="A172" t="str">
            <v>NU</v>
          </cell>
        </row>
        <row r="173">
          <cell r="A173" t="str">
            <v>NF</v>
          </cell>
        </row>
        <row r="174">
          <cell r="A174" t="str">
            <v>MP</v>
          </cell>
        </row>
        <row r="175">
          <cell r="A175" t="str">
            <v>NO</v>
          </cell>
        </row>
        <row r="176">
          <cell r="A176" t="str">
            <v>OM</v>
          </cell>
        </row>
        <row r="177">
          <cell r="A177" t="str">
            <v>PK</v>
          </cell>
        </row>
        <row r="178">
          <cell r="A178" t="str">
            <v>PW</v>
          </cell>
        </row>
        <row r="179">
          <cell r="A179" t="str">
            <v>PS</v>
          </cell>
        </row>
        <row r="180">
          <cell r="A180" t="str">
            <v>PA</v>
          </cell>
        </row>
        <row r="181">
          <cell r="A181" t="str">
            <v>PG</v>
          </cell>
        </row>
        <row r="182">
          <cell r="A182" t="str">
            <v>PY</v>
          </cell>
        </row>
        <row r="183">
          <cell r="A183" t="str">
            <v>PE</v>
          </cell>
        </row>
        <row r="184">
          <cell r="A184" t="str">
            <v>PH</v>
          </cell>
        </row>
        <row r="185">
          <cell r="A185" t="str">
            <v>PN</v>
          </cell>
        </row>
        <row r="186">
          <cell r="A186" t="str">
            <v>PL</v>
          </cell>
        </row>
        <row r="187">
          <cell r="A187" t="str">
            <v>PT</v>
          </cell>
        </row>
        <row r="188">
          <cell r="A188" t="str">
            <v>PR</v>
          </cell>
        </row>
        <row r="189">
          <cell r="A189" t="str">
            <v>QA</v>
          </cell>
        </row>
        <row r="190">
          <cell r="A190" t="str">
            <v>RE</v>
          </cell>
        </row>
        <row r="191">
          <cell r="A191" t="str">
            <v>RO</v>
          </cell>
        </row>
        <row r="192">
          <cell r="A192" t="str">
            <v>RU</v>
          </cell>
        </row>
        <row r="193">
          <cell r="A193" t="str">
            <v>RW</v>
          </cell>
        </row>
        <row r="194">
          <cell r="A194" t="str">
            <v>GS</v>
          </cell>
        </row>
        <row r="195">
          <cell r="A195" t="str">
            <v>KN</v>
          </cell>
        </row>
        <row r="196">
          <cell r="A196" t="str">
            <v>LC</v>
          </cell>
        </row>
        <row r="197">
          <cell r="A197" t="str">
            <v>MF</v>
          </cell>
        </row>
        <row r="198">
          <cell r="A198" t="str">
            <v>VC</v>
          </cell>
        </row>
        <row r="199">
          <cell r="A199" t="str">
            <v>WS</v>
          </cell>
        </row>
        <row r="200">
          <cell r="A200" t="str">
            <v>SM</v>
          </cell>
        </row>
        <row r="201">
          <cell r="A201" t="str">
            <v>ST</v>
          </cell>
        </row>
        <row r="202">
          <cell r="A202" t="str">
            <v>SA</v>
          </cell>
        </row>
        <row r="203">
          <cell r="A203" t="str">
            <v>SN</v>
          </cell>
        </row>
        <row r="204">
          <cell r="A204" t="str">
            <v>RS</v>
          </cell>
        </row>
        <row r="205">
          <cell r="A205" t="str">
            <v>YU</v>
          </cell>
        </row>
        <row r="206">
          <cell r="A206" t="str">
            <v>SC</v>
          </cell>
        </row>
        <row r="207">
          <cell r="A207" t="str">
            <v>SL</v>
          </cell>
        </row>
        <row r="208">
          <cell r="A208" t="str">
            <v>SG</v>
          </cell>
        </row>
        <row r="209">
          <cell r="A209" t="str">
            <v>SK</v>
          </cell>
        </row>
        <row r="210">
          <cell r="A210" t="str">
            <v>SI</v>
          </cell>
        </row>
        <row r="211">
          <cell r="A211" t="str">
            <v>SB</v>
          </cell>
        </row>
        <row r="212">
          <cell r="A212" t="str">
            <v>SO</v>
          </cell>
        </row>
        <row r="213">
          <cell r="A213" t="str">
            <v>ZA</v>
          </cell>
        </row>
        <row r="214">
          <cell r="A214" t="str">
            <v>SS</v>
          </cell>
        </row>
        <row r="215">
          <cell r="A215" t="str">
            <v>ES</v>
          </cell>
        </row>
        <row r="216">
          <cell r="A216" t="str">
            <v>LK</v>
          </cell>
        </row>
        <row r="217">
          <cell r="A217" t="str">
            <v>SH</v>
          </cell>
        </row>
        <row r="218">
          <cell r="A218" t="str">
            <v>PM</v>
          </cell>
        </row>
        <row r="219">
          <cell r="A219" t="str">
            <v>SD</v>
          </cell>
        </row>
        <row r="220">
          <cell r="A220" t="str">
            <v>SR</v>
          </cell>
        </row>
        <row r="221">
          <cell r="A221" t="str">
            <v>SJ</v>
          </cell>
        </row>
        <row r="222">
          <cell r="A222" t="str">
            <v>SZ</v>
          </cell>
        </row>
        <row r="223">
          <cell r="A223" t="str">
            <v>SE</v>
          </cell>
        </row>
        <row r="224">
          <cell r="A224" t="str">
            <v>CH</v>
          </cell>
        </row>
        <row r="225">
          <cell r="A225" t="str">
            <v>SY</v>
          </cell>
        </row>
        <row r="226">
          <cell r="A226" t="str">
            <v>TW</v>
          </cell>
        </row>
        <row r="227">
          <cell r="A227" t="str">
            <v>TJ</v>
          </cell>
        </row>
        <row r="228">
          <cell r="A228" t="str">
            <v>TZ</v>
          </cell>
        </row>
        <row r="229">
          <cell r="A229" t="str">
            <v>TH</v>
          </cell>
        </row>
        <row r="230">
          <cell r="A230" t="str">
            <v>TG</v>
          </cell>
        </row>
        <row r="231">
          <cell r="A231" t="str">
            <v>TK</v>
          </cell>
        </row>
        <row r="232">
          <cell r="A232" t="str">
            <v>TO</v>
          </cell>
        </row>
        <row r="233">
          <cell r="A233" t="str">
            <v>TT</v>
          </cell>
        </row>
        <row r="234">
          <cell r="A234" t="str">
            <v>TN</v>
          </cell>
        </row>
        <row r="235">
          <cell r="A235" t="str">
            <v>TR</v>
          </cell>
        </row>
        <row r="236">
          <cell r="A236" t="str">
            <v>TM</v>
          </cell>
        </row>
        <row r="237">
          <cell r="A237" t="str">
            <v>TC</v>
          </cell>
        </row>
        <row r="238">
          <cell r="A238" t="str">
            <v>TV</v>
          </cell>
        </row>
        <row r="239">
          <cell r="A239" t="str">
            <v>UG</v>
          </cell>
        </row>
        <row r="240">
          <cell r="A240" t="str">
            <v>UA</v>
          </cell>
        </row>
        <row r="241">
          <cell r="A241" t="str">
            <v>AE</v>
          </cell>
        </row>
        <row r="242">
          <cell r="A242" t="str">
            <v>UK</v>
          </cell>
        </row>
        <row r="243">
          <cell r="A243" t="str">
            <v>US</v>
          </cell>
        </row>
        <row r="244">
          <cell r="A244" t="str">
            <v>UY</v>
          </cell>
        </row>
        <row r="245">
          <cell r="A245" t="str">
            <v>UM</v>
          </cell>
        </row>
        <row r="246">
          <cell r="A246" t="str">
            <v>SU</v>
          </cell>
        </row>
        <row r="247">
          <cell r="A247" t="str">
            <v>UZ</v>
          </cell>
        </row>
        <row r="248">
          <cell r="A248" t="str">
            <v>VU</v>
          </cell>
        </row>
        <row r="249">
          <cell r="A249" t="str">
            <v>VA</v>
          </cell>
        </row>
        <row r="250">
          <cell r="A250" t="str">
            <v>VE</v>
          </cell>
        </row>
        <row r="251">
          <cell r="A251" t="str">
            <v>VN</v>
          </cell>
        </row>
        <row r="252">
          <cell r="A252" t="str">
            <v>VI</v>
          </cell>
        </row>
        <row r="253">
          <cell r="A253" t="str">
            <v>WF</v>
          </cell>
        </row>
        <row r="254">
          <cell r="A254" t="str">
            <v>EH</v>
          </cell>
        </row>
        <row r="255">
          <cell r="A255" t="str">
            <v>YE</v>
          </cell>
        </row>
        <row r="256">
          <cell r="A256" t="str">
            <v>ZR</v>
          </cell>
        </row>
        <row r="257">
          <cell r="A257" t="str">
            <v>ZM</v>
          </cell>
        </row>
        <row r="258">
          <cell r="A258" t="str">
            <v>ZW</v>
          </cell>
        </row>
        <row r="259">
          <cell r="A259" t="str">
            <v>IFI</v>
          </cell>
        </row>
        <row r="260">
          <cell r="A260" t="str">
            <v>BL</v>
          </cell>
        </row>
        <row r="261">
          <cell r="A261" t="str">
            <v>TL</v>
          </cell>
        </row>
        <row r="262">
          <cell r="A262" t="str">
            <v>OT</v>
          </cell>
        </row>
      </sheetData>
      <sheetData sheetId="8">
        <row r="3">
          <cell r="A3" t="str">
            <v>AED</v>
          </cell>
        </row>
        <row r="4">
          <cell r="A4" t="str">
            <v>AFN</v>
          </cell>
        </row>
        <row r="5">
          <cell r="A5" t="str">
            <v>ALL</v>
          </cell>
        </row>
        <row r="6">
          <cell r="A6" t="str">
            <v>AMD</v>
          </cell>
        </row>
        <row r="7">
          <cell r="A7" t="str">
            <v>ANG</v>
          </cell>
        </row>
        <row r="8">
          <cell r="A8" t="str">
            <v>AOA</v>
          </cell>
        </row>
        <row r="9">
          <cell r="A9" t="str">
            <v>ARS</v>
          </cell>
        </row>
        <row r="10">
          <cell r="A10" t="str">
            <v>AUD</v>
          </cell>
        </row>
        <row r="11">
          <cell r="A11" t="str">
            <v>AWG</v>
          </cell>
        </row>
        <row r="12">
          <cell r="A12" t="str">
            <v>AZN</v>
          </cell>
        </row>
        <row r="13">
          <cell r="A13" t="str">
            <v>BAM</v>
          </cell>
        </row>
        <row r="14">
          <cell r="A14" t="str">
            <v>BBD</v>
          </cell>
        </row>
        <row r="15">
          <cell r="A15" t="str">
            <v>BDT</v>
          </cell>
        </row>
        <row r="16">
          <cell r="A16" t="str">
            <v>BGN</v>
          </cell>
        </row>
        <row r="17">
          <cell r="A17" t="str">
            <v>BHD</v>
          </cell>
        </row>
        <row r="18">
          <cell r="A18" t="str">
            <v>BIF</v>
          </cell>
        </row>
        <row r="19">
          <cell r="A19" t="str">
            <v>BMD</v>
          </cell>
        </row>
        <row r="20">
          <cell r="A20" t="str">
            <v>BND</v>
          </cell>
        </row>
        <row r="21">
          <cell r="A21" t="str">
            <v>BOB</v>
          </cell>
        </row>
        <row r="22">
          <cell r="A22" t="str">
            <v>BRL</v>
          </cell>
        </row>
        <row r="23">
          <cell r="A23" t="str">
            <v>BSD</v>
          </cell>
        </row>
        <row r="24">
          <cell r="A24" t="str">
            <v>BTN</v>
          </cell>
        </row>
        <row r="25">
          <cell r="A25" t="str">
            <v>BWP</v>
          </cell>
        </row>
        <row r="26">
          <cell r="A26" t="str">
            <v>BYR</v>
          </cell>
        </row>
        <row r="27">
          <cell r="A27" t="str">
            <v>BZD</v>
          </cell>
        </row>
        <row r="28">
          <cell r="A28" t="str">
            <v>CAD</v>
          </cell>
        </row>
        <row r="29">
          <cell r="A29" t="str">
            <v>CDF</v>
          </cell>
        </row>
        <row r="30">
          <cell r="A30" t="str">
            <v>CHF</v>
          </cell>
        </row>
        <row r="31">
          <cell r="A31" t="str">
            <v>CLP</v>
          </cell>
        </row>
        <row r="32">
          <cell r="A32" t="str">
            <v>CNY</v>
          </cell>
        </row>
        <row r="33">
          <cell r="A33" t="str">
            <v>COP</v>
          </cell>
        </row>
        <row r="34">
          <cell r="A34" t="str">
            <v>CRC</v>
          </cell>
        </row>
        <row r="35">
          <cell r="A35" t="str">
            <v>CUC</v>
          </cell>
        </row>
        <row r="36">
          <cell r="A36" t="str">
            <v>CUP</v>
          </cell>
        </row>
        <row r="37">
          <cell r="A37" t="str">
            <v>CVE</v>
          </cell>
        </row>
        <row r="38">
          <cell r="A38" t="str">
            <v>CZK</v>
          </cell>
        </row>
        <row r="39">
          <cell r="A39" t="str">
            <v>DJF</v>
          </cell>
        </row>
        <row r="40">
          <cell r="A40" t="str">
            <v>DKK</v>
          </cell>
        </row>
        <row r="41">
          <cell r="A41" t="str">
            <v>DOP</v>
          </cell>
        </row>
        <row r="42">
          <cell r="A42" t="str">
            <v>DZD</v>
          </cell>
        </row>
        <row r="43">
          <cell r="A43" t="str">
            <v>EGP</v>
          </cell>
        </row>
        <row r="44">
          <cell r="A44" t="str">
            <v>ERN</v>
          </cell>
        </row>
        <row r="45">
          <cell r="A45" t="str">
            <v>ETB</v>
          </cell>
        </row>
        <row r="46">
          <cell r="A46" t="str">
            <v>EUR</v>
          </cell>
        </row>
        <row r="47">
          <cell r="A47" t="str">
            <v>FJD</v>
          </cell>
        </row>
        <row r="48">
          <cell r="A48" t="str">
            <v>FKP</v>
          </cell>
        </row>
        <row r="49">
          <cell r="A49" t="str">
            <v>GBP</v>
          </cell>
        </row>
        <row r="50">
          <cell r="A50" t="str">
            <v>GEL</v>
          </cell>
        </row>
        <row r="51">
          <cell r="A51" t="str">
            <v>GGP</v>
          </cell>
        </row>
        <row r="52">
          <cell r="A52" t="str">
            <v>GHS</v>
          </cell>
        </row>
        <row r="53">
          <cell r="A53" t="str">
            <v>GIP</v>
          </cell>
        </row>
        <row r="54">
          <cell r="A54" t="str">
            <v>GMD</v>
          </cell>
        </row>
        <row r="55">
          <cell r="A55" t="str">
            <v>GNF</v>
          </cell>
        </row>
        <row r="56">
          <cell r="A56" t="str">
            <v>GTQ</v>
          </cell>
        </row>
        <row r="57">
          <cell r="A57" t="str">
            <v>GYD</v>
          </cell>
        </row>
        <row r="58">
          <cell r="A58" t="str">
            <v>HKD</v>
          </cell>
        </row>
        <row r="59">
          <cell r="A59" t="str">
            <v>HNL</v>
          </cell>
        </row>
        <row r="60">
          <cell r="A60" t="str">
            <v>HRK</v>
          </cell>
        </row>
        <row r="61">
          <cell r="A61" t="str">
            <v>HTG</v>
          </cell>
        </row>
        <row r="62">
          <cell r="A62" t="str">
            <v>HUF</v>
          </cell>
        </row>
        <row r="63">
          <cell r="A63" t="str">
            <v>IDR</v>
          </cell>
        </row>
        <row r="64">
          <cell r="A64" t="str">
            <v>ILS</v>
          </cell>
        </row>
        <row r="65">
          <cell r="A65" t="str">
            <v>IMP</v>
          </cell>
        </row>
        <row r="66">
          <cell r="A66" t="str">
            <v>INR</v>
          </cell>
        </row>
        <row r="67">
          <cell r="A67" t="str">
            <v>IQD</v>
          </cell>
        </row>
        <row r="68">
          <cell r="A68" t="str">
            <v>IRR</v>
          </cell>
        </row>
        <row r="69">
          <cell r="A69" t="str">
            <v>ISK</v>
          </cell>
        </row>
        <row r="70">
          <cell r="A70" t="str">
            <v>JEP</v>
          </cell>
        </row>
        <row r="71">
          <cell r="A71" t="str">
            <v>JMD</v>
          </cell>
        </row>
        <row r="72">
          <cell r="A72" t="str">
            <v>JOD</v>
          </cell>
        </row>
        <row r="73">
          <cell r="A73" t="str">
            <v>JPY</v>
          </cell>
        </row>
        <row r="74">
          <cell r="A74" t="str">
            <v>KES</v>
          </cell>
        </row>
        <row r="75">
          <cell r="A75" t="str">
            <v>KGS</v>
          </cell>
        </row>
        <row r="76">
          <cell r="A76" t="str">
            <v>KHR</v>
          </cell>
        </row>
        <row r="77">
          <cell r="A77" t="str">
            <v>KMF</v>
          </cell>
        </row>
        <row r="78">
          <cell r="A78" t="str">
            <v>KPW</v>
          </cell>
        </row>
        <row r="79">
          <cell r="A79" t="str">
            <v>KRW</v>
          </cell>
        </row>
        <row r="80">
          <cell r="A80" t="str">
            <v>KWD</v>
          </cell>
        </row>
        <row r="81">
          <cell r="A81" t="str">
            <v>KYD</v>
          </cell>
        </row>
        <row r="82">
          <cell r="A82" t="str">
            <v>KZT</v>
          </cell>
        </row>
        <row r="83">
          <cell r="A83" t="str">
            <v>LAK</v>
          </cell>
        </row>
        <row r="84">
          <cell r="A84" t="str">
            <v>LBP</v>
          </cell>
        </row>
        <row r="85">
          <cell r="A85" t="str">
            <v>LKR</v>
          </cell>
        </row>
        <row r="86">
          <cell r="A86" t="str">
            <v>LRD</v>
          </cell>
        </row>
        <row r="87">
          <cell r="A87" t="str">
            <v>LSL</v>
          </cell>
        </row>
        <row r="88">
          <cell r="A88" t="str">
            <v>LTL</v>
          </cell>
        </row>
        <row r="89">
          <cell r="A89" t="str">
            <v>LVL</v>
          </cell>
        </row>
        <row r="90">
          <cell r="A90" t="str">
            <v>LYD</v>
          </cell>
        </row>
        <row r="91">
          <cell r="A91" t="str">
            <v>MAD</v>
          </cell>
        </row>
        <row r="92">
          <cell r="A92" t="str">
            <v>MDL</v>
          </cell>
        </row>
        <row r="93">
          <cell r="A93" t="str">
            <v>MGA</v>
          </cell>
        </row>
        <row r="94">
          <cell r="A94" t="str">
            <v>MKD</v>
          </cell>
        </row>
        <row r="95">
          <cell r="A95" t="str">
            <v>MMK</v>
          </cell>
        </row>
        <row r="96">
          <cell r="A96" t="str">
            <v>MNT</v>
          </cell>
        </row>
        <row r="97">
          <cell r="A97" t="str">
            <v>MOP</v>
          </cell>
        </row>
        <row r="98">
          <cell r="A98" t="str">
            <v>MRO</v>
          </cell>
        </row>
        <row r="99">
          <cell r="A99" t="str">
            <v>MUR</v>
          </cell>
        </row>
        <row r="100">
          <cell r="A100" t="str">
            <v>MVR</v>
          </cell>
        </row>
        <row r="101">
          <cell r="A101" t="str">
            <v>MWK</v>
          </cell>
        </row>
        <row r="102">
          <cell r="A102" t="str">
            <v>MXN</v>
          </cell>
        </row>
        <row r="103">
          <cell r="A103" t="str">
            <v>MYR</v>
          </cell>
        </row>
        <row r="104">
          <cell r="A104" t="str">
            <v>MZN</v>
          </cell>
        </row>
        <row r="105">
          <cell r="A105" t="str">
            <v>NAD</v>
          </cell>
        </row>
        <row r="106">
          <cell r="A106" t="str">
            <v>NGN</v>
          </cell>
        </row>
        <row r="107">
          <cell r="A107" t="str">
            <v>NIO</v>
          </cell>
        </row>
        <row r="108">
          <cell r="A108" t="str">
            <v>NOK</v>
          </cell>
        </row>
        <row r="109">
          <cell r="A109" t="str">
            <v>NPR</v>
          </cell>
        </row>
        <row r="110">
          <cell r="A110" t="str">
            <v>NZD</v>
          </cell>
        </row>
        <row r="111">
          <cell r="A111" t="str">
            <v>OMR</v>
          </cell>
        </row>
        <row r="112">
          <cell r="A112" t="str">
            <v>PAB</v>
          </cell>
        </row>
        <row r="113">
          <cell r="A113" t="str">
            <v>PEN</v>
          </cell>
        </row>
        <row r="114">
          <cell r="A114" t="str">
            <v>PGK</v>
          </cell>
        </row>
        <row r="115">
          <cell r="A115" t="str">
            <v>PHP</v>
          </cell>
        </row>
        <row r="116">
          <cell r="A116" t="str">
            <v>PKR</v>
          </cell>
        </row>
        <row r="117">
          <cell r="A117" t="str">
            <v>PLN</v>
          </cell>
        </row>
        <row r="118">
          <cell r="A118" t="str">
            <v>PYG</v>
          </cell>
        </row>
        <row r="119">
          <cell r="A119" t="str">
            <v>QAR</v>
          </cell>
        </row>
        <row r="120">
          <cell r="A120" t="str">
            <v>RON</v>
          </cell>
        </row>
        <row r="121">
          <cell r="A121" t="str">
            <v>RSD</v>
          </cell>
        </row>
        <row r="122">
          <cell r="A122" t="str">
            <v>RUB</v>
          </cell>
        </row>
        <row r="123">
          <cell r="A123" t="str">
            <v>RWF</v>
          </cell>
        </row>
        <row r="124">
          <cell r="A124" t="str">
            <v>SAR</v>
          </cell>
        </row>
        <row r="125">
          <cell r="A125" t="str">
            <v>SBD</v>
          </cell>
        </row>
        <row r="126">
          <cell r="A126" t="str">
            <v>SCR</v>
          </cell>
        </row>
        <row r="127">
          <cell r="A127" t="str">
            <v>SDG</v>
          </cell>
        </row>
        <row r="128">
          <cell r="A128" t="str">
            <v>SEK</v>
          </cell>
        </row>
        <row r="129">
          <cell r="A129" t="str">
            <v>SGD</v>
          </cell>
        </row>
        <row r="130">
          <cell r="A130" t="str">
            <v>SHP</v>
          </cell>
        </row>
        <row r="131">
          <cell r="A131" t="str">
            <v>SLL</v>
          </cell>
        </row>
        <row r="132">
          <cell r="A132" t="str">
            <v>SOS</v>
          </cell>
        </row>
        <row r="133">
          <cell r="A133" t="str">
            <v>SPL*</v>
          </cell>
        </row>
        <row r="134">
          <cell r="A134" t="str">
            <v>SRD</v>
          </cell>
        </row>
        <row r="135">
          <cell r="A135" t="str">
            <v>STD</v>
          </cell>
        </row>
        <row r="136">
          <cell r="A136" t="str">
            <v>SVC</v>
          </cell>
        </row>
        <row r="137">
          <cell r="A137" t="str">
            <v>SYP</v>
          </cell>
        </row>
        <row r="138">
          <cell r="A138" t="str">
            <v>SZL</v>
          </cell>
        </row>
        <row r="139">
          <cell r="A139" t="str">
            <v>THB</v>
          </cell>
        </row>
        <row r="140">
          <cell r="A140" t="str">
            <v>TJS</v>
          </cell>
        </row>
        <row r="141">
          <cell r="A141" t="str">
            <v>TMT</v>
          </cell>
        </row>
        <row r="142">
          <cell r="A142" t="str">
            <v>TND</v>
          </cell>
        </row>
        <row r="143">
          <cell r="A143" t="str">
            <v>TOP</v>
          </cell>
        </row>
        <row r="144">
          <cell r="A144" t="str">
            <v>TRY</v>
          </cell>
        </row>
        <row r="145">
          <cell r="A145" t="str">
            <v>TTD</v>
          </cell>
        </row>
        <row r="146">
          <cell r="A146" t="str">
            <v>TVD</v>
          </cell>
        </row>
        <row r="147">
          <cell r="A147" t="str">
            <v>TWD</v>
          </cell>
        </row>
        <row r="148">
          <cell r="A148" t="str">
            <v>TZS</v>
          </cell>
        </row>
        <row r="149">
          <cell r="A149" t="str">
            <v>UAH</v>
          </cell>
        </row>
        <row r="150">
          <cell r="A150" t="str">
            <v>UGX</v>
          </cell>
        </row>
        <row r="151">
          <cell r="A151" t="str">
            <v>USD</v>
          </cell>
        </row>
        <row r="152">
          <cell r="A152" t="str">
            <v>UYU</v>
          </cell>
        </row>
        <row r="153">
          <cell r="A153" t="str">
            <v>UZS</v>
          </cell>
        </row>
        <row r="154">
          <cell r="A154" t="str">
            <v>VEF</v>
          </cell>
        </row>
        <row r="155">
          <cell r="A155" t="str">
            <v>VND</v>
          </cell>
        </row>
        <row r="156">
          <cell r="A156" t="str">
            <v>VUV</v>
          </cell>
        </row>
        <row r="157">
          <cell r="A157" t="str">
            <v>WST</v>
          </cell>
        </row>
        <row r="158">
          <cell r="A158" t="str">
            <v>XAF</v>
          </cell>
        </row>
        <row r="159">
          <cell r="A159" t="str">
            <v>XCD</v>
          </cell>
        </row>
        <row r="160">
          <cell r="A160" t="str">
            <v>XDR</v>
          </cell>
        </row>
        <row r="161">
          <cell r="A161" t="str">
            <v>XOF</v>
          </cell>
        </row>
        <row r="162">
          <cell r="A162" t="str">
            <v>XPF</v>
          </cell>
        </row>
        <row r="163">
          <cell r="A163" t="str">
            <v>YER</v>
          </cell>
        </row>
        <row r="164">
          <cell r="A164" t="str">
            <v>ZAR</v>
          </cell>
        </row>
        <row r="165">
          <cell r="A165" t="str">
            <v>ZMK</v>
          </cell>
        </row>
        <row r="166">
          <cell r="A166" t="str">
            <v>ZWD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Technical"/>
      <sheetName val="Ratings"/>
      <sheetName val="Trial Balance"/>
      <sheetName val="Depos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2:U63"/>
  <sheetViews>
    <sheetView tabSelected="1" view="pageBreakPreview" zoomScaleNormal="100" zoomScaleSheetLayoutView="100" workbookViewId="0">
      <selection activeCell="B3" sqref="B3"/>
    </sheetView>
  </sheetViews>
  <sheetFormatPr defaultColWidth="9.140625" defaultRowHeight="12.75" x14ac:dyDescent="0.2"/>
  <cols>
    <col min="1" max="1" width="4.42578125" style="6" customWidth="1"/>
    <col min="2" max="2" width="42.28515625" style="6" bestFit="1" customWidth="1"/>
    <col min="3" max="3" width="17.28515625" style="6" bestFit="1" customWidth="1"/>
    <col min="4" max="4" width="10.42578125" style="6" bestFit="1" customWidth="1"/>
    <col min="5" max="5" width="10.28515625" style="6" bestFit="1" customWidth="1"/>
    <col min="6" max="6" width="9.7109375" style="6" bestFit="1" customWidth="1"/>
    <col min="7" max="7" width="10.5703125" style="6" bestFit="1" customWidth="1"/>
    <col min="8" max="8" width="10.28515625" style="6" bestFit="1" customWidth="1"/>
    <col min="9" max="9" width="10.5703125" style="6" bestFit="1" customWidth="1"/>
    <col min="10" max="11" width="10.28515625" style="6" bestFit="1" customWidth="1"/>
    <col min="12" max="12" width="11.140625" style="6" customWidth="1"/>
    <col min="13" max="13" width="9.85546875" style="6" bestFit="1" customWidth="1"/>
    <col min="14" max="15" width="10.42578125" style="6" bestFit="1" customWidth="1"/>
    <col min="16" max="16" width="9.85546875" style="6" bestFit="1" customWidth="1"/>
    <col min="17" max="17" width="10.42578125" style="6" bestFit="1" customWidth="1"/>
    <col min="18" max="18" width="11" style="6" customWidth="1"/>
    <col min="19" max="19" width="12.140625" style="6" bestFit="1" customWidth="1"/>
    <col min="20" max="16384" width="9.140625" style="6"/>
  </cols>
  <sheetData>
    <row r="2" spans="1:10" x14ac:dyDescent="0.2">
      <c r="A2" s="6" t="s">
        <v>281</v>
      </c>
    </row>
    <row r="3" spans="1:10" x14ac:dyDescent="0.2">
      <c r="B3" s="65">
        <v>46234</v>
      </c>
    </row>
    <row r="4" spans="1:10" ht="13.5" thickBot="1" x14ac:dyDescent="0.25"/>
    <row r="5" spans="1:10" x14ac:dyDescent="0.2">
      <c r="A5" s="180" t="s">
        <v>0</v>
      </c>
      <c r="B5" s="178" t="s">
        <v>282</v>
      </c>
      <c r="C5" s="182" t="s">
        <v>27</v>
      </c>
      <c r="D5" s="183"/>
      <c r="E5" s="183"/>
      <c r="F5" s="183"/>
      <c r="G5" s="183"/>
      <c r="H5" s="183"/>
      <c r="I5" s="183"/>
      <c r="J5" s="184"/>
    </row>
    <row r="6" spans="1:10" s="11" customFormat="1" ht="117.75" customHeight="1" x14ac:dyDescent="0.2">
      <c r="A6" s="181"/>
      <c r="B6" s="179"/>
      <c r="C6" s="8" t="s">
        <v>28</v>
      </c>
      <c r="D6" s="9" t="s">
        <v>29</v>
      </c>
      <c r="E6" s="9" t="s">
        <v>30</v>
      </c>
      <c r="F6" s="9" t="s">
        <v>31</v>
      </c>
      <c r="G6" s="9" t="s">
        <v>32</v>
      </c>
      <c r="H6" s="9" t="s">
        <v>33</v>
      </c>
      <c r="I6" s="9" t="s">
        <v>34</v>
      </c>
      <c r="J6" s="9" t="s">
        <v>35</v>
      </c>
    </row>
    <row r="7" spans="1:10" x14ac:dyDescent="0.2">
      <c r="A7" s="55">
        <f t="shared" ref="A7:A25" si="0">A32</f>
        <v>1</v>
      </c>
      <c r="B7" s="15" t="str">
        <f t="shared" ref="B7:B25" si="1">B32</f>
        <v>საქართველოს ბანკი</v>
      </c>
      <c r="C7" s="58">
        <f t="shared" ref="C7:C25" si="2">C32/C$31</f>
        <v>0.39349917917662991</v>
      </c>
      <c r="D7" s="59">
        <f t="shared" ref="D7" si="3">E32/E$31</f>
        <v>0.38521850218231557</v>
      </c>
      <c r="E7" s="59">
        <f t="shared" ref="E7" si="4">G32/G$31</f>
        <v>0.39777464983702499</v>
      </c>
      <c r="F7" s="59">
        <f t="shared" ref="F7" si="5">H32/H$31</f>
        <v>0.41191508263550158</v>
      </c>
      <c r="G7" s="59">
        <f t="shared" ref="G7" si="6">J32/J$31</f>
        <v>0.42174798420247411</v>
      </c>
      <c r="H7" s="59">
        <f t="shared" ref="H7" si="7">K32/K$31</f>
        <v>0.37664530078567943</v>
      </c>
      <c r="I7" s="59">
        <f t="shared" ref="I7" si="8">L32/L$31</f>
        <v>0.45345360318744005</v>
      </c>
      <c r="J7" s="59">
        <f t="shared" ref="J7" si="9">O32/O$31</f>
        <v>0.37052683442586626</v>
      </c>
    </row>
    <row r="8" spans="1:10" x14ac:dyDescent="0.2">
      <c r="A8" s="54">
        <f t="shared" si="0"/>
        <v>2</v>
      </c>
      <c r="B8" s="12" t="str">
        <f t="shared" si="1"/>
        <v>თი–ბი–სი ბანკი</v>
      </c>
      <c r="C8" s="56">
        <f t="shared" si="2"/>
        <v>0.3568132121817299</v>
      </c>
      <c r="D8" s="57">
        <f t="shared" ref="D8:D24" si="10">E33/E$31</f>
        <v>0.36612044403519367</v>
      </c>
      <c r="E8" s="57">
        <f t="shared" ref="E8:E24" si="11">G33/G$31</f>
        <v>0.35948523486197603</v>
      </c>
      <c r="F8" s="57">
        <f t="shared" ref="F8:F24" si="12">H33/H$31</f>
        <v>0.35588156457054387</v>
      </c>
      <c r="G8" s="57">
        <f t="shared" ref="G8:G24" si="13">J33/J$31</f>
        <v>0.33545763786640659</v>
      </c>
      <c r="H8" s="57">
        <f t="shared" ref="H8:H24" si="14">K33/K$31</f>
        <v>0.32326577585981736</v>
      </c>
      <c r="I8" s="57">
        <f t="shared" ref="I8:I24" si="15">L33/L$31</f>
        <v>0.34402809315231975</v>
      </c>
      <c r="J8" s="57">
        <f t="shared" ref="J8:J24" si="16">O33/O$31</f>
        <v>0.34245628203236766</v>
      </c>
    </row>
    <row r="9" spans="1:10" x14ac:dyDescent="0.2">
      <c r="A9" s="55">
        <f t="shared" si="0"/>
        <v>3</v>
      </c>
      <c r="B9" s="15" t="str">
        <f t="shared" si="1"/>
        <v>ლიბერთი ბანკი</v>
      </c>
      <c r="C9" s="58">
        <f t="shared" si="2"/>
        <v>5.7352902331780718E-2</v>
      </c>
      <c r="D9" s="59">
        <f t="shared" si="10"/>
        <v>5.9468566823199676E-2</v>
      </c>
      <c r="E9" s="59">
        <f t="shared" si="11"/>
        <v>6.1003260526601211E-2</v>
      </c>
      <c r="F9" s="59">
        <f t="shared" si="12"/>
        <v>6.8181452225505854E-2</v>
      </c>
      <c r="G9" s="59">
        <f t="shared" si="13"/>
        <v>7.441014125076198E-2</v>
      </c>
      <c r="H9" s="59">
        <f t="shared" si="14"/>
        <v>7.9198238386157443E-2</v>
      </c>
      <c r="I9" s="59">
        <f t="shared" si="15"/>
        <v>7.1044275365688039E-2</v>
      </c>
      <c r="J9" s="59">
        <f t="shared" si="16"/>
        <v>3.77393216678771E-2</v>
      </c>
    </row>
    <row r="10" spans="1:10" x14ac:dyDescent="0.2">
      <c r="A10" s="54">
        <f t="shared" si="0"/>
        <v>4</v>
      </c>
      <c r="B10" s="12" t="str">
        <f t="shared" si="1"/>
        <v>ბაზის ბანკი</v>
      </c>
      <c r="C10" s="56">
        <f t="shared" si="2"/>
        <v>5.3449591827653166E-2</v>
      </c>
      <c r="D10" s="57">
        <f t="shared" si="10"/>
        <v>4.7004469344863485E-2</v>
      </c>
      <c r="E10" s="57">
        <f t="shared" si="11"/>
        <v>4.9355209577757443E-2</v>
      </c>
      <c r="F10" s="57">
        <f t="shared" si="12"/>
        <v>5.2158952920095224E-2</v>
      </c>
      <c r="G10" s="57">
        <f t="shared" si="13"/>
        <v>5.4570179791778799E-2</v>
      </c>
      <c r="H10" s="57">
        <f t="shared" si="14"/>
        <v>7.0325870952705705E-2</v>
      </c>
      <c r="I10" s="57">
        <f t="shared" si="15"/>
        <v>4.3494476464398232E-2</v>
      </c>
      <c r="J10" s="57">
        <f t="shared" si="16"/>
        <v>7.5448939001863335E-2</v>
      </c>
    </row>
    <row r="11" spans="1:10" x14ac:dyDescent="0.2">
      <c r="A11" s="55">
        <f t="shared" si="0"/>
        <v>5</v>
      </c>
      <c r="B11" s="15" t="str">
        <f t="shared" si="1"/>
        <v>კრედო ბანკი</v>
      </c>
      <c r="C11" s="58">
        <f t="shared" si="2"/>
        <v>3.6908430953630313E-2</v>
      </c>
      <c r="D11" s="59">
        <f t="shared" si="10"/>
        <v>4.5031685954358656E-2</v>
      </c>
      <c r="E11" s="59">
        <f t="shared" si="11"/>
        <v>3.8271846944442953E-2</v>
      </c>
      <c r="F11" s="59">
        <f t="shared" si="12"/>
        <v>2.7877028414398718E-2</v>
      </c>
      <c r="G11" s="59">
        <f t="shared" si="13"/>
        <v>3.1558478997140642E-2</v>
      </c>
      <c r="H11" s="59">
        <f t="shared" si="14"/>
        <v>2.8719324894567352E-2</v>
      </c>
      <c r="I11" s="59">
        <f t="shared" si="15"/>
        <v>3.3554305661907993E-2</v>
      </c>
      <c r="J11" s="59">
        <f t="shared" si="16"/>
        <v>2.9582719843997761E-2</v>
      </c>
    </row>
    <row r="12" spans="1:10" x14ac:dyDescent="0.2">
      <c r="A12" s="54">
        <f t="shared" si="0"/>
        <v>6</v>
      </c>
      <c r="B12" s="12" t="str">
        <f t="shared" si="1"/>
        <v>ტერა ბანკი</v>
      </c>
      <c r="C12" s="56">
        <f t="shared" si="2"/>
        <v>2.0051375059689885E-2</v>
      </c>
      <c r="D12" s="57">
        <f t="shared" si="10"/>
        <v>2.2111878357749352E-2</v>
      </c>
      <c r="E12" s="57">
        <f t="shared" si="11"/>
        <v>2.034591478521584E-2</v>
      </c>
      <c r="F12" s="57">
        <f t="shared" si="12"/>
        <v>1.9341862887971718E-2</v>
      </c>
      <c r="G12" s="57">
        <f t="shared" si="13"/>
        <v>2.0280530343619263E-2</v>
      </c>
      <c r="H12" s="57">
        <f t="shared" si="14"/>
        <v>2.6606972294506846E-2</v>
      </c>
      <c r="I12" s="57">
        <f t="shared" si="15"/>
        <v>1.5833261515470837E-2</v>
      </c>
      <c r="J12" s="57">
        <f t="shared" si="16"/>
        <v>1.8468796584544041E-2</v>
      </c>
    </row>
    <row r="13" spans="1:10" x14ac:dyDescent="0.2">
      <c r="A13" s="55">
        <f t="shared" si="0"/>
        <v>7</v>
      </c>
      <c r="B13" s="15" t="str">
        <f t="shared" si="1"/>
        <v>პროკრედიტ ბანკი</v>
      </c>
      <c r="C13" s="58">
        <f t="shared" si="2"/>
        <v>1.952478126099759E-2</v>
      </c>
      <c r="D13" s="59">
        <f t="shared" si="10"/>
        <v>1.9486155057050893E-2</v>
      </c>
      <c r="E13" s="59">
        <f t="shared" si="11"/>
        <v>1.9533043726164843E-2</v>
      </c>
      <c r="F13" s="59">
        <f t="shared" si="12"/>
        <v>1.9943535193003802E-2</v>
      </c>
      <c r="G13" s="59">
        <f t="shared" si="13"/>
        <v>2.1857987948538594E-2</v>
      </c>
      <c r="H13" s="59">
        <f t="shared" si="14"/>
        <v>2.9734094284065662E-2</v>
      </c>
      <c r="I13" s="59">
        <f t="shared" si="15"/>
        <v>1.6321358913594482E-2</v>
      </c>
      <c r="J13" s="59">
        <f t="shared" si="16"/>
        <v>1.9480386592694885E-2</v>
      </c>
    </row>
    <row r="14" spans="1:10" x14ac:dyDescent="0.2">
      <c r="A14" s="54">
        <f t="shared" si="0"/>
        <v>8</v>
      </c>
      <c r="B14" s="12" t="str">
        <f t="shared" si="1"/>
        <v>ქართუ ბანკი</v>
      </c>
      <c r="C14" s="56">
        <f t="shared" si="2"/>
        <v>1.7185244403674006E-2</v>
      </c>
      <c r="D14" s="57">
        <f t="shared" si="10"/>
        <v>1.5201797472186307E-2</v>
      </c>
      <c r="E14" s="57">
        <f t="shared" si="11"/>
        <v>1.5095374178186365E-2</v>
      </c>
      <c r="F14" s="57">
        <f t="shared" si="12"/>
        <v>1.7739073012673894E-2</v>
      </c>
      <c r="G14" s="57">
        <f t="shared" si="13"/>
        <v>1.9136026925356892E-2</v>
      </c>
      <c r="H14" s="57">
        <f t="shared" si="14"/>
        <v>2.9236822202210126E-2</v>
      </c>
      <c r="I14" s="57">
        <f t="shared" si="15"/>
        <v>1.2035518879447104E-2</v>
      </c>
      <c r="J14" s="57">
        <f t="shared" si="16"/>
        <v>2.8414235554926365E-2</v>
      </c>
    </row>
    <row r="15" spans="1:10" x14ac:dyDescent="0.2">
      <c r="A15" s="55">
        <f t="shared" si="0"/>
        <v>9</v>
      </c>
      <c r="B15" s="15" t="str">
        <f t="shared" si="1"/>
        <v>ხალიკ ბანკი</v>
      </c>
      <c r="C15" s="58">
        <f t="shared" si="2"/>
        <v>1.0020208524508221E-2</v>
      </c>
      <c r="D15" s="59">
        <f t="shared" si="10"/>
        <v>1.2836028393691993E-2</v>
      </c>
      <c r="E15" s="59">
        <f t="shared" si="11"/>
        <v>8.9256710593764339E-3</v>
      </c>
      <c r="F15" s="59">
        <f t="shared" si="12"/>
        <v>4.4952466164171088E-3</v>
      </c>
      <c r="G15" s="59">
        <f t="shared" si="13"/>
        <v>3.1833809726181115E-3</v>
      </c>
      <c r="H15" s="59">
        <f t="shared" si="14"/>
        <v>3.6443224540929739E-3</v>
      </c>
      <c r="I15" s="59">
        <f t="shared" si="15"/>
        <v>2.8593551302761675E-3</v>
      </c>
      <c r="J15" s="59">
        <f t="shared" si="16"/>
        <v>1.590122015986925E-2</v>
      </c>
    </row>
    <row r="16" spans="1:10" x14ac:dyDescent="0.2">
      <c r="A16" s="54">
        <f t="shared" si="0"/>
        <v>10</v>
      </c>
      <c r="B16" s="12" t="str">
        <f t="shared" si="1"/>
        <v>იშ ბანკ</v>
      </c>
      <c r="C16" s="56">
        <f t="shared" si="2"/>
        <v>6.6438295582896762E-3</v>
      </c>
      <c r="D16" s="57">
        <f t="shared" si="10"/>
        <v>4.2664752170632897E-3</v>
      </c>
      <c r="E16" s="57">
        <f t="shared" si="11"/>
        <v>6.1117032407428584E-3</v>
      </c>
      <c r="F16" s="57">
        <f t="shared" si="12"/>
        <v>5.6319235761624793E-3</v>
      </c>
      <c r="G16" s="57">
        <f t="shared" si="13"/>
        <v>3.1146559879189476E-3</v>
      </c>
      <c r="H16" s="57">
        <f t="shared" si="14"/>
        <v>7.1059500185059908E-3</v>
      </c>
      <c r="I16" s="57">
        <f t="shared" si="15"/>
        <v>3.0891499416577724E-4</v>
      </c>
      <c r="J16" s="57">
        <f t="shared" si="16"/>
        <v>9.5029743262211724E-3</v>
      </c>
    </row>
    <row r="17" spans="1:20" x14ac:dyDescent="0.2">
      <c r="A17" s="55">
        <f t="shared" si="0"/>
        <v>11</v>
      </c>
      <c r="B17" s="15" t="str">
        <f t="shared" si="1"/>
        <v>მიკრობანკი კრისტალი</v>
      </c>
      <c r="C17" s="58">
        <f t="shared" si="2"/>
        <v>6.2136195235744807E-3</v>
      </c>
      <c r="D17" s="59">
        <f t="shared" si="10"/>
        <v>7.8553238243344384E-3</v>
      </c>
      <c r="E17" s="59">
        <f t="shared" si="11"/>
        <v>6.1553215183144799E-3</v>
      </c>
      <c r="F17" s="59">
        <f t="shared" si="12"/>
        <v>6.907611191082026E-4</v>
      </c>
      <c r="G17" s="59">
        <f t="shared" si="13"/>
        <v>7.9122922567773969E-4</v>
      </c>
      <c r="H17" s="59">
        <f t="shared" si="14"/>
        <v>1.1223331103057003E-4</v>
      </c>
      <c r="I17" s="59">
        <f t="shared" si="15"/>
        <v>1.2685397564772686E-3</v>
      </c>
      <c r="J17" s="59">
        <f t="shared" si="16"/>
        <v>6.526858004214064E-3</v>
      </c>
    </row>
    <row r="18" spans="1:20" x14ac:dyDescent="0.2">
      <c r="A18" s="54">
        <f t="shared" si="0"/>
        <v>12</v>
      </c>
      <c r="B18" s="12" t="str">
        <f t="shared" si="1"/>
        <v>პაშაბანკი</v>
      </c>
      <c r="C18" s="56">
        <f t="shared" si="2"/>
        <v>5.9145157880050583E-3</v>
      </c>
      <c r="D18" s="57">
        <f t="shared" si="10"/>
        <v>5.4672305510106026E-3</v>
      </c>
      <c r="E18" s="57">
        <f t="shared" si="11"/>
        <v>5.5002532731596599E-3</v>
      </c>
      <c r="F18" s="57">
        <f t="shared" si="12"/>
        <v>5.9355322533823415E-3</v>
      </c>
      <c r="G18" s="57">
        <f t="shared" si="13"/>
        <v>4.3040474656661706E-3</v>
      </c>
      <c r="H18" s="57">
        <f t="shared" si="14"/>
        <v>7.5793450484831918E-3</v>
      </c>
      <c r="I18" s="57">
        <f t="shared" si="15"/>
        <v>2.0016270916155101E-3</v>
      </c>
      <c r="J18" s="57">
        <f t="shared" si="16"/>
        <v>8.1403716867142172E-3</v>
      </c>
    </row>
    <row r="19" spans="1:20" ht="12" customHeight="1" x14ac:dyDescent="0.2">
      <c r="A19" s="55">
        <f t="shared" si="0"/>
        <v>13</v>
      </c>
      <c r="B19" s="15" t="str">
        <f t="shared" si="1"/>
        <v>ზირაათ ბანკი</v>
      </c>
      <c r="C19" s="58">
        <f t="shared" si="2"/>
        <v>4.6819812428486058E-3</v>
      </c>
      <c r="D19" s="59">
        <f t="shared" si="10"/>
        <v>3.7115477551466305E-3</v>
      </c>
      <c r="E19" s="59">
        <f t="shared" si="11"/>
        <v>3.7223152769228756E-3</v>
      </c>
      <c r="F19" s="59">
        <f t="shared" si="12"/>
        <v>4.4430990704068347E-3</v>
      </c>
      <c r="G19" s="59">
        <f t="shared" si="13"/>
        <v>3.4070730806302647E-3</v>
      </c>
      <c r="H19" s="59">
        <f t="shared" si="14"/>
        <v>6.2467728553178828E-3</v>
      </c>
      <c r="I19" s="59">
        <f t="shared" si="15"/>
        <v>1.4108628273303274E-3</v>
      </c>
      <c r="J19" s="59">
        <f t="shared" si="16"/>
        <v>9.8383206872500583E-3</v>
      </c>
    </row>
    <row r="20" spans="1:20" x14ac:dyDescent="0.2">
      <c r="A20" s="54">
        <f t="shared" si="0"/>
        <v>14</v>
      </c>
      <c r="B20" s="12" t="str">
        <f t="shared" si="1"/>
        <v>ვი–თი–ბი ბანკი</v>
      </c>
      <c r="C20" s="56">
        <f t="shared" si="2"/>
        <v>3.7813290978467935E-3</v>
      </c>
      <c r="D20" s="57">
        <f t="shared" si="10"/>
        <v>2.0213517172343234E-3</v>
      </c>
      <c r="E20" s="57">
        <f t="shared" si="11"/>
        <v>1.7079286272033698E-3</v>
      </c>
      <c r="F20" s="57">
        <f t="shared" si="12"/>
        <v>1.7771041132988555E-4</v>
      </c>
      <c r="G20" s="57">
        <f t="shared" si="13"/>
        <v>1.9930384525185431E-4</v>
      </c>
      <c r="H20" s="57">
        <f t="shared" si="14"/>
        <v>3.57728228248871E-4</v>
      </c>
      <c r="I20" s="57">
        <f t="shared" si="15"/>
        <v>8.7937009739762187E-5</v>
      </c>
      <c r="J20" s="57">
        <f t="shared" si="16"/>
        <v>1.4921826939160046E-2</v>
      </c>
    </row>
    <row r="21" spans="1:20" x14ac:dyDescent="0.2">
      <c r="A21" s="55">
        <f t="shared" si="0"/>
        <v>15</v>
      </c>
      <c r="B21" s="15" t="str">
        <f t="shared" si="1"/>
        <v>პეივბანკი</v>
      </c>
      <c r="C21" s="58">
        <f t="shared" si="2"/>
        <v>2.5712496731850332E-3</v>
      </c>
      <c r="D21" s="59">
        <f t="shared" si="10"/>
        <v>0</v>
      </c>
      <c r="E21" s="59">
        <f t="shared" si="11"/>
        <v>2.7766828474577276E-3</v>
      </c>
      <c r="F21" s="59">
        <f t="shared" si="12"/>
        <v>2.9243309684844915E-3</v>
      </c>
      <c r="G21" s="59">
        <f t="shared" si="13"/>
        <v>3.3496618075592381E-3</v>
      </c>
      <c r="H21" s="59">
        <f t="shared" si="14"/>
        <v>8.1147079065266858E-3</v>
      </c>
      <c r="I21" s="59">
        <f t="shared" si="15"/>
        <v>0</v>
      </c>
      <c r="J21" s="59">
        <f t="shared" si="16"/>
        <v>1.4674456286515752E-3</v>
      </c>
    </row>
    <row r="22" spans="1:20" x14ac:dyDescent="0.2">
      <c r="A22" s="54">
        <f t="shared" si="0"/>
        <v>16</v>
      </c>
      <c r="B22" s="12" t="str">
        <f t="shared" si="1"/>
        <v>სილქ ბანკი</v>
      </c>
      <c r="C22" s="56">
        <f t="shared" si="2"/>
        <v>2.030986362284238E-3</v>
      </c>
      <c r="D22" s="57">
        <f t="shared" si="10"/>
        <v>1.9545491514664794E-3</v>
      </c>
      <c r="E22" s="57">
        <f t="shared" si="11"/>
        <v>1.7849556973318342E-3</v>
      </c>
      <c r="F22" s="57">
        <f t="shared" si="12"/>
        <v>1.9437579866675217E-3</v>
      </c>
      <c r="G22" s="57">
        <f t="shared" si="13"/>
        <v>2.140841159612755E-3</v>
      </c>
      <c r="H22" s="57">
        <f t="shared" si="14"/>
        <v>2.767766610571625E-3</v>
      </c>
      <c r="I22" s="57">
        <f t="shared" si="15"/>
        <v>1.700134355177257E-3</v>
      </c>
      <c r="J22" s="57">
        <f t="shared" si="16"/>
        <v>3.352923011180392E-3</v>
      </c>
    </row>
    <row r="23" spans="1:20" x14ac:dyDescent="0.2">
      <c r="A23" s="55">
        <f t="shared" si="0"/>
        <v>17</v>
      </c>
      <c r="B23" s="15" t="str">
        <f t="shared" si="1"/>
        <v>მიკრობანკი ემბისი</v>
      </c>
      <c r="C23" s="58">
        <f t="shared" si="2"/>
        <v>1.8307187517481189E-3</v>
      </c>
      <c r="D23" s="59">
        <f t="shared" si="10"/>
        <v>2.0365753407563169E-3</v>
      </c>
      <c r="E23" s="59">
        <f t="shared" si="11"/>
        <v>1.8627641689268517E-3</v>
      </c>
      <c r="F23" s="59">
        <f t="shared" si="12"/>
        <v>1.8227395064215608E-4</v>
      </c>
      <c r="G23" s="59">
        <f t="shared" si="13"/>
        <v>2.0878488022010145E-4</v>
      </c>
      <c r="H23" s="59">
        <f t="shared" si="14"/>
        <v>0</v>
      </c>
      <c r="I23" s="59">
        <f t="shared" si="15"/>
        <v>3.5555339509777502E-4</v>
      </c>
      <c r="J23" s="59">
        <f t="shared" si="16"/>
        <v>1.6585369180251732E-3</v>
      </c>
    </row>
    <row r="24" spans="1:20" x14ac:dyDescent="0.2">
      <c r="A24" s="54">
        <f t="shared" si="0"/>
        <v>18</v>
      </c>
      <c r="B24" s="12" t="str">
        <f t="shared" si="1"/>
        <v>ჰეშბანკი</v>
      </c>
      <c r="C24" s="56">
        <f t="shared" si="2"/>
        <v>1.4018394727690169E-3</v>
      </c>
      <c r="D24" s="57">
        <f t="shared" si="10"/>
        <v>2.0741882237783097E-4</v>
      </c>
      <c r="E24" s="57">
        <f t="shared" si="11"/>
        <v>5.0784424407556436E-4</v>
      </c>
      <c r="F24" s="57">
        <f t="shared" si="12"/>
        <v>4.8125935063639518E-4</v>
      </c>
      <c r="G24" s="57">
        <f t="shared" si="13"/>
        <v>2.2374347304205728E-4</v>
      </c>
      <c r="H24" s="57">
        <f t="shared" si="14"/>
        <v>2.3554463107605095E-4</v>
      </c>
      <c r="I24" s="57">
        <f t="shared" si="15"/>
        <v>2.1544766907071578E-4</v>
      </c>
      <c r="J24" s="57">
        <f t="shared" si="16"/>
        <v>6.2053263323003389E-3</v>
      </c>
    </row>
    <row r="25" spans="1:20" ht="13.5" thickBot="1" x14ac:dyDescent="0.25">
      <c r="A25" s="55">
        <f t="shared" si="0"/>
        <v>19</v>
      </c>
      <c r="B25" s="15" t="str">
        <f t="shared" si="1"/>
        <v>პეისერა</v>
      </c>
      <c r="C25" s="58">
        <f t="shared" si="2"/>
        <v>1.2500480915562316E-4</v>
      </c>
      <c r="D25" s="59">
        <f t="shared" ref="D25" si="17">E50/E$31</f>
        <v>0</v>
      </c>
      <c r="E25" s="59">
        <f t="shared" ref="E25" si="18">G50/G$31</f>
        <v>8.0025609117545147E-5</v>
      </c>
      <c r="F25" s="59">
        <f t="shared" ref="F25" si="19">H50/H$31</f>
        <v>5.5552837068483612E-5</v>
      </c>
      <c r="G25" s="59">
        <f t="shared" ref="G25" si="20">J50/J$31</f>
        <v>5.8310775725251621E-5</v>
      </c>
      <c r="H25" s="59">
        <f t="shared" ref="H25" si="21">K50/K$31</f>
        <v>1.0322927643651872E-4</v>
      </c>
      <c r="I25" s="59">
        <f t="shared" ref="I25" si="22">L50/L$31</f>
        <v>2.6734630781353198E-5</v>
      </c>
      <c r="J25" s="59">
        <f t="shared" ref="J25" si="23">O50/O$31</f>
        <v>3.6668060228188076E-4</v>
      </c>
    </row>
    <row r="26" spans="1:20" ht="13.5" thickBot="1" x14ac:dyDescent="0.25">
      <c r="A26" s="18"/>
      <c r="B26" s="19" t="str">
        <f>B31</f>
        <v>კონსოლიდირებული</v>
      </c>
      <c r="C26" s="20">
        <f>SUM(C7:C25)</f>
        <v>1.0000000000000002</v>
      </c>
      <c r="D26" s="21">
        <f t="shared" ref="D26:J26" si="24">SUM(D7:D25)</f>
        <v>0.99999999999999944</v>
      </c>
      <c r="E26" s="21">
        <f t="shared" si="24"/>
        <v>0.99999999999999889</v>
      </c>
      <c r="F26" s="21">
        <f t="shared" si="24"/>
        <v>1.0000000000000007</v>
      </c>
      <c r="G26" s="21">
        <f t="shared" si="24"/>
        <v>0.99999999999999944</v>
      </c>
      <c r="H26" s="21">
        <f t="shared" si="24"/>
        <v>1.0000000000000002</v>
      </c>
      <c r="I26" s="21">
        <f t="shared" si="24"/>
        <v>0.999999999999998</v>
      </c>
      <c r="J26" s="21">
        <f t="shared" si="24"/>
        <v>1.0000000000000056</v>
      </c>
    </row>
    <row r="27" spans="1:20" x14ac:dyDescent="0.2">
      <c r="A27" s="126"/>
      <c r="B27" s="127"/>
      <c r="C27" s="128"/>
      <c r="D27" s="128"/>
      <c r="E27" s="128"/>
      <c r="F27" s="128"/>
      <c r="G27" s="128"/>
      <c r="H27" s="128"/>
      <c r="I27" s="128"/>
      <c r="J27" s="128"/>
    </row>
    <row r="28" spans="1:20" ht="13.5" thickBot="1" x14ac:dyDescent="0.25">
      <c r="B28" s="61" t="s">
        <v>36</v>
      </c>
      <c r="S28" s="23"/>
    </row>
    <row r="29" spans="1:20" ht="13.5" thickBot="1" x14ac:dyDescent="0.25">
      <c r="A29" s="180" t="s">
        <v>0</v>
      </c>
      <c r="B29" s="178" t="s">
        <v>282</v>
      </c>
      <c r="C29" s="182" t="s">
        <v>28</v>
      </c>
      <c r="D29" s="183"/>
      <c r="E29" s="183"/>
      <c r="F29" s="184"/>
      <c r="G29" s="159" t="s">
        <v>37</v>
      </c>
      <c r="H29" s="176"/>
      <c r="I29" s="176"/>
      <c r="J29" s="176"/>
      <c r="K29" s="176"/>
      <c r="L29" s="176"/>
      <c r="M29" s="176"/>
      <c r="N29" s="177"/>
      <c r="O29" s="175" t="s">
        <v>38</v>
      </c>
      <c r="P29" s="176"/>
      <c r="Q29" s="177"/>
      <c r="R29" s="175" t="s">
        <v>39</v>
      </c>
      <c r="S29" s="176"/>
      <c r="T29" s="177"/>
    </row>
    <row r="30" spans="1:20" ht="150.75" customHeight="1" thickBot="1" x14ac:dyDescent="0.25">
      <c r="A30" s="181"/>
      <c r="B30" s="179"/>
      <c r="C30" s="8" t="s">
        <v>40</v>
      </c>
      <c r="D30" s="9" t="s">
        <v>41</v>
      </c>
      <c r="E30" s="9" t="s">
        <v>29</v>
      </c>
      <c r="F30" s="10" t="s">
        <v>42</v>
      </c>
      <c r="G30" s="81" t="s">
        <v>30</v>
      </c>
      <c r="H30" s="82" t="s">
        <v>43</v>
      </c>
      <c r="I30" s="82" t="s">
        <v>174</v>
      </c>
      <c r="J30" s="82" t="s">
        <v>32</v>
      </c>
      <c r="K30" s="82" t="s">
        <v>33</v>
      </c>
      <c r="L30" s="82" t="s">
        <v>34</v>
      </c>
      <c r="M30" s="82" t="s">
        <v>162</v>
      </c>
      <c r="N30" s="83" t="s">
        <v>44</v>
      </c>
      <c r="O30" s="81" t="s">
        <v>35</v>
      </c>
      <c r="P30" s="82" t="s">
        <v>45</v>
      </c>
      <c r="Q30" s="83" t="s">
        <v>46</v>
      </c>
      <c r="R30" s="81" t="str">
        <f>YEAR($B$3)&amp;" წლის "&amp;MONTH($B$3)&amp;" თვის წმინდა მოგება"</f>
        <v>2026 წლის 7 თვის წმინდა მოგება</v>
      </c>
      <c r="S30" s="82" t="s">
        <v>77</v>
      </c>
      <c r="T30" s="83" t="s">
        <v>78</v>
      </c>
    </row>
    <row r="31" spans="1:20" ht="13.5" thickBot="1" x14ac:dyDescent="0.25">
      <c r="A31" s="113"/>
      <c r="B31" s="114" t="s">
        <v>81</v>
      </c>
      <c r="C31" s="162">
        <v>113345344996.774</v>
      </c>
      <c r="D31" s="163">
        <v>13889873122.862759</v>
      </c>
      <c r="E31" s="163">
        <v>77916889269.38649</v>
      </c>
      <c r="F31" s="164">
        <v>-1242255011.4909799</v>
      </c>
      <c r="G31" s="162">
        <v>95560260950.558395</v>
      </c>
      <c r="H31" s="163">
        <v>75896859323.355698</v>
      </c>
      <c r="I31" s="163">
        <v>7460511164.96029</v>
      </c>
      <c r="J31" s="163">
        <v>66259684971.517799</v>
      </c>
      <c r="K31" s="163">
        <v>27351266205.3414</v>
      </c>
      <c r="L31" s="163">
        <v>38908418766.176399</v>
      </c>
      <c r="M31" s="163">
        <v>2757446063.8196998</v>
      </c>
      <c r="N31" s="164">
        <v>17930916683.805038</v>
      </c>
      <c r="O31" s="115">
        <v>17785084019.761501</v>
      </c>
      <c r="P31" s="166">
        <v>1397076315.5</v>
      </c>
      <c r="Q31" s="165">
        <v>20010156582.721901</v>
      </c>
      <c r="R31" s="115">
        <v>2210502652.4190998</v>
      </c>
      <c r="S31" s="116">
        <v>3.4624702179604998E-2</v>
      </c>
      <c r="T31" s="117">
        <v>0.22685350891459374</v>
      </c>
    </row>
    <row r="32" spans="1:20" x14ac:dyDescent="0.2">
      <c r="A32" s="55">
        <v>1</v>
      </c>
      <c r="B32" s="15" t="s">
        <v>137</v>
      </c>
      <c r="C32" s="27">
        <v>44601300219.722504</v>
      </c>
      <c r="D32" s="28">
        <v>4505601012.81073</v>
      </c>
      <c r="E32" s="28">
        <v>30015027379.058399</v>
      </c>
      <c r="F32" s="29">
        <v>-371179095.41329998</v>
      </c>
      <c r="G32" s="27">
        <v>38011449337.9431</v>
      </c>
      <c r="H32" s="28">
        <v>31263061079.955101</v>
      </c>
      <c r="I32" s="28">
        <v>2644740154.9264998</v>
      </c>
      <c r="J32" s="28">
        <v>27944888570.628601</v>
      </c>
      <c r="K32" s="28">
        <v>10301725886.780001</v>
      </c>
      <c r="L32" s="28">
        <v>17643162683.848499</v>
      </c>
      <c r="M32" s="84"/>
      <c r="N32" s="29">
        <v>6100222936.8586998</v>
      </c>
      <c r="O32" s="27">
        <v>6589850881.8402901</v>
      </c>
      <c r="P32" s="28">
        <v>27993660.18</v>
      </c>
      <c r="Q32" s="29">
        <v>7779722374.4452896</v>
      </c>
      <c r="R32" s="27">
        <v>1118119523.69434</v>
      </c>
      <c r="S32" s="69">
        <v>4.4650653377459992E-2</v>
      </c>
      <c r="T32" s="70">
        <v>0.30811854941374378</v>
      </c>
    </row>
    <row r="33" spans="1:21" x14ac:dyDescent="0.2">
      <c r="A33" s="54">
        <v>2</v>
      </c>
      <c r="B33" s="12" t="s">
        <v>138</v>
      </c>
      <c r="C33" s="24">
        <v>40443116634.145302</v>
      </c>
      <c r="D33" s="25">
        <v>4561178925.5657005</v>
      </c>
      <c r="E33" s="25">
        <v>28526966097.1488</v>
      </c>
      <c r="F33" s="26">
        <v>-399475180.62129998</v>
      </c>
      <c r="G33" s="24">
        <v>34352502851.283199</v>
      </c>
      <c r="H33" s="25">
        <v>27010293041.986298</v>
      </c>
      <c r="I33" s="25">
        <v>3708299987.3018799</v>
      </c>
      <c r="J33" s="25">
        <v>22227317406.3176</v>
      </c>
      <c r="K33" s="25">
        <v>8841728290.6180897</v>
      </c>
      <c r="L33" s="25">
        <v>13385589115.6996</v>
      </c>
      <c r="M33" s="84"/>
      <c r="N33" s="26">
        <v>6765173624.1841002</v>
      </c>
      <c r="O33" s="24">
        <v>6090613749.0408001</v>
      </c>
      <c r="P33" s="25">
        <v>21015907.690000001</v>
      </c>
      <c r="Q33" s="26">
        <v>7336211348.3073997</v>
      </c>
      <c r="R33" s="24">
        <v>815723158.89330006</v>
      </c>
      <c r="S33" s="71">
        <v>3.5428099967522511E-2</v>
      </c>
      <c r="T33" s="72">
        <v>0.23908629372627876</v>
      </c>
    </row>
    <row r="34" spans="1:21" x14ac:dyDescent="0.2">
      <c r="A34" s="55">
        <v>3</v>
      </c>
      <c r="B34" s="15" t="s">
        <v>139</v>
      </c>
      <c r="C34" s="27">
        <v>6500684501.3619699</v>
      </c>
      <c r="D34" s="28">
        <v>750555615.4541539</v>
      </c>
      <c r="E34" s="28">
        <v>4633605736.1723604</v>
      </c>
      <c r="F34" s="29">
        <v>-144228123.15358701</v>
      </c>
      <c r="G34" s="27">
        <v>5829487494.7569103</v>
      </c>
      <c r="H34" s="28">
        <v>5174758088.0213146</v>
      </c>
      <c r="I34" s="28">
        <v>140791271.41546199</v>
      </c>
      <c r="J34" s="28">
        <v>4930392517.9616299</v>
      </c>
      <c r="K34" s="28">
        <v>2166172101.0938802</v>
      </c>
      <c r="L34" s="28">
        <v>2764220416.8677402</v>
      </c>
      <c r="M34" s="84"/>
      <c r="N34" s="29">
        <v>545870209.90058696</v>
      </c>
      <c r="O34" s="27">
        <v>671197006.71200001</v>
      </c>
      <c r="P34" s="28">
        <v>44490459.259999998</v>
      </c>
      <c r="Q34" s="29">
        <v>675669246.4835</v>
      </c>
      <c r="R34" s="27">
        <v>67331958.997779995</v>
      </c>
      <c r="S34" s="69">
        <v>1.850654918148123E-2</v>
      </c>
      <c r="T34" s="70">
        <v>0.16475008808363206</v>
      </c>
    </row>
    <row r="35" spans="1:21" x14ac:dyDescent="0.2">
      <c r="A35" s="54">
        <v>4</v>
      </c>
      <c r="B35" s="12" t="s">
        <v>142</v>
      </c>
      <c r="C35" s="24">
        <v>6058262425.6421003</v>
      </c>
      <c r="D35" s="25">
        <v>905038906.16540003</v>
      </c>
      <c r="E35" s="25">
        <v>3662442033.1100001</v>
      </c>
      <c r="F35" s="26">
        <v>-30284120.739999998</v>
      </c>
      <c r="G35" s="24">
        <v>4716396706.5200005</v>
      </c>
      <c r="H35" s="25">
        <v>3958700712.23</v>
      </c>
      <c r="I35" s="25">
        <v>338455291.53126502</v>
      </c>
      <c r="J35" s="25">
        <v>3615802921.84235</v>
      </c>
      <c r="K35" s="25">
        <v>1923501617.5499401</v>
      </c>
      <c r="L35" s="25">
        <v>1692301304.2924099</v>
      </c>
      <c r="M35" s="84"/>
      <c r="N35" s="26">
        <v>693768206.5</v>
      </c>
      <c r="O35" s="24">
        <v>1341865719.3499999</v>
      </c>
      <c r="P35" s="25">
        <v>30617164</v>
      </c>
      <c r="Q35" s="26">
        <v>820664354.278</v>
      </c>
      <c r="R35" s="24">
        <v>84251216.470400006</v>
      </c>
      <c r="S35" s="71">
        <v>2.5935919686553132E-2</v>
      </c>
      <c r="T35" s="72">
        <v>0.14276981115823059</v>
      </c>
    </row>
    <row r="36" spans="1:21" x14ac:dyDescent="0.2">
      <c r="A36" s="55">
        <v>5</v>
      </c>
      <c r="B36" s="15" t="s">
        <v>145</v>
      </c>
      <c r="C36" s="27">
        <v>4183398839.7288399</v>
      </c>
      <c r="D36" s="28">
        <v>547946180.07999992</v>
      </c>
      <c r="E36" s="28">
        <v>3508728888.1195502</v>
      </c>
      <c r="F36" s="29">
        <v>-92605303.350709006</v>
      </c>
      <c r="G36" s="27">
        <v>3657267681.0707998</v>
      </c>
      <c r="H36" s="28">
        <v>2115778903.920809</v>
      </c>
      <c r="I36" s="28">
        <v>0</v>
      </c>
      <c r="J36" s="28">
        <v>2091054876.5308001</v>
      </c>
      <c r="K36" s="28">
        <v>785509900.42900002</v>
      </c>
      <c r="L36" s="28">
        <v>1305544976.1018</v>
      </c>
      <c r="M36" s="84"/>
      <c r="N36" s="29">
        <v>1444905834.79</v>
      </c>
      <c r="O36" s="27">
        <v>526131157.95856601</v>
      </c>
      <c r="P36" s="28">
        <v>5303030</v>
      </c>
      <c r="Q36" s="29">
        <v>643392589.48856604</v>
      </c>
      <c r="R36" s="27">
        <v>49841544.518565997</v>
      </c>
      <c r="S36" s="69">
        <v>2.1442218351195683E-2</v>
      </c>
      <c r="T36" s="70">
        <v>0.17173627792289159</v>
      </c>
    </row>
    <row r="37" spans="1:21" x14ac:dyDescent="0.2">
      <c r="A37" s="54">
        <v>6</v>
      </c>
      <c r="B37" s="12" t="s">
        <v>144</v>
      </c>
      <c r="C37" s="24">
        <v>2272730023.8002601</v>
      </c>
      <c r="D37" s="25">
        <v>208292491</v>
      </c>
      <c r="E37" s="25">
        <v>1722888777.5388999</v>
      </c>
      <c r="F37" s="26">
        <v>-39013664.979424</v>
      </c>
      <c r="G37" s="24">
        <v>1944260926.1530499</v>
      </c>
      <c r="H37" s="25">
        <v>1467986646.6600239</v>
      </c>
      <c r="I37" s="25">
        <v>124152455.52150001</v>
      </c>
      <c r="J37" s="25">
        <v>1343781551.6235199</v>
      </c>
      <c r="K37" s="25">
        <v>727734382.14520001</v>
      </c>
      <c r="L37" s="25">
        <v>616047169.47832406</v>
      </c>
      <c r="M37" s="84"/>
      <c r="N37" s="26">
        <v>440987942.89999998</v>
      </c>
      <c r="O37" s="24">
        <v>328469099</v>
      </c>
      <c r="P37" s="25">
        <v>128022000</v>
      </c>
      <c r="Q37" s="26">
        <v>404928670.72691399</v>
      </c>
      <c r="R37" s="24">
        <v>17940695.652438</v>
      </c>
      <c r="S37" s="71">
        <v>1.3724531604396687E-2</v>
      </c>
      <c r="T37" s="72">
        <v>9.633874388763336E-2</v>
      </c>
    </row>
    <row r="38" spans="1:21" x14ac:dyDescent="0.2">
      <c r="A38" s="55">
        <v>7</v>
      </c>
      <c r="B38" s="15" t="s">
        <v>141</v>
      </c>
      <c r="C38" s="27">
        <v>2213043068.0143199</v>
      </c>
      <c r="D38" s="28">
        <v>509086021.41739202</v>
      </c>
      <c r="E38" s="28">
        <v>1518300585.8663299</v>
      </c>
      <c r="F38" s="29">
        <v>-28240457.584948</v>
      </c>
      <c r="G38" s="27">
        <v>1866582755.63098</v>
      </c>
      <c r="H38" s="28">
        <v>1513651684.9538031</v>
      </c>
      <c r="I38" s="28">
        <v>65348289.3772</v>
      </c>
      <c r="J38" s="28">
        <v>1448303395.5813999</v>
      </c>
      <c r="K38" s="28">
        <v>813265128.13820004</v>
      </c>
      <c r="L38" s="28">
        <v>635038267.44319999</v>
      </c>
      <c r="M38" s="84"/>
      <c r="N38" s="29">
        <v>333091502.492221</v>
      </c>
      <c r="O38" s="27">
        <v>346460312.28851402</v>
      </c>
      <c r="P38" s="28">
        <v>112482804.98999999</v>
      </c>
      <c r="Q38" s="29">
        <v>388040236.96116602</v>
      </c>
      <c r="R38" s="27">
        <v>21081038.586568002</v>
      </c>
      <c r="S38" s="69">
        <v>1.599707383549407E-2</v>
      </c>
      <c r="T38" s="70">
        <v>0.10752847850781402</v>
      </c>
    </row>
    <row r="39" spans="1:21" x14ac:dyDescent="0.2">
      <c r="A39" s="54">
        <v>8</v>
      </c>
      <c r="B39" s="12" t="s">
        <v>143</v>
      </c>
      <c r="C39" s="24">
        <v>1947867455.7883101</v>
      </c>
      <c r="D39" s="25">
        <v>597166841.88187909</v>
      </c>
      <c r="E39" s="25">
        <v>1184476770.3359799</v>
      </c>
      <c r="F39" s="26">
        <v>-33940536.550357997</v>
      </c>
      <c r="G39" s="24">
        <v>1442517895.6138101</v>
      </c>
      <c r="H39" s="25">
        <v>1346339928.969646</v>
      </c>
      <c r="I39" s="25">
        <v>78206381.132285997</v>
      </c>
      <c r="J39" s="25">
        <v>1267947115.68063</v>
      </c>
      <c r="K39" s="25">
        <v>799664107.05088496</v>
      </c>
      <c r="L39" s="25">
        <v>468283008.62975001</v>
      </c>
      <c r="M39" s="84"/>
      <c r="N39" s="26">
        <v>78608675.307282001</v>
      </c>
      <c r="O39" s="24">
        <v>505349566.70165998</v>
      </c>
      <c r="P39" s="25">
        <v>114430000</v>
      </c>
      <c r="Q39" s="26">
        <v>543084078.66165996</v>
      </c>
      <c r="R39" s="24">
        <v>20694458.238862999</v>
      </c>
      <c r="S39" s="71">
        <v>1.818606383207905E-2</v>
      </c>
      <c r="T39" s="72">
        <v>7.188061046397283E-2</v>
      </c>
    </row>
    <row r="40" spans="1:21" x14ac:dyDescent="0.2">
      <c r="A40" s="55">
        <v>9</v>
      </c>
      <c r="B40" s="15" t="s">
        <v>146</v>
      </c>
      <c r="C40" s="27">
        <v>1135743992.1500001</v>
      </c>
      <c r="D40" s="28">
        <v>98894511.900000006</v>
      </c>
      <c r="E40" s="28">
        <v>1000143403.01</v>
      </c>
      <c r="F40" s="29">
        <v>-18203250.57</v>
      </c>
      <c r="G40" s="27">
        <v>852939455.59285903</v>
      </c>
      <c r="H40" s="28">
        <v>341175100.06999999</v>
      </c>
      <c r="I40" s="28">
        <v>130241825.29000001</v>
      </c>
      <c r="J40" s="28">
        <v>210929820.38999999</v>
      </c>
      <c r="K40" s="28">
        <v>99676833.579999998</v>
      </c>
      <c r="L40" s="28">
        <v>111252986.81</v>
      </c>
      <c r="M40" s="84"/>
      <c r="N40" s="29">
        <v>497407517.53999996</v>
      </c>
      <c r="O40" s="27">
        <v>282804536.56</v>
      </c>
      <c r="P40" s="28">
        <v>76000000</v>
      </c>
      <c r="Q40" s="29">
        <v>300818393.19</v>
      </c>
      <c r="R40" s="27">
        <v>14305250.380000001</v>
      </c>
      <c r="S40" s="69">
        <v>2.1672755033206658E-2</v>
      </c>
      <c r="T40" s="70">
        <v>8.8048614307566206E-2</v>
      </c>
    </row>
    <row r="41" spans="1:21" x14ac:dyDescent="0.2">
      <c r="A41" s="54">
        <v>10</v>
      </c>
      <c r="B41" s="12" t="s">
        <v>239</v>
      </c>
      <c r="C41" s="24">
        <v>753047153.38410795</v>
      </c>
      <c r="D41" s="25">
        <v>224715088.70706198</v>
      </c>
      <c r="E41" s="25">
        <v>332430477.05850202</v>
      </c>
      <c r="F41" s="26">
        <v>-2250571.0042670001</v>
      </c>
      <c r="G41" s="24">
        <v>584035956.53776097</v>
      </c>
      <c r="H41" s="25">
        <v>427445311.37989402</v>
      </c>
      <c r="I41" s="25">
        <v>106120439.819351</v>
      </c>
      <c r="J41" s="25">
        <v>206376124.55416101</v>
      </c>
      <c r="K41" s="25">
        <v>194356730.59800801</v>
      </c>
      <c r="L41" s="25">
        <v>12019393.956153</v>
      </c>
      <c r="M41" s="84"/>
      <c r="N41" s="26">
        <v>151396406.080486</v>
      </c>
      <c r="O41" s="24">
        <v>169011196.82947999</v>
      </c>
      <c r="P41" s="25">
        <v>69161600</v>
      </c>
      <c r="Q41" s="26">
        <v>179751249.53948</v>
      </c>
      <c r="R41" s="24">
        <v>8709976.5245530009</v>
      </c>
      <c r="S41" s="71">
        <v>2.3076657022109957E-2</v>
      </c>
      <c r="T41" s="72">
        <v>9.0661180402725139E-2</v>
      </c>
    </row>
    <row r="42" spans="1:21" x14ac:dyDescent="0.2">
      <c r="A42" s="55">
        <v>11</v>
      </c>
      <c r="B42" s="15" t="s">
        <v>288</v>
      </c>
      <c r="C42" s="27">
        <v>704284848.57824004</v>
      </c>
      <c r="D42" s="28">
        <v>66241038.808799997</v>
      </c>
      <c r="E42" s="28">
        <v>612062396.5958401</v>
      </c>
      <c r="F42" s="29">
        <v>-20600175.4111</v>
      </c>
      <c r="G42" s="27">
        <v>588204130.524719</v>
      </c>
      <c r="H42" s="28">
        <v>52426599.482999004</v>
      </c>
      <c r="I42" s="28">
        <v>0</v>
      </c>
      <c r="J42" s="28">
        <v>52426599.233664997</v>
      </c>
      <c r="K42" s="28">
        <v>3069723.1671040002</v>
      </c>
      <c r="L42" s="28">
        <v>49356876.066560999</v>
      </c>
      <c r="M42" s="84"/>
      <c r="N42" s="29">
        <v>503897260.69842005</v>
      </c>
      <c r="O42" s="27">
        <v>116080717.98999999</v>
      </c>
      <c r="P42" s="28">
        <v>3634576</v>
      </c>
      <c r="Q42" s="29">
        <v>129034272.06999999</v>
      </c>
      <c r="R42" s="27">
        <v>9408323.0800000001</v>
      </c>
      <c r="S42" s="69">
        <v>2.3473842332253653E-2</v>
      </c>
      <c r="T42" s="70">
        <v>0.14423762563715473</v>
      </c>
    </row>
    <row r="43" spans="1:21" x14ac:dyDescent="0.2">
      <c r="A43" s="54">
        <v>12</v>
      </c>
      <c r="B43" s="12" t="s">
        <v>238</v>
      </c>
      <c r="C43" s="24">
        <v>670382832.48029995</v>
      </c>
      <c r="D43" s="25">
        <v>96434384.341700003</v>
      </c>
      <c r="E43" s="25">
        <v>425989597.4533</v>
      </c>
      <c r="F43" s="26">
        <v>-8178794.4164000005</v>
      </c>
      <c r="G43" s="24">
        <v>525605638.07730001</v>
      </c>
      <c r="H43" s="25">
        <v>450488256.44420004</v>
      </c>
      <c r="I43" s="25">
        <v>85371801.866300002</v>
      </c>
      <c r="J43" s="25">
        <v>285184829.17750001</v>
      </c>
      <c r="K43" s="25">
        <v>207304684.08320001</v>
      </c>
      <c r="L43" s="25">
        <v>77880145.094300002</v>
      </c>
      <c r="M43" s="84"/>
      <c r="N43" s="26">
        <v>62156817.656800002</v>
      </c>
      <c r="O43" s="24">
        <v>144777194.4003</v>
      </c>
      <c r="P43" s="25">
        <v>136800000</v>
      </c>
      <c r="Q43" s="26">
        <v>165372314.02430001</v>
      </c>
      <c r="R43" s="24">
        <v>4777578.1438999996</v>
      </c>
      <c r="S43" s="71">
        <v>1.2253999155431057E-2</v>
      </c>
      <c r="T43" s="72">
        <v>5.7170789504804705E-2</v>
      </c>
    </row>
    <row r="44" spans="1:21" x14ac:dyDescent="0.2">
      <c r="A44" s="55">
        <v>13</v>
      </c>
      <c r="B44" s="15" t="s">
        <v>147</v>
      </c>
      <c r="C44" s="27">
        <v>530680779.23909998</v>
      </c>
      <c r="D44" s="28">
        <v>235060521.25620002</v>
      </c>
      <c r="E44" s="28">
        <v>289192255.4558</v>
      </c>
      <c r="F44" s="29">
        <v>-8182474.4508999996</v>
      </c>
      <c r="G44" s="27">
        <v>355705419.20300001</v>
      </c>
      <c r="H44" s="28">
        <v>337217265.10640001</v>
      </c>
      <c r="I44" s="28">
        <v>12288693.7007</v>
      </c>
      <c r="J44" s="28">
        <v>225751588.9975</v>
      </c>
      <c r="K44" s="28">
        <v>170857147.29010001</v>
      </c>
      <c r="L44" s="28">
        <v>54894441.707400002</v>
      </c>
      <c r="M44" s="84"/>
      <c r="N44" s="29">
        <v>7146208.8353000004</v>
      </c>
      <c r="O44" s="27">
        <v>174975360.0361</v>
      </c>
      <c r="P44" s="28">
        <v>130471000</v>
      </c>
      <c r="Q44" s="29">
        <v>174041035.14610001</v>
      </c>
      <c r="R44" s="27">
        <v>5421932.8476</v>
      </c>
      <c r="S44" s="69">
        <v>2.0048794164473784E-2</v>
      </c>
      <c r="T44" s="70">
        <v>7.6572278616119982E-2</v>
      </c>
    </row>
    <row r="45" spans="1:21" x14ac:dyDescent="0.2">
      <c r="A45" s="54">
        <v>14</v>
      </c>
      <c r="B45" s="12" t="s">
        <v>140</v>
      </c>
      <c r="C45" s="24">
        <v>428596051.14178503</v>
      </c>
      <c r="D45" s="25">
        <v>203636128.7288</v>
      </c>
      <c r="E45" s="25">
        <v>157497437.926231</v>
      </c>
      <c r="F45" s="26">
        <v>-34494814.050530002</v>
      </c>
      <c r="G45" s="24">
        <v>163210105.30048299</v>
      </c>
      <c r="H45" s="25">
        <v>13487662.089</v>
      </c>
      <c r="I45" s="25">
        <v>0</v>
      </c>
      <c r="J45" s="25">
        <v>13205810</v>
      </c>
      <c r="K45" s="25">
        <v>9784320</v>
      </c>
      <c r="L45" s="25">
        <v>3421490</v>
      </c>
      <c r="M45" s="84"/>
      <c r="N45" s="26">
        <v>130423278.62379999</v>
      </c>
      <c r="O45" s="24">
        <v>265385945.84130201</v>
      </c>
      <c r="P45" s="25">
        <v>209008277</v>
      </c>
      <c r="Q45" s="26">
        <v>276349486.29130203</v>
      </c>
      <c r="R45" s="24">
        <v>-11483240.834612001</v>
      </c>
      <c r="S45" s="71">
        <v>-4.5230967510098391E-2</v>
      </c>
      <c r="T45" s="72">
        <v>-7.392863944944375E-2</v>
      </c>
    </row>
    <row r="46" spans="1:21" x14ac:dyDescent="0.2">
      <c r="A46" s="55">
        <v>15</v>
      </c>
      <c r="B46" s="15" t="s">
        <v>270</v>
      </c>
      <c r="C46" s="27">
        <v>291439181.27999997</v>
      </c>
      <c r="D46" s="28">
        <v>189843115.43000001</v>
      </c>
      <c r="E46" s="28">
        <v>0</v>
      </c>
      <c r="F46" s="29">
        <v>0</v>
      </c>
      <c r="G46" s="27">
        <v>265340537.47999999</v>
      </c>
      <c r="H46" s="28">
        <v>221947536.13</v>
      </c>
      <c r="I46" s="28">
        <v>0</v>
      </c>
      <c r="J46" s="28">
        <v>221947536.13</v>
      </c>
      <c r="K46" s="28">
        <v>221947536.13</v>
      </c>
      <c r="L46" s="28">
        <v>0</v>
      </c>
      <c r="M46" s="84"/>
      <c r="N46" s="29">
        <v>0</v>
      </c>
      <c r="O46" s="27">
        <v>26098643.800000001</v>
      </c>
      <c r="P46" s="28">
        <v>18319171</v>
      </c>
      <c r="Q46" s="29">
        <v>25750797.129999999</v>
      </c>
      <c r="R46" s="27">
        <v>6887957.25</v>
      </c>
      <c r="S46" s="69">
        <v>5.3817747431262768E-2</v>
      </c>
      <c r="T46" s="70">
        <v>0.66954652157732575</v>
      </c>
      <c r="U46" s="74"/>
    </row>
    <row r="47" spans="1:21" x14ac:dyDescent="0.2">
      <c r="A47" s="54">
        <v>16</v>
      </c>
      <c r="B47" s="12" t="s">
        <v>161</v>
      </c>
      <c r="C47" s="24">
        <v>230202849.91685</v>
      </c>
      <c r="D47" s="25">
        <v>31270188.850000001</v>
      </c>
      <c r="E47" s="25">
        <v>152292389.80638701</v>
      </c>
      <c r="F47" s="26">
        <v>-9060210.436485</v>
      </c>
      <c r="G47" s="24">
        <v>170570832.22221601</v>
      </c>
      <c r="H47" s="25">
        <v>147525126.472754</v>
      </c>
      <c r="I47" s="25">
        <v>5673665.6627540002</v>
      </c>
      <c r="J47" s="25">
        <v>141851460.81</v>
      </c>
      <c r="K47" s="25">
        <v>75701921.359999999</v>
      </c>
      <c r="L47" s="25">
        <v>66149539.450000003</v>
      </c>
      <c r="M47" s="84"/>
      <c r="N47" s="26">
        <v>19578029.475547001</v>
      </c>
      <c r="O47" s="24">
        <v>59632017.465635002</v>
      </c>
      <c r="P47" s="25">
        <v>124746400</v>
      </c>
      <c r="Q47" s="26">
        <v>56135009.519331001</v>
      </c>
      <c r="R47" s="24">
        <v>-16234656.736643</v>
      </c>
      <c r="S47" s="71">
        <v>-0.11893153947562259</v>
      </c>
      <c r="T47" s="72">
        <v>-0.44151640144549253</v>
      </c>
    </row>
    <row r="48" spans="1:21" x14ac:dyDescent="0.2">
      <c r="A48" s="55">
        <v>17</v>
      </c>
      <c r="B48" s="15" t="s">
        <v>287</v>
      </c>
      <c r="C48" s="27">
        <v>207503448.50895399</v>
      </c>
      <c r="D48" s="28">
        <v>39249401.039761998</v>
      </c>
      <c r="E48" s="28">
        <v>158683615.314473</v>
      </c>
      <c r="F48" s="29">
        <v>-2098576.4252800001</v>
      </c>
      <c r="G48" s="27">
        <v>178006230.072</v>
      </c>
      <c r="H48" s="28">
        <v>13834020.3902</v>
      </c>
      <c r="I48" s="28">
        <v>0</v>
      </c>
      <c r="J48" s="28">
        <v>13834020.3902</v>
      </c>
      <c r="K48" s="28">
        <v>0</v>
      </c>
      <c r="L48" s="28">
        <v>13834020.3902</v>
      </c>
      <c r="M48" s="84"/>
      <c r="N48" s="29">
        <v>156282231.96179998</v>
      </c>
      <c r="O48" s="27">
        <v>29497218.436953999</v>
      </c>
      <c r="P48" s="28">
        <v>2634635</v>
      </c>
      <c r="Q48" s="29">
        <v>31516969.078954</v>
      </c>
      <c r="R48" s="27">
        <v>2037223.9192540001</v>
      </c>
      <c r="S48" s="69">
        <v>1.7260963522605016E-2</v>
      </c>
      <c r="T48" s="70">
        <v>0.11979662312575956</v>
      </c>
      <c r="U48" s="74"/>
    </row>
    <row r="49" spans="1:21" x14ac:dyDescent="0.2">
      <c r="A49" s="54">
        <v>18</v>
      </c>
      <c r="B49" s="12" t="s">
        <v>272</v>
      </c>
      <c r="C49" s="24">
        <v>158891978.67109999</v>
      </c>
      <c r="D49" s="25">
        <v>112054671.4052</v>
      </c>
      <c r="E49" s="25">
        <v>16161429.4156</v>
      </c>
      <c r="F49" s="26">
        <v>-219662.33240000001</v>
      </c>
      <c r="G49" s="24">
        <v>48529728.486100003</v>
      </c>
      <c r="H49" s="25">
        <v>36526073.2333</v>
      </c>
      <c r="I49" s="25">
        <v>20468275.195099998</v>
      </c>
      <c r="J49" s="25">
        <v>14825172.0382</v>
      </c>
      <c r="K49" s="25">
        <v>6442443.9078000002</v>
      </c>
      <c r="L49" s="25">
        <v>8382728.1304000001</v>
      </c>
      <c r="M49" s="84"/>
      <c r="N49" s="26">
        <v>0</v>
      </c>
      <c r="O49" s="24">
        <v>110362250.19</v>
      </c>
      <c r="P49" s="25">
        <v>135320625.38</v>
      </c>
      <c r="Q49" s="26">
        <v>73374932.879999995</v>
      </c>
      <c r="R49" s="24">
        <v>-6939562.3200000003</v>
      </c>
      <c r="S49" s="71">
        <v>-0.12202222036539355</v>
      </c>
      <c r="T49" s="72">
        <v>-0.16314185100017523</v>
      </c>
    </row>
    <row r="50" spans="1:21" x14ac:dyDescent="0.2">
      <c r="A50" s="55">
        <v>19</v>
      </c>
      <c r="B50" s="15" t="s">
        <v>164</v>
      </c>
      <c r="C50" s="27">
        <v>14168713.220000001</v>
      </c>
      <c r="D50" s="28">
        <v>7608078.0199999996</v>
      </c>
      <c r="E50" s="28">
        <v>0</v>
      </c>
      <c r="F50" s="29">
        <v>0</v>
      </c>
      <c r="G50" s="27">
        <v>7647268.0899999999</v>
      </c>
      <c r="H50" s="28">
        <v>4216285.8600000003</v>
      </c>
      <c r="I50" s="28">
        <v>352632.22</v>
      </c>
      <c r="J50" s="28">
        <v>3863653.63</v>
      </c>
      <c r="K50" s="28">
        <v>2823451.42</v>
      </c>
      <c r="L50" s="28">
        <v>1040202.21</v>
      </c>
      <c r="M50" s="84"/>
      <c r="N50" s="29">
        <v>0</v>
      </c>
      <c r="O50" s="27">
        <v>6521445.3200000003</v>
      </c>
      <c r="P50" s="28">
        <v>6625005</v>
      </c>
      <c r="Q50" s="29">
        <v>6299224.5</v>
      </c>
      <c r="R50" s="27">
        <v>-1371724.8872</v>
      </c>
      <c r="S50" s="69">
        <v>-0.14376420422377828</v>
      </c>
      <c r="T50" s="70">
        <v>-0.32611414362459806</v>
      </c>
      <c r="U50" s="74"/>
    </row>
    <row r="51" spans="1:21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21" x14ac:dyDescent="0.2">
      <c r="K52" s="85"/>
      <c r="L52" s="86"/>
    </row>
    <row r="53" spans="1:21" x14ac:dyDescent="0.2">
      <c r="C53" s="60"/>
      <c r="K53" s="85"/>
      <c r="L53" s="86"/>
    </row>
    <row r="54" spans="1:21" x14ac:dyDescent="0.2">
      <c r="K54" s="85"/>
      <c r="L54" s="86"/>
    </row>
    <row r="55" spans="1:21" x14ac:dyDescent="0.2">
      <c r="K55" s="85"/>
      <c r="L55" s="86"/>
    </row>
    <row r="56" spans="1:21" x14ac:dyDescent="0.2">
      <c r="K56" s="85"/>
      <c r="L56" s="86"/>
    </row>
    <row r="57" spans="1:21" x14ac:dyDescent="0.2">
      <c r="K57" s="85"/>
      <c r="L57" s="86"/>
    </row>
    <row r="58" spans="1:21" x14ac:dyDescent="0.2">
      <c r="K58" s="85"/>
      <c r="L58" s="86"/>
    </row>
    <row r="59" spans="1:21" x14ac:dyDescent="0.2">
      <c r="K59" s="85"/>
      <c r="L59" s="86"/>
    </row>
    <row r="60" spans="1:21" x14ac:dyDescent="0.2">
      <c r="K60" s="85"/>
      <c r="L60" s="86"/>
    </row>
    <row r="61" spans="1:21" x14ac:dyDescent="0.2">
      <c r="K61" s="85"/>
      <c r="L61" s="86"/>
    </row>
    <row r="62" spans="1:21" x14ac:dyDescent="0.2">
      <c r="K62" s="85"/>
      <c r="L62" s="86"/>
    </row>
    <row r="63" spans="1:21" x14ac:dyDescent="0.2">
      <c r="K63" s="85"/>
      <c r="L63" s="86"/>
    </row>
  </sheetData>
  <mergeCells count="9">
    <mergeCell ref="R29:T29"/>
    <mergeCell ref="O29:Q29"/>
    <mergeCell ref="B5:B6"/>
    <mergeCell ref="A5:A6"/>
    <mergeCell ref="A29:A30"/>
    <mergeCell ref="B29:B30"/>
    <mergeCell ref="C5:J5"/>
    <mergeCell ref="C29:F29"/>
    <mergeCell ref="H29:N29"/>
  </mergeCells>
  <pageMargins left="0" right="0" top="0.25" bottom="0.25" header="0.05" footer="0.05"/>
  <pageSetup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6"/>
  <sheetViews>
    <sheetView workbookViewId="0">
      <selection activeCell="B3" sqref="B3"/>
    </sheetView>
  </sheetViews>
  <sheetFormatPr defaultRowHeight="12.75" x14ac:dyDescent="0.2"/>
  <cols>
    <col min="1" max="1" width="11.85546875" customWidth="1"/>
    <col min="2" max="2" width="21.7109375" bestFit="1" customWidth="1"/>
    <col min="4" max="5" width="13.42578125" bestFit="1" customWidth="1"/>
  </cols>
  <sheetData>
    <row r="1" spans="1:6" x14ac:dyDescent="0.2">
      <c r="A1" s="107" t="s">
        <v>292</v>
      </c>
    </row>
    <row r="2" spans="1:6" x14ac:dyDescent="0.2">
      <c r="A2" s="66"/>
    </row>
    <row r="3" spans="1:6" x14ac:dyDescent="0.2">
      <c r="B3" s="169">
        <f>BS!B3</f>
        <v>46234</v>
      </c>
    </row>
    <row r="4" spans="1:6" x14ac:dyDescent="0.2">
      <c r="A4" s="160"/>
    </row>
    <row r="5" spans="1:6" x14ac:dyDescent="0.2">
      <c r="B5" t="s">
        <v>316</v>
      </c>
    </row>
    <row r="6" spans="1:6" ht="38.25" x14ac:dyDescent="0.2">
      <c r="B6" s="170"/>
      <c r="C6" s="173" t="s">
        <v>313</v>
      </c>
      <c r="D6" s="173" t="s">
        <v>314</v>
      </c>
      <c r="E6" s="173" t="s">
        <v>365</v>
      </c>
      <c r="F6" s="173" t="s">
        <v>315</v>
      </c>
    </row>
    <row r="7" spans="1:6" x14ac:dyDescent="0.2">
      <c r="B7" s="170" t="s">
        <v>304</v>
      </c>
      <c r="C7" s="171">
        <f>'A-CP'!C7</f>
        <v>355755</v>
      </c>
      <c r="D7" s="172">
        <f>'A-CP'!D7</f>
        <v>8.0167250307594543E-2</v>
      </c>
      <c r="E7" s="171">
        <f>'A-CP'!E7</f>
        <v>1150077895.0235038</v>
      </c>
      <c r="F7" s="172">
        <f>'A-CP'!F7</f>
        <v>1.4940720701283555E-2</v>
      </c>
    </row>
    <row r="8" spans="1:6" x14ac:dyDescent="0.2">
      <c r="B8" s="170" t="s">
        <v>305</v>
      </c>
      <c r="C8" s="171">
        <f>'A-CP'!C8</f>
        <v>46216</v>
      </c>
      <c r="D8" s="172">
        <f>'A-CP'!D8</f>
        <v>1.0414497730786045E-2</v>
      </c>
      <c r="E8" s="171">
        <f>'A-CP'!E8</f>
        <v>794795887.0889436</v>
      </c>
      <c r="F8" s="172">
        <f>'A-CP'!F8</f>
        <v>1.0325233981896616E-2</v>
      </c>
    </row>
    <row r="9" spans="1:6" x14ac:dyDescent="0.2">
      <c r="B9" s="170" t="s">
        <v>306</v>
      </c>
      <c r="C9" s="171">
        <f>'A-CP'!C9</f>
        <v>401056</v>
      </c>
      <c r="D9" s="172">
        <f>'A-CP'!D9</f>
        <v>9.0375558289729277E-2</v>
      </c>
      <c r="E9" s="171">
        <f>'A-CP'!E9</f>
        <v>1141592023.8498938</v>
      </c>
      <c r="F9" s="172">
        <f>'A-CP'!F9</f>
        <v>1.4830480315253537E-2</v>
      </c>
    </row>
    <row r="10" spans="1:6" x14ac:dyDescent="0.2">
      <c r="B10" s="170" t="s">
        <v>307</v>
      </c>
      <c r="C10" s="171">
        <f>'A-CP'!C10</f>
        <v>722991</v>
      </c>
      <c r="D10" s="172">
        <f>'A-CP'!D10</f>
        <v>0.16292167493679102</v>
      </c>
      <c r="E10" s="171">
        <f>'A-CP'!E10</f>
        <v>4980048848.2967558</v>
      </c>
      <c r="F10" s="172">
        <f>'A-CP'!F10</f>
        <v>6.4696069060287478E-2</v>
      </c>
    </row>
    <row r="11" spans="1:6" x14ac:dyDescent="0.2">
      <c r="B11" s="170" t="s">
        <v>308</v>
      </c>
      <c r="C11" s="171">
        <f>'A-CP'!C11</f>
        <v>661401</v>
      </c>
      <c r="D11" s="172">
        <f>'A-CP'!D11</f>
        <v>0.14904273874068766</v>
      </c>
      <c r="E11" s="171">
        <f>'A-CP'!E11</f>
        <v>5581595040.0251055</v>
      </c>
      <c r="F11" s="172">
        <f>'A-CP'!F11</f>
        <v>7.2510786375022368E-2</v>
      </c>
    </row>
    <row r="12" spans="1:6" x14ac:dyDescent="0.2">
      <c r="B12" s="170" t="s">
        <v>309</v>
      </c>
      <c r="C12" s="171">
        <f>'A-CP'!C12</f>
        <v>1626677</v>
      </c>
      <c r="D12" s="172">
        <f>'A-CP'!D12</f>
        <v>0.36656188171243403</v>
      </c>
      <c r="E12" s="171">
        <f>'A-CP'!E12</f>
        <v>22867329228.624222</v>
      </c>
      <c r="F12" s="172">
        <f>'A-CP'!F12</f>
        <v>0.29707064249086368</v>
      </c>
    </row>
    <row r="13" spans="1:6" x14ac:dyDescent="0.2">
      <c r="B13" s="170" t="s">
        <v>310</v>
      </c>
      <c r="C13" s="171">
        <f>'A-CP'!C13</f>
        <v>167111</v>
      </c>
      <c r="D13" s="172">
        <f>'A-CP'!D13</f>
        <v>3.7657459111333454E-2</v>
      </c>
      <c r="E13" s="171">
        <f>'A-CP'!E13</f>
        <v>13973304384.457615</v>
      </c>
      <c r="F13" s="172">
        <f>'A-CP'!F13</f>
        <v>0.18152791127068441</v>
      </c>
    </row>
    <row r="14" spans="1:6" x14ac:dyDescent="0.2">
      <c r="B14" s="170" t="s">
        <v>311</v>
      </c>
      <c r="C14" s="171">
        <f>'A-CP'!C14</f>
        <v>456453</v>
      </c>
      <c r="D14" s="172">
        <f>'A-CP'!D14</f>
        <v>0.10285893917064398</v>
      </c>
      <c r="E14" s="171">
        <f>'A-CP'!E14</f>
        <v>26487322170.841999</v>
      </c>
      <c r="F14" s="172">
        <f>'A-CP'!F14</f>
        <v>0.34409815580470748</v>
      </c>
    </row>
    <row r="15" spans="1:6" x14ac:dyDescent="0.2">
      <c r="B15" s="170" t="s">
        <v>312</v>
      </c>
      <c r="C15" s="171">
        <f>'A-CP'!C15</f>
        <v>4437660</v>
      </c>
      <c r="D15" s="172">
        <f>'A-CP'!D15</f>
        <v>1</v>
      </c>
      <c r="E15" s="171">
        <f>'A-CP'!E15</f>
        <v>76976065478.208099</v>
      </c>
      <c r="F15" s="172">
        <f>'A-CP'!F15</f>
        <v>1</v>
      </c>
    </row>
    <row r="18" spans="2:6" x14ac:dyDescent="0.2">
      <c r="B18" s="174" t="s">
        <v>328</v>
      </c>
    </row>
    <row r="19" spans="2:6" ht="38.25" x14ac:dyDescent="0.2">
      <c r="B19" s="170"/>
      <c r="C19" s="173" t="s">
        <v>313</v>
      </c>
      <c r="D19" s="173" t="s">
        <v>314</v>
      </c>
      <c r="E19" s="173" t="s">
        <v>365</v>
      </c>
      <c r="F19" s="173" t="s">
        <v>315</v>
      </c>
    </row>
    <row r="20" spans="2:6" x14ac:dyDescent="0.2">
      <c r="B20" s="170" t="s">
        <v>318</v>
      </c>
      <c r="C20" s="171">
        <f>'A-CP'!C20</f>
        <v>1676391</v>
      </c>
      <c r="D20" s="172">
        <f>'A-CP'!D20</f>
        <v>0.3777647729288019</v>
      </c>
      <c r="E20" s="171">
        <f>'A-CP'!E20</f>
        <v>675705771.55646896</v>
      </c>
      <c r="F20" s="172">
        <f>'A-CP'!F20</f>
        <v>8.7781282059390363E-3</v>
      </c>
    </row>
    <row r="21" spans="2:6" x14ac:dyDescent="0.2">
      <c r="B21" s="170" t="s">
        <v>319</v>
      </c>
      <c r="C21" s="171">
        <f>'A-CP'!C21</f>
        <v>637009</v>
      </c>
      <c r="D21" s="172">
        <f>'A-CP'!D21</f>
        <v>0.14354611584796587</v>
      </c>
      <c r="E21" s="171">
        <f>'A-CP'!E21</f>
        <v>675313459.89083624</v>
      </c>
      <c r="F21" s="172">
        <f>'A-CP'!F21</f>
        <v>8.7730316650442026E-3</v>
      </c>
    </row>
    <row r="22" spans="2:6" x14ac:dyDescent="0.2">
      <c r="B22" s="170" t="s">
        <v>320</v>
      </c>
      <c r="C22" s="171">
        <f>'A-CP'!C22</f>
        <v>1594386</v>
      </c>
      <c r="D22" s="172">
        <f>'A-CP'!D22</f>
        <v>0.35928521804617342</v>
      </c>
      <c r="E22" s="171">
        <f>'A-CP'!E22</f>
        <v>8136714447.9382601</v>
      </c>
      <c r="F22" s="172">
        <f>'A-CP'!F22</f>
        <v>0.10570447316824418</v>
      </c>
    </row>
    <row r="23" spans="2:6" x14ac:dyDescent="0.2">
      <c r="B23" s="170" t="s">
        <v>321</v>
      </c>
      <c r="C23" s="171">
        <f>'A-CP'!C23</f>
        <v>278569</v>
      </c>
      <c r="D23" s="172">
        <f>'A-CP'!D23</f>
        <v>6.2773835135221015E-2</v>
      </c>
      <c r="E23" s="171">
        <f>'A-CP'!E23</f>
        <v>6849052021.0579453</v>
      </c>
      <c r="F23" s="172">
        <f>'A-CP'!F23</f>
        <v>8.8976384782837536E-2</v>
      </c>
    </row>
    <row r="24" spans="2:6" x14ac:dyDescent="0.2">
      <c r="B24" s="170" t="s">
        <v>322</v>
      </c>
      <c r="C24" s="171">
        <f>'A-CP'!C24</f>
        <v>114802</v>
      </c>
      <c r="D24" s="172">
        <f>'A-CP'!D24</f>
        <v>2.5869934634484247E-2</v>
      </c>
      <c r="E24" s="171">
        <f>'A-CP'!E24</f>
        <v>6317257483.8262949</v>
      </c>
      <c r="F24" s="172">
        <f>'A-CP'!F24</f>
        <v>8.2067814775681217E-2</v>
      </c>
    </row>
    <row r="25" spans="2:6" x14ac:dyDescent="0.2">
      <c r="B25" s="170" t="s">
        <v>323</v>
      </c>
      <c r="C25" s="171">
        <f>'A-CP'!C25</f>
        <v>116948</v>
      </c>
      <c r="D25" s="172">
        <f>'A-CP'!D25</f>
        <v>2.6353522722893884E-2</v>
      </c>
      <c r="E25" s="171">
        <f>'A-CP'!E25</f>
        <v>17218024058.711586</v>
      </c>
      <c r="F25" s="172">
        <f>'A-CP'!F25</f>
        <v>0.22368023036441104</v>
      </c>
    </row>
    <row r="26" spans="2:6" x14ac:dyDescent="0.2">
      <c r="B26" s="170" t="s">
        <v>324</v>
      </c>
      <c r="C26" s="171">
        <f>'A-CP'!C26</f>
        <v>9935</v>
      </c>
      <c r="D26" s="172">
        <f>'A-CP'!D26</f>
        <v>2.2387920122785405E-3</v>
      </c>
      <c r="E26" s="171">
        <f>'A-CP'!E26</f>
        <v>5260470417.275774</v>
      </c>
      <c r="F26" s="172">
        <f>'A-CP'!F26</f>
        <v>6.8339039993736861E-2</v>
      </c>
    </row>
    <row r="27" spans="2:6" x14ac:dyDescent="0.2">
      <c r="B27" s="170" t="s">
        <v>325</v>
      </c>
      <c r="C27" s="171">
        <f>'A-CP'!C27</f>
        <v>4805</v>
      </c>
      <c r="D27" s="172">
        <f>'A-CP'!D27</f>
        <v>1.0827776164064808E-3</v>
      </c>
      <c r="E27" s="171">
        <f>'A-CP'!E27</f>
        <v>4975032384.9181747</v>
      </c>
      <c r="F27" s="172">
        <f>'A-CP'!F27</f>
        <v>6.4630899929882774E-2</v>
      </c>
    </row>
    <row r="28" spans="2:6" x14ac:dyDescent="0.2">
      <c r="B28" s="170" t="s">
        <v>326</v>
      </c>
      <c r="C28" s="171">
        <f>'A-CP'!C28</f>
        <v>2794</v>
      </c>
      <c r="D28" s="172">
        <f>'A-CP'!D28</f>
        <v>6.2961095946716073E-4</v>
      </c>
      <c r="E28" s="171">
        <f>'A-CP'!E28</f>
        <v>6272318842.1272707</v>
      </c>
      <c r="F28" s="172">
        <f>'A-CP'!F28</f>
        <v>8.1484014585065517E-2</v>
      </c>
    </row>
    <row r="29" spans="2:6" x14ac:dyDescent="0.2">
      <c r="B29" s="170" t="s">
        <v>327</v>
      </c>
      <c r="C29" s="171">
        <f>'A-CP'!C29</f>
        <v>2021</v>
      </c>
      <c r="D29" s="172">
        <f>'A-CP'!D29</f>
        <v>4.5542009630749171E-4</v>
      </c>
      <c r="E29" s="171">
        <f>'A-CP'!E29</f>
        <v>20596176590.905556</v>
      </c>
      <c r="F29" s="172">
        <f>'A-CP'!F29</f>
        <v>0.26756598252915792</v>
      </c>
    </row>
    <row r="30" spans="2:6" x14ac:dyDescent="0.2">
      <c r="B30" s="170" t="s">
        <v>312</v>
      </c>
      <c r="C30" s="171">
        <f>'A-CP'!C30</f>
        <v>4437660</v>
      </c>
      <c r="D30" s="172">
        <f>'A-CP'!D30</f>
        <v>1</v>
      </c>
      <c r="E30" s="171">
        <f>'A-CP'!E30</f>
        <v>76976065478.208145</v>
      </c>
      <c r="F30" s="172">
        <f>'A-CP'!F30</f>
        <v>1</v>
      </c>
    </row>
    <row r="33" spans="2:6" x14ac:dyDescent="0.2">
      <c r="B33" s="174" t="s">
        <v>363</v>
      </c>
    </row>
    <row r="34" spans="2:6" ht="38.25" x14ac:dyDescent="0.2">
      <c r="B34" s="170"/>
      <c r="C34" s="173" t="s">
        <v>313</v>
      </c>
      <c r="D34" s="173" t="s">
        <v>314</v>
      </c>
      <c r="E34" s="173" t="s">
        <v>365</v>
      </c>
      <c r="F34" s="173" t="s">
        <v>315</v>
      </c>
    </row>
    <row r="35" spans="2:6" x14ac:dyDescent="0.2">
      <c r="B35" s="170" t="s">
        <v>352</v>
      </c>
      <c r="C35" s="171">
        <f>'A-CP'!C35</f>
        <v>595091</v>
      </c>
      <c r="D35" s="172">
        <f>'A-CP'!D35</f>
        <v>0.13410017892312615</v>
      </c>
      <c r="E35" s="171">
        <f>'A-CP'!E35</f>
        <v>964761411.82968903</v>
      </c>
      <c r="F35" s="172">
        <f>'A-CP'!F35</f>
        <v>1.2533264799079772E-2</v>
      </c>
    </row>
    <row r="36" spans="2:6" x14ac:dyDescent="0.2">
      <c r="B36" s="170" t="s">
        <v>353</v>
      </c>
      <c r="C36" s="171">
        <f>'A-CP'!C36</f>
        <v>288799</v>
      </c>
      <c r="D36" s="172">
        <f>'A-CP'!D36</f>
        <v>6.5079118274045333E-2</v>
      </c>
      <c r="E36" s="171">
        <f>'A-CP'!E36</f>
        <v>24330399269.910633</v>
      </c>
      <c r="F36" s="172">
        <f>'A-CP'!F36</f>
        <v>0.31607746016582861</v>
      </c>
    </row>
    <row r="37" spans="2:6" x14ac:dyDescent="0.2">
      <c r="B37" s="170" t="s">
        <v>354</v>
      </c>
      <c r="C37" s="171">
        <f>'A-CP'!C37</f>
        <v>971765</v>
      </c>
      <c r="D37" s="172">
        <f>'A-CP'!D37</f>
        <v>0.21898140010726375</v>
      </c>
      <c r="E37" s="171">
        <f>'A-CP'!E37</f>
        <v>38551916981.987373</v>
      </c>
      <c r="F37" s="172">
        <f>'A-CP'!F37</f>
        <v>0.50082992346369348</v>
      </c>
    </row>
    <row r="38" spans="2:6" x14ac:dyDescent="0.2">
      <c r="B38" s="170" t="s">
        <v>355</v>
      </c>
      <c r="C38" s="171">
        <f>'A-CP'!C38</f>
        <v>680294</v>
      </c>
      <c r="D38" s="172">
        <f>'A-CP'!D38</f>
        <v>0.15330016269835905</v>
      </c>
      <c r="E38" s="171">
        <f>'A-CP'!E38</f>
        <v>7255355924.9445496</v>
      </c>
      <c r="F38" s="172">
        <f>'A-CP'!F38</f>
        <v>9.4254699559806809E-2</v>
      </c>
    </row>
    <row r="39" spans="2:6" x14ac:dyDescent="0.2">
      <c r="B39" s="170" t="s">
        <v>356</v>
      </c>
      <c r="C39" s="171">
        <f>'A-CP'!C39</f>
        <v>796454</v>
      </c>
      <c r="D39" s="172">
        <f>'A-CP'!D39</f>
        <v>0.17947612029763435</v>
      </c>
      <c r="E39" s="171">
        <f>'A-CP'!E39</f>
        <v>2884656057.9416122</v>
      </c>
      <c r="F39" s="172">
        <f>'A-CP'!F39</f>
        <v>3.747471425073351E-2</v>
      </c>
    </row>
    <row r="40" spans="2:6" x14ac:dyDescent="0.2">
      <c r="B40" s="170" t="s">
        <v>357</v>
      </c>
      <c r="C40" s="171">
        <f>'A-CP'!C40</f>
        <v>452207</v>
      </c>
      <c r="D40" s="172">
        <f>'A-CP'!D40</f>
        <v>0.10190212859930685</v>
      </c>
      <c r="E40" s="171">
        <f>'A-CP'!E40</f>
        <v>1602988833.3774045</v>
      </c>
      <c r="F40" s="172">
        <f>'A-CP'!F40</f>
        <v>2.0824509844962175E-2</v>
      </c>
    </row>
    <row r="41" spans="2:6" x14ac:dyDescent="0.2">
      <c r="B41" s="170" t="s">
        <v>358</v>
      </c>
      <c r="C41" s="171">
        <f>'A-CP'!C41</f>
        <v>239209</v>
      </c>
      <c r="D41" s="172">
        <f>'A-CP'!D41</f>
        <v>5.3904309929106782E-2</v>
      </c>
      <c r="E41" s="171">
        <f>'A-CP'!E41</f>
        <v>587030317.8341763</v>
      </c>
      <c r="F41" s="172">
        <f>'A-CP'!F41</f>
        <v>7.6261408554372237E-3</v>
      </c>
    </row>
    <row r="42" spans="2:6" x14ac:dyDescent="0.2">
      <c r="B42" s="170" t="s">
        <v>359</v>
      </c>
      <c r="C42" s="171">
        <f>'A-CP'!C42</f>
        <v>341294</v>
      </c>
      <c r="D42" s="172">
        <f>'A-CP'!D42</f>
        <v>7.6908550902953357E-2</v>
      </c>
      <c r="E42" s="171">
        <f>'A-CP'!E42</f>
        <v>490690106.87146246</v>
      </c>
      <c r="F42" s="172">
        <f>'A-CP'!F42</f>
        <v>6.3745802519664281E-3</v>
      </c>
    </row>
    <row r="43" spans="2:6" x14ac:dyDescent="0.2">
      <c r="B43" s="170" t="s">
        <v>360</v>
      </c>
      <c r="C43" s="171">
        <f>'A-CP'!C43</f>
        <v>30708</v>
      </c>
      <c r="D43" s="172">
        <f>'A-CP'!D43</f>
        <v>6.9198631711307312E-3</v>
      </c>
      <c r="E43" s="171">
        <f>'A-CP'!E43</f>
        <v>236630731.74237052</v>
      </c>
      <c r="F43" s="172">
        <f>'A-CP'!F43</f>
        <v>3.074081927574749E-3</v>
      </c>
    </row>
    <row r="44" spans="2:6" x14ac:dyDescent="0.2">
      <c r="B44" s="170" t="s">
        <v>361</v>
      </c>
      <c r="C44" s="171">
        <f>'A-CP'!C44</f>
        <v>41789</v>
      </c>
      <c r="D44" s="172">
        <f>'A-CP'!D44</f>
        <v>9.4168998976938301E-3</v>
      </c>
      <c r="E44" s="171">
        <f>'A-CP'!E44</f>
        <v>71505039.789123401</v>
      </c>
      <c r="F44" s="172">
        <f>'A-CP'!F44</f>
        <v>9.289256257110955E-4</v>
      </c>
    </row>
    <row r="45" spans="2:6" x14ac:dyDescent="0.2">
      <c r="B45" s="170" t="s">
        <v>362</v>
      </c>
      <c r="C45" s="171">
        <f>'A-CP'!C45</f>
        <v>50</v>
      </c>
      <c r="D45" s="172">
        <f>'A-CP'!D45</f>
        <v>1.126719937985334E-5</v>
      </c>
      <c r="E45" s="171">
        <f>'A-CP'!E45</f>
        <v>130801.98000000001</v>
      </c>
      <c r="F45" s="172">
        <f>'A-CP'!F45</f>
        <v>1.6992552059838584E-6</v>
      </c>
    </row>
    <row r="46" spans="2:6" x14ac:dyDescent="0.2">
      <c r="B46" s="170" t="s">
        <v>312</v>
      </c>
      <c r="C46" s="171">
        <f>'A-CP'!C46</f>
        <v>4437660</v>
      </c>
      <c r="D46" s="172">
        <f>'A-CP'!D46</f>
        <v>1</v>
      </c>
      <c r="E46" s="171">
        <f>'A-CP'!E46</f>
        <v>76976065478.208405</v>
      </c>
      <c r="F46" s="172">
        <f>'A-CP'!F46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Z50"/>
  <sheetViews>
    <sheetView view="pageBreakPreview" zoomScaleNormal="100" zoomScaleSheetLayoutView="100" workbookViewId="0">
      <selection activeCell="B3" sqref="B3"/>
    </sheetView>
  </sheetViews>
  <sheetFormatPr defaultColWidth="9.140625" defaultRowHeight="12.75" x14ac:dyDescent="0.2"/>
  <cols>
    <col min="1" max="1" width="5.85546875" style="6" customWidth="1"/>
    <col min="2" max="2" width="33.7109375" style="6" bestFit="1" customWidth="1"/>
    <col min="3" max="3" width="12.28515625" style="6" bestFit="1" customWidth="1"/>
    <col min="4" max="5" width="12.7109375" style="6" bestFit="1" customWidth="1"/>
    <col min="6" max="6" width="11.85546875" style="6" bestFit="1" customWidth="1"/>
    <col min="7" max="8" width="13.42578125" style="6" bestFit="1" customWidth="1"/>
    <col min="9" max="9" width="13" style="6" bestFit="1" customWidth="1"/>
    <col min="10" max="10" width="12.5703125" style="6" bestFit="1" customWidth="1"/>
    <col min="11" max="11" width="12.28515625" style="6" bestFit="1" customWidth="1"/>
    <col min="12" max="12" width="12.5703125" style="6" bestFit="1" customWidth="1"/>
    <col min="13" max="13" width="11.5703125" style="6" bestFit="1" customWidth="1"/>
    <col min="14" max="14" width="10.85546875" style="6" bestFit="1" customWidth="1"/>
    <col min="15" max="15" width="12.5703125" style="6" bestFit="1" customWidth="1"/>
    <col min="16" max="16" width="14" style="6" bestFit="1" customWidth="1"/>
    <col min="17" max="17" width="9.5703125" style="6" customWidth="1"/>
    <col min="18" max="18" width="9.42578125" style="6" bestFit="1" customWidth="1"/>
    <col min="19" max="19" width="8.85546875" style="6" bestFit="1" customWidth="1"/>
    <col min="20" max="20" width="8" style="6" bestFit="1" customWidth="1"/>
    <col min="21" max="21" width="9.28515625" style="6" bestFit="1" customWidth="1"/>
    <col min="22" max="22" width="12.28515625" style="6" bestFit="1" customWidth="1"/>
    <col min="23" max="23" width="6.7109375" style="6" bestFit="1" customWidth="1"/>
    <col min="24" max="24" width="7.28515625" style="6" bestFit="1" customWidth="1"/>
    <col min="25" max="26" width="12.140625" style="6" bestFit="1" customWidth="1"/>
    <col min="27" max="16384" width="9.140625" style="6"/>
  </cols>
  <sheetData>
    <row r="1" spans="1:10" x14ac:dyDescent="0.2">
      <c r="C1" s="62"/>
    </row>
    <row r="2" spans="1:10" x14ac:dyDescent="0.2">
      <c r="A2" s="6" t="s">
        <v>286</v>
      </c>
    </row>
    <row r="3" spans="1:10" x14ac:dyDescent="0.2">
      <c r="B3" s="76">
        <f>BS!B3</f>
        <v>46234</v>
      </c>
    </row>
    <row r="4" spans="1:10" ht="13.5" thickBot="1" x14ac:dyDescent="0.25"/>
    <row r="5" spans="1:10" x14ac:dyDescent="0.2">
      <c r="A5" s="180" t="s">
        <v>0</v>
      </c>
      <c r="B5" s="178" t="s">
        <v>283</v>
      </c>
      <c r="C5" s="182" t="s">
        <v>47</v>
      </c>
      <c r="D5" s="183"/>
      <c r="E5" s="183"/>
      <c r="F5" s="183"/>
      <c r="G5" s="183"/>
      <c r="H5" s="183"/>
      <c r="I5" s="183"/>
      <c r="J5" s="184"/>
    </row>
    <row r="6" spans="1:10" s="11" customFormat="1" ht="55.5" x14ac:dyDescent="0.2">
      <c r="A6" s="181"/>
      <c r="B6" s="179"/>
      <c r="C6" s="8" t="s">
        <v>1</v>
      </c>
      <c r="D6" s="9" t="s">
        <v>6</v>
      </c>
      <c r="E6" s="9" t="s">
        <v>7</v>
      </c>
      <c r="F6" s="9" t="s">
        <v>26</v>
      </c>
      <c r="G6" s="9" t="s">
        <v>48</v>
      </c>
      <c r="H6" s="9" t="s">
        <v>25</v>
      </c>
      <c r="I6" s="9" t="s">
        <v>8</v>
      </c>
      <c r="J6" s="8" t="s">
        <v>10</v>
      </c>
    </row>
    <row r="7" spans="1:10" x14ac:dyDescent="0.2">
      <c r="A7" s="54">
        <f t="shared" ref="A7:A25" si="0">A32</f>
        <v>1</v>
      </c>
      <c r="B7" s="12" t="str">
        <f t="shared" ref="B7:B25" si="1">B32</f>
        <v>Bank of Georgia</v>
      </c>
      <c r="C7" s="30">
        <f>BS!C7</f>
        <v>0.39349917917662991</v>
      </c>
      <c r="D7" s="31">
        <f>BS!D7</f>
        <v>0.38521850218231557</v>
      </c>
      <c r="E7" s="31">
        <f>BS!E7</f>
        <v>0.39777464983702499</v>
      </c>
      <c r="F7" s="31">
        <f>BS!F7</f>
        <v>0.41191508263550158</v>
      </c>
      <c r="G7" s="31">
        <f>BS!G7</f>
        <v>0.42174798420247411</v>
      </c>
      <c r="H7" s="31">
        <f>BS!H7</f>
        <v>0.37664530078567943</v>
      </c>
      <c r="I7" s="31">
        <f>BS!I7</f>
        <v>0.45345360318744005</v>
      </c>
      <c r="J7" s="32">
        <f>BS!J7</f>
        <v>0.37052683442586626</v>
      </c>
    </row>
    <row r="8" spans="1:10" x14ac:dyDescent="0.2">
      <c r="A8" s="55">
        <f t="shared" si="0"/>
        <v>2</v>
      </c>
      <c r="B8" s="15" t="str">
        <f t="shared" si="1"/>
        <v>TBC Bank</v>
      </c>
      <c r="C8" s="33">
        <f>BS!C8</f>
        <v>0.3568132121817299</v>
      </c>
      <c r="D8" s="34">
        <f>BS!D8</f>
        <v>0.36612044403519367</v>
      </c>
      <c r="E8" s="34">
        <f>BS!E8</f>
        <v>0.35948523486197603</v>
      </c>
      <c r="F8" s="34">
        <f>BS!F8</f>
        <v>0.35588156457054387</v>
      </c>
      <c r="G8" s="34">
        <f>BS!G8</f>
        <v>0.33545763786640659</v>
      </c>
      <c r="H8" s="34">
        <f>BS!H8</f>
        <v>0.32326577585981736</v>
      </c>
      <c r="I8" s="34">
        <f>BS!I8</f>
        <v>0.34402809315231975</v>
      </c>
      <c r="J8" s="35">
        <f>BS!J8</f>
        <v>0.34245628203236766</v>
      </c>
    </row>
    <row r="9" spans="1:10" x14ac:dyDescent="0.2">
      <c r="A9" s="54">
        <f t="shared" si="0"/>
        <v>3</v>
      </c>
      <c r="B9" s="12" t="str">
        <f t="shared" si="1"/>
        <v>Liberty Bank</v>
      </c>
      <c r="C9" s="30">
        <f>BS!C9</f>
        <v>5.7352902331780718E-2</v>
      </c>
      <c r="D9" s="31">
        <f>BS!D9</f>
        <v>5.9468566823199676E-2</v>
      </c>
      <c r="E9" s="31">
        <f>BS!E9</f>
        <v>6.1003260526601211E-2</v>
      </c>
      <c r="F9" s="31">
        <f>BS!F9</f>
        <v>6.8181452225505854E-2</v>
      </c>
      <c r="G9" s="31">
        <f>BS!G9</f>
        <v>7.441014125076198E-2</v>
      </c>
      <c r="H9" s="31">
        <f>BS!H9</f>
        <v>7.9198238386157443E-2</v>
      </c>
      <c r="I9" s="31">
        <f>BS!I9</f>
        <v>7.1044275365688039E-2</v>
      </c>
      <c r="J9" s="32">
        <f>BS!J9</f>
        <v>3.77393216678771E-2</v>
      </c>
    </row>
    <row r="10" spans="1:10" x14ac:dyDescent="0.2">
      <c r="A10" s="55">
        <f t="shared" si="0"/>
        <v>4</v>
      </c>
      <c r="B10" s="15" t="str">
        <f t="shared" si="1"/>
        <v>Basis Bank</v>
      </c>
      <c r="C10" s="33">
        <f>BS!C10</f>
        <v>5.3449591827653166E-2</v>
      </c>
      <c r="D10" s="34">
        <f>BS!D10</f>
        <v>4.7004469344863485E-2</v>
      </c>
      <c r="E10" s="34">
        <f>BS!E10</f>
        <v>4.9355209577757443E-2</v>
      </c>
      <c r="F10" s="34">
        <f>BS!F10</f>
        <v>5.2158952920095224E-2</v>
      </c>
      <c r="G10" s="34">
        <f>BS!G10</f>
        <v>5.4570179791778799E-2</v>
      </c>
      <c r="H10" s="34">
        <f>BS!H10</f>
        <v>7.0325870952705705E-2</v>
      </c>
      <c r="I10" s="34">
        <f>BS!I10</f>
        <v>4.3494476464398232E-2</v>
      </c>
      <c r="J10" s="35">
        <f>BS!J10</f>
        <v>7.5448939001863335E-2</v>
      </c>
    </row>
    <row r="11" spans="1:10" x14ac:dyDescent="0.2">
      <c r="A11" s="54">
        <f t="shared" si="0"/>
        <v>5</v>
      </c>
      <c r="B11" s="12" t="str">
        <f t="shared" si="1"/>
        <v>Credo Bank</v>
      </c>
      <c r="C11" s="30">
        <f>BS!C11</f>
        <v>3.6908430953630313E-2</v>
      </c>
      <c r="D11" s="31">
        <f>BS!D11</f>
        <v>4.5031685954358656E-2</v>
      </c>
      <c r="E11" s="31">
        <f>BS!E11</f>
        <v>3.8271846944442953E-2</v>
      </c>
      <c r="F11" s="31">
        <f>BS!F11</f>
        <v>2.7877028414398718E-2</v>
      </c>
      <c r="G11" s="31">
        <f>BS!G11</f>
        <v>3.1558478997140642E-2</v>
      </c>
      <c r="H11" s="31">
        <f>BS!H11</f>
        <v>2.8719324894567352E-2</v>
      </c>
      <c r="I11" s="31">
        <f>BS!I11</f>
        <v>3.3554305661907993E-2</v>
      </c>
      <c r="J11" s="32">
        <f>BS!J11</f>
        <v>2.9582719843997761E-2</v>
      </c>
    </row>
    <row r="12" spans="1:10" x14ac:dyDescent="0.2">
      <c r="A12" s="55">
        <f t="shared" si="0"/>
        <v>6</v>
      </c>
      <c r="B12" s="15" t="str">
        <f t="shared" si="1"/>
        <v>Tera bank</v>
      </c>
      <c r="C12" s="33">
        <f>BS!C12</f>
        <v>2.0051375059689885E-2</v>
      </c>
      <c r="D12" s="34">
        <f>BS!D12</f>
        <v>2.2111878357749352E-2</v>
      </c>
      <c r="E12" s="34">
        <f>BS!E12</f>
        <v>2.034591478521584E-2</v>
      </c>
      <c r="F12" s="34">
        <f>BS!F12</f>
        <v>1.9341862887971718E-2</v>
      </c>
      <c r="G12" s="34">
        <f>BS!G12</f>
        <v>2.0280530343619263E-2</v>
      </c>
      <c r="H12" s="34">
        <f>BS!H12</f>
        <v>2.6606972294506846E-2</v>
      </c>
      <c r="I12" s="34">
        <f>BS!I12</f>
        <v>1.5833261515470837E-2</v>
      </c>
      <c r="J12" s="35">
        <f>BS!J12</f>
        <v>1.8468796584544041E-2</v>
      </c>
    </row>
    <row r="13" spans="1:10" x14ac:dyDescent="0.2">
      <c r="A13" s="54">
        <f t="shared" si="0"/>
        <v>7</v>
      </c>
      <c r="B13" s="12" t="str">
        <f t="shared" si="1"/>
        <v>ProCredit Bank</v>
      </c>
      <c r="C13" s="30">
        <f>BS!C13</f>
        <v>1.952478126099759E-2</v>
      </c>
      <c r="D13" s="31">
        <f>BS!D13</f>
        <v>1.9486155057050893E-2</v>
      </c>
      <c r="E13" s="31">
        <f>BS!E13</f>
        <v>1.9533043726164843E-2</v>
      </c>
      <c r="F13" s="31">
        <f>BS!F13</f>
        <v>1.9943535193003802E-2</v>
      </c>
      <c r="G13" s="31">
        <f>BS!G13</f>
        <v>2.1857987948538594E-2</v>
      </c>
      <c r="H13" s="31">
        <f>BS!H13</f>
        <v>2.9734094284065662E-2</v>
      </c>
      <c r="I13" s="31">
        <f>BS!I13</f>
        <v>1.6321358913594482E-2</v>
      </c>
      <c r="J13" s="32">
        <f>BS!J13</f>
        <v>1.9480386592694885E-2</v>
      </c>
    </row>
    <row r="14" spans="1:10" x14ac:dyDescent="0.2">
      <c r="A14" s="55">
        <f t="shared" si="0"/>
        <v>8</v>
      </c>
      <c r="B14" s="15" t="str">
        <f t="shared" si="1"/>
        <v>Cartu Bank</v>
      </c>
      <c r="C14" s="33">
        <f>BS!C14</f>
        <v>1.7185244403674006E-2</v>
      </c>
      <c r="D14" s="34">
        <f>BS!D14</f>
        <v>1.5201797472186307E-2</v>
      </c>
      <c r="E14" s="34">
        <f>BS!E14</f>
        <v>1.5095374178186365E-2</v>
      </c>
      <c r="F14" s="34">
        <f>BS!F14</f>
        <v>1.7739073012673894E-2</v>
      </c>
      <c r="G14" s="34">
        <f>BS!G14</f>
        <v>1.9136026925356892E-2</v>
      </c>
      <c r="H14" s="34">
        <f>BS!H14</f>
        <v>2.9236822202210126E-2</v>
      </c>
      <c r="I14" s="34">
        <f>BS!I14</f>
        <v>1.2035518879447104E-2</v>
      </c>
      <c r="J14" s="35">
        <f>BS!J14</f>
        <v>2.8414235554926365E-2</v>
      </c>
    </row>
    <row r="15" spans="1:10" x14ac:dyDescent="0.2">
      <c r="A15" s="54">
        <f t="shared" si="0"/>
        <v>9</v>
      </c>
      <c r="B15" s="12" t="str">
        <f t="shared" si="1"/>
        <v>HALYK Bank</v>
      </c>
      <c r="C15" s="30">
        <f>BS!C15</f>
        <v>1.0020208524508221E-2</v>
      </c>
      <c r="D15" s="31">
        <f>BS!D15</f>
        <v>1.2836028393691993E-2</v>
      </c>
      <c r="E15" s="31">
        <f>BS!E15</f>
        <v>8.9256710593764339E-3</v>
      </c>
      <c r="F15" s="31">
        <f>BS!F15</f>
        <v>4.4952466164171088E-3</v>
      </c>
      <c r="G15" s="31">
        <f>BS!G15</f>
        <v>3.1833809726181115E-3</v>
      </c>
      <c r="H15" s="31">
        <f>BS!H15</f>
        <v>3.6443224540929739E-3</v>
      </c>
      <c r="I15" s="31">
        <f>BS!I15</f>
        <v>2.8593551302761675E-3</v>
      </c>
      <c r="J15" s="32">
        <f>BS!J15</f>
        <v>1.590122015986925E-2</v>
      </c>
    </row>
    <row r="16" spans="1:10" x14ac:dyDescent="0.2">
      <c r="A16" s="55">
        <f t="shared" si="0"/>
        <v>10</v>
      </c>
      <c r="B16" s="15" t="str">
        <f t="shared" si="1"/>
        <v>IS Bank</v>
      </c>
      <c r="C16" s="33">
        <f>BS!C16</f>
        <v>6.6438295582896762E-3</v>
      </c>
      <c r="D16" s="34">
        <f>BS!D16</f>
        <v>4.2664752170632897E-3</v>
      </c>
      <c r="E16" s="34">
        <f>BS!E16</f>
        <v>6.1117032407428584E-3</v>
      </c>
      <c r="F16" s="34">
        <f>BS!F16</f>
        <v>5.6319235761624793E-3</v>
      </c>
      <c r="G16" s="34">
        <f>BS!G16</f>
        <v>3.1146559879189476E-3</v>
      </c>
      <c r="H16" s="34">
        <f>BS!H16</f>
        <v>7.1059500185059908E-3</v>
      </c>
      <c r="I16" s="34">
        <f>BS!I16</f>
        <v>3.0891499416577724E-4</v>
      </c>
      <c r="J16" s="35">
        <f>BS!J16</f>
        <v>9.5029743262211724E-3</v>
      </c>
    </row>
    <row r="17" spans="1:26" x14ac:dyDescent="0.2">
      <c r="A17" s="54">
        <f t="shared" si="0"/>
        <v>11</v>
      </c>
      <c r="B17" s="12" t="str">
        <f t="shared" si="1"/>
        <v>Microbank Crystal</v>
      </c>
      <c r="C17" s="30">
        <f>BS!C17</f>
        <v>6.2136195235744807E-3</v>
      </c>
      <c r="D17" s="31">
        <f>BS!D17</f>
        <v>7.8553238243344384E-3</v>
      </c>
      <c r="E17" s="31">
        <f>BS!E17</f>
        <v>6.1553215183144799E-3</v>
      </c>
      <c r="F17" s="31">
        <f>BS!F17</f>
        <v>6.907611191082026E-4</v>
      </c>
      <c r="G17" s="31">
        <f>BS!G17</f>
        <v>7.9122922567773969E-4</v>
      </c>
      <c r="H17" s="31">
        <f>BS!H17</f>
        <v>1.1223331103057003E-4</v>
      </c>
      <c r="I17" s="31">
        <f>BS!I17</f>
        <v>1.2685397564772686E-3</v>
      </c>
      <c r="J17" s="32">
        <f>BS!J17</f>
        <v>6.526858004214064E-3</v>
      </c>
    </row>
    <row r="18" spans="1:26" x14ac:dyDescent="0.2">
      <c r="A18" s="55">
        <f t="shared" si="0"/>
        <v>12</v>
      </c>
      <c r="B18" s="15" t="str">
        <f t="shared" si="1"/>
        <v>Pasha Bank</v>
      </c>
      <c r="C18" s="33">
        <f>BS!C18</f>
        <v>5.9145157880050583E-3</v>
      </c>
      <c r="D18" s="34">
        <f>BS!D18</f>
        <v>5.4672305510106026E-3</v>
      </c>
      <c r="E18" s="34">
        <f>BS!E18</f>
        <v>5.5002532731596599E-3</v>
      </c>
      <c r="F18" s="34">
        <f>BS!F18</f>
        <v>5.9355322533823415E-3</v>
      </c>
      <c r="G18" s="34">
        <f>BS!G18</f>
        <v>4.3040474656661706E-3</v>
      </c>
      <c r="H18" s="34">
        <f>BS!H18</f>
        <v>7.5793450484831918E-3</v>
      </c>
      <c r="I18" s="34">
        <f>BS!I18</f>
        <v>2.0016270916155101E-3</v>
      </c>
      <c r="J18" s="35">
        <f>BS!J18</f>
        <v>8.1403716867142172E-3</v>
      </c>
    </row>
    <row r="19" spans="1:26" x14ac:dyDescent="0.2">
      <c r="A19" s="54">
        <f t="shared" si="0"/>
        <v>13</v>
      </c>
      <c r="B19" s="12" t="str">
        <f t="shared" si="1"/>
        <v>Ziraat Bank</v>
      </c>
      <c r="C19" s="30">
        <f>BS!C19</f>
        <v>4.6819812428486058E-3</v>
      </c>
      <c r="D19" s="31">
        <f>BS!D19</f>
        <v>3.7115477551466305E-3</v>
      </c>
      <c r="E19" s="31">
        <f>BS!E19</f>
        <v>3.7223152769228756E-3</v>
      </c>
      <c r="F19" s="31">
        <f>BS!F19</f>
        <v>4.4430990704068347E-3</v>
      </c>
      <c r="G19" s="31">
        <f>BS!G19</f>
        <v>3.4070730806302647E-3</v>
      </c>
      <c r="H19" s="31">
        <f>BS!H19</f>
        <v>6.2467728553178828E-3</v>
      </c>
      <c r="I19" s="31">
        <f>BS!I19</f>
        <v>1.4108628273303274E-3</v>
      </c>
      <c r="J19" s="32">
        <f>BS!J19</f>
        <v>9.8383206872500583E-3</v>
      </c>
    </row>
    <row r="20" spans="1:26" x14ac:dyDescent="0.2">
      <c r="A20" s="55">
        <f t="shared" si="0"/>
        <v>14</v>
      </c>
      <c r="B20" s="15" t="str">
        <f t="shared" si="1"/>
        <v>VTB Bank Georgia</v>
      </c>
      <c r="C20" s="33">
        <f>BS!C20</f>
        <v>3.7813290978467935E-3</v>
      </c>
      <c r="D20" s="34">
        <f>BS!D20</f>
        <v>2.0213517172343234E-3</v>
      </c>
      <c r="E20" s="34">
        <f>BS!E20</f>
        <v>1.7079286272033698E-3</v>
      </c>
      <c r="F20" s="34">
        <f>BS!F20</f>
        <v>1.7771041132988555E-4</v>
      </c>
      <c r="G20" s="34">
        <f>BS!G20</f>
        <v>1.9930384525185431E-4</v>
      </c>
      <c r="H20" s="34">
        <f>BS!H20</f>
        <v>3.57728228248871E-4</v>
      </c>
      <c r="I20" s="34">
        <f>BS!I20</f>
        <v>8.7937009739762187E-5</v>
      </c>
      <c r="J20" s="35">
        <f>BS!J20</f>
        <v>1.4921826939160046E-2</v>
      </c>
    </row>
    <row r="21" spans="1:26" x14ac:dyDescent="0.2">
      <c r="A21" s="54">
        <f t="shared" si="0"/>
        <v>15</v>
      </c>
      <c r="B21" s="12" t="str">
        <f t="shared" si="1"/>
        <v>PaveBank</v>
      </c>
      <c r="C21" s="30">
        <f>BS!C21</f>
        <v>2.5712496731850332E-3</v>
      </c>
      <c r="D21" s="31">
        <f>BS!D21</f>
        <v>0</v>
      </c>
      <c r="E21" s="31">
        <f>BS!E21</f>
        <v>2.7766828474577276E-3</v>
      </c>
      <c r="F21" s="31">
        <f>BS!F21</f>
        <v>2.9243309684844915E-3</v>
      </c>
      <c r="G21" s="31">
        <f>BS!G21</f>
        <v>3.3496618075592381E-3</v>
      </c>
      <c r="H21" s="31">
        <f>BS!H21</f>
        <v>8.1147079065266858E-3</v>
      </c>
      <c r="I21" s="31">
        <f>BS!I21</f>
        <v>0</v>
      </c>
      <c r="J21" s="32">
        <f>BS!J21</f>
        <v>1.4674456286515752E-3</v>
      </c>
    </row>
    <row r="22" spans="1:26" s="77" customFormat="1" x14ac:dyDescent="0.2">
      <c r="A22" s="55">
        <f t="shared" si="0"/>
        <v>16</v>
      </c>
      <c r="B22" s="15" t="str">
        <f t="shared" si="1"/>
        <v>Silk Bank</v>
      </c>
      <c r="C22" s="33">
        <f>BS!C22</f>
        <v>2.030986362284238E-3</v>
      </c>
      <c r="D22" s="34">
        <f>BS!D22</f>
        <v>1.9545491514664794E-3</v>
      </c>
      <c r="E22" s="34">
        <f>BS!E22</f>
        <v>1.7849556973318342E-3</v>
      </c>
      <c r="F22" s="34">
        <f>BS!F22</f>
        <v>1.9437579866675217E-3</v>
      </c>
      <c r="G22" s="34">
        <f>BS!G22</f>
        <v>2.140841159612755E-3</v>
      </c>
      <c r="H22" s="34">
        <f>BS!H22</f>
        <v>2.767766610571625E-3</v>
      </c>
      <c r="I22" s="34">
        <f>BS!I22</f>
        <v>1.700134355177257E-3</v>
      </c>
      <c r="J22" s="35">
        <f>BS!J22</f>
        <v>3.352923011180392E-3</v>
      </c>
    </row>
    <row r="23" spans="1:26" x14ac:dyDescent="0.2">
      <c r="A23" s="54">
        <f t="shared" si="0"/>
        <v>17</v>
      </c>
      <c r="B23" s="12" t="str">
        <f t="shared" si="1"/>
        <v>Microbank MBC</v>
      </c>
      <c r="C23" s="30">
        <f>BS!C23</f>
        <v>1.8307187517481189E-3</v>
      </c>
      <c r="D23" s="31">
        <f>BS!D23</f>
        <v>2.0365753407563169E-3</v>
      </c>
      <c r="E23" s="31">
        <f>BS!E23</f>
        <v>1.8627641689268517E-3</v>
      </c>
      <c r="F23" s="31">
        <f>BS!F23</f>
        <v>1.8227395064215608E-4</v>
      </c>
      <c r="G23" s="31">
        <f>BS!G23</f>
        <v>2.0878488022010145E-4</v>
      </c>
      <c r="H23" s="31">
        <f>BS!H23</f>
        <v>0</v>
      </c>
      <c r="I23" s="31">
        <f>BS!I23</f>
        <v>3.5555339509777502E-4</v>
      </c>
      <c r="J23" s="32">
        <f>BS!J23</f>
        <v>1.6585369180251732E-3</v>
      </c>
    </row>
    <row r="24" spans="1:26" x14ac:dyDescent="0.2">
      <c r="A24" s="55">
        <f t="shared" si="0"/>
        <v>18</v>
      </c>
      <c r="B24" s="15" t="str">
        <f t="shared" si="1"/>
        <v>HashBank</v>
      </c>
      <c r="C24" s="33">
        <f>BS!C24</f>
        <v>1.4018394727690169E-3</v>
      </c>
      <c r="D24" s="34">
        <f>BS!D24</f>
        <v>2.0741882237783097E-4</v>
      </c>
      <c r="E24" s="34">
        <f>BS!E24</f>
        <v>5.0784424407556436E-4</v>
      </c>
      <c r="F24" s="34">
        <f>BS!F24</f>
        <v>4.8125935063639518E-4</v>
      </c>
      <c r="G24" s="34">
        <f>BS!G24</f>
        <v>2.2374347304205728E-4</v>
      </c>
      <c r="H24" s="34">
        <f>BS!H24</f>
        <v>2.3554463107605095E-4</v>
      </c>
      <c r="I24" s="34">
        <f>BS!I24</f>
        <v>2.1544766907071578E-4</v>
      </c>
      <c r="J24" s="35">
        <f>BS!J24</f>
        <v>6.2053263323003389E-3</v>
      </c>
    </row>
    <row r="25" spans="1:26" ht="13.5" thickBot="1" x14ac:dyDescent="0.25">
      <c r="A25" s="54">
        <f t="shared" si="0"/>
        <v>19</v>
      </c>
      <c r="B25" s="12" t="str">
        <f t="shared" si="1"/>
        <v>Paysera</v>
      </c>
      <c r="C25" s="30">
        <f>BS!C25</f>
        <v>1.2500480915562316E-4</v>
      </c>
      <c r="D25" s="31">
        <f>BS!D25</f>
        <v>0</v>
      </c>
      <c r="E25" s="31">
        <f>BS!E25</f>
        <v>8.0025609117545147E-5</v>
      </c>
      <c r="F25" s="31">
        <f>BS!F25</f>
        <v>5.5552837068483612E-5</v>
      </c>
      <c r="G25" s="31">
        <f>BS!G25</f>
        <v>5.8310775725251621E-5</v>
      </c>
      <c r="H25" s="31">
        <f>BS!H25</f>
        <v>1.0322927643651872E-4</v>
      </c>
      <c r="I25" s="31">
        <f>BS!I25</f>
        <v>2.6734630781353198E-5</v>
      </c>
      <c r="J25" s="32">
        <f>BS!J25</f>
        <v>3.6668060228188076E-4</v>
      </c>
    </row>
    <row r="26" spans="1:26" ht="13.5" thickBot="1" x14ac:dyDescent="0.25">
      <c r="A26" s="55"/>
      <c r="B26" s="19" t="s">
        <v>49</v>
      </c>
      <c r="C26" s="20">
        <f>SUM(C7:C25)</f>
        <v>1.0000000000000002</v>
      </c>
      <c r="D26" s="21">
        <f t="shared" ref="D26:J26" si="2">SUM(D7:D25)</f>
        <v>0.99999999999999944</v>
      </c>
      <c r="E26" s="21">
        <f t="shared" si="2"/>
        <v>0.99999999999999889</v>
      </c>
      <c r="F26" s="21">
        <f t="shared" si="2"/>
        <v>1.0000000000000007</v>
      </c>
      <c r="G26" s="21">
        <f t="shared" si="2"/>
        <v>0.99999999999999944</v>
      </c>
      <c r="H26" s="21">
        <f t="shared" si="2"/>
        <v>1.0000000000000002</v>
      </c>
      <c r="I26" s="21">
        <f t="shared" si="2"/>
        <v>0.999999999999998</v>
      </c>
      <c r="J26" s="22">
        <f t="shared" si="2"/>
        <v>1.0000000000000056</v>
      </c>
    </row>
    <row r="27" spans="1:26" x14ac:dyDescent="0.2">
      <c r="A27" s="55"/>
      <c r="B27" s="15"/>
      <c r="Y27" s="23"/>
      <c r="Z27" s="23"/>
    </row>
    <row r="28" spans="1:26" ht="13.5" thickBot="1" x14ac:dyDescent="0.25">
      <c r="B28" s="61" t="s">
        <v>52</v>
      </c>
    </row>
    <row r="29" spans="1:26" x14ac:dyDescent="0.2">
      <c r="A29" s="180" t="s">
        <v>0</v>
      </c>
      <c r="B29" s="178" t="s">
        <v>283</v>
      </c>
      <c r="C29" s="182" t="s">
        <v>1</v>
      </c>
      <c r="D29" s="183"/>
      <c r="E29" s="183"/>
      <c r="F29" s="184"/>
      <c r="G29" s="78" t="s">
        <v>2</v>
      </c>
      <c r="H29" s="79"/>
      <c r="I29" s="79"/>
      <c r="J29" s="79"/>
      <c r="K29" s="79"/>
      <c r="L29" s="79"/>
      <c r="M29" s="79"/>
      <c r="N29" s="80"/>
      <c r="O29" s="182" t="s">
        <v>3</v>
      </c>
      <c r="P29" s="183"/>
      <c r="Q29" s="184"/>
      <c r="R29" s="182" t="s">
        <v>4</v>
      </c>
      <c r="S29" s="183"/>
      <c r="T29" s="184"/>
    </row>
    <row r="30" spans="1:26" ht="105" x14ac:dyDescent="0.2">
      <c r="A30" s="181"/>
      <c r="B30" s="179"/>
      <c r="C30" s="8" t="s">
        <v>5</v>
      </c>
      <c r="D30" s="9" t="s">
        <v>50</v>
      </c>
      <c r="E30" s="9" t="s">
        <v>6</v>
      </c>
      <c r="F30" s="10" t="s">
        <v>9</v>
      </c>
      <c r="G30" s="8" t="s">
        <v>7</v>
      </c>
      <c r="H30" s="9" t="s">
        <v>26</v>
      </c>
      <c r="I30" s="9" t="s">
        <v>268</v>
      </c>
      <c r="J30" s="9" t="s">
        <v>48</v>
      </c>
      <c r="K30" s="9" t="s">
        <v>25</v>
      </c>
      <c r="L30" s="9" t="s">
        <v>8</v>
      </c>
      <c r="M30" s="9" t="s">
        <v>163</v>
      </c>
      <c r="N30" s="10" t="s">
        <v>51</v>
      </c>
      <c r="O30" s="8" t="s">
        <v>10</v>
      </c>
      <c r="P30" s="9" t="s">
        <v>11</v>
      </c>
      <c r="Q30" s="10" t="s">
        <v>12</v>
      </c>
      <c r="R30" s="8" t="str">
        <f>"NET Income of "&amp;MONTH($B$3)&amp;" months "&amp;YEAR($B$3)</f>
        <v>NET Income of 7 months 2026</v>
      </c>
      <c r="S30" s="9" t="s">
        <v>79</v>
      </c>
      <c r="T30" s="10" t="s">
        <v>80</v>
      </c>
    </row>
    <row r="31" spans="1:26" x14ac:dyDescent="0.2">
      <c r="A31" s="118"/>
      <c r="B31" s="119" t="s">
        <v>263</v>
      </c>
      <c r="C31" s="120">
        <f>BS!C31</f>
        <v>113345344996.774</v>
      </c>
      <c r="D31" s="121">
        <f>BS!D31</f>
        <v>13889873122.862759</v>
      </c>
      <c r="E31" s="121">
        <f>BS!E31</f>
        <v>77916889269.38649</v>
      </c>
      <c r="F31" s="122">
        <f>BS!F31</f>
        <v>-1242255011.4909799</v>
      </c>
      <c r="G31" s="120">
        <f>BS!G31</f>
        <v>95560260950.558395</v>
      </c>
      <c r="H31" s="121">
        <f>BS!H31</f>
        <v>75896859323.355698</v>
      </c>
      <c r="I31" s="121">
        <f>BS!I31</f>
        <v>7460511164.96029</v>
      </c>
      <c r="J31" s="121">
        <f>BS!J31</f>
        <v>66259684971.517799</v>
      </c>
      <c r="K31" s="121">
        <f>BS!K31</f>
        <v>27351266205.3414</v>
      </c>
      <c r="L31" s="121">
        <f>BS!L31</f>
        <v>38908418766.176399</v>
      </c>
      <c r="M31" s="121">
        <f>BS!M31</f>
        <v>2757446063.8196998</v>
      </c>
      <c r="N31" s="122">
        <f>BS!N31</f>
        <v>17930916683.805038</v>
      </c>
      <c r="O31" s="120">
        <f>BS!O31</f>
        <v>17785084019.761501</v>
      </c>
      <c r="P31" s="121">
        <f>BS!P31</f>
        <v>1397076315.5</v>
      </c>
      <c r="Q31" s="122">
        <f>BS!Q31</f>
        <v>20010156582.721901</v>
      </c>
      <c r="R31" s="123">
        <f>BS!R31</f>
        <v>2210502652.4190998</v>
      </c>
      <c r="S31" s="124">
        <f>BS!S31</f>
        <v>3.4624702179604998E-2</v>
      </c>
      <c r="T31" s="125">
        <f>BS!T31</f>
        <v>0.22685350891459374</v>
      </c>
    </row>
    <row r="32" spans="1:26" x14ac:dyDescent="0.2">
      <c r="A32" s="55">
        <v>1</v>
      </c>
      <c r="B32" s="15" t="s">
        <v>148</v>
      </c>
      <c r="C32" s="27">
        <f>BS!C32</f>
        <v>44601300219.722504</v>
      </c>
      <c r="D32" s="28">
        <f>BS!D32</f>
        <v>4505601012.81073</v>
      </c>
      <c r="E32" s="28">
        <f>BS!E32</f>
        <v>30015027379.058399</v>
      </c>
      <c r="F32" s="29">
        <f>BS!F32</f>
        <v>-371179095.41329998</v>
      </c>
      <c r="G32" s="27">
        <f>BS!G32</f>
        <v>38011449337.9431</v>
      </c>
      <c r="H32" s="28">
        <f>BS!H32</f>
        <v>31263061079.955101</v>
      </c>
      <c r="I32" s="28">
        <f>BS!I32</f>
        <v>2644740154.9264998</v>
      </c>
      <c r="J32" s="28">
        <f>BS!J32</f>
        <v>27944888570.628601</v>
      </c>
      <c r="K32" s="28">
        <f>BS!K32</f>
        <v>10301725886.780001</v>
      </c>
      <c r="L32" s="28">
        <f>BS!L32</f>
        <v>17643162683.848499</v>
      </c>
      <c r="M32" s="84"/>
      <c r="N32" s="29">
        <f>BS!N32</f>
        <v>6100222936.8586998</v>
      </c>
      <c r="O32" s="27">
        <f>BS!O32</f>
        <v>6589850881.8402901</v>
      </c>
      <c r="P32" s="28">
        <f>BS!P32</f>
        <v>27993660.18</v>
      </c>
      <c r="Q32" s="29">
        <f>BS!Q32</f>
        <v>7779722374.4452896</v>
      </c>
      <c r="R32" s="27">
        <f>BS!R32</f>
        <v>1118119523.69434</v>
      </c>
      <c r="S32" s="69">
        <f>BS!S32</f>
        <v>4.4650653377459992E-2</v>
      </c>
      <c r="T32" s="70">
        <f>BS!T32</f>
        <v>0.30811854941374378</v>
      </c>
    </row>
    <row r="33" spans="1:21" x14ac:dyDescent="0.2">
      <c r="A33" s="54">
        <v>2</v>
      </c>
      <c r="B33" s="12" t="s">
        <v>149</v>
      </c>
      <c r="C33" s="24">
        <f>BS!C33</f>
        <v>40443116634.145302</v>
      </c>
      <c r="D33" s="25">
        <f>BS!D33</f>
        <v>4561178925.5657005</v>
      </c>
      <c r="E33" s="25">
        <f>BS!E33</f>
        <v>28526966097.1488</v>
      </c>
      <c r="F33" s="26">
        <f>BS!F33</f>
        <v>-399475180.62129998</v>
      </c>
      <c r="G33" s="24">
        <f>BS!G33</f>
        <v>34352502851.283199</v>
      </c>
      <c r="H33" s="25">
        <f>BS!H33</f>
        <v>27010293041.986298</v>
      </c>
      <c r="I33" s="25">
        <f>BS!I33</f>
        <v>3708299987.3018799</v>
      </c>
      <c r="J33" s="25">
        <f>BS!J33</f>
        <v>22227317406.3176</v>
      </c>
      <c r="K33" s="25">
        <f>BS!K33</f>
        <v>8841728290.6180897</v>
      </c>
      <c r="L33" s="25">
        <f>BS!L33</f>
        <v>13385589115.6996</v>
      </c>
      <c r="M33" s="84"/>
      <c r="N33" s="26">
        <f>BS!N33</f>
        <v>6765173624.1841002</v>
      </c>
      <c r="O33" s="24">
        <f>BS!O33</f>
        <v>6090613749.0408001</v>
      </c>
      <c r="P33" s="25">
        <f>BS!P33</f>
        <v>21015907.690000001</v>
      </c>
      <c r="Q33" s="26">
        <f>BS!Q33</f>
        <v>7336211348.3073997</v>
      </c>
      <c r="R33" s="24">
        <f>BS!R33</f>
        <v>815723158.89330006</v>
      </c>
      <c r="S33" s="71">
        <f>BS!S33</f>
        <v>3.5428099967522511E-2</v>
      </c>
      <c r="T33" s="72">
        <f>BS!T33</f>
        <v>0.23908629372627876</v>
      </c>
    </row>
    <row r="34" spans="1:21" x14ac:dyDescent="0.2">
      <c r="A34" s="55">
        <v>3</v>
      </c>
      <c r="B34" s="15" t="s">
        <v>150</v>
      </c>
      <c r="C34" s="27">
        <f>BS!C34</f>
        <v>6500684501.3619699</v>
      </c>
      <c r="D34" s="28">
        <f>BS!D34</f>
        <v>750555615.4541539</v>
      </c>
      <c r="E34" s="28">
        <f>BS!E34</f>
        <v>4633605736.1723604</v>
      </c>
      <c r="F34" s="29">
        <f>BS!F34</f>
        <v>-144228123.15358701</v>
      </c>
      <c r="G34" s="27">
        <f>BS!G34</f>
        <v>5829487494.7569103</v>
      </c>
      <c r="H34" s="28">
        <f>BS!H34</f>
        <v>5174758088.0213146</v>
      </c>
      <c r="I34" s="28">
        <f>BS!I34</f>
        <v>140791271.41546199</v>
      </c>
      <c r="J34" s="28">
        <f>BS!J34</f>
        <v>4930392517.9616299</v>
      </c>
      <c r="K34" s="28">
        <f>BS!K34</f>
        <v>2166172101.0938802</v>
      </c>
      <c r="L34" s="28">
        <f>BS!L34</f>
        <v>2764220416.8677402</v>
      </c>
      <c r="M34" s="84"/>
      <c r="N34" s="29">
        <f>BS!N34</f>
        <v>545870209.90058696</v>
      </c>
      <c r="O34" s="27">
        <f>BS!O34</f>
        <v>671197006.71200001</v>
      </c>
      <c r="P34" s="28">
        <f>BS!P34</f>
        <v>44490459.259999998</v>
      </c>
      <c r="Q34" s="29">
        <f>BS!Q34</f>
        <v>675669246.4835</v>
      </c>
      <c r="R34" s="27">
        <f>BS!R34</f>
        <v>67331958.997779995</v>
      </c>
      <c r="S34" s="69">
        <f>BS!S34</f>
        <v>1.850654918148123E-2</v>
      </c>
      <c r="T34" s="70">
        <f>BS!T34</f>
        <v>0.16475008808363206</v>
      </c>
    </row>
    <row r="35" spans="1:21" x14ac:dyDescent="0.2">
      <c r="A35" s="54">
        <v>4</v>
      </c>
      <c r="B35" s="12" t="s">
        <v>153</v>
      </c>
      <c r="C35" s="24">
        <f>BS!C35</f>
        <v>6058262425.6421003</v>
      </c>
      <c r="D35" s="25">
        <f>BS!D35</f>
        <v>905038906.16540003</v>
      </c>
      <c r="E35" s="25">
        <f>BS!E35</f>
        <v>3662442033.1100001</v>
      </c>
      <c r="F35" s="26">
        <f>BS!F35</f>
        <v>-30284120.739999998</v>
      </c>
      <c r="G35" s="24">
        <f>BS!G35</f>
        <v>4716396706.5200005</v>
      </c>
      <c r="H35" s="25">
        <f>BS!H35</f>
        <v>3958700712.23</v>
      </c>
      <c r="I35" s="25">
        <f>BS!I35</f>
        <v>338455291.53126502</v>
      </c>
      <c r="J35" s="25">
        <f>BS!J35</f>
        <v>3615802921.84235</v>
      </c>
      <c r="K35" s="25">
        <f>BS!K35</f>
        <v>1923501617.5499401</v>
      </c>
      <c r="L35" s="25">
        <f>BS!L35</f>
        <v>1692301304.2924099</v>
      </c>
      <c r="M35" s="84"/>
      <c r="N35" s="26">
        <f>BS!N35</f>
        <v>693768206.5</v>
      </c>
      <c r="O35" s="24">
        <f>BS!O35</f>
        <v>1341865719.3499999</v>
      </c>
      <c r="P35" s="25">
        <f>BS!P35</f>
        <v>30617164</v>
      </c>
      <c r="Q35" s="26">
        <f>BS!Q35</f>
        <v>820664354.278</v>
      </c>
      <c r="R35" s="24">
        <f>BS!R35</f>
        <v>84251216.470400006</v>
      </c>
      <c r="S35" s="71">
        <f>BS!S35</f>
        <v>2.5935919686553132E-2</v>
      </c>
      <c r="T35" s="72">
        <f>BS!T35</f>
        <v>0.14276981115823059</v>
      </c>
    </row>
    <row r="36" spans="1:21" x14ac:dyDescent="0.2">
      <c r="A36" s="55">
        <v>5</v>
      </c>
      <c r="B36" s="15" t="s">
        <v>156</v>
      </c>
      <c r="C36" s="27">
        <f>BS!C36</f>
        <v>4183398839.7288399</v>
      </c>
      <c r="D36" s="28">
        <f>BS!D36</f>
        <v>547946180.07999992</v>
      </c>
      <c r="E36" s="28">
        <f>BS!E36</f>
        <v>3508728888.1195502</v>
      </c>
      <c r="F36" s="29">
        <f>BS!F36</f>
        <v>-92605303.350709006</v>
      </c>
      <c r="G36" s="27">
        <f>BS!G36</f>
        <v>3657267681.0707998</v>
      </c>
      <c r="H36" s="28">
        <f>BS!H36</f>
        <v>2115778903.920809</v>
      </c>
      <c r="I36" s="28">
        <f>BS!I36</f>
        <v>0</v>
      </c>
      <c r="J36" s="28">
        <f>BS!J36</f>
        <v>2091054876.5308001</v>
      </c>
      <c r="K36" s="28">
        <f>BS!K36</f>
        <v>785509900.42900002</v>
      </c>
      <c r="L36" s="28">
        <f>BS!L36</f>
        <v>1305544976.1018</v>
      </c>
      <c r="M36" s="84"/>
      <c r="N36" s="29">
        <f>BS!N36</f>
        <v>1444905834.79</v>
      </c>
      <c r="O36" s="27">
        <f>BS!O36</f>
        <v>526131157.95856601</v>
      </c>
      <c r="P36" s="28">
        <f>BS!P36</f>
        <v>5303030</v>
      </c>
      <c r="Q36" s="29">
        <f>BS!Q36</f>
        <v>643392589.48856604</v>
      </c>
      <c r="R36" s="27">
        <f>BS!R36</f>
        <v>49841544.518565997</v>
      </c>
      <c r="S36" s="69">
        <f>BS!S36</f>
        <v>2.1442218351195683E-2</v>
      </c>
      <c r="T36" s="70">
        <f>BS!T36</f>
        <v>0.17173627792289159</v>
      </c>
    </row>
    <row r="37" spans="1:21" x14ac:dyDescent="0.2">
      <c r="A37" s="54">
        <v>6</v>
      </c>
      <c r="B37" s="12" t="s">
        <v>155</v>
      </c>
      <c r="C37" s="24">
        <f>BS!C37</f>
        <v>2272730023.8002601</v>
      </c>
      <c r="D37" s="25">
        <f>BS!D37</f>
        <v>208292491</v>
      </c>
      <c r="E37" s="25">
        <f>BS!E37</f>
        <v>1722888777.5388999</v>
      </c>
      <c r="F37" s="26">
        <f>BS!F37</f>
        <v>-39013664.979424</v>
      </c>
      <c r="G37" s="24">
        <f>BS!G37</f>
        <v>1944260926.1530499</v>
      </c>
      <c r="H37" s="25">
        <f>BS!H37</f>
        <v>1467986646.6600239</v>
      </c>
      <c r="I37" s="25">
        <f>BS!I37</f>
        <v>124152455.52150001</v>
      </c>
      <c r="J37" s="25">
        <f>BS!J37</f>
        <v>1343781551.6235199</v>
      </c>
      <c r="K37" s="25">
        <f>BS!K37</f>
        <v>727734382.14520001</v>
      </c>
      <c r="L37" s="25">
        <f>BS!L37</f>
        <v>616047169.47832406</v>
      </c>
      <c r="M37" s="84"/>
      <c r="N37" s="26">
        <f>BS!N37</f>
        <v>440987942.89999998</v>
      </c>
      <c r="O37" s="24">
        <f>BS!O37</f>
        <v>328469099</v>
      </c>
      <c r="P37" s="25">
        <f>BS!P37</f>
        <v>128022000</v>
      </c>
      <c r="Q37" s="26">
        <f>BS!Q37</f>
        <v>404928670.72691399</v>
      </c>
      <c r="R37" s="24">
        <f>BS!R37</f>
        <v>17940695.652438</v>
      </c>
      <c r="S37" s="71">
        <f>BS!S37</f>
        <v>1.3724531604396687E-2</v>
      </c>
      <c r="T37" s="72">
        <f>BS!T37</f>
        <v>9.633874388763336E-2</v>
      </c>
    </row>
    <row r="38" spans="1:21" x14ac:dyDescent="0.2">
      <c r="A38" s="55">
        <v>7</v>
      </c>
      <c r="B38" s="15" t="s">
        <v>152</v>
      </c>
      <c r="C38" s="27">
        <f>BS!C38</f>
        <v>2213043068.0143199</v>
      </c>
      <c r="D38" s="28">
        <f>BS!D38</f>
        <v>509086021.41739202</v>
      </c>
      <c r="E38" s="28">
        <f>BS!E38</f>
        <v>1518300585.8663299</v>
      </c>
      <c r="F38" s="29">
        <f>BS!F38</f>
        <v>-28240457.584948</v>
      </c>
      <c r="G38" s="27">
        <f>BS!G38</f>
        <v>1866582755.63098</v>
      </c>
      <c r="H38" s="28">
        <f>BS!H38</f>
        <v>1513651684.9538031</v>
      </c>
      <c r="I38" s="28">
        <f>BS!I38</f>
        <v>65348289.3772</v>
      </c>
      <c r="J38" s="28">
        <f>BS!J38</f>
        <v>1448303395.5813999</v>
      </c>
      <c r="K38" s="28">
        <f>BS!K38</f>
        <v>813265128.13820004</v>
      </c>
      <c r="L38" s="28">
        <f>BS!L38</f>
        <v>635038267.44319999</v>
      </c>
      <c r="M38" s="84"/>
      <c r="N38" s="29">
        <f>BS!N38</f>
        <v>333091502.492221</v>
      </c>
      <c r="O38" s="27">
        <f>BS!O38</f>
        <v>346460312.28851402</v>
      </c>
      <c r="P38" s="28">
        <f>BS!P38</f>
        <v>112482804.98999999</v>
      </c>
      <c r="Q38" s="29">
        <f>BS!Q38</f>
        <v>388040236.96116602</v>
      </c>
      <c r="R38" s="27">
        <f>BS!R38</f>
        <v>21081038.586568002</v>
      </c>
      <c r="S38" s="69">
        <f>BS!S38</f>
        <v>1.599707383549407E-2</v>
      </c>
      <c r="T38" s="70">
        <f>BS!T38</f>
        <v>0.10752847850781402</v>
      </c>
    </row>
    <row r="39" spans="1:21" x14ac:dyDescent="0.2">
      <c r="A39" s="54">
        <v>8</v>
      </c>
      <c r="B39" s="12" t="s">
        <v>154</v>
      </c>
      <c r="C39" s="24">
        <f>BS!C39</f>
        <v>1947867455.7883101</v>
      </c>
      <c r="D39" s="25">
        <f>BS!D39</f>
        <v>597166841.88187909</v>
      </c>
      <c r="E39" s="25">
        <f>BS!E39</f>
        <v>1184476770.3359799</v>
      </c>
      <c r="F39" s="26">
        <f>BS!F39</f>
        <v>-33940536.550357997</v>
      </c>
      <c r="G39" s="24">
        <f>BS!G39</f>
        <v>1442517895.6138101</v>
      </c>
      <c r="H39" s="25">
        <f>BS!H39</f>
        <v>1346339928.969646</v>
      </c>
      <c r="I39" s="25">
        <f>BS!I39</f>
        <v>78206381.132285997</v>
      </c>
      <c r="J39" s="25">
        <f>BS!J39</f>
        <v>1267947115.68063</v>
      </c>
      <c r="K39" s="25">
        <f>BS!K39</f>
        <v>799664107.05088496</v>
      </c>
      <c r="L39" s="25">
        <f>BS!L39</f>
        <v>468283008.62975001</v>
      </c>
      <c r="M39" s="84"/>
      <c r="N39" s="26">
        <f>BS!N39</f>
        <v>78608675.307282001</v>
      </c>
      <c r="O39" s="24">
        <f>BS!O39</f>
        <v>505349566.70165998</v>
      </c>
      <c r="P39" s="25">
        <f>BS!P39</f>
        <v>114430000</v>
      </c>
      <c r="Q39" s="26">
        <f>BS!Q39</f>
        <v>543084078.66165996</v>
      </c>
      <c r="R39" s="24">
        <f>BS!R39</f>
        <v>20694458.238862999</v>
      </c>
      <c r="S39" s="71">
        <f>BS!S39</f>
        <v>1.818606383207905E-2</v>
      </c>
      <c r="T39" s="72">
        <f>BS!T39</f>
        <v>7.188061046397283E-2</v>
      </c>
    </row>
    <row r="40" spans="1:21" x14ac:dyDescent="0.2">
      <c r="A40" s="55">
        <v>9</v>
      </c>
      <c r="B40" s="15" t="s">
        <v>157</v>
      </c>
      <c r="C40" s="27">
        <f>BS!C40</f>
        <v>1135743992.1500001</v>
      </c>
      <c r="D40" s="28">
        <f>BS!D40</f>
        <v>98894511.900000006</v>
      </c>
      <c r="E40" s="28">
        <f>BS!E40</f>
        <v>1000143403.01</v>
      </c>
      <c r="F40" s="29">
        <f>BS!F40</f>
        <v>-18203250.57</v>
      </c>
      <c r="G40" s="27">
        <f>BS!G40</f>
        <v>852939455.59285903</v>
      </c>
      <c r="H40" s="28">
        <f>BS!H40</f>
        <v>341175100.06999999</v>
      </c>
      <c r="I40" s="28">
        <f>BS!I40</f>
        <v>130241825.29000001</v>
      </c>
      <c r="J40" s="28">
        <f>BS!J40</f>
        <v>210929820.38999999</v>
      </c>
      <c r="K40" s="28">
        <f>BS!K40</f>
        <v>99676833.579999998</v>
      </c>
      <c r="L40" s="28">
        <f>BS!L40</f>
        <v>111252986.81</v>
      </c>
      <c r="M40" s="84"/>
      <c r="N40" s="29">
        <f>BS!N40</f>
        <v>497407517.53999996</v>
      </c>
      <c r="O40" s="27">
        <f>BS!O40</f>
        <v>282804536.56</v>
      </c>
      <c r="P40" s="28">
        <f>BS!P40</f>
        <v>76000000</v>
      </c>
      <c r="Q40" s="29">
        <f>BS!Q40</f>
        <v>300818393.19</v>
      </c>
      <c r="R40" s="27">
        <f>BS!R40</f>
        <v>14305250.380000001</v>
      </c>
      <c r="S40" s="69">
        <f>BS!S40</f>
        <v>2.1672755033206658E-2</v>
      </c>
      <c r="T40" s="70">
        <f>BS!T40</f>
        <v>8.8048614307566206E-2</v>
      </c>
    </row>
    <row r="41" spans="1:21" x14ac:dyDescent="0.2">
      <c r="A41" s="54">
        <v>10</v>
      </c>
      <c r="B41" s="12" t="s">
        <v>240</v>
      </c>
      <c r="C41" s="24">
        <f>BS!C41</f>
        <v>753047153.38410795</v>
      </c>
      <c r="D41" s="25">
        <f>BS!D41</f>
        <v>224715088.70706198</v>
      </c>
      <c r="E41" s="25">
        <f>BS!E41</f>
        <v>332430477.05850202</v>
      </c>
      <c r="F41" s="26">
        <f>BS!F41</f>
        <v>-2250571.0042670001</v>
      </c>
      <c r="G41" s="24">
        <f>BS!G41</f>
        <v>584035956.53776097</v>
      </c>
      <c r="H41" s="25">
        <f>BS!H41</f>
        <v>427445311.37989402</v>
      </c>
      <c r="I41" s="25">
        <f>BS!I41</f>
        <v>106120439.819351</v>
      </c>
      <c r="J41" s="25">
        <f>BS!J41</f>
        <v>206376124.55416101</v>
      </c>
      <c r="K41" s="25">
        <f>BS!K41</f>
        <v>194356730.59800801</v>
      </c>
      <c r="L41" s="25">
        <f>BS!L41</f>
        <v>12019393.956153</v>
      </c>
      <c r="M41" s="84"/>
      <c r="N41" s="26">
        <f>BS!N41</f>
        <v>151396406.080486</v>
      </c>
      <c r="O41" s="24">
        <f>BS!O41</f>
        <v>169011196.82947999</v>
      </c>
      <c r="P41" s="25">
        <f>BS!P41</f>
        <v>69161600</v>
      </c>
      <c r="Q41" s="26">
        <f>BS!Q41</f>
        <v>179751249.53948</v>
      </c>
      <c r="R41" s="24">
        <f>BS!R41</f>
        <v>8709976.5245530009</v>
      </c>
      <c r="S41" s="71">
        <f>BS!S41</f>
        <v>2.3076657022109957E-2</v>
      </c>
      <c r="T41" s="72">
        <f>BS!T41</f>
        <v>9.0661180402725139E-2</v>
      </c>
    </row>
    <row r="42" spans="1:21" x14ac:dyDescent="0.2">
      <c r="A42" s="55">
        <v>11</v>
      </c>
      <c r="B42" s="15" t="s">
        <v>289</v>
      </c>
      <c r="C42" s="27">
        <f>BS!C42</f>
        <v>704284848.57824004</v>
      </c>
      <c r="D42" s="28">
        <f>BS!D42</f>
        <v>66241038.808799997</v>
      </c>
      <c r="E42" s="28">
        <f>BS!E42</f>
        <v>612062396.5958401</v>
      </c>
      <c r="F42" s="29">
        <f>BS!F42</f>
        <v>-20600175.4111</v>
      </c>
      <c r="G42" s="27">
        <f>BS!G42</f>
        <v>588204130.524719</v>
      </c>
      <c r="H42" s="28">
        <f>BS!H42</f>
        <v>52426599.482999004</v>
      </c>
      <c r="I42" s="28">
        <f>BS!I42</f>
        <v>0</v>
      </c>
      <c r="J42" s="28">
        <f>BS!J42</f>
        <v>52426599.233664997</v>
      </c>
      <c r="K42" s="28">
        <f>BS!K42</f>
        <v>3069723.1671040002</v>
      </c>
      <c r="L42" s="28">
        <f>BS!L42</f>
        <v>49356876.066560999</v>
      </c>
      <c r="M42" s="84"/>
      <c r="N42" s="29">
        <f>BS!N42</f>
        <v>503897260.69842005</v>
      </c>
      <c r="O42" s="27">
        <f>BS!O42</f>
        <v>116080717.98999999</v>
      </c>
      <c r="P42" s="28">
        <f>BS!P42</f>
        <v>3634576</v>
      </c>
      <c r="Q42" s="29">
        <f>BS!Q42</f>
        <v>129034272.06999999</v>
      </c>
      <c r="R42" s="27">
        <f>BS!R42</f>
        <v>9408323.0800000001</v>
      </c>
      <c r="S42" s="69">
        <f>BS!S42</f>
        <v>2.3473842332253653E-2</v>
      </c>
      <c r="T42" s="70">
        <f>BS!T42</f>
        <v>0.14423762563715473</v>
      </c>
    </row>
    <row r="43" spans="1:21" x14ac:dyDescent="0.2">
      <c r="A43" s="54">
        <v>12</v>
      </c>
      <c r="B43" s="12" t="s">
        <v>158</v>
      </c>
      <c r="C43" s="24">
        <f>BS!C43</f>
        <v>670382832.48029995</v>
      </c>
      <c r="D43" s="25">
        <f>BS!D43</f>
        <v>96434384.341700003</v>
      </c>
      <c r="E43" s="25">
        <f>BS!E43</f>
        <v>425989597.4533</v>
      </c>
      <c r="F43" s="26">
        <f>BS!F43</f>
        <v>-8178794.4164000005</v>
      </c>
      <c r="G43" s="24">
        <f>BS!G43</f>
        <v>525605638.07730001</v>
      </c>
      <c r="H43" s="25">
        <f>BS!H43</f>
        <v>450488256.44420004</v>
      </c>
      <c r="I43" s="25">
        <f>BS!I43</f>
        <v>85371801.866300002</v>
      </c>
      <c r="J43" s="25">
        <f>BS!J43</f>
        <v>285184829.17750001</v>
      </c>
      <c r="K43" s="25">
        <f>BS!K43</f>
        <v>207304684.08320001</v>
      </c>
      <c r="L43" s="25">
        <f>BS!L43</f>
        <v>77880145.094300002</v>
      </c>
      <c r="M43" s="84"/>
      <c r="N43" s="26">
        <f>BS!N43</f>
        <v>62156817.656800002</v>
      </c>
      <c r="O43" s="24">
        <f>BS!O43</f>
        <v>144777194.4003</v>
      </c>
      <c r="P43" s="25">
        <f>BS!P43</f>
        <v>136800000</v>
      </c>
      <c r="Q43" s="26">
        <f>BS!Q43</f>
        <v>165372314.02430001</v>
      </c>
      <c r="R43" s="24">
        <f>BS!R43</f>
        <v>4777578.1438999996</v>
      </c>
      <c r="S43" s="71">
        <f>BS!S43</f>
        <v>1.2253999155431057E-2</v>
      </c>
      <c r="T43" s="72">
        <f>BS!T43</f>
        <v>5.7170789504804705E-2</v>
      </c>
    </row>
    <row r="44" spans="1:21" x14ac:dyDescent="0.2">
      <c r="A44" s="55">
        <v>13</v>
      </c>
      <c r="B44" s="15" t="s">
        <v>159</v>
      </c>
      <c r="C44" s="27">
        <f>BS!C44</f>
        <v>530680779.23909998</v>
      </c>
      <c r="D44" s="28">
        <f>BS!D44</f>
        <v>235060521.25620002</v>
      </c>
      <c r="E44" s="28">
        <f>BS!E44</f>
        <v>289192255.4558</v>
      </c>
      <c r="F44" s="29">
        <f>BS!F44</f>
        <v>-8182474.4508999996</v>
      </c>
      <c r="G44" s="27">
        <f>BS!G44</f>
        <v>355705419.20300001</v>
      </c>
      <c r="H44" s="28">
        <f>BS!H44</f>
        <v>337217265.10640001</v>
      </c>
      <c r="I44" s="28">
        <f>BS!I44</f>
        <v>12288693.7007</v>
      </c>
      <c r="J44" s="28">
        <f>BS!J44</f>
        <v>225751588.9975</v>
      </c>
      <c r="K44" s="28">
        <f>BS!K44</f>
        <v>170857147.29010001</v>
      </c>
      <c r="L44" s="28">
        <f>BS!L44</f>
        <v>54894441.707400002</v>
      </c>
      <c r="M44" s="84"/>
      <c r="N44" s="29">
        <f>BS!N44</f>
        <v>7146208.8353000004</v>
      </c>
      <c r="O44" s="27">
        <f>BS!O44</f>
        <v>174975360.0361</v>
      </c>
      <c r="P44" s="28">
        <f>BS!P44</f>
        <v>130471000</v>
      </c>
      <c r="Q44" s="29">
        <f>BS!Q44</f>
        <v>174041035.14610001</v>
      </c>
      <c r="R44" s="27">
        <f>BS!R44</f>
        <v>5421932.8476</v>
      </c>
      <c r="S44" s="69">
        <f>BS!S44</f>
        <v>2.0048794164473784E-2</v>
      </c>
      <c r="T44" s="70">
        <f>BS!T44</f>
        <v>7.6572278616119982E-2</v>
      </c>
    </row>
    <row r="45" spans="1:21" x14ac:dyDescent="0.2">
      <c r="A45" s="54">
        <v>14</v>
      </c>
      <c r="B45" s="12" t="s">
        <v>151</v>
      </c>
      <c r="C45" s="24">
        <f>BS!C45</f>
        <v>428596051.14178503</v>
      </c>
      <c r="D45" s="25">
        <f>BS!D45</f>
        <v>203636128.7288</v>
      </c>
      <c r="E45" s="25">
        <f>BS!E45</f>
        <v>157497437.926231</v>
      </c>
      <c r="F45" s="26">
        <f>BS!F45</f>
        <v>-34494814.050530002</v>
      </c>
      <c r="G45" s="24">
        <f>BS!G45</f>
        <v>163210105.30048299</v>
      </c>
      <c r="H45" s="25">
        <f>BS!H45</f>
        <v>13487662.089</v>
      </c>
      <c r="I45" s="25">
        <f>BS!I45</f>
        <v>0</v>
      </c>
      <c r="J45" s="25">
        <f>BS!J45</f>
        <v>13205810</v>
      </c>
      <c r="K45" s="25">
        <f>BS!K45</f>
        <v>9784320</v>
      </c>
      <c r="L45" s="25">
        <f>BS!L45</f>
        <v>3421490</v>
      </c>
      <c r="M45" s="84"/>
      <c r="N45" s="26">
        <f>BS!N45</f>
        <v>130423278.62379999</v>
      </c>
      <c r="O45" s="24">
        <f>BS!O45</f>
        <v>265385945.84130201</v>
      </c>
      <c r="P45" s="25">
        <f>BS!P45</f>
        <v>209008277</v>
      </c>
      <c r="Q45" s="26">
        <f>BS!Q45</f>
        <v>276349486.29130203</v>
      </c>
      <c r="R45" s="24">
        <f>BS!R45</f>
        <v>-11483240.834612001</v>
      </c>
      <c r="S45" s="71">
        <f>BS!S45</f>
        <v>-4.5230967510098391E-2</v>
      </c>
      <c r="T45" s="72">
        <f>BS!T45</f>
        <v>-7.392863944944375E-2</v>
      </c>
      <c r="U45" s="73"/>
    </row>
    <row r="46" spans="1:21" x14ac:dyDescent="0.2">
      <c r="A46" s="55">
        <v>15</v>
      </c>
      <c r="B46" s="15" t="s">
        <v>271</v>
      </c>
      <c r="C46" s="27">
        <f>BS!C46</f>
        <v>291439181.27999997</v>
      </c>
      <c r="D46" s="28">
        <f>BS!D46</f>
        <v>189843115.43000001</v>
      </c>
      <c r="E46" s="28">
        <f>BS!E46</f>
        <v>0</v>
      </c>
      <c r="F46" s="29">
        <f>BS!F46</f>
        <v>0</v>
      </c>
      <c r="G46" s="27">
        <f>BS!G46</f>
        <v>265340537.47999999</v>
      </c>
      <c r="H46" s="28">
        <f>BS!H46</f>
        <v>221947536.13</v>
      </c>
      <c r="I46" s="28">
        <f>BS!I46</f>
        <v>0</v>
      </c>
      <c r="J46" s="28">
        <f>BS!J46</f>
        <v>221947536.13</v>
      </c>
      <c r="K46" s="28">
        <f>BS!K46</f>
        <v>221947536.13</v>
      </c>
      <c r="L46" s="28">
        <f>BS!L46</f>
        <v>0</v>
      </c>
      <c r="M46" s="84"/>
      <c r="N46" s="29">
        <f>BS!N46</f>
        <v>0</v>
      </c>
      <c r="O46" s="27">
        <f>BS!O46</f>
        <v>26098643.800000001</v>
      </c>
      <c r="P46" s="28">
        <f>BS!P46</f>
        <v>18319171</v>
      </c>
      <c r="Q46" s="29">
        <f>BS!Q46</f>
        <v>25750797.129999999</v>
      </c>
      <c r="R46" s="27">
        <f>BS!R46</f>
        <v>6887957.25</v>
      </c>
      <c r="S46" s="69">
        <f>BS!S46</f>
        <v>5.3817747431262768E-2</v>
      </c>
      <c r="T46" s="70">
        <f>BS!T46</f>
        <v>0.66954652157732575</v>
      </c>
      <c r="U46" s="74"/>
    </row>
    <row r="47" spans="1:21" x14ac:dyDescent="0.2">
      <c r="A47" s="55">
        <v>16</v>
      </c>
      <c r="B47" s="12" t="s">
        <v>160</v>
      </c>
      <c r="C47" s="24">
        <f>BS!C47</f>
        <v>230202849.91685</v>
      </c>
      <c r="D47" s="25">
        <f>BS!D47</f>
        <v>31270188.850000001</v>
      </c>
      <c r="E47" s="25">
        <f>BS!E47</f>
        <v>152292389.80638701</v>
      </c>
      <c r="F47" s="26">
        <f>BS!F47</f>
        <v>-9060210.436485</v>
      </c>
      <c r="G47" s="24">
        <f>BS!G47</f>
        <v>170570832.22221601</v>
      </c>
      <c r="H47" s="25">
        <f>BS!H47</f>
        <v>147525126.472754</v>
      </c>
      <c r="I47" s="25">
        <f>BS!I47</f>
        <v>5673665.6627540002</v>
      </c>
      <c r="J47" s="25">
        <f>BS!J47</f>
        <v>141851460.81</v>
      </c>
      <c r="K47" s="25">
        <f>BS!K47</f>
        <v>75701921.359999999</v>
      </c>
      <c r="L47" s="25">
        <f>BS!L47</f>
        <v>66149539.450000003</v>
      </c>
      <c r="M47" s="84"/>
      <c r="N47" s="26">
        <f>BS!N47</f>
        <v>19578029.475547001</v>
      </c>
      <c r="O47" s="24">
        <f>BS!O47</f>
        <v>59632017.465635002</v>
      </c>
      <c r="P47" s="25">
        <f>BS!P47</f>
        <v>124746400</v>
      </c>
      <c r="Q47" s="26">
        <f>BS!Q47</f>
        <v>56135009.519331001</v>
      </c>
      <c r="R47" s="24">
        <f>BS!R47</f>
        <v>-16234656.736643</v>
      </c>
      <c r="S47" s="71">
        <f>BS!S47</f>
        <v>-0.11893153947562259</v>
      </c>
      <c r="T47" s="72">
        <f>BS!T47</f>
        <v>-0.44151640144549253</v>
      </c>
    </row>
    <row r="48" spans="1:21" x14ac:dyDescent="0.2">
      <c r="A48" s="55">
        <v>17</v>
      </c>
      <c r="B48" s="15" t="s">
        <v>290</v>
      </c>
      <c r="C48" s="27">
        <f>BS!C48</f>
        <v>207503448.50895399</v>
      </c>
      <c r="D48" s="28">
        <f>BS!D48</f>
        <v>39249401.039761998</v>
      </c>
      <c r="E48" s="28">
        <f>BS!E48</f>
        <v>158683615.314473</v>
      </c>
      <c r="F48" s="29">
        <f>BS!F48</f>
        <v>-2098576.4252800001</v>
      </c>
      <c r="G48" s="27">
        <f>BS!G48</f>
        <v>178006230.072</v>
      </c>
      <c r="H48" s="28">
        <f>BS!H48</f>
        <v>13834020.3902</v>
      </c>
      <c r="I48" s="28">
        <f>BS!I48</f>
        <v>0</v>
      </c>
      <c r="J48" s="28">
        <f>BS!J48</f>
        <v>13834020.3902</v>
      </c>
      <c r="K48" s="28">
        <f>BS!K48</f>
        <v>0</v>
      </c>
      <c r="L48" s="28">
        <f>BS!L48</f>
        <v>13834020.3902</v>
      </c>
      <c r="M48" s="84"/>
      <c r="N48" s="29">
        <f>BS!N48</f>
        <v>156282231.96179998</v>
      </c>
      <c r="O48" s="27">
        <f>BS!O48</f>
        <v>29497218.436953999</v>
      </c>
      <c r="P48" s="28">
        <f>BS!P48</f>
        <v>2634635</v>
      </c>
      <c r="Q48" s="29">
        <f>BS!Q48</f>
        <v>31516969.078954</v>
      </c>
      <c r="R48" s="27">
        <f>BS!R48</f>
        <v>2037223.9192540001</v>
      </c>
      <c r="S48" s="69">
        <f>BS!S48</f>
        <v>1.7260963522605016E-2</v>
      </c>
      <c r="T48" s="70">
        <f>BS!T48</f>
        <v>0.11979662312575956</v>
      </c>
      <c r="U48" s="74"/>
    </row>
    <row r="49" spans="1:21" x14ac:dyDescent="0.2">
      <c r="A49" s="55">
        <v>18</v>
      </c>
      <c r="B49" s="12" t="s">
        <v>273</v>
      </c>
      <c r="C49" s="24">
        <f>BS!C49</f>
        <v>158891978.67109999</v>
      </c>
      <c r="D49" s="25">
        <f>BS!D49</f>
        <v>112054671.4052</v>
      </c>
      <c r="E49" s="25">
        <f>BS!E49</f>
        <v>16161429.4156</v>
      </c>
      <c r="F49" s="26">
        <f>BS!F49</f>
        <v>-219662.33240000001</v>
      </c>
      <c r="G49" s="24">
        <f>BS!G49</f>
        <v>48529728.486100003</v>
      </c>
      <c r="H49" s="25">
        <f>BS!H49</f>
        <v>36526073.2333</v>
      </c>
      <c r="I49" s="25">
        <f>BS!I49</f>
        <v>20468275.195099998</v>
      </c>
      <c r="J49" s="25">
        <f>BS!J49</f>
        <v>14825172.0382</v>
      </c>
      <c r="K49" s="25">
        <f>BS!K49</f>
        <v>6442443.9078000002</v>
      </c>
      <c r="L49" s="25">
        <f>BS!L49</f>
        <v>8382728.1304000001</v>
      </c>
      <c r="M49" s="84"/>
      <c r="N49" s="26">
        <f>BS!N49</f>
        <v>0</v>
      </c>
      <c r="O49" s="24">
        <f>BS!O49</f>
        <v>110362250.19</v>
      </c>
      <c r="P49" s="25">
        <f>BS!P49</f>
        <v>135320625.38</v>
      </c>
      <c r="Q49" s="26">
        <f>BS!Q49</f>
        <v>73374932.879999995</v>
      </c>
      <c r="R49" s="24">
        <f>BS!R49</f>
        <v>-6939562.3200000003</v>
      </c>
      <c r="S49" s="71">
        <f>BS!S49</f>
        <v>-0.12202222036539355</v>
      </c>
      <c r="T49" s="72">
        <f>BS!T49</f>
        <v>-0.16314185100017523</v>
      </c>
    </row>
    <row r="50" spans="1:21" x14ac:dyDescent="0.2">
      <c r="A50" s="55">
        <v>19</v>
      </c>
      <c r="B50" s="15" t="s">
        <v>165</v>
      </c>
      <c r="C50" s="27">
        <f>BS!C50</f>
        <v>14168713.220000001</v>
      </c>
      <c r="D50" s="28">
        <f>BS!D50</f>
        <v>7608078.0199999996</v>
      </c>
      <c r="E50" s="28">
        <f>BS!E50</f>
        <v>0</v>
      </c>
      <c r="F50" s="29">
        <f>BS!F50</f>
        <v>0</v>
      </c>
      <c r="G50" s="27">
        <f>BS!G50</f>
        <v>7647268.0899999999</v>
      </c>
      <c r="H50" s="28">
        <f>BS!H50</f>
        <v>4216285.8600000003</v>
      </c>
      <c r="I50" s="28">
        <f>BS!I50</f>
        <v>352632.22</v>
      </c>
      <c r="J50" s="28">
        <f>BS!J50</f>
        <v>3863653.63</v>
      </c>
      <c r="K50" s="28">
        <f>BS!K50</f>
        <v>2823451.42</v>
      </c>
      <c r="L50" s="28">
        <f>BS!L50</f>
        <v>1040202.21</v>
      </c>
      <c r="M50" s="84"/>
      <c r="N50" s="29">
        <f>BS!N50</f>
        <v>0</v>
      </c>
      <c r="O50" s="27">
        <f>BS!O50</f>
        <v>6521445.3200000003</v>
      </c>
      <c r="P50" s="28">
        <f>BS!P50</f>
        <v>6625005</v>
      </c>
      <c r="Q50" s="29">
        <f>BS!Q50</f>
        <v>6299224.5</v>
      </c>
      <c r="R50" s="27">
        <f>BS!R50</f>
        <v>-1371724.8872</v>
      </c>
      <c r="S50" s="69">
        <f>BS!S50</f>
        <v>-0.14376420422377828</v>
      </c>
      <c r="T50" s="70">
        <f>BS!T50</f>
        <v>-0.32611414362459806</v>
      </c>
      <c r="U50" s="74"/>
    </row>
  </sheetData>
  <mergeCells count="8">
    <mergeCell ref="O29:Q29"/>
    <mergeCell ref="R29:T29"/>
    <mergeCell ref="B29:B30"/>
    <mergeCell ref="A29:A30"/>
    <mergeCell ref="B5:B6"/>
    <mergeCell ref="A5:A6"/>
    <mergeCell ref="C5:J5"/>
    <mergeCell ref="C29:F29"/>
  </mergeCells>
  <pageMargins left="0.7" right="0.2" top="0.25" bottom="0.25" header="0.05" footer="0.05"/>
  <pageSetup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V50"/>
  <sheetViews>
    <sheetView view="pageBreakPreview" zoomScaleNormal="100" zoomScaleSheetLayoutView="100" workbookViewId="0">
      <selection activeCell="B3" sqref="B3"/>
    </sheetView>
  </sheetViews>
  <sheetFormatPr defaultColWidth="9.140625" defaultRowHeight="12.75" x14ac:dyDescent="0.2"/>
  <cols>
    <col min="1" max="1" width="4.5703125" style="6" customWidth="1"/>
    <col min="2" max="2" width="42.28515625" style="6" bestFit="1" customWidth="1"/>
    <col min="3" max="6" width="10.85546875" style="6" bestFit="1" customWidth="1"/>
    <col min="7" max="7" width="11.85546875" style="6" customWidth="1"/>
    <col min="8" max="8" width="9.7109375" style="6" bestFit="1" customWidth="1"/>
    <col min="9" max="9" width="9.42578125" style="6" bestFit="1" customWidth="1"/>
    <col min="10" max="10" width="10.28515625" style="6" bestFit="1" customWidth="1"/>
    <col min="11" max="11" width="9.42578125" style="6" bestFit="1" customWidth="1"/>
    <col min="12" max="12" width="9.28515625" style="6" bestFit="1" customWidth="1"/>
    <col min="13" max="13" width="12.28515625" style="6" bestFit="1" customWidth="1"/>
    <col min="14" max="14" width="12.5703125" style="6" customWidth="1"/>
    <col min="15" max="15" width="9.28515625" style="6" customWidth="1"/>
    <col min="16" max="16" width="8" style="6" bestFit="1" customWidth="1"/>
    <col min="17" max="17" width="9.28515625" style="6" bestFit="1" customWidth="1"/>
    <col min="18" max="18" width="12.28515625" style="6" bestFit="1" customWidth="1"/>
    <col min="19" max="19" width="6.7109375" style="6" bestFit="1" customWidth="1"/>
    <col min="20" max="20" width="7.28515625" style="6" bestFit="1" customWidth="1"/>
    <col min="21" max="22" width="12.140625" style="6" bestFit="1" customWidth="1"/>
    <col min="23" max="16384" width="9.140625" style="6"/>
  </cols>
  <sheetData>
    <row r="1" spans="1:6" x14ac:dyDescent="0.2">
      <c r="C1" s="7"/>
    </row>
    <row r="2" spans="1:6" x14ac:dyDescent="0.2">
      <c r="A2" s="6" t="s">
        <v>285</v>
      </c>
      <c r="C2" s="7"/>
    </row>
    <row r="3" spans="1:6" x14ac:dyDescent="0.2">
      <c r="A3" s="49"/>
      <c r="B3" s="63">
        <f>BS!B3</f>
        <v>46234</v>
      </c>
    </row>
    <row r="4" spans="1:6" ht="13.5" thickBot="1" x14ac:dyDescent="0.25"/>
    <row r="5" spans="1:6" ht="15.75" customHeight="1" x14ac:dyDescent="0.2">
      <c r="A5" s="187" t="s">
        <v>0</v>
      </c>
      <c r="B5" s="189" t="s">
        <v>282</v>
      </c>
      <c r="C5" s="79" t="s">
        <v>27</v>
      </c>
      <c r="D5" s="79"/>
      <c r="E5" s="79"/>
      <c r="F5" s="80"/>
    </row>
    <row r="6" spans="1:6" s="11" customFormat="1" ht="111" customHeight="1" x14ac:dyDescent="0.2">
      <c r="A6" s="188"/>
      <c r="B6" s="190"/>
      <c r="C6" s="9" t="s">
        <v>40</v>
      </c>
      <c r="D6" s="36" t="s">
        <v>53</v>
      </c>
      <c r="E6" s="36" t="s">
        <v>54</v>
      </c>
      <c r="F6" s="37" t="s">
        <v>55</v>
      </c>
    </row>
    <row r="7" spans="1:6" x14ac:dyDescent="0.2">
      <c r="A7" s="54">
        <f t="shared" ref="A7:A20" si="0">A32</f>
        <v>1</v>
      </c>
      <c r="B7" s="12" t="str">
        <f>BS!B7</f>
        <v>საქართველოს ბანკი</v>
      </c>
      <c r="C7" s="13">
        <f t="shared" ref="C7:C20" si="1">IFERROR(C32/C$31,0)</f>
        <v>0.39349917917662991</v>
      </c>
      <c r="D7" s="14">
        <f>IFERROR(H32/ABS(H$31),0)</f>
        <v>0.40509849748425109</v>
      </c>
      <c r="E7" s="14">
        <f>IFERROR(I32/ABS(I$31),0)</f>
        <v>0.54218869002305481</v>
      </c>
      <c r="F7" s="14">
        <f t="shared" ref="F7:F20" si="2">IFERROR(O32/ABS(O$31),0)</f>
        <v>0.50582138975074631</v>
      </c>
    </row>
    <row r="8" spans="1:6" x14ac:dyDescent="0.2">
      <c r="A8" s="55">
        <f t="shared" si="0"/>
        <v>2</v>
      </c>
      <c r="B8" s="15" t="str">
        <f>BS!B8</f>
        <v>თი–ბი–სი ბანკი</v>
      </c>
      <c r="C8" s="16">
        <f t="shared" si="1"/>
        <v>0.3568132121817299</v>
      </c>
      <c r="D8" s="17">
        <f t="shared" ref="D8:E8" si="3">IFERROR(H33/ABS(H$31),0)</f>
        <v>0.33083159824513303</v>
      </c>
      <c r="E8" s="17">
        <f t="shared" si="3"/>
        <v>0.31733552674095744</v>
      </c>
      <c r="F8" s="17">
        <f t="shared" si="2"/>
        <v>0.3690215698228636</v>
      </c>
    </row>
    <row r="9" spans="1:6" x14ac:dyDescent="0.2">
      <c r="A9" s="54">
        <f t="shared" si="0"/>
        <v>3</v>
      </c>
      <c r="B9" s="12" t="str">
        <f>BS!B9</f>
        <v>ლიბერთი ბანკი</v>
      </c>
      <c r="C9" s="13">
        <f t="shared" si="1"/>
        <v>5.7352902331780718E-2</v>
      </c>
      <c r="D9" s="14">
        <f t="shared" ref="D9:E9" si="4">IFERROR(H34/ABS(H$31),0)</f>
        <v>6.8313835202311046E-2</v>
      </c>
      <c r="E9" s="14">
        <f t="shared" si="4"/>
        <v>3.2477992282637029E-2</v>
      </c>
      <c r="F9" s="14">
        <f t="shared" si="2"/>
        <v>3.0460021807299873E-2</v>
      </c>
    </row>
    <row r="10" spans="1:6" x14ac:dyDescent="0.2">
      <c r="A10" s="55">
        <f t="shared" si="0"/>
        <v>4</v>
      </c>
      <c r="B10" s="15" t="str">
        <f>BS!B10</f>
        <v>ბაზის ბანკი</v>
      </c>
      <c r="C10" s="16">
        <f t="shared" si="1"/>
        <v>5.3449591827653166E-2</v>
      </c>
      <c r="D10" s="17">
        <f t="shared" ref="D10:E10" si="5">IFERROR(H35/ABS(H$31),0)</f>
        <v>3.1725732464011884E-2</v>
      </c>
      <c r="E10" s="17">
        <f t="shared" si="5"/>
        <v>1.968171195095763E-2</v>
      </c>
      <c r="F10" s="17">
        <f t="shared" si="2"/>
        <v>3.811405355166541E-2</v>
      </c>
    </row>
    <row r="11" spans="1:6" x14ac:dyDescent="0.2">
      <c r="A11" s="54">
        <f t="shared" si="0"/>
        <v>5</v>
      </c>
      <c r="B11" s="12" t="str">
        <f>BS!B11</f>
        <v>კრედო ბანკი</v>
      </c>
      <c r="C11" s="13">
        <f t="shared" si="1"/>
        <v>3.6908430953630313E-2</v>
      </c>
      <c r="D11" s="14">
        <f t="shared" ref="D11:E11" si="6">IFERROR(H36/ABS(H$31),0)</f>
        <v>6.9211838296662054E-2</v>
      </c>
      <c r="E11" s="14">
        <f t="shared" si="6"/>
        <v>5.0930160972442157E-2</v>
      </c>
      <c r="F11" s="14">
        <f t="shared" si="2"/>
        <v>2.2547606746375574E-2</v>
      </c>
    </row>
    <row r="12" spans="1:6" x14ac:dyDescent="0.2">
      <c r="A12" s="55">
        <f t="shared" si="0"/>
        <v>6</v>
      </c>
      <c r="B12" s="15" t="str">
        <f>BS!B12</f>
        <v>ტერა ბანკი</v>
      </c>
      <c r="C12" s="16">
        <f t="shared" si="1"/>
        <v>2.0051375059689885E-2</v>
      </c>
      <c r="D12" s="17">
        <f t="shared" ref="D12:E12" si="7">IFERROR(H37/ABS(H$31),0)</f>
        <v>1.5265226335999357E-2</v>
      </c>
      <c r="E12" s="17">
        <f t="shared" si="7"/>
        <v>4.7524219436896236E-3</v>
      </c>
      <c r="F12" s="17">
        <f t="shared" si="2"/>
        <v>8.1161158674948001E-3</v>
      </c>
    </row>
    <row r="13" spans="1:6" x14ac:dyDescent="0.2">
      <c r="A13" s="54">
        <f t="shared" si="0"/>
        <v>7</v>
      </c>
      <c r="B13" s="12" t="str">
        <f>BS!B13</f>
        <v>პროკრედიტ ბანკი</v>
      </c>
      <c r="C13" s="13">
        <f t="shared" si="1"/>
        <v>1.952478126099759E-2</v>
      </c>
      <c r="D13" s="14">
        <f t="shared" ref="D13:E13" si="8">IFERROR(H38/ABS(H$31),0)</f>
        <v>1.3909190194968078E-2</v>
      </c>
      <c r="E13" s="14">
        <f t="shared" si="8"/>
        <v>4.4796708834381272E-3</v>
      </c>
      <c r="F13" s="14">
        <f t="shared" si="2"/>
        <v>9.536762402658789E-3</v>
      </c>
    </row>
    <row r="14" spans="1:6" x14ac:dyDescent="0.2">
      <c r="A14" s="55">
        <f t="shared" si="0"/>
        <v>8</v>
      </c>
      <c r="B14" s="15" t="str">
        <f>BS!B14</f>
        <v>ქართუ ბანკი</v>
      </c>
      <c r="C14" s="16">
        <f t="shared" si="1"/>
        <v>1.7185244403674006E-2</v>
      </c>
      <c r="D14" s="17">
        <f t="shared" ref="D14:E14" si="9">IFERROR(H39/ABS(H$31),0)</f>
        <v>1.3821988413159807E-2</v>
      </c>
      <c r="E14" s="17">
        <f t="shared" si="9"/>
        <v>4.9374670847585483E-3</v>
      </c>
      <c r="F14" s="17">
        <f t="shared" si="2"/>
        <v>9.3618789446896517E-3</v>
      </c>
    </row>
    <row r="15" spans="1:6" x14ac:dyDescent="0.2">
      <c r="A15" s="54">
        <f t="shared" si="0"/>
        <v>9</v>
      </c>
      <c r="B15" s="12" t="str">
        <f>BS!B15</f>
        <v>ხალიკ ბანკი</v>
      </c>
      <c r="C15" s="13">
        <f t="shared" si="1"/>
        <v>1.0020208524508221E-2</v>
      </c>
      <c r="D15" s="14">
        <f t="shared" ref="D15:E15" si="10">IFERROR(H40/ABS(H$31),0)</f>
        <v>1.0091033175942336E-2</v>
      </c>
      <c r="E15" s="14">
        <f t="shared" si="10"/>
        <v>1.1323892485787703E-4</v>
      </c>
      <c r="F15" s="14">
        <f t="shared" si="2"/>
        <v>6.4714920673561802E-3</v>
      </c>
    </row>
    <row r="16" spans="1:6" x14ac:dyDescent="0.2">
      <c r="A16" s="55">
        <f t="shared" si="0"/>
        <v>10</v>
      </c>
      <c r="B16" s="15" t="str">
        <f>BS!B16</f>
        <v>იშ ბანკ</v>
      </c>
      <c r="C16" s="16">
        <f t="shared" si="1"/>
        <v>6.6438295582896762E-3</v>
      </c>
      <c r="D16" s="17">
        <f t="shared" ref="D16:E16" si="11">IFERROR(H41/ABS(H$31),0)</f>
        <v>4.2676898294853908E-3</v>
      </c>
      <c r="E16" s="17">
        <f t="shared" si="11"/>
        <v>2.5603140792403805E-3</v>
      </c>
      <c r="F16" s="17">
        <f t="shared" si="2"/>
        <v>3.9402696554202707E-3</v>
      </c>
    </row>
    <row r="17" spans="1:22" x14ac:dyDescent="0.2">
      <c r="A17" s="54">
        <f t="shared" si="0"/>
        <v>11</v>
      </c>
      <c r="B17" s="12" t="str">
        <f>BS!B17</f>
        <v>მიკრობანკი კრისტალი</v>
      </c>
      <c r="C17" s="13">
        <f t="shared" si="1"/>
        <v>6.2136195235744807E-3</v>
      </c>
      <c r="D17" s="14">
        <f t="shared" ref="D17:E17" si="12">IFERROR(H42/ABS(H$31),0)</f>
        <v>2.0582602129737643E-2</v>
      </c>
      <c r="E17" s="14">
        <f t="shared" si="12"/>
        <v>3.6676154782849723E-3</v>
      </c>
      <c r="F17" s="14">
        <f t="shared" si="2"/>
        <v>4.2561917171661601E-3</v>
      </c>
    </row>
    <row r="18" spans="1:22" x14ac:dyDescent="0.2">
      <c r="A18" s="55">
        <f t="shared" si="0"/>
        <v>12</v>
      </c>
      <c r="B18" s="15" t="str">
        <f>BS!B18</f>
        <v>პაშაბანკი</v>
      </c>
      <c r="C18" s="16">
        <f t="shared" si="1"/>
        <v>5.9145157880050583E-3</v>
      </c>
      <c r="D18" s="17">
        <f t="shared" ref="D18:E18" si="13">IFERROR(H43/ABS(H$31),0)</f>
        <v>3.6097320961669308E-3</v>
      </c>
      <c r="E18" s="17">
        <f t="shared" si="13"/>
        <v>9.2547647258410342E-4</v>
      </c>
      <c r="F18" s="17">
        <f t="shared" si="2"/>
        <v>2.161308487312412E-3</v>
      </c>
    </row>
    <row r="19" spans="1:22" x14ac:dyDescent="0.2">
      <c r="A19" s="54">
        <f t="shared" si="0"/>
        <v>13</v>
      </c>
      <c r="B19" s="12" t="str">
        <f>BS!B19</f>
        <v>ზირაათ ბანკი</v>
      </c>
      <c r="C19" s="13">
        <f t="shared" si="1"/>
        <v>4.6819812428486058E-3</v>
      </c>
      <c r="D19" s="14">
        <f t="shared" ref="D19:E19" si="14">IFERROR(H44/ABS(H$31),0)</f>
        <v>3.9385457865710842E-3</v>
      </c>
      <c r="E19" s="14">
        <f t="shared" si="14"/>
        <v>-5.4214729547263831E-4</v>
      </c>
      <c r="F19" s="14">
        <f t="shared" si="2"/>
        <v>2.4528054022764545E-3</v>
      </c>
    </row>
    <row r="20" spans="1:22" x14ac:dyDescent="0.2">
      <c r="A20" s="55">
        <f t="shared" si="0"/>
        <v>14</v>
      </c>
      <c r="B20" s="15" t="str">
        <f>BS!B20</f>
        <v>ვი–თი–ბი ბანკი</v>
      </c>
      <c r="C20" s="16">
        <f t="shared" si="1"/>
        <v>3.7813290978467935E-3</v>
      </c>
      <c r="D20" s="17">
        <f t="shared" ref="D20:E20" si="15">IFERROR(H45/ABS(H$31),0)</f>
        <v>-1.1815381433126944E-4</v>
      </c>
      <c r="E20" s="17">
        <f t="shared" si="15"/>
        <v>1.9213446797429899E-6</v>
      </c>
      <c r="F20" s="17">
        <f t="shared" si="2"/>
        <v>-5.1948550353672403E-3</v>
      </c>
    </row>
    <row r="21" spans="1:22" x14ac:dyDescent="0.2">
      <c r="A21" s="54">
        <f t="shared" ref="A21:A25" si="16">A46</f>
        <v>15</v>
      </c>
      <c r="B21" s="12" t="str">
        <f>BS!B21</f>
        <v>პეივბანკი</v>
      </c>
      <c r="C21" s="13">
        <f t="shared" ref="C21:C25" si="17">IFERROR(C46/C$31,0)</f>
        <v>2.5712496731850332E-3</v>
      </c>
      <c r="D21" s="14">
        <f t="shared" ref="D21:D24" si="18">IFERROR(H46/ABS(H$31),0)</f>
        <v>9.71304682722815E-4</v>
      </c>
      <c r="E21" s="14">
        <f t="shared" ref="E21:E24" si="19">IFERROR(I46/ABS(I$31),0)</f>
        <v>1.5650441127827919E-2</v>
      </c>
      <c r="F21" s="14">
        <f t="shared" ref="F21:F24" si="20">IFERROR(O46/ABS(O$31),0)</f>
        <v>3.1160140172019476E-3</v>
      </c>
    </row>
    <row r="22" spans="1:22" x14ac:dyDescent="0.2">
      <c r="A22" s="55">
        <f t="shared" si="16"/>
        <v>16</v>
      </c>
      <c r="B22" s="15" t="str">
        <f>BS!B22</f>
        <v>სილქ ბანკი</v>
      </c>
      <c r="C22" s="16">
        <f t="shared" si="17"/>
        <v>2.030986362284238E-3</v>
      </c>
      <c r="D22" s="17">
        <f t="shared" si="18"/>
        <v>2.6768149307745035E-3</v>
      </c>
      <c r="E22" s="17">
        <f t="shared" si="19"/>
        <v>5.0811303310158336E-4</v>
      </c>
      <c r="F22" s="17">
        <f t="shared" si="20"/>
        <v>-7.3443280960899717E-3</v>
      </c>
    </row>
    <row r="23" spans="1:22" x14ac:dyDescent="0.2">
      <c r="A23" s="54">
        <f t="shared" si="16"/>
        <v>17</v>
      </c>
      <c r="B23" s="12" t="str">
        <f>BS!B23</f>
        <v>მიკრობანკი ემბისი</v>
      </c>
      <c r="C23" s="13">
        <f t="shared" si="17"/>
        <v>1.8307187517481189E-3</v>
      </c>
      <c r="D23" s="14">
        <f t="shared" si="18"/>
        <v>4.6357233768876561E-3</v>
      </c>
      <c r="E23" s="14">
        <f t="shared" si="19"/>
        <v>-5.6760212424624595E-4</v>
      </c>
      <c r="F23" s="14">
        <f t="shared" si="20"/>
        <v>9.2161116252203123E-4</v>
      </c>
    </row>
    <row r="24" spans="1:22" s="77" customFormat="1" x14ac:dyDescent="0.2">
      <c r="A24" s="55">
        <f t="shared" si="16"/>
        <v>18</v>
      </c>
      <c r="B24" s="15" t="str">
        <f>BS!B24</f>
        <v>ჰეშბანკი</v>
      </c>
      <c r="C24" s="16">
        <f t="shared" si="17"/>
        <v>1.4018394727690169E-3</v>
      </c>
      <c r="D24" s="17">
        <f t="shared" si="18"/>
        <v>1.0748564782037235E-3</v>
      </c>
      <c r="E24" s="17">
        <f t="shared" si="19"/>
        <v>7.3158336560405978E-4</v>
      </c>
      <c r="F24" s="17">
        <f t="shared" si="20"/>
        <v>-3.1393594178254327E-3</v>
      </c>
    </row>
    <row r="25" spans="1:22" s="77" customFormat="1" ht="13.5" thickBot="1" x14ac:dyDescent="0.25">
      <c r="A25" s="54">
        <f t="shared" si="16"/>
        <v>19</v>
      </c>
      <c r="B25" s="12" t="str">
        <f>BS!B25</f>
        <v>პეისერა</v>
      </c>
      <c r="C25" s="13">
        <f t="shared" si="17"/>
        <v>1.2500480915562316E-4</v>
      </c>
      <c r="D25" s="14">
        <f t="shared" ref="D25" si="21">IFERROR(H50/ABS(H$31),0)</f>
        <v>9.1944691342695384E-5</v>
      </c>
      <c r="E25" s="14">
        <f t="shared" ref="E25" si="22">IFERROR(I50/ABS(I$31),0)</f>
        <v>1.6740371160280806E-4</v>
      </c>
      <c r="F25" s="14">
        <f t="shared" ref="F25" si="23">IFERROR(O50/ABS(O$31),0)</f>
        <v>-6.2054885376356837E-4</v>
      </c>
    </row>
    <row r="26" spans="1:22" ht="13.5" thickBot="1" x14ac:dyDescent="0.25">
      <c r="A26" s="18"/>
      <c r="B26" s="19" t="str">
        <f>BS!B26</f>
        <v>კონსოლიდირებული</v>
      </c>
      <c r="C26" s="20">
        <f>SUM(C7:C25)</f>
        <v>1.0000000000000002</v>
      </c>
      <c r="D26" s="20">
        <f t="shared" ref="D26:F26" si="24">SUM(D7:D25)</f>
        <v>0.99999999999999989</v>
      </c>
      <c r="E26" s="20">
        <f t="shared" si="24"/>
        <v>1</v>
      </c>
      <c r="F26" s="20">
        <f t="shared" si="24"/>
        <v>1.0000000000000036</v>
      </c>
    </row>
    <row r="27" spans="1:22" x14ac:dyDescent="0.2">
      <c r="A27" s="126"/>
      <c r="B27" s="127"/>
      <c r="C27" s="128"/>
      <c r="D27" s="128"/>
      <c r="E27" s="128"/>
      <c r="F27" s="128"/>
    </row>
    <row r="28" spans="1:22" ht="13.5" thickBot="1" x14ac:dyDescent="0.25">
      <c r="B28" s="61" t="s">
        <v>36</v>
      </c>
      <c r="U28" s="23"/>
      <c r="V28" s="23"/>
    </row>
    <row r="29" spans="1:22" ht="15.75" customHeight="1" x14ac:dyDescent="0.2">
      <c r="A29" s="187" t="s">
        <v>0</v>
      </c>
      <c r="B29" s="189" t="s">
        <v>282</v>
      </c>
      <c r="C29" s="191" t="s">
        <v>56</v>
      </c>
      <c r="D29" s="193" t="s">
        <v>280</v>
      </c>
      <c r="E29" s="194"/>
      <c r="F29" s="194"/>
      <c r="G29" s="194"/>
      <c r="H29" s="195"/>
      <c r="I29" s="198" t="s">
        <v>279</v>
      </c>
      <c r="J29" s="199"/>
      <c r="K29" s="199"/>
      <c r="L29" s="200"/>
      <c r="M29" s="196" t="s">
        <v>57</v>
      </c>
      <c r="N29" s="196" t="s">
        <v>235</v>
      </c>
      <c r="O29" s="185" t="str">
        <f>YEAR($B$3)&amp;" წლის "&amp;MONTH($B$3)&amp;" თვის წმინდა მოგება"</f>
        <v>2026 წლის 7 თვის წმინდა მოგება</v>
      </c>
      <c r="P29" s="38"/>
    </row>
    <row r="30" spans="1:22" ht="121.5" customHeight="1" x14ac:dyDescent="0.2">
      <c r="A30" s="188"/>
      <c r="B30" s="190"/>
      <c r="C30" s="192"/>
      <c r="D30" s="39" t="s">
        <v>58</v>
      </c>
      <c r="E30" s="36" t="s">
        <v>59</v>
      </c>
      <c r="F30" s="36" t="s">
        <v>60</v>
      </c>
      <c r="G30" s="36" t="s">
        <v>61</v>
      </c>
      <c r="H30" s="37" t="s">
        <v>53</v>
      </c>
      <c r="I30" s="36" t="s">
        <v>234</v>
      </c>
      <c r="J30" s="36" t="s">
        <v>180</v>
      </c>
      <c r="K30" s="40" t="s">
        <v>275</v>
      </c>
      <c r="L30" s="40" t="s">
        <v>62</v>
      </c>
      <c r="M30" s="197"/>
      <c r="N30" s="197"/>
      <c r="O30" s="186"/>
      <c r="P30" s="38"/>
    </row>
    <row r="31" spans="1:22" x14ac:dyDescent="0.2">
      <c r="A31" s="129"/>
      <c r="B31" s="130" t="str">
        <f>BS!B31</f>
        <v>კონსოლიდირებული</v>
      </c>
      <c r="C31" s="131">
        <v>113345344996.774</v>
      </c>
      <c r="D31" s="131">
        <v>6499722755.9033298</v>
      </c>
      <c r="E31" s="131">
        <v>5520275066.7946901</v>
      </c>
      <c r="F31" s="131">
        <v>-3034538802.9495101</v>
      </c>
      <c r="G31" s="131">
        <v>-2104076713.4371221</v>
      </c>
      <c r="H31" s="131">
        <v>3465183952.9538198</v>
      </c>
      <c r="I31" s="131">
        <v>532923639.77970201</v>
      </c>
      <c r="J31" s="131">
        <v>432341042.89539999</v>
      </c>
      <c r="K31" s="131">
        <v>-1671842171.59231</v>
      </c>
      <c r="L31" s="131">
        <v>-552560230.93480098</v>
      </c>
      <c r="M31" s="131">
        <v>-317738073.56282902</v>
      </c>
      <c r="N31" s="131">
        <v>2594885648.4561896</v>
      </c>
      <c r="O31" s="131">
        <v>2210502652.4190998</v>
      </c>
    </row>
    <row r="32" spans="1:22" x14ac:dyDescent="0.2">
      <c r="A32" s="55">
        <f>BS!A32</f>
        <v>1</v>
      </c>
      <c r="B32" s="15" t="str">
        <f>BS!B32</f>
        <v>საქართველოს ბანკი</v>
      </c>
      <c r="C32" s="67">
        <v>44601300219.722504</v>
      </c>
      <c r="D32" s="27">
        <v>2512691356.9681301</v>
      </c>
      <c r="E32" s="28">
        <v>2094709833.2376599</v>
      </c>
      <c r="F32" s="28">
        <v>-1108950544.1199999</v>
      </c>
      <c r="G32" s="28">
        <v>-798051044.21000004</v>
      </c>
      <c r="H32" s="29">
        <v>1403740812.8481302</v>
      </c>
      <c r="I32" s="28">
        <v>288945170.13447499</v>
      </c>
      <c r="J32" s="28">
        <v>183761693.80039999</v>
      </c>
      <c r="K32" s="28">
        <v>-547473997.67999995</v>
      </c>
      <c r="L32" s="29">
        <v>301453.33015599998</v>
      </c>
      <c r="M32" s="28">
        <v>-93588662.783941001</v>
      </c>
      <c r="N32" s="28">
        <v>1310453603.3943453</v>
      </c>
      <c r="O32" s="29">
        <v>1118119523.69434</v>
      </c>
    </row>
    <row r="33" spans="1:16" x14ac:dyDescent="0.2">
      <c r="A33" s="54">
        <f>BS!A33</f>
        <v>2</v>
      </c>
      <c r="B33" s="12" t="str">
        <f>BS!B33</f>
        <v>თი–ბი–სი ბანკი</v>
      </c>
      <c r="C33" s="68">
        <v>40443116634.145302</v>
      </c>
      <c r="D33" s="24">
        <v>2202273429.8339</v>
      </c>
      <c r="E33" s="25">
        <v>1867103826.3018999</v>
      </c>
      <c r="F33" s="25">
        <v>-1055881084.4648</v>
      </c>
      <c r="G33" s="25">
        <v>-712696380.25619996</v>
      </c>
      <c r="H33" s="26">
        <v>1146392345.3691001</v>
      </c>
      <c r="I33" s="25">
        <v>169115603.94220001</v>
      </c>
      <c r="J33" s="25">
        <v>173498316</v>
      </c>
      <c r="K33" s="25">
        <v>-493543204.21710002</v>
      </c>
      <c r="L33" s="26">
        <v>-74794282.099000007</v>
      </c>
      <c r="M33" s="25">
        <v>-118032381.25559999</v>
      </c>
      <c r="N33" s="25">
        <v>953565682.01450014</v>
      </c>
      <c r="O33" s="26">
        <v>815723158.89330006</v>
      </c>
    </row>
    <row r="34" spans="1:16" x14ac:dyDescent="0.2">
      <c r="A34" s="55">
        <f>BS!A34</f>
        <v>3</v>
      </c>
      <c r="B34" s="15" t="str">
        <f>BS!B34</f>
        <v>ლიბერთი ბანკი</v>
      </c>
      <c r="C34" s="67">
        <v>6500684501.3619699</v>
      </c>
      <c r="D34" s="27">
        <v>475841776.63</v>
      </c>
      <c r="E34" s="28">
        <v>417330106.14999998</v>
      </c>
      <c r="F34" s="28">
        <v>-239121771.12222001</v>
      </c>
      <c r="G34" s="28">
        <v>-194776717.56805098</v>
      </c>
      <c r="H34" s="29">
        <v>236720005.50777999</v>
      </c>
      <c r="I34" s="28">
        <v>17308289.859999999</v>
      </c>
      <c r="J34" s="28">
        <v>21991875.109999999</v>
      </c>
      <c r="K34" s="28">
        <v>-182639239.09999999</v>
      </c>
      <c r="L34" s="29">
        <v>-140650445.00999999</v>
      </c>
      <c r="M34" s="28">
        <v>-20046286.870000001</v>
      </c>
      <c r="N34" s="28">
        <v>76023273.62777999</v>
      </c>
      <c r="O34" s="29">
        <v>67331958.997779995</v>
      </c>
    </row>
    <row r="35" spans="1:16" x14ac:dyDescent="0.2">
      <c r="A35" s="54">
        <f>BS!A35</f>
        <v>4</v>
      </c>
      <c r="B35" s="12" t="str">
        <f>BS!B35</f>
        <v>ბაზის ბანკი</v>
      </c>
      <c r="C35" s="68">
        <v>6058262425.6421003</v>
      </c>
      <c r="D35" s="24">
        <v>273627538.23000002</v>
      </c>
      <c r="E35" s="25">
        <v>233436116.44999999</v>
      </c>
      <c r="F35" s="25">
        <v>-163692039.19999999</v>
      </c>
      <c r="G35" s="25">
        <v>-134757425.91</v>
      </c>
      <c r="H35" s="26">
        <v>109935499.03000003</v>
      </c>
      <c r="I35" s="25">
        <v>10488849.57</v>
      </c>
      <c r="J35" s="25">
        <v>19282671.510000002</v>
      </c>
      <c r="K35" s="25">
        <v>-54576277.789999999</v>
      </c>
      <c r="L35" s="26">
        <v>-12636243.09</v>
      </c>
      <c r="M35" s="25">
        <v>296835.12999999983</v>
      </c>
      <c r="N35" s="25">
        <v>97596091.070000023</v>
      </c>
      <c r="O35" s="26">
        <v>84251216.470400006</v>
      </c>
    </row>
    <row r="36" spans="1:16" x14ac:dyDescent="0.2">
      <c r="A36" s="55">
        <f>BS!A36</f>
        <v>5</v>
      </c>
      <c r="B36" s="15" t="str">
        <f>BS!B36</f>
        <v>კრედო ბანკი</v>
      </c>
      <c r="C36" s="67">
        <v>4183398839.7288399</v>
      </c>
      <c r="D36" s="27">
        <v>419332508.580028</v>
      </c>
      <c r="E36" s="28">
        <v>381867674.25002199</v>
      </c>
      <c r="F36" s="28">
        <v>-179500757.16</v>
      </c>
      <c r="G36" s="28">
        <v>-83579985.540000007</v>
      </c>
      <c r="H36" s="29">
        <v>239831751.420028</v>
      </c>
      <c r="I36" s="28">
        <v>27141886.760000002</v>
      </c>
      <c r="J36" s="28">
        <v>8028182.9800000004</v>
      </c>
      <c r="K36" s="28">
        <v>-146085696.84999999</v>
      </c>
      <c r="L36" s="29">
        <v>-123266215.81999999</v>
      </c>
      <c r="M36" s="28">
        <v>-55374302.311462</v>
      </c>
      <c r="N36" s="28">
        <v>61191233.288566008</v>
      </c>
      <c r="O36" s="29">
        <v>49841544.518565997</v>
      </c>
    </row>
    <row r="37" spans="1:16" x14ac:dyDescent="0.2">
      <c r="A37" s="54">
        <f>BS!A37</f>
        <v>6</v>
      </c>
      <c r="B37" s="12" t="str">
        <f>BS!B37</f>
        <v>ტერა ბანკი</v>
      </c>
      <c r="C37" s="68">
        <v>2272730023.8002601</v>
      </c>
      <c r="D37" s="24">
        <v>134293507</v>
      </c>
      <c r="E37" s="25">
        <v>120069405.415595</v>
      </c>
      <c r="F37" s="25">
        <v>-81396689.662286997</v>
      </c>
      <c r="G37" s="25">
        <v>-57426941.280000001</v>
      </c>
      <c r="H37" s="26">
        <v>52896817.337713003</v>
      </c>
      <c r="I37" s="25">
        <v>2532678</v>
      </c>
      <c r="J37" s="25">
        <v>2244675</v>
      </c>
      <c r="K37" s="25">
        <v>-33298335.789537001</v>
      </c>
      <c r="L37" s="26">
        <v>-28106635.482549999</v>
      </c>
      <c r="M37" s="25">
        <v>-4214835.2027249997</v>
      </c>
      <c r="N37" s="25">
        <v>20575346.652438004</v>
      </c>
      <c r="O37" s="26">
        <v>17940695.652438</v>
      </c>
    </row>
    <row r="38" spans="1:16" x14ac:dyDescent="0.2">
      <c r="A38" s="55">
        <f>BS!A38</f>
        <v>7</v>
      </c>
      <c r="B38" s="15" t="str">
        <f>BS!B38</f>
        <v>პროკრედიტ ბანკი</v>
      </c>
      <c r="C38" s="67">
        <v>2213043068.0143199</v>
      </c>
      <c r="D38" s="27">
        <v>97242764.368499994</v>
      </c>
      <c r="E38" s="28">
        <v>82180410.685699999</v>
      </c>
      <c r="F38" s="28">
        <v>-49044861.706313998</v>
      </c>
      <c r="G38" s="28">
        <v>-36038957.714113995</v>
      </c>
      <c r="H38" s="29">
        <v>48197902.662185997</v>
      </c>
      <c r="I38" s="28">
        <v>2387322.5122170001</v>
      </c>
      <c r="J38" s="28">
        <v>6812122.7999999998</v>
      </c>
      <c r="K38" s="28">
        <v>-39400678.683121003</v>
      </c>
      <c r="L38" s="29">
        <v>-28369443.403018001</v>
      </c>
      <c r="M38" s="28">
        <v>4460002.0473999996</v>
      </c>
      <c r="N38" s="28">
        <v>24288461.306567997</v>
      </c>
      <c r="O38" s="29">
        <v>21081038.586568002</v>
      </c>
    </row>
    <row r="39" spans="1:16" x14ac:dyDescent="0.2">
      <c r="A39" s="54">
        <f>BS!A39</f>
        <v>8</v>
      </c>
      <c r="B39" s="12" t="str">
        <f>BS!B39</f>
        <v>ქართუ ბანკი</v>
      </c>
      <c r="C39" s="68">
        <v>1947867455.7883101</v>
      </c>
      <c r="D39" s="24">
        <v>78672091.028791994</v>
      </c>
      <c r="E39" s="25">
        <v>65252103.293154001</v>
      </c>
      <c r="F39" s="25">
        <v>-30776358.581597</v>
      </c>
      <c r="G39" s="25">
        <v>-26995104.822397001</v>
      </c>
      <c r="H39" s="26">
        <v>47895732.447194993</v>
      </c>
      <c r="I39" s="25">
        <v>2631292.930102</v>
      </c>
      <c r="J39" s="25">
        <v>6010552.7999999998</v>
      </c>
      <c r="K39" s="25">
        <v>-29858689.565815002</v>
      </c>
      <c r="L39" s="26">
        <v>-19185665.613851</v>
      </c>
      <c r="M39" s="25">
        <v>-2442708.1228649998</v>
      </c>
      <c r="N39" s="25">
        <v>26267358.710478995</v>
      </c>
      <c r="O39" s="26">
        <v>20694458.238862999</v>
      </c>
    </row>
    <row r="40" spans="1:16" x14ac:dyDescent="0.2">
      <c r="A40" s="55">
        <f>BS!A40</f>
        <v>9</v>
      </c>
      <c r="B40" s="15" t="str">
        <f>BS!B40</f>
        <v>ხალიკ ბანკი</v>
      </c>
      <c r="C40" s="67">
        <v>1135743992.1500001</v>
      </c>
      <c r="D40" s="27">
        <v>60171353.18</v>
      </c>
      <c r="E40" s="28">
        <v>57082830.700000003</v>
      </c>
      <c r="F40" s="28">
        <v>-25204066.949999999</v>
      </c>
      <c r="G40" s="28">
        <v>-12623249.76</v>
      </c>
      <c r="H40" s="29">
        <v>34967286.230000004</v>
      </c>
      <c r="I40" s="28">
        <v>60347.7</v>
      </c>
      <c r="J40" s="28">
        <v>1478843.52</v>
      </c>
      <c r="K40" s="28">
        <v>-17944047.16</v>
      </c>
      <c r="L40" s="29">
        <v>-16140177.07</v>
      </c>
      <c r="M40" s="28">
        <v>-1093438.78</v>
      </c>
      <c r="N40" s="28">
        <v>17733670.380000003</v>
      </c>
      <c r="O40" s="29">
        <v>14305250.380000001</v>
      </c>
    </row>
    <row r="41" spans="1:16" x14ac:dyDescent="0.2">
      <c r="A41" s="54">
        <f>BS!A41</f>
        <v>10</v>
      </c>
      <c r="B41" s="12" t="str">
        <f>BS!B41</f>
        <v>იშ ბანკ</v>
      </c>
      <c r="C41" s="68">
        <v>753047153.38410795</v>
      </c>
      <c r="D41" s="24">
        <v>27605140.809753999</v>
      </c>
      <c r="E41" s="25">
        <v>18381924.320905998</v>
      </c>
      <c r="F41" s="25">
        <v>-12816810.496437</v>
      </c>
      <c r="G41" s="25">
        <v>-10406331.621896001</v>
      </c>
      <c r="H41" s="26">
        <v>14788330.313316999</v>
      </c>
      <c r="I41" s="25">
        <v>1364451.898088</v>
      </c>
      <c r="J41" s="25">
        <v>399707.78</v>
      </c>
      <c r="K41" s="25">
        <v>-5815528.5361000001</v>
      </c>
      <c r="L41" s="26">
        <v>-3871493.1780119999</v>
      </c>
      <c r="M41" s="25">
        <v>-547884.53688799997</v>
      </c>
      <c r="N41" s="25">
        <v>10368952.598416999</v>
      </c>
      <c r="O41" s="26">
        <v>8709976.5245530009</v>
      </c>
    </row>
    <row r="42" spans="1:16" x14ac:dyDescent="0.2">
      <c r="A42" s="55">
        <f>BS!A42</f>
        <v>11</v>
      </c>
      <c r="B42" s="15" t="str">
        <f>BS!B42</f>
        <v>მიკრობანკი კრისტალი</v>
      </c>
      <c r="C42" s="67">
        <v>704284848.57824004</v>
      </c>
      <c r="D42" s="27">
        <v>103301351.22</v>
      </c>
      <c r="E42" s="28">
        <v>93714833.170000002</v>
      </c>
      <c r="F42" s="28">
        <v>-31978848.609999999</v>
      </c>
      <c r="G42" s="28">
        <v>-1564467.29</v>
      </c>
      <c r="H42" s="29">
        <v>71322502.609999999</v>
      </c>
      <c r="I42" s="28">
        <v>1954558.99</v>
      </c>
      <c r="J42" s="28">
        <v>-5215930.37</v>
      </c>
      <c r="K42" s="28">
        <v>-39149035.969999999</v>
      </c>
      <c r="L42" s="29">
        <v>-43589978.869999997</v>
      </c>
      <c r="M42" s="28">
        <v>-15722119.889999999</v>
      </c>
      <c r="N42" s="28">
        <v>12010403.850000003</v>
      </c>
      <c r="O42" s="29">
        <v>9408323.0800000001</v>
      </c>
    </row>
    <row r="43" spans="1:16" x14ac:dyDescent="0.2">
      <c r="A43" s="54">
        <f>BS!A43</f>
        <v>12</v>
      </c>
      <c r="B43" s="12" t="str">
        <f>BS!B43</f>
        <v>პაშაბანკი</v>
      </c>
      <c r="C43" s="68">
        <v>670382832.48029995</v>
      </c>
      <c r="D43" s="24">
        <v>32974864.510000002</v>
      </c>
      <c r="E43" s="25">
        <v>23577627.370000001</v>
      </c>
      <c r="F43" s="25">
        <v>-20466478.775899999</v>
      </c>
      <c r="G43" s="25">
        <v>-17472775.9428</v>
      </c>
      <c r="H43" s="26">
        <v>12508385.734100003</v>
      </c>
      <c r="I43" s="25">
        <v>493208.29029999999</v>
      </c>
      <c r="J43" s="25">
        <v>11029565.76</v>
      </c>
      <c r="K43" s="25">
        <v>-17631610.350000001</v>
      </c>
      <c r="L43" s="26">
        <v>-8722229.7896999996</v>
      </c>
      <c r="M43" s="25">
        <v>1399894.6295</v>
      </c>
      <c r="N43" s="25">
        <v>5186050.573900003</v>
      </c>
      <c r="O43" s="26">
        <v>4777578.1438999996</v>
      </c>
    </row>
    <row r="44" spans="1:16" x14ac:dyDescent="0.2">
      <c r="A44" s="55">
        <f>BS!A44</f>
        <v>13</v>
      </c>
      <c r="B44" s="15" t="str">
        <f>BS!B44</f>
        <v>ზირაათ ბანკი</v>
      </c>
      <c r="C44" s="67">
        <v>530680779.23909998</v>
      </c>
      <c r="D44" s="27">
        <v>22304123.5176</v>
      </c>
      <c r="E44" s="28">
        <v>18573331.987599999</v>
      </c>
      <c r="F44" s="28">
        <v>-8656337.8599999994</v>
      </c>
      <c r="G44" s="28">
        <v>-7866338.3399999999</v>
      </c>
      <c r="H44" s="29">
        <v>13647785.657600001</v>
      </c>
      <c r="I44" s="28">
        <v>-288923.11</v>
      </c>
      <c r="J44" s="28">
        <v>1061729.28</v>
      </c>
      <c r="K44" s="28">
        <v>-5259258.09</v>
      </c>
      <c r="L44" s="29">
        <v>-4411776.25</v>
      </c>
      <c r="M44" s="28">
        <v>-3071424.56</v>
      </c>
      <c r="N44" s="28">
        <v>6164584.8476</v>
      </c>
      <c r="O44" s="29">
        <v>5421932.8476</v>
      </c>
    </row>
    <row r="45" spans="1:16" x14ac:dyDescent="0.2">
      <c r="A45" s="54">
        <f>BS!A45</f>
        <v>14</v>
      </c>
      <c r="B45" s="12" t="str">
        <f>BS!B45</f>
        <v>ვი–თი–ბი ბანკი</v>
      </c>
      <c r="C45" s="68">
        <v>428596051.14178503</v>
      </c>
      <c r="D45" s="24">
        <v>5748706.4785989998</v>
      </c>
      <c r="E45" s="25">
        <v>5743844.2145290002</v>
      </c>
      <c r="F45" s="25">
        <v>-6158131.1799999997</v>
      </c>
      <c r="G45" s="25">
        <v>-509603.18</v>
      </c>
      <c r="H45" s="26">
        <v>-409424.70140099991</v>
      </c>
      <c r="I45" s="25">
        <v>1023.93</v>
      </c>
      <c r="J45" s="25">
        <v>6875</v>
      </c>
      <c r="K45" s="25">
        <v>-6952440.4900000002</v>
      </c>
      <c r="L45" s="26">
        <v>-6561165.149828</v>
      </c>
      <c r="M45" s="25">
        <v>-4575389.9833829999</v>
      </c>
      <c r="N45" s="25">
        <v>-11545979.834612001</v>
      </c>
      <c r="O45" s="26">
        <v>-11483240.834612001</v>
      </c>
      <c r="P45" s="73"/>
    </row>
    <row r="46" spans="1:16" x14ac:dyDescent="0.2">
      <c r="A46" s="55">
        <f>BS!A46</f>
        <v>15</v>
      </c>
      <c r="B46" s="15" t="str">
        <f>BS!B46</f>
        <v>პეივბანკი</v>
      </c>
      <c r="C46" s="67">
        <v>291439181.27999997</v>
      </c>
      <c r="D46" s="27">
        <v>3365749.4</v>
      </c>
      <c r="E46" s="28">
        <v>0</v>
      </c>
      <c r="F46" s="28">
        <v>0</v>
      </c>
      <c r="G46" s="28">
        <v>0</v>
      </c>
      <c r="H46" s="29">
        <v>3365749.4</v>
      </c>
      <c r="I46" s="28">
        <v>8340490.0499999998</v>
      </c>
      <c r="J46" s="28">
        <v>551091.96</v>
      </c>
      <c r="K46" s="28">
        <v>-5512220.8200000003</v>
      </c>
      <c r="L46" s="29">
        <v>3524261.22</v>
      </c>
      <c r="M46" s="28">
        <v>0</v>
      </c>
      <c r="N46" s="28">
        <v>6890010.6200000001</v>
      </c>
      <c r="O46" s="29">
        <v>6887957.25</v>
      </c>
      <c r="P46" s="74"/>
    </row>
    <row r="47" spans="1:16" x14ac:dyDescent="0.2">
      <c r="A47" s="54">
        <f>BS!A47</f>
        <v>16</v>
      </c>
      <c r="B47" s="12" t="str">
        <f>BS!B47</f>
        <v>სილქ ბანკი</v>
      </c>
      <c r="C47" s="68">
        <v>230202849.91685</v>
      </c>
      <c r="D47" s="24">
        <v>19666897.464003999</v>
      </c>
      <c r="E47" s="25">
        <v>17212235.604003999</v>
      </c>
      <c r="F47" s="25">
        <v>-10391241.320857</v>
      </c>
      <c r="G47" s="25">
        <v>-8811215.3339649998</v>
      </c>
      <c r="H47" s="26">
        <v>9275656.1431469992</v>
      </c>
      <c r="I47" s="25">
        <v>270785.44702000002</v>
      </c>
      <c r="J47" s="25">
        <v>525750.84</v>
      </c>
      <c r="K47" s="25">
        <v>-23191909.069143001</v>
      </c>
      <c r="L47" s="26">
        <v>-22249297.342797998</v>
      </c>
      <c r="M47" s="25">
        <v>-3160181.4761950001</v>
      </c>
      <c r="N47" s="25">
        <v>-16133822.675845999</v>
      </c>
      <c r="O47" s="26">
        <v>-16234656.736643</v>
      </c>
      <c r="P47" s="73"/>
    </row>
    <row r="48" spans="1:16" x14ac:dyDescent="0.2">
      <c r="A48" s="55">
        <f>BS!A48</f>
        <v>17</v>
      </c>
      <c r="B48" s="15" t="str">
        <f>BS!B48</f>
        <v>მიკრობანკი ემბისი</v>
      </c>
      <c r="C48" s="67">
        <v>207503448.50895399</v>
      </c>
      <c r="D48" s="27">
        <v>26142497.253624</v>
      </c>
      <c r="E48" s="28">
        <v>23575864.733624</v>
      </c>
      <c r="F48" s="28">
        <v>-10078862.9977</v>
      </c>
      <c r="G48" s="28">
        <v>-225604.18770000001</v>
      </c>
      <c r="H48" s="29">
        <v>16063634.255923999</v>
      </c>
      <c r="I48" s="28">
        <v>-302488.59000000003</v>
      </c>
      <c r="J48" s="28">
        <v>164973.57500000001</v>
      </c>
      <c r="K48" s="28">
        <v>-10289601.619999999</v>
      </c>
      <c r="L48" s="29">
        <v>-11825475.16</v>
      </c>
      <c r="M48" s="28">
        <v>-1690935.1766689997</v>
      </c>
      <c r="N48" s="28">
        <v>2547223.9192549996</v>
      </c>
      <c r="O48" s="29">
        <v>2037223.9192540001</v>
      </c>
      <c r="P48" s="74"/>
    </row>
    <row r="49" spans="1:16" x14ac:dyDescent="0.2">
      <c r="A49" s="54">
        <f>BS!A49</f>
        <v>18</v>
      </c>
      <c r="B49" s="12" t="str">
        <f>BS!B49</f>
        <v>ჰეშბანკი</v>
      </c>
      <c r="C49" s="68">
        <v>158891978.67109999</v>
      </c>
      <c r="D49" s="24">
        <v>4143760.19</v>
      </c>
      <c r="E49" s="25">
        <v>463098.91</v>
      </c>
      <c r="F49" s="25">
        <v>-419184.77</v>
      </c>
      <c r="G49" s="25">
        <v>-274472.75</v>
      </c>
      <c r="H49" s="26">
        <v>3724575.42</v>
      </c>
      <c r="I49" s="25">
        <v>389878.07</v>
      </c>
      <c r="J49" s="25">
        <v>410389.42</v>
      </c>
      <c r="K49" s="25">
        <v>-11247427.34</v>
      </c>
      <c r="L49" s="26">
        <v>-10317403.33</v>
      </c>
      <c r="M49" s="25">
        <v>-336740.5</v>
      </c>
      <c r="N49" s="25">
        <v>-6929568.4100000001</v>
      </c>
      <c r="O49" s="26">
        <v>-6939562.3200000003</v>
      </c>
      <c r="P49" s="73"/>
    </row>
    <row r="50" spans="1:16" x14ac:dyDescent="0.2">
      <c r="A50" s="55">
        <f>BS!A50</f>
        <v>19</v>
      </c>
      <c r="B50" s="15" t="str">
        <f>BS!B50</f>
        <v>პეისერა</v>
      </c>
      <c r="C50" s="67">
        <v>14168713.220000001</v>
      </c>
      <c r="D50" s="27">
        <v>323339.24040000001</v>
      </c>
      <c r="E50" s="28">
        <v>0</v>
      </c>
      <c r="F50" s="28">
        <v>-4733.9714000000004</v>
      </c>
      <c r="G50" s="28">
        <v>-97.73</v>
      </c>
      <c r="H50" s="29">
        <v>318605.26900000003</v>
      </c>
      <c r="I50" s="28">
        <v>89213.395300000004</v>
      </c>
      <c r="J50" s="28">
        <v>297956.13</v>
      </c>
      <c r="K50" s="28">
        <v>-1972972.4715</v>
      </c>
      <c r="L50" s="29">
        <v>-1688018.8262</v>
      </c>
      <c r="M50" s="28">
        <v>2486.08</v>
      </c>
      <c r="N50" s="28">
        <v>-1366927.4771999998</v>
      </c>
      <c r="O50" s="29">
        <v>-1371724.8872</v>
      </c>
      <c r="P50" s="74"/>
    </row>
  </sheetData>
  <mergeCells count="10">
    <mergeCell ref="O29:O30"/>
    <mergeCell ref="A5:A6"/>
    <mergeCell ref="B5:B6"/>
    <mergeCell ref="A29:A30"/>
    <mergeCell ref="B29:B30"/>
    <mergeCell ref="C29:C30"/>
    <mergeCell ref="D29:H29"/>
    <mergeCell ref="M29:M30"/>
    <mergeCell ref="N29:N30"/>
    <mergeCell ref="I29:L29"/>
  </mergeCells>
  <pageMargins left="0.7" right="0.2" top="0.25" bottom="0.2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V50"/>
  <sheetViews>
    <sheetView view="pageBreakPreview" topLeftCell="A2" zoomScaleNormal="85" zoomScaleSheetLayoutView="100" workbookViewId="0">
      <selection activeCell="B3" sqref="B3"/>
    </sheetView>
  </sheetViews>
  <sheetFormatPr defaultColWidth="9.140625" defaultRowHeight="12.75" x14ac:dyDescent="0.2"/>
  <cols>
    <col min="1" max="1" width="4.5703125" style="6" customWidth="1"/>
    <col min="2" max="2" width="30.42578125" style="6" bestFit="1" customWidth="1"/>
    <col min="3" max="6" width="10.85546875" style="6" bestFit="1" customWidth="1"/>
    <col min="7" max="7" width="11.85546875" style="6" bestFit="1" customWidth="1"/>
    <col min="8" max="8" width="9.7109375" style="6" bestFit="1" customWidth="1"/>
    <col min="9" max="9" width="9.42578125" style="6" bestFit="1" customWidth="1"/>
    <col min="10" max="10" width="9" style="6" bestFit="1" customWidth="1"/>
    <col min="11" max="11" width="9.42578125" style="6" bestFit="1" customWidth="1"/>
    <col min="12" max="12" width="9.28515625" style="6" bestFit="1" customWidth="1"/>
    <col min="13" max="13" width="12.28515625" style="6" bestFit="1" customWidth="1"/>
    <col min="14" max="14" width="12.5703125" style="6" customWidth="1"/>
    <col min="15" max="15" width="8.85546875" style="6" bestFit="1" customWidth="1"/>
    <col min="16" max="16" width="8" style="6" bestFit="1" customWidth="1"/>
    <col min="17" max="17" width="9.28515625" style="6" bestFit="1" customWidth="1"/>
    <col min="18" max="18" width="12.28515625" style="6" bestFit="1" customWidth="1"/>
    <col min="19" max="19" width="6.7109375" style="6" bestFit="1" customWidth="1"/>
    <col min="20" max="20" width="7.28515625" style="6" bestFit="1" customWidth="1"/>
    <col min="21" max="22" width="12.140625" style="6" bestFit="1" customWidth="1"/>
    <col min="23" max="16384" width="9.140625" style="6"/>
  </cols>
  <sheetData>
    <row r="1" spans="1:6" ht="9" hidden="1" customHeight="1" x14ac:dyDescent="0.2"/>
    <row r="2" spans="1:6" x14ac:dyDescent="0.2">
      <c r="A2" s="6" t="s">
        <v>284</v>
      </c>
    </row>
    <row r="3" spans="1:6" x14ac:dyDescent="0.2">
      <c r="B3" s="64">
        <f>'BS-E'!B3</f>
        <v>46234</v>
      </c>
    </row>
    <row r="4" spans="1:6" ht="13.5" thickBot="1" x14ac:dyDescent="0.25"/>
    <row r="5" spans="1:6" ht="15.75" customHeight="1" x14ac:dyDescent="0.2">
      <c r="A5" s="180" t="s">
        <v>0</v>
      </c>
      <c r="B5" s="178" t="s">
        <v>283</v>
      </c>
      <c r="C5" s="205" t="s">
        <v>47</v>
      </c>
      <c r="D5" s="206"/>
      <c r="E5" s="206"/>
      <c r="F5" s="207"/>
    </row>
    <row r="6" spans="1:6" s="11" customFormat="1" ht="180.75" customHeight="1" x14ac:dyDescent="0.2">
      <c r="A6" s="181"/>
      <c r="B6" s="179"/>
      <c r="C6" s="9" t="s">
        <v>5</v>
      </c>
      <c r="D6" s="36" t="s">
        <v>63</v>
      </c>
      <c r="E6" s="36" t="s">
        <v>16</v>
      </c>
      <c r="F6" s="37" t="s">
        <v>64</v>
      </c>
    </row>
    <row r="7" spans="1:6" x14ac:dyDescent="0.2">
      <c r="A7" s="54">
        <f>A32</f>
        <v>1</v>
      </c>
      <c r="B7" s="12" t="str">
        <f>B32</f>
        <v>Bank of Georgia</v>
      </c>
      <c r="C7" s="30">
        <f>IS!C7</f>
        <v>0.39349917917662991</v>
      </c>
      <c r="D7" s="31">
        <f>IS!D7</f>
        <v>0.40509849748425109</v>
      </c>
      <c r="E7" s="31">
        <f>IS!E7</f>
        <v>0.54218869002305481</v>
      </c>
      <c r="F7" s="32">
        <f>IS!F7</f>
        <v>0.50582138975074631</v>
      </c>
    </row>
    <row r="8" spans="1:6" x14ac:dyDescent="0.2">
      <c r="A8" s="55">
        <f t="shared" ref="A8" si="0">A33</f>
        <v>2</v>
      </c>
      <c r="B8" s="15" t="str">
        <f t="shared" ref="B8:B22" si="1">B33</f>
        <v>TBC Bank</v>
      </c>
      <c r="C8" s="33">
        <f>IS!C8</f>
        <v>0.3568132121817299</v>
      </c>
      <c r="D8" s="34">
        <f>IS!D8</f>
        <v>0.33083159824513303</v>
      </c>
      <c r="E8" s="34">
        <f>IS!E8</f>
        <v>0.31733552674095744</v>
      </c>
      <c r="F8" s="35">
        <f>IS!F8</f>
        <v>0.3690215698228636</v>
      </c>
    </row>
    <row r="9" spans="1:6" x14ac:dyDescent="0.2">
      <c r="A9" s="54">
        <f t="shared" ref="A9" si="2">A34</f>
        <v>3</v>
      </c>
      <c r="B9" s="12" t="str">
        <f t="shared" si="1"/>
        <v>Liberty Bank</v>
      </c>
      <c r="C9" s="30">
        <f>IS!C9</f>
        <v>5.7352902331780718E-2</v>
      </c>
      <c r="D9" s="31">
        <f>IS!D9</f>
        <v>6.8313835202311046E-2</v>
      </c>
      <c r="E9" s="31">
        <f>IS!E9</f>
        <v>3.2477992282637029E-2</v>
      </c>
      <c r="F9" s="32">
        <f>IS!F9</f>
        <v>3.0460021807299873E-2</v>
      </c>
    </row>
    <row r="10" spans="1:6" x14ac:dyDescent="0.2">
      <c r="A10" s="55">
        <f t="shared" ref="A10" si="3">A35</f>
        <v>4</v>
      </c>
      <c r="B10" s="15" t="str">
        <f t="shared" si="1"/>
        <v>Basis Bank</v>
      </c>
      <c r="C10" s="33">
        <f>IS!C10</f>
        <v>5.3449591827653166E-2</v>
      </c>
      <c r="D10" s="34">
        <f>IS!D10</f>
        <v>3.1725732464011884E-2</v>
      </c>
      <c r="E10" s="34">
        <f>IS!E10</f>
        <v>1.968171195095763E-2</v>
      </c>
      <c r="F10" s="35">
        <f>IS!F10</f>
        <v>3.811405355166541E-2</v>
      </c>
    </row>
    <row r="11" spans="1:6" x14ac:dyDescent="0.2">
      <c r="A11" s="54">
        <f t="shared" ref="A11" si="4">A36</f>
        <v>5</v>
      </c>
      <c r="B11" s="12" t="str">
        <f t="shared" si="1"/>
        <v>Credo Bank</v>
      </c>
      <c r="C11" s="30">
        <f>IS!C11</f>
        <v>3.6908430953630313E-2</v>
      </c>
      <c r="D11" s="31">
        <f>IS!D11</f>
        <v>6.9211838296662054E-2</v>
      </c>
      <c r="E11" s="31">
        <f>IS!E11</f>
        <v>5.0930160972442157E-2</v>
      </c>
      <c r="F11" s="32">
        <f>IS!F11</f>
        <v>2.2547606746375574E-2</v>
      </c>
    </row>
    <row r="12" spans="1:6" x14ac:dyDescent="0.2">
      <c r="A12" s="55">
        <f t="shared" ref="A12" si="5">A37</f>
        <v>6</v>
      </c>
      <c r="B12" s="15" t="str">
        <f t="shared" si="1"/>
        <v>Tera bank</v>
      </c>
      <c r="C12" s="33">
        <f>IS!C12</f>
        <v>2.0051375059689885E-2</v>
      </c>
      <c r="D12" s="34">
        <f>IS!D12</f>
        <v>1.5265226335999357E-2</v>
      </c>
      <c r="E12" s="34">
        <f>IS!E12</f>
        <v>4.7524219436896236E-3</v>
      </c>
      <c r="F12" s="35">
        <f>IS!F12</f>
        <v>8.1161158674948001E-3</v>
      </c>
    </row>
    <row r="13" spans="1:6" x14ac:dyDescent="0.2">
      <c r="A13" s="54">
        <f t="shared" ref="A13" si="6">A38</f>
        <v>7</v>
      </c>
      <c r="B13" s="12" t="str">
        <f t="shared" si="1"/>
        <v>ProCredit Bank</v>
      </c>
      <c r="C13" s="30">
        <f>IS!C13</f>
        <v>1.952478126099759E-2</v>
      </c>
      <c r="D13" s="31">
        <f>IS!D13</f>
        <v>1.3909190194968078E-2</v>
      </c>
      <c r="E13" s="31">
        <f>IS!E13</f>
        <v>4.4796708834381272E-3</v>
      </c>
      <c r="F13" s="32">
        <f>IS!F13</f>
        <v>9.536762402658789E-3</v>
      </c>
    </row>
    <row r="14" spans="1:6" x14ac:dyDescent="0.2">
      <c r="A14" s="55">
        <f t="shared" ref="A14" si="7">A39</f>
        <v>8</v>
      </c>
      <c r="B14" s="15" t="str">
        <f t="shared" si="1"/>
        <v>Cartu Bank</v>
      </c>
      <c r="C14" s="33">
        <f>IS!C14</f>
        <v>1.7185244403674006E-2</v>
      </c>
      <c r="D14" s="34">
        <f>IS!D14</f>
        <v>1.3821988413159807E-2</v>
      </c>
      <c r="E14" s="34">
        <f>IS!E14</f>
        <v>4.9374670847585483E-3</v>
      </c>
      <c r="F14" s="35">
        <f>IS!F14</f>
        <v>9.3618789446896517E-3</v>
      </c>
    </row>
    <row r="15" spans="1:6" x14ac:dyDescent="0.2">
      <c r="A15" s="54">
        <f t="shared" ref="A15" si="8">A40</f>
        <v>9</v>
      </c>
      <c r="B15" s="12" t="str">
        <f t="shared" si="1"/>
        <v>HALYK Bank</v>
      </c>
      <c r="C15" s="30">
        <f>IS!C15</f>
        <v>1.0020208524508221E-2</v>
      </c>
      <c r="D15" s="31">
        <f>IS!D15</f>
        <v>1.0091033175942336E-2</v>
      </c>
      <c r="E15" s="31">
        <f>IS!E15</f>
        <v>1.1323892485787703E-4</v>
      </c>
      <c r="F15" s="32">
        <f>IS!F15</f>
        <v>6.4714920673561802E-3</v>
      </c>
    </row>
    <row r="16" spans="1:6" x14ac:dyDescent="0.2">
      <c r="A16" s="55">
        <f t="shared" ref="A16" si="9">A41</f>
        <v>10</v>
      </c>
      <c r="B16" s="15" t="str">
        <f t="shared" si="1"/>
        <v>IS Bank</v>
      </c>
      <c r="C16" s="33">
        <f>IS!C16</f>
        <v>6.6438295582896762E-3</v>
      </c>
      <c r="D16" s="34">
        <f>IS!D16</f>
        <v>4.2676898294853908E-3</v>
      </c>
      <c r="E16" s="34">
        <f>IS!E16</f>
        <v>2.5603140792403805E-3</v>
      </c>
      <c r="F16" s="35">
        <f>IS!F16</f>
        <v>3.9402696554202707E-3</v>
      </c>
    </row>
    <row r="17" spans="1:22" x14ac:dyDescent="0.2">
      <c r="A17" s="54">
        <f t="shared" ref="A17" si="10">A42</f>
        <v>11</v>
      </c>
      <c r="B17" s="12" t="str">
        <f t="shared" si="1"/>
        <v>Microbank Crystal</v>
      </c>
      <c r="C17" s="30">
        <f>IS!C17</f>
        <v>6.2136195235744807E-3</v>
      </c>
      <c r="D17" s="31">
        <f>IS!D17</f>
        <v>2.0582602129737643E-2</v>
      </c>
      <c r="E17" s="31">
        <f>IS!E17</f>
        <v>3.6676154782849723E-3</v>
      </c>
      <c r="F17" s="32">
        <f>IS!F17</f>
        <v>4.2561917171661601E-3</v>
      </c>
    </row>
    <row r="18" spans="1:22" x14ac:dyDescent="0.2">
      <c r="A18" s="55">
        <f t="shared" ref="A18" si="11">A43</f>
        <v>12</v>
      </c>
      <c r="B18" s="15" t="str">
        <f t="shared" si="1"/>
        <v>Pasha Bank</v>
      </c>
      <c r="C18" s="33">
        <f>IS!C18</f>
        <v>5.9145157880050583E-3</v>
      </c>
      <c r="D18" s="34">
        <f>IS!D18</f>
        <v>3.6097320961669308E-3</v>
      </c>
      <c r="E18" s="34">
        <f>IS!E18</f>
        <v>9.2547647258410342E-4</v>
      </c>
      <c r="F18" s="35">
        <f>IS!F18</f>
        <v>2.161308487312412E-3</v>
      </c>
    </row>
    <row r="19" spans="1:22" x14ac:dyDescent="0.2">
      <c r="A19" s="54">
        <f t="shared" ref="A19" si="12">A44</f>
        <v>13</v>
      </c>
      <c r="B19" s="12" t="str">
        <f t="shared" si="1"/>
        <v>Ziraat Bank</v>
      </c>
      <c r="C19" s="30">
        <f>IS!C19</f>
        <v>4.6819812428486058E-3</v>
      </c>
      <c r="D19" s="31">
        <f>IS!D19</f>
        <v>3.9385457865710842E-3</v>
      </c>
      <c r="E19" s="31">
        <f>IS!E19</f>
        <v>-5.4214729547263831E-4</v>
      </c>
      <c r="F19" s="32">
        <f>IS!F19</f>
        <v>2.4528054022764545E-3</v>
      </c>
    </row>
    <row r="20" spans="1:22" x14ac:dyDescent="0.2">
      <c r="A20" s="55">
        <f t="shared" ref="A20" si="13">A45</f>
        <v>14</v>
      </c>
      <c r="B20" s="15" t="str">
        <f t="shared" si="1"/>
        <v>VTB Bank Georgia</v>
      </c>
      <c r="C20" s="33">
        <f>IS!C20</f>
        <v>3.7813290978467935E-3</v>
      </c>
      <c r="D20" s="34">
        <f>IS!D20</f>
        <v>-1.1815381433126944E-4</v>
      </c>
      <c r="E20" s="34">
        <f>IS!E20</f>
        <v>1.9213446797429899E-6</v>
      </c>
      <c r="F20" s="35">
        <f>IS!F20</f>
        <v>-5.1948550353672403E-3</v>
      </c>
    </row>
    <row r="21" spans="1:22" x14ac:dyDescent="0.2">
      <c r="A21" s="54">
        <f t="shared" ref="A21" si="14">A46</f>
        <v>15</v>
      </c>
      <c r="B21" s="12" t="str">
        <f t="shared" si="1"/>
        <v>PaveBank</v>
      </c>
      <c r="C21" s="30">
        <f>IS!C21</f>
        <v>2.5712496731850332E-3</v>
      </c>
      <c r="D21" s="31">
        <f>IS!D21</f>
        <v>9.71304682722815E-4</v>
      </c>
      <c r="E21" s="31">
        <f>IS!E21</f>
        <v>1.5650441127827919E-2</v>
      </c>
      <c r="F21" s="32">
        <f>IS!F21</f>
        <v>3.1160140172019476E-3</v>
      </c>
    </row>
    <row r="22" spans="1:22" x14ac:dyDescent="0.2">
      <c r="A22" s="55">
        <f t="shared" ref="A22:B25" si="15">A47</f>
        <v>16</v>
      </c>
      <c r="B22" s="15" t="str">
        <f t="shared" si="1"/>
        <v>Silk Bank</v>
      </c>
      <c r="C22" s="33">
        <f>IS!C22</f>
        <v>2.030986362284238E-3</v>
      </c>
      <c r="D22" s="34">
        <f>IS!D22</f>
        <v>2.6768149307745035E-3</v>
      </c>
      <c r="E22" s="34">
        <f>IS!E22</f>
        <v>5.0811303310158336E-4</v>
      </c>
      <c r="F22" s="35">
        <f>IS!F22</f>
        <v>-7.3443280960899717E-3</v>
      </c>
    </row>
    <row r="23" spans="1:22" x14ac:dyDescent="0.2">
      <c r="A23" s="54">
        <f t="shared" si="15"/>
        <v>17</v>
      </c>
      <c r="B23" s="12" t="str">
        <f t="shared" si="15"/>
        <v>Microbank MBC</v>
      </c>
      <c r="C23" s="30">
        <f>IS!C23</f>
        <v>1.8307187517481189E-3</v>
      </c>
      <c r="D23" s="31">
        <f>IS!D23</f>
        <v>4.6357233768876561E-3</v>
      </c>
      <c r="E23" s="31">
        <f>IS!E23</f>
        <v>-5.6760212424624595E-4</v>
      </c>
      <c r="F23" s="32">
        <f>IS!F23</f>
        <v>9.2161116252203123E-4</v>
      </c>
    </row>
    <row r="24" spans="1:22" x14ac:dyDescent="0.2">
      <c r="A24" s="55">
        <f t="shared" si="15"/>
        <v>18</v>
      </c>
      <c r="B24" s="15" t="str">
        <f t="shared" si="15"/>
        <v>HashBank</v>
      </c>
      <c r="C24" s="33">
        <f>IS!C24</f>
        <v>1.4018394727690169E-3</v>
      </c>
      <c r="D24" s="34">
        <f>IS!D24</f>
        <v>1.0748564782037235E-3</v>
      </c>
      <c r="E24" s="34">
        <f>IS!E24</f>
        <v>7.3158336560405978E-4</v>
      </c>
      <c r="F24" s="35">
        <f>IS!F24</f>
        <v>-3.1393594178254327E-3</v>
      </c>
    </row>
    <row r="25" spans="1:22" ht="13.5" thickBot="1" x14ac:dyDescent="0.25">
      <c r="A25" s="55">
        <f t="shared" si="15"/>
        <v>19</v>
      </c>
      <c r="B25" s="15" t="str">
        <f t="shared" si="15"/>
        <v>Paysera</v>
      </c>
      <c r="C25" s="33">
        <f>IS!C25</f>
        <v>1.2500480915562316E-4</v>
      </c>
      <c r="D25" s="34">
        <f>IS!D25</f>
        <v>9.1944691342695384E-5</v>
      </c>
      <c r="E25" s="34">
        <f>IS!E25</f>
        <v>1.6740371160280806E-4</v>
      </c>
      <c r="F25" s="35">
        <f>IS!F25</f>
        <v>-6.2054885376356837E-4</v>
      </c>
    </row>
    <row r="26" spans="1:22" ht="13.5" thickBot="1" x14ac:dyDescent="0.25">
      <c r="A26" s="18"/>
      <c r="B26" s="19" t="s">
        <v>49</v>
      </c>
      <c r="C26" s="20">
        <f>SUM(C7:C25)</f>
        <v>1.0000000000000002</v>
      </c>
      <c r="D26" s="21">
        <f t="shared" ref="D26:F26" si="16">SUM(D7:D25)</f>
        <v>0.99999999999999989</v>
      </c>
      <c r="E26" s="21">
        <f t="shared" si="16"/>
        <v>1</v>
      </c>
      <c r="F26" s="21">
        <f t="shared" si="16"/>
        <v>1.0000000000000036</v>
      </c>
    </row>
    <row r="27" spans="1:22" x14ac:dyDescent="0.2">
      <c r="A27" s="126"/>
      <c r="B27" s="127"/>
      <c r="C27" s="128"/>
      <c r="D27" s="128"/>
      <c r="E27" s="128"/>
      <c r="F27" s="128"/>
    </row>
    <row r="28" spans="1:22" ht="13.5" thickBot="1" x14ac:dyDescent="0.25">
      <c r="B28" s="61" t="s">
        <v>52</v>
      </c>
      <c r="U28" s="23"/>
      <c r="V28" s="23"/>
    </row>
    <row r="29" spans="1:22" ht="15.75" customHeight="1" x14ac:dyDescent="0.2">
      <c r="A29" s="180" t="s">
        <v>0</v>
      </c>
      <c r="B29" s="178" t="s">
        <v>283</v>
      </c>
      <c r="C29" s="191" t="s">
        <v>5</v>
      </c>
      <c r="D29" s="193" t="s">
        <v>278</v>
      </c>
      <c r="E29" s="194"/>
      <c r="F29" s="194"/>
      <c r="G29" s="194"/>
      <c r="H29" s="195"/>
      <c r="I29" s="208" t="s">
        <v>277</v>
      </c>
      <c r="J29" s="209"/>
      <c r="K29" s="209"/>
      <c r="L29" s="210"/>
      <c r="M29" s="203" t="s">
        <v>14</v>
      </c>
      <c r="N29" s="203" t="s">
        <v>237</v>
      </c>
      <c r="O29" s="201" t="str">
        <f>'BS-E'!$R$30</f>
        <v>NET Income of 7 months 2026</v>
      </c>
      <c r="P29" s="38"/>
    </row>
    <row r="30" spans="1:22" ht="131.25" customHeight="1" x14ac:dyDescent="0.2">
      <c r="A30" s="181"/>
      <c r="B30" s="179"/>
      <c r="C30" s="192"/>
      <c r="D30" s="39" t="s">
        <v>17</v>
      </c>
      <c r="E30" s="36" t="s">
        <v>18</v>
      </c>
      <c r="F30" s="36" t="s">
        <v>19</v>
      </c>
      <c r="G30" s="36" t="s">
        <v>20</v>
      </c>
      <c r="H30" s="37" t="s">
        <v>15</v>
      </c>
      <c r="I30" s="36" t="s">
        <v>236</v>
      </c>
      <c r="J30" s="36" t="s">
        <v>21</v>
      </c>
      <c r="K30" s="40" t="s">
        <v>276</v>
      </c>
      <c r="L30" s="40" t="s">
        <v>65</v>
      </c>
      <c r="M30" s="204"/>
      <c r="N30" s="204"/>
      <c r="O30" s="202"/>
      <c r="P30" s="38"/>
    </row>
    <row r="31" spans="1:22" x14ac:dyDescent="0.2">
      <c r="A31" s="132"/>
      <c r="B31" s="119" t="str">
        <f>'BS-E'!B31</f>
        <v>Consolidated</v>
      </c>
      <c r="C31" s="133">
        <f>IS!C31</f>
        <v>113345344996.774</v>
      </c>
      <c r="D31" s="134">
        <f>IS!D31</f>
        <v>6499722755.9033298</v>
      </c>
      <c r="E31" s="134">
        <f>IS!E31</f>
        <v>5520275066.7946901</v>
      </c>
      <c r="F31" s="134">
        <f>IS!F31</f>
        <v>-3034538802.9495101</v>
      </c>
      <c r="G31" s="134">
        <f>IS!G31</f>
        <v>-2104076713.4371221</v>
      </c>
      <c r="H31" s="134">
        <f>IS!H31</f>
        <v>3465183952.9538198</v>
      </c>
      <c r="I31" s="135">
        <f>IS!I31</f>
        <v>532923639.77970201</v>
      </c>
      <c r="J31" s="135">
        <f>IS!J31</f>
        <v>432341042.89539999</v>
      </c>
      <c r="K31" s="133">
        <f>IS!K31</f>
        <v>-1671842171.59231</v>
      </c>
      <c r="L31" s="135">
        <f>IS!L31</f>
        <v>-552560230.93480098</v>
      </c>
      <c r="M31" s="135">
        <f>IS!M31</f>
        <v>-317738073.56282902</v>
      </c>
      <c r="N31" s="135">
        <f>IS!N31</f>
        <v>2594885648.4561896</v>
      </c>
      <c r="O31" s="136">
        <f>IS!O31</f>
        <v>2210502652.4190998</v>
      </c>
    </row>
    <row r="32" spans="1:22" x14ac:dyDescent="0.2">
      <c r="A32" s="55">
        <f>'BS-E'!A32</f>
        <v>1</v>
      </c>
      <c r="B32" s="15" t="str">
        <f>'BS-E'!B32</f>
        <v>Bank of Georgia</v>
      </c>
      <c r="C32" s="45">
        <f>IS!C32</f>
        <v>44601300219.722504</v>
      </c>
      <c r="D32" s="46">
        <f>IS!D32</f>
        <v>2512691356.9681301</v>
      </c>
      <c r="E32" s="47">
        <f>IS!E32</f>
        <v>2094709833.2376599</v>
      </c>
      <c r="F32" s="47">
        <f>IS!F32</f>
        <v>-1108950544.1199999</v>
      </c>
      <c r="G32" s="47">
        <f>IS!G32</f>
        <v>-798051044.21000004</v>
      </c>
      <c r="H32" s="48">
        <f>IS!H32</f>
        <v>1403740812.8481302</v>
      </c>
      <c r="I32" s="47">
        <f>IS!I32</f>
        <v>288945170.13447499</v>
      </c>
      <c r="J32" s="47">
        <f>IS!J32</f>
        <v>183761693.80039999</v>
      </c>
      <c r="K32" s="45">
        <f>IS!K32</f>
        <v>-547473997.67999995</v>
      </c>
      <c r="L32" s="47">
        <f>IS!L32</f>
        <v>301453.33015599998</v>
      </c>
      <c r="M32" s="47">
        <f>IS!M32</f>
        <v>-93588662.783941001</v>
      </c>
      <c r="N32" s="47">
        <f>IS!N32</f>
        <v>1310453603.3943453</v>
      </c>
      <c r="O32" s="48">
        <f>IS!O32</f>
        <v>1118119523.69434</v>
      </c>
    </row>
    <row r="33" spans="1:16" x14ac:dyDescent="0.2">
      <c r="A33" s="54">
        <f>'BS-E'!A33</f>
        <v>2</v>
      </c>
      <c r="B33" s="12" t="str">
        <f>'BS-E'!B33</f>
        <v>TBC Bank</v>
      </c>
      <c r="C33" s="41">
        <f>IS!C33</f>
        <v>40443116634.145302</v>
      </c>
      <c r="D33" s="42">
        <f>IS!D33</f>
        <v>2202273429.8339</v>
      </c>
      <c r="E33" s="43">
        <f>IS!E33</f>
        <v>1867103826.3018999</v>
      </c>
      <c r="F33" s="43">
        <f>IS!F33</f>
        <v>-1055881084.4648</v>
      </c>
      <c r="G33" s="43">
        <f>IS!G33</f>
        <v>-712696380.25619996</v>
      </c>
      <c r="H33" s="44">
        <f>IS!H33</f>
        <v>1146392345.3691001</v>
      </c>
      <c r="I33" s="43">
        <f>IS!I33</f>
        <v>169115603.94220001</v>
      </c>
      <c r="J33" s="43">
        <f>IS!J33</f>
        <v>173498316</v>
      </c>
      <c r="K33" s="41">
        <f>IS!K33</f>
        <v>-493543204.21710002</v>
      </c>
      <c r="L33" s="43">
        <f>IS!L33</f>
        <v>-74794282.099000007</v>
      </c>
      <c r="M33" s="43">
        <f>IS!M33</f>
        <v>-118032381.25559999</v>
      </c>
      <c r="N33" s="43">
        <f>IS!N33</f>
        <v>953565682.01450014</v>
      </c>
      <c r="O33" s="44">
        <f>IS!O33</f>
        <v>815723158.89330006</v>
      </c>
    </row>
    <row r="34" spans="1:16" x14ac:dyDescent="0.2">
      <c r="A34" s="55">
        <f>'BS-E'!A34</f>
        <v>3</v>
      </c>
      <c r="B34" s="15" t="str">
        <f>'BS-E'!B34</f>
        <v>Liberty Bank</v>
      </c>
      <c r="C34" s="45">
        <f>IS!C34</f>
        <v>6500684501.3619699</v>
      </c>
      <c r="D34" s="46">
        <f>IS!D34</f>
        <v>475841776.63</v>
      </c>
      <c r="E34" s="47">
        <f>IS!E34</f>
        <v>417330106.14999998</v>
      </c>
      <c r="F34" s="47">
        <f>IS!F34</f>
        <v>-239121771.12222001</v>
      </c>
      <c r="G34" s="47">
        <f>IS!G34</f>
        <v>-194776717.56805098</v>
      </c>
      <c r="H34" s="48">
        <f>IS!H34</f>
        <v>236720005.50777999</v>
      </c>
      <c r="I34" s="47">
        <f>IS!I34</f>
        <v>17308289.859999999</v>
      </c>
      <c r="J34" s="47">
        <f>IS!J34</f>
        <v>21991875.109999999</v>
      </c>
      <c r="K34" s="45">
        <f>IS!K34</f>
        <v>-182639239.09999999</v>
      </c>
      <c r="L34" s="47">
        <f>IS!L34</f>
        <v>-140650445.00999999</v>
      </c>
      <c r="M34" s="47">
        <f>IS!M34</f>
        <v>-20046286.870000001</v>
      </c>
      <c r="N34" s="47">
        <f>IS!N34</f>
        <v>76023273.62777999</v>
      </c>
      <c r="O34" s="48">
        <f>IS!O34</f>
        <v>67331958.997779995</v>
      </c>
    </row>
    <row r="35" spans="1:16" x14ac:dyDescent="0.2">
      <c r="A35" s="54">
        <f>'BS-E'!A35</f>
        <v>4</v>
      </c>
      <c r="B35" s="12" t="str">
        <f>'BS-E'!B35</f>
        <v>Basis Bank</v>
      </c>
      <c r="C35" s="41">
        <f>IS!C35</f>
        <v>6058262425.6421003</v>
      </c>
      <c r="D35" s="42">
        <f>IS!D35</f>
        <v>273627538.23000002</v>
      </c>
      <c r="E35" s="43">
        <f>IS!E35</f>
        <v>233436116.44999999</v>
      </c>
      <c r="F35" s="43">
        <f>IS!F35</f>
        <v>-163692039.19999999</v>
      </c>
      <c r="G35" s="43">
        <f>IS!G35</f>
        <v>-134757425.91</v>
      </c>
      <c r="H35" s="44">
        <f>IS!H35</f>
        <v>109935499.03000003</v>
      </c>
      <c r="I35" s="43">
        <f>IS!I35</f>
        <v>10488849.57</v>
      </c>
      <c r="J35" s="43">
        <f>IS!J35</f>
        <v>19282671.510000002</v>
      </c>
      <c r="K35" s="41">
        <f>IS!K35</f>
        <v>-54576277.789999999</v>
      </c>
      <c r="L35" s="43">
        <f>IS!L35</f>
        <v>-12636243.09</v>
      </c>
      <c r="M35" s="43">
        <f>IS!M35</f>
        <v>296835.12999999983</v>
      </c>
      <c r="N35" s="43">
        <f>IS!N35</f>
        <v>97596091.070000023</v>
      </c>
      <c r="O35" s="44">
        <f>IS!O35</f>
        <v>84251216.470400006</v>
      </c>
    </row>
    <row r="36" spans="1:16" x14ac:dyDescent="0.2">
      <c r="A36" s="55">
        <f>'BS-E'!A36</f>
        <v>5</v>
      </c>
      <c r="B36" s="15" t="str">
        <f>'BS-E'!B36</f>
        <v>Credo Bank</v>
      </c>
      <c r="C36" s="45">
        <f>IS!C36</f>
        <v>4183398839.7288399</v>
      </c>
      <c r="D36" s="46">
        <f>IS!D36</f>
        <v>419332508.580028</v>
      </c>
      <c r="E36" s="47">
        <f>IS!E36</f>
        <v>381867674.25002199</v>
      </c>
      <c r="F36" s="47">
        <f>IS!F36</f>
        <v>-179500757.16</v>
      </c>
      <c r="G36" s="47">
        <f>IS!G36</f>
        <v>-83579985.540000007</v>
      </c>
      <c r="H36" s="48">
        <f>IS!H36</f>
        <v>239831751.420028</v>
      </c>
      <c r="I36" s="47">
        <f>IS!I36</f>
        <v>27141886.760000002</v>
      </c>
      <c r="J36" s="47">
        <f>IS!J36</f>
        <v>8028182.9800000004</v>
      </c>
      <c r="K36" s="45">
        <f>IS!K36</f>
        <v>-146085696.84999999</v>
      </c>
      <c r="L36" s="47">
        <f>IS!L36</f>
        <v>-123266215.81999999</v>
      </c>
      <c r="M36" s="47">
        <f>IS!M36</f>
        <v>-55374302.311462</v>
      </c>
      <c r="N36" s="47">
        <f>IS!N36</f>
        <v>61191233.288566008</v>
      </c>
      <c r="O36" s="48">
        <f>IS!O36</f>
        <v>49841544.518565997</v>
      </c>
    </row>
    <row r="37" spans="1:16" x14ac:dyDescent="0.2">
      <c r="A37" s="54">
        <f>'BS-E'!A37</f>
        <v>6</v>
      </c>
      <c r="B37" s="12" t="str">
        <f>'BS-E'!B37</f>
        <v>Tera bank</v>
      </c>
      <c r="C37" s="41">
        <f>IS!C37</f>
        <v>2272730023.8002601</v>
      </c>
      <c r="D37" s="42">
        <f>IS!D37</f>
        <v>134293507</v>
      </c>
      <c r="E37" s="43">
        <f>IS!E37</f>
        <v>120069405.415595</v>
      </c>
      <c r="F37" s="43">
        <f>IS!F37</f>
        <v>-81396689.662286997</v>
      </c>
      <c r="G37" s="43">
        <f>IS!G37</f>
        <v>-57426941.280000001</v>
      </c>
      <c r="H37" s="44">
        <f>IS!H37</f>
        <v>52896817.337713003</v>
      </c>
      <c r="I37" s="43">
        <f>IS!I37</f>
        <v>2532678</v>
      </c>
      <c r="J37" s="43">
        <f>IS!J37</f>
        <v>2244675</v>
      </c>
      <c r="K37" s="41">
        <f>IS!K37</f>
        <v>-33298335.789537001</v>
      </c>
      <c r="L37" s="43">
        <f>IS!L37</f>
        <v>-28106635.482549999</v>
      </c>
      <c r="M37" s="43">
        <f>IS!M37</f>
        <v>-4214835.2027249997</v>
      </c>
      <c r="N37" s="43">
        <f>IS!N37</f>
        <v>20575346.652438004</v>
      </c>
      <c r="O37" s="44">
        <f>IS!O37</f>
        <v>17940695.652438</v>
      </c>
    </row>
    <row r="38" spans="1:16" x14ac:dyDescent="0.2">
      <c r="A38" s="55">
        <f>'BS-E'!A38</f>
        <v>7</v>
      </c>
      <c r="B38" s="15" t="str">
        <f>'BS-E'!B38</f>
        <v>ProCredit Bank</v>
      </c>
      <c r="C38" s="45">
        <f>IS!C38</f>
        <v>2213043068.0143199</v>
      </c>
      <c r="D38" s="46">
        <f>IS!D38</f>
        <v>97242764.368499994</v>
      </c>
      <c r="E38" s="47">
        <f>IS!E38</f>
        <v>82180410.685699999</v>
      </c>
      <c r="F38" s="47">
        <f>IS!F38</f>
        <v>-49044861.706313998</v>
      </c>
      <c r="G38" s="47">
        <f>IS!G38</f>
        <v>-36038957.714113995</v>
      </c>
      <c r="H38" s="48">
        <f>IS!H38</f>
        <v>48197902.662185997</v>
      </c>
      <c r="I38" s="47">
        <f>IS!I38</f>
        <v>2387322.5122170001</v>
      </c>
      <c r="J38" s="47">
        <f>IS!J38</f>
        <v>6812122.7999999998</v>
      </c>
      <c r="K38" s="45">
        <f>IS!K38</f>
        <v>-39400678.683121003</v>
      </c>
      <c r="L38" s="47">
        <f>IS!L38</f>
        <v>-28369443.403018001</v>
      </c>
      <c r="M38" s="47">
        <f>IS!M38</f>
        <v>4460002.0473999996</v>
      </c>
      <c r="N38" s="47">
        <f>IS!N38</f>
        <v>24288461.306567997</v>
      </c>
      <c r="O38" s="48">
        <f>IS!O38</f>
        <v>21081038.586568002</v>
      </c>
    </row>
    <row r="39" spans="1:16" x14ac:dyDescent="0.2">
      <c r="A39" s="54">
        <f>'BS-E'!A39</f>
        <v>8</v>
      </c>
      <c r="B39" s="12" t="str">
        <f>'BS-E'!B39</f>
        <v>Cartu Bank</v>
      </c>
      <c r="C39" s="41">
        <f>IS!C39</f>
        <v>1947867455.7883101</v>
      </c>
      <c r="D39" s="42">
        <f>IS!D39</f>
        <v>78672091.028791994</v>
      </c>
      <c r="E39" s="43">
        <f>IS!E39</f>
        <v>65252103.293154001</v>
      </c>
      <c r="F39" s="43">
        <f>IS!F39</f>
        <v>-30776358.581597</v>
      </c>
      <c r="G39" s="43">
        <f>IS!G39</f>
        <v>-26995104.822397001</v>
      </c>
      <c r="H39" s="44">
        <f>IS!H39</f>
        <v>47895732.447194993</v>
      </c>
      <c r="I39" s="43">
        <f>IS!I39</f>
        <v>2631292.930102</v>
      </c>
      <c r="J39" s="43">
        <f>IS!J39</f>
        <v>6010552.7999999998</v>
      </c>
      <c r="K39" s="41">
        <f>IS!K39</f>
        <v>-29858689.565815002</v>
      </c>
      <c r="L39" s="43">
        <f>IS!L39</f>
        <v>-19185665.613851</v>
      </c>
      <c r="M39" s="43">
        <f>IS!M39</f>
        <v>-2442708.1228649998</v>
      </c>
      <c r="N39" s="43">
        <f>IS!N39</f>
        <v>26267358.710478995</v>
      </c>
      <c r="O39" s="44">
        <f>IS!O39</f>
        <v>20694458.238862999</v>
      </c>
    </row>
    <row r="40" spans="1:16" x14ac:dyDescent="0.2">
      <c r="A40" s="55">
        <f>'BS-E'!A40</f>
        <v>9</v>
      </c>
      <c r="B40" s="15" t="str">
        <f>'BS-E'!B40</f>
        <v>HALYK Bank</v>
      </c>
      <c r="C40" s="45">
        <f>IS!C40</f>
        <v>1135743992.1500001</v>
      </c>
      <c r="D40" s="46">
        <f>IS!D40</f>
        <v>60171353.18</v>
      </c>
      <c r="E40" s="47">
        <f>IS!E40</f>
        <v>57082830.700000003</v>
      </c>
      <c r="F40" s="47">
        <f>IS!F40</f>
        <v>-25204066.949999999</v>
      </c>
      <c r="G40" s="47">
        <f>IS!G40</f>
        <v>-12623249.76</v>
      </c>
      <c r="H40" s="48">
        <f>IS!H40</f>
        <v>34967286.230000004</v>
      </c>
      <c r="I40" s="47">
        <f>IS!I40</f>
        <v>60347.7</v>
      </c>
      <c r="J40" s="47">
        <f>IS!J40</f>
        <v>1478843.52</v>
      </c>
      <c r="K40" s="45">
        <f>IS!K40</f>
        <v>-17944047.16</v>
      </c>
      <c r="L40" s="47">
        <f>IS!L40</f>
        <v>-16140177.07</v>
      </c>
      <c r="M40" s="47">
        <f>IS!M40</f>
        <v>-1093438.78</v>
      </c>
      <c r="N40" s="47">
        <f>IS!N40</f>
        <v>17733670.380000003</v>
      </c>
      <c r="O40" s="48">
        <f>IS!O40</f>
        <v>14305250.380000001</v>
      </c>
    </row>
    <row r="41" spans="1:16" x14ac:dyDescent="0.2">
      <c r="A41" s="54">
        <f>'BS-E'!A41</f>
        <v>10</v>
      </c>
      <c r="B41" s="12" t="str">
        <f>'BS-E'!B41</f>
        <v>IS Bank</v>
      </c>
      <c r="C41" s="41">
        <f>IS!C41</f>
        <v>753047153.38410795</v>
      </c>
      <c r="D41" s="42">
        <f>IS!D41</f>
        <v>27605140.809753999</v>
      </c>
      <c r="E41" s="43">
        <f>IS!E41</f>
        <v>18381924.320905998</v>
      </c>
      <c r="F41" s="43">
        <f>IS!F41</f>
        <v>-12816810.496437</v>
      </c>
      <c r="G41" s="43">
        <f>IS!G41</f>
        <v>-10406331.621896001</v>
      </c>
      <c r="H41" s="44">
        <f>IS!H41</f>
        <v>14788330.313316999</v>
      </c>
      <c r="I41" s="43">
        <f>IS!I41</f>
        <v>1364451.898088</v>
      </c>
      <c r="J41" s="43">
        <f>IS!J41</f>
        <v>399707.78</v>
      </c>
      <c r="K41" s="41">
        <f>IS!K41</f>
        <v>-5815528.5361000001</v>
      </c>
      <c r="L41" s="43">
        <f>IS!L41</f>
        <v>-3871493.1780119999</v>
      </c>
      <c r="M41" s="43">
        <f>IS!M41</f>
        <v>-547884.53688799997</v>
      </c>
      <c r="N41" s="43">
        <f>IS!N41</f>
        <v>10368952.598416999</v>
      </c>
      <c r="O41" s="44">
        <f>IS!O41</f>
        <v>8709976.5245530009</v>
      </c>
    </row>
    <row r="42" spans="1:16" x14ac:dyDescent="0.2">
      <c r="A42" s="55">
        <f>'BS-E'!A42</f>
        <v>11</v>
      </c>
      <c r="B42" s="15" t="str">
        <f>'BS-E'!B42</f>
        <v>Microbank Crystal</v>
      </c>
      <c r="C42" s="45">
        <f>IS!C42</f>
        <v>704284848.57824004</v>
      </c>
      <c r="D42" s="46">
        <f>IS!D42</f>
        <v>103301351.22</v>
      </c>
      <c r="E42" s="47">
        <f>IS!E42</f>
        <v>93714833.170000002</v>
      </c>
      <c r="F42" s="47">
        <f>IS!F42</f>
        <v>-31978848.609999999</v>
      </c>
      <c r="G42" s="47">
        <f>IS!G42</f>
        <v>-1564467.29</v>
      </c>
      <c r="H42" s="48">
        <f>IS!H42</f>
        <v>71322502.609999999</v>
      </c>
      <c r="I42" s="47">
        <f>IS!I42</f>
        <v>1954558.99</v>
      </c>
      <c r="J42" s="47">
        <f>IS!J42</f>
        <v>-5215930.37</v>
      </c>
      <c r="K42" s="45">
        <f>IS!K42</f>
        <v>-39149035.969999999</v>
      </c>
      <c r="L42" s="47">
        <f>IS!L42</f>
        <v>-43589978.869999997</v>
      </c>
      <c r="M42" s="47">
        <f>IS!M42</f>
        <v>-15722119.889999999</v>
      </c>
      <c r="N42" s="47">
        <f>IS!N42</f>
        <v>12010403.850000003</v>
      </c>
      <c r="O42" s="48">
        <f>IS!O42</f>
        <v>9408323.0800000001</v>
      </c>
    </row>
    <row r="43" spans="1:16" x14ac:dyDescent="0.2">
      <c r="A43" s="54">
        <f>'BS-E'!A43</f>
        <v>12</v>
      </c>
      <c r="B43" s="12" t="str">
        <f>'BS-E'!B43</f>
        <v>Pasha Bank</v>
      </c>
      <c r="C43" s="41">
        <f>IS!C43</f>
        <v>670382832.48029995</v>
      </c>
      <c r="D43" s="42">
        <f>IS!D43</f>
        <v>32974864.510000002</v>
      </c>
      <c r="E43" s="43">
        <f>IS!E43</f>
        <v>23577627.370000001</v>
      </c>
      <c r="F43" s="43">
        <f>IS!F43</f>
        <v>-20466478.775899999</v>
      </c>
      <c r="G43" s="43">
        <f>IS!G43</f>
        <v>-17472775.9428</v>
      </c>
      <c r="H43" s="44">
        <f>IS!H43</f>
        <v>12508385.734100003</v>
      </c>
      <c r="I43" s="43">
        <f>IS!I43</f>
        <v>493208.29029999999</v>
      </c>
      <c r="J43" s="43">
        <f>IS!J43</f>
        <v>11029565.76</v>
      </c>
      <c r="K43" s="41">
        <f>IS!K43</f>
        <v>-17631610.350000001</v>
      </c>
      <c r="L43" s="43">
        <f>IS!L43</f>
        <v>-8722229.7896999996</v>
      </c>
      <c r="M43" s="43">
        <f>IS!M43</f>
        <v>1399894.6295</v>
      </c>
      <c r="N43" s="43">
        <f>IS!N43</f>
        <v>5186050.573900003</v>
      </c>
      <c r="O43" s="44">
        <f>IS!O43</f>
        <v>4777578.1438999996</v>
      </c>
    </row>
    <row r="44" spans="1:16" x14ac:dyDescent="0.2">
      <c r="A44" s="55">
        <f>'BS-E'!A44</f>
        <v>13</v>
      </c>
      <c r="B44" s="15" t="str">
        <f>'BS-E'!B44</f>
        <v>Ziraat Bank</v>
      </c>
      <c r="C44" s="45">
        <f>IS!C44</f>
        <v>530680779.23909998</v>
      </c>
      <c r="D44" s="46">
        <f>IS!D44</f>
        <v>22304123.5176</v>
      </c>
      <c r="E44" s="47">
        <f>IS!E44</f>
        <v>18573331.987599999</v>
      </c>
      <c r="F44" s="47">
        <f>IS!F44</f>
        <v>-8656337.8599999994</v>
      </c>
      <c r="G44" s="47">
        <f>IS!G44</f>
        <v>-7866338.3399999999</v>
      </c>
      <c r="H44" s="48">
        <f>IS!H44</f>
        <v>13647785.657600001</v>
      </c>
      <c r="I44" s="47">
        <f>IS!I44</f>
        <v>-288923.11</v>
      </c>
      <c r="J44" s="47">
        <f>IS!J44</f>
        <v>1061729.28</v>
      </c>
      <c r="K44" s="45">
        <f>IS!K44</f>
        <v>-5259258.09</v>
      </c>
      <c r="L44" s="47">
        <f>IS!L44</f>
        <v>-4411776.25</v>
      </c>
      <c r="M44" s="47">
        <f>IS!M44</f>
        <v>-3071424.56</v>
      </c>
      <c r="N44" s="47">
        <f>IS!N44</f>
        <v>6164584.8476</v>
      </c>
      <c r="O44" s="48">
        <f>IS!O44</f>
        <v>5421932.8476</v>
      </c>
    </row>
    <row r="45" spans="1:16" x14ac:dyDescent="0.2">
      <c r="A45" s="54">
        <f>'BS-E'!A45</f>
        <v>14</v>
      </c>
      <c r="B45" s="12" t="str">
        <f>'BS-E'!B45</f>
        <v>VTB Bank Georgia</v>
      </c>
      <c r="C45" s="41">
        <f>IS!C45</f>
        <v>428596051.14178503</v>
      </c>
      <c r="D45" s="42">
        <f>IS!D45</f>
        <v>5748706.4785989998</v>
      </c>
      <c r="E45" s="43">
        <f>IS!E45</f>
        <v>5743844.2145290002</v>
      </c>
      <c r="F45" s="43">
        <f>IS!F45</f>
        <v>-6158131.1799999997</v>
      </c>
      <c r="G45" s="43">
        <f>IS!G45</f>
        <v>-509603.18</v>
      </c>
      <c r="H45" s="44">
        <f>IS!H45</f>
        <v>-409424.70140099991</v>
      </c>
      <c r="I45" s="43">
        <f>IS!I45</f>
        <v>1023.93</v>
      </c>
      <c r="J45" s="43">
        <f>IS!J45</f>
        <v>6875</v>
      </c>
      <c r="K45" s="41">
        <f>IS!K45</f>
        <v>-6952440.4900000002</v>
      </c>
      <c r="L45" s="43">
        <f>IS!L45</f>
        <v>-6561165.149828</v>
      </c>
      <c r="M45" s="43">
        <f>IS!M45</f>
        <v>-4575389.9833829999</v>
      </c>
      <c r="N45" s="43">
        <f>IS!N45</f>
        <v>-11545979.834612001</v>
      </c>
      <c r="O45" s="44">
        <f>IS!O45</f>
        <v>-11483240.834612001</v>
      </c>
      <c r="P45" s="73"/>
    </row>
    <row r="46" spans="1:16" x14ac:dyDescent="0.2">
      <c r="A46" s="55">
        <f>'BS-E'!A46</f>
        <v>15</v>
      </c>
      <c r="B46" s="15" t="str">
        <f>'BS-E'!B46</f>
        <v>PaveBank</v>
      </c>
      <c r="C46" s="45">
        <f>IS!C46</f>
        <v>291439181.27999997</v>
      </c>
      <c r="D46" s="46">
        <f>IS!D46</f>
        <v>3365749.4</v>
      </c>
      <c r="E46" s="47">
        <f>IS!E46</f>
        <v>0</v>
      </c>
      <c r="F46" s="47">
        <f>IS!F46</f>
        <v>0</v>
      </c>
      <c r="G46" s="47">
        <f>IS!G46</f>
        <v>0</v>
      </c>
      <c r="H46" s="48">
        <f>IS!H46</f>
        <v>3365749.4</v>
      </c>
      <c r="I46" s="47">
        <f>IS!I46</f>
        <v>8340490.0499999998</v>
      </c>
      <c r="J46" s="47">
        <f>IS!J46</f>
        <v>551091.96</v>
      </c>
      <c r="K46" s="45">
        <f>IS!K46</f>
        <v>-5512220.8200000003</v>
      </c>
      <c r="L46" s="47">
        <f>IS!L46</f>
        <v>3524261.22</v>
      </c>
      <c r="M46" s="47">
        <f>IS!M46</f>
        <v>0</v>
      </c>
      <c r="N46" s="47">
        <f>IS!N46</f>
        <v>6890010.6200000001</v>
      </c>
      <c r="O46" s="48">
        <f>IS!O46</f>
        <v>6887957.25</v>
      </c>
      <c r="P46" s="74"/>
    </row>
    <row r="47" spans="1:16" x14ac:dyDescent="0.2">
      <c r="A47" s="54">
        <f>'BS-E'!A47</f>
        <v>16</v>
      </c>
      <c r="B47" s="12" t="str">
        <f>'BS-E'!B47</f>
        <v>Silk Bank</v>
      </c>
      <c r="C47" s="41">
        <f>IS!C47</f>
        <v>230202849.91685</v>
      </c>
      <c r="D47" s="42">
        <f>IS!D47</f>
        <v>19666897.464003999</v>
      </c>
      <c r="E47" s="43">
        <f>IS!E47</f>
        <v>17212235.604003999</v>
      </c>
      <c r="F47" s="43">
        <f>IS!F47</f>
        <v>-10391241.320857</v>
      </c>
      <c r="G47" s="43">
        <f>IS!G47</f>
        <v>-8811215.3339649998</v>
      </c>
      <c r="H47" s="44">
        <f>IS!H47</f>
        <v>9275656.1431469992</v>
      </c>
      <c r="I47" s="43">
        <f>IS!I47</f>
        <v>270785.44702000002</v>
      </c>
      <c r="J47" s="43">
        <f>IS!J47</f>
        <v>525750.84</v>
      </c>
      <c r="K47" s="41">
        <f>IS!K47</f>
        <v>-23191909.069143001</v>
      </c>
      <c r="L47" s="43">
        <f>IS!L47</f>
        <v>-22249297.342797998</v>
      </c>
      <c r="M47" s="43">
        <f>IS!M47</f>
        <v>-3160181.4761950001</v>
      </c>
      <c r="N47" s="43">
        <f>IS!N47</f>
        <v>-16133822.675845999</v>
      </c>
      <c r="O47" s="44">
        <f>IS!O47</f>
        <v>-16234656.736643</v>
      </c>
    </row>
    <row r="48" spans="1:16" x14ac:dyDescent="0.2">
      <c r="A48" s="55">
        <f>'BS-E'!A48</f>
        <v>17</v>
      </c>
      <c r="B48" s="15" t="str">
        <f>'BS-E'!B48</f>
        <v>Microbank MBC</v>
      </c>
      <c r="C48" s="45">
        <f>IS!C48</f>
        <v>207503448.50895399</v>
      </c>
      <c r="D48" s="46">
        <f>IS!D48</f>
        <v>26142497.253624</v>
      </c>
      <c r="E48" s="47">
        <f>IS!E48</f>
        <v>23575864.733624</v>
      </c>
      <c r="F48" s="47">
        <f>IS!F48</f>
        <v>-10078862.9977</v>
      </c>
      <c r="G48" s="47">
        <f>IS!G48</f>
        <v>-225604.18770000001</v>
      </c>
      <c r="H48" s="48">
        <f>IS!H48</f>
        <v>16063634.255923999</v>
      </c>
      <c r="I48" s="47">
        <f>IS!I48</f>
        <v>-302488.59000000003</v>
      </c>
      <c r="J48" s="47">
        <f>IS!J48</f>
        <v>164973.57500000001</v>
      </c>
      <c r="K48" s="45">
        <f>IS!K48</f>
        <v>-10289601.619999999</v>
      </c>
      <c r="L48" s="47">
        <f>IS!L48</f>
        <v>-11825475.16</v>
      </c>
      <c r="M48" s="47">
        <f>IS!M48</f>
        <v>-1690935.1766689997</v>
      </c>
      <c r="N48" s="47">
        <f>IS!N48</f>
        <v>2547223.9192549996</v>
      </c>
      <c r="O48" s="48">
        <f>IS!O48</f>
        <v>2037223.9192540001</v>
      </c>
      <c r="P48" s="74"/>
    </row>
    <row r="49" spans="1:16" x14ac:dyDescent="0.2">
      <c r="A49" s="54">
        <f>'BS-E'!A49</f>
        <v>18</v>
      </c>
      <c r="B49" s="12" t="str">
        <f>'BS-E'!B49</f>
        <v>HashBank</v>
      </c>
      <c r="C49" s="41">
        <f>IS!C49</f>
        <v>158891978.67109999</v>
      </c>
      <c r="D49" s="42">
        <f>IS!D49</f>
        <v>4143760.19</v>
      </c>
      <c r="E49" s="43">
        <f>IS!E49</f>
        <v>463098.91</v>
      </c>
      <c r="F49" s="43">
        <f>IS!F49</f>
        <v>-419184.77</v>
      </c>
      <c r="G49" s="43">
        <f>IS!G49</f>
        <v>-274472.75</v>
      </c>
      <c r="H49" s="44">
        <f>IS!H49</f>
        <v>3724575.42</v>
      </c>
      <c r="I49" s="43">
        <f>IS!I49</f>
        <v>389878.07</v>
      </c>
      <c r="J49" s="43">
        <f>IS!J49</f>
        <v>410389.42</v>
      </c>
      <c r="K49" s="41">
        <f>IS!K49</f>
        <v>-11247427.34</v>
      </c>
      <c r="L49" s="43">
        <f>IS!L49</f>
        <v>-10317403.33</v>
      </c>
      <c r="M49" s="43">
        <f>IS!M49</f>
        <v>-336740.5</v>
      </c>
      <c r="N49" s="43">
        <f>IS!N49</f>
        <v>-6929568.4100000001</v>
      </c>
      <c r="O49" s="44">
        <f>IS!O49</f>
        <v>-6939562.3200000003</v>
      </c>
    </row>
    <row r="50" spans="1:16" x14ac:dyDescent="0.2">
      <c r="A50" s="55">
        <f>'BS-E'!A50</f>
        <v>19</v>
      </c>
      <c r="B50" s="15" t="str">
        <f>'BS-E'!B50</f>
        <v>Paysera</v>
      </c>
      <c r="C50" s="45">
        <f>IS!C50</f>
        <v>14168713.220000001</v>
      </c>
      <c r="D50" s="46">
        <f>IS!D50</f>
        <v>323339.24040000001</v>
      </c>
      <c r="E50" s="47">
        <f>IS!E50</f>
        <v>0</v>
      </c>
      <c r="F50" s="47">
        <f>IS!F50</f>
        <v>-4733.9714000000004</v>
      </c>
      <c r="G50" s="47">
        <f>IS!G50</f>
        <v>-97.73</v>
      </c>
      <c r="H50" s="48">
        <f>IS!H50</f>
        <v>318605.26900000003</v>
      </c>
      <c r="I50" s="47">
        <f>IS!I50</f>
        <v>89213.395300000004</v>
      </c>
      <c r="J50" s="47">
        <f>IS!J50</f>
        <v>297956.13</v>
      </c>
      <c r="K50" s="45">
        <f>IS!K50</f>
        <v>-1972972.4715</v>
      </c>
      <c r="L50" s="47">
        <f>IS!L50</f>
        <v>-1688018.8262</v>
      </c>
      <c r="M50" s="47">
        <f>IS!M50</f>
        <v>2486.08</v>
      </c>
      <c r="N50" s="47">
        <f>IS!N50</f>
        <v>-1366927.4771999998</v>
      </c>
      <c r="O50" s="48">
        <f>IS!O50</f>
        <v>-1371724.8872</v>
      </c>
      <c r="P50" s="74"/>
    </row>
  </sheetData>
  <mergeCells count="11">
    <mergeCell ref="O29:O30"/>
    <mergeCell ref="A5:A6"/>
    <mergeCell ref="B5:B6"/>
    <mergeCell ref="A29:A30"/>
    <mergeCell ref="B29:B30"/>
    <mergeCell ref="C29:C30"/>
    <mergeCell ref="D29:H29"/>
    <mergeCell ref="M29:M30"/>
    <mergeCell ref="N29:N30"/>
    <mergeCell ref="C5:F5"/>
    <mergeCell ref="I29:L29"/>
  </mergeCells>
  <pageMargins left="0.7" right="0.7" top="0.25" bottom="0.2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  <pageSetUpPr fitToPage="1"/>
  </sheetPr>
  <dimension ref="A1:Q24"/>
  <sheetViews>
    <sheetView view="pageBreakPreview" zoomScaleNormal="76" zoomScaleSheetLayoutView="100" workbookViewId="0">
      <selection activeCell="B2" sqref="B2"/>
    </sheetView>
  </sheetViews>
  <sheetFormatPr defaultColWidth="9.140625" defaultRowHeight="12.75" x14ac:dyDescent="0.2"/>
  <cols>
    <col min="1" max="1" width="6.85546875" style="2" customWidth="1"/>
    <col min="2" max="2" width="49" style="2" customWidth="1"/>
    <col min="3" max="3" width="10.42578125" style="2" bestFit="1" customWidth="1"/>
    <col min="4" max="4" width="14.7109375" style="2" customWidth="1"/>
    <col min="5" max="6" width="10.42578125" style="2" bestFit="1" customWidth="1"/>
    <col min="7" max="7" width="13.28515625" style="2" customWidth="1"/>
    <col min="8" max="9" width="11.5703125" style="2" customWidth="1"/>
    <col min="10" max="10" width="14" style="2" customWidth="1"/>
    <col min="11" max="11" width="11.7109375" style="2" bestFit="1" customWidth="1"/>
    <col min="12" max="12" width="9.85546875" style="2" bestFit="1" customWidth="1"/>
    <col min="13" max="13" width="13.85546875" style="2" customWidth="1"/>
    <col min="14" max="14" width="11" style="2" customWidth="1"/>
    <col min="15" max="15" width="9.85546875" style="2" bestFit="1" customWidth="1"/>
    <col min="16" max="16" width="14.28515625" style="2" customWidth="1"/>
    <col min="17" max="17" width="15.85546875" style="2" bestFit="1" customWidth="1"/>
    <col min="18" max="16384" width="9.140625" style="2"/>
  </cols>
  <sheetData>
    <row r="1" spans="1:17" x14ac:dyDescent="0.2">
      <c r="B1" s="88" t="s">
        <v>181</v>
      </c>
    </row>
    <row r="2" spans="1:17" x14ac:dyDescent="0.2">
      <c r="A2" s="5"/>
      <c r="B2" s="63">
        <f>BS!B3</f>
        <v>46234</v>
      </c>
      <c r="C2" s="4"/>
      <c r="D2" s="4"/>
      <c r="E2" s="4"/>
      <c r="F2" s="4"/>
      <c r="G2" s="1"/>
      <c r="H2" s="1"/>
      <c r="I2" s="1"/>
      <c r="J2" s="1"/>
    </row>
    <row r="3" spans="1:17" x14ac:dyDescent="0.2">
      <c r="A3" s="1"/>
      <c r="B3" s="3" t="s">
        <v>36</v>
      </c>
      <c r="C3" s="1"/>
      <c r="D3" s="1"/>
      <c r="E3" s="1"/>
      <c r="F3" s="1"/>
      <c r="G3" s="1"/>
      <c r="H3" s="1"/>
      <c r="I3" s="1"/>
      <c r="J3" s="1"/>
      <c r="K3" s="1"/>
    </row>
    <row r="4" spans="1:17" ht="12.75" customHeight="1" x14ac:dyDescent="0.2">
      <c r="A4" s="87"/>
      <c r="B4" s="212"/>
      <c r="C4" s="211" t="s">
        <v>168</v>
      </c>
      <c r="D4" s="211"/>
      <c r="E4" s="211"/>
      <c r="F4" s="211" t="s">
        <v>167</v>
      </c>
      <c r="G4" s="211"/>
      <c r="H4" s="211"/>
      <c r="I4" s="211" t="s">
        <v>76</v>
      </c>
      <c r="J4" s="211"/>
      <c r="K4" s="211"/>
      <c r="L4" s="214" t="s">
        <v>169</v>
      </c>
      <c r="M4" s="214"/>
      <c r="N4" s="214"/>
      <c r="O4" s="211" t="s">
        <v>170</v>
      </c>
      <c r="P4" s="211"/>
      <c r="Q4" s="211"/>
    </row>
    <row r="5" spans="1:17" x14ac:dyDescent="0.2">
      <c r="A5" s="87"/>
      <c r="B5" s="213"/>
      <c r="C5" s="137" t="s">
        <v>67</v>
      </c>
      <c r="D5" s="138" t="s">
        <v>241</v>
      </c>
      <c r="E5" s="137" t="s">
        <v>66</v>
      </c>
      <c r="F5" s="137" t="s">
        <v>67</v>
      </c>
      <c r="G5" s="138" t="s">
        <v>241</v>
      </c>
      <c r="H5" s="137" t="s">
        <v>66</v>
      </c>
      <c r="I5" s="137" t="s">
        <v>67</v>
      </c>
      <c r="J5" s="138" t="s">
        <v>241</v>
      </c>
      <c r="K5" s="137" t="s">
        <v>66</v>
      </c>
      <c r="L5" s="139" t="s">
        <v>67</v>
      </c>
      <c r="M5" s="138" t="s">
        <v>241</v>
      </c>
      <c r="N5" s="139" t="s">
        <v>66</v>
      </c>
      <c r="O5" s="137" t="s">
        <v>67</v>
      </c>
      <c r="P5" s="138" t="s">
        <v>241</v>
      </c>
      <c r="Q5" s="137" t="s">
        <v>66</v>
      </c>
    </row>
    <row r="6" spans="1:17" x14ac:dyDescent="0.2">
      <c r="A6" s="87"/>
      <c r="B6" s="140" t="s">
        <v>171</v>
      </c>
      <c r="C6" s="141"/>
      <c r="D6" s="141"/>
      <c r="E6" s="140"/>
      <c r="F6" s="141"/>
      <c r="G6" s="141"/>
      <c r="H6" s="141"/>
      <c r="I6" s="141"/>
      <c r="J6" s="141"/>
      <c r="K6" s="141"/>
      <c r="L6" s="140"/>
      <c r="M6" s="141"/>
      <c r="N6" s="141"/>
      <c r="O6" s="141"/>
      <c r="P6" s="141"/>
      <c r="Q6" s="141"/>
    </row>
    <row r="7" spans="1:17" x14ac:dyDescent="0.2">
      <c r="A7" s="87"/>
      <c r="B7" s="89" t="s">
        <v>68</v>
      </c>
      <c r="C7" s="142">
        <v>0</v>
      </c>
      <c r="D7" s="142">
        <v>0</v>
      </c>
      <c r="E7" s="143">
        <v>0</v>
      </c>
      <c r="F7" s="142">
        <v>0</v>
      </c>
      <c r="G7" s="142">
        <v>0</v>
      </c>
      <c r="H7" s="143">
        <v>0</v>
      </c>
      <c r="I7" s="142">
        <v>0</v>
      </c>
      <c r="J7" s="142">
        <v>0</v>
      </c>
      <c r="K7" s="143">
        <v>0</v>
      </c>
      <c r="L7" s="142">
        <v>0</v>
      </c>
      <c r="M7" s="142">
        <v>0</v>
      </c>
      <c r="N7" s="143">
        <v>0</v>
      </c>
      <c r="O7" s="143">
        <v>0</v>
      </c>
      <c r="P7" s="143">
        <v>0</v>
      </c>
      <c r="Q7" s="143">
        <v>0</v>
      </c>
    </row>
    <row r="8" spans="1:17" x14ac:dyDescent="0.2">
      <c r="A8" s="87"/>
      <c r="B8" s="90" t="s">
        <v>69</v>
      </c>
      <c r="C8" s="144">
        <v>50673469.629999995</v>
      </c>
      <c r="D8" s="144">
        <v>427306623.16200769</v>
      </c>
      <c r="E8" s="143">
        <v>477980092.79200768</v>
      </c>
      <c r="F8" s="144">
        <v>20608.11</v>
      </c>
      <c r="G8" s="144">
        <v>5912629.6200000001</v>
      </c>
      <c r="H8" s="143">
        <v>5933237.7300000004</v>
      </c>
      <c r="I8" s="144">
        <v>1140252250.0186026</v>
      </c>
      <c r="J8" s="144">
        <v>548056304.49426126</v>
      </c>
      <c r="K8" s="143">
        <v>1688308554.5128639</v>
      </c>
      <c r="L8" s="144">
        <v>4441302.6500000004</v>
      </c>
      <c r="M8" s="144">
        <v>0</v>
      </c>
      <c r="N8" s="143">
        <v>4441302.6500000004</v>
      </c>
      <c r="O8" s="143">
        <v>1195387630.4086027</v>
      </c>
      <c r="P8" s="143">
        <v>981275557.27627087</v>
      </c>
      <c r="Q8" s="143">
        <v>2176663187.6848736</v>
      </c>
    </row>
    <row r="9" spans="1:17" x14ac:dyDescent="0.2">
      <c r="A9" s="87"/>
      <c r="B9" s="91" t="s">
        <v>172</v>
      </c>
      <c r="C9" s="142">
        <v>21045724.269999992</v>
      </c>
      <c r="D9" s="142">
        <v>130898838.8520235</v>
      </c>
      <c r="E9" s="143">
        <v>151944563.12202349</v>
      </c>
      <c r="F9" s="142">
        <v>20608.11</v>
      </c>
      <c r="G9" s="142">
        <v>1313.2999999999993</v>
      </c>
      <c r="H9" s="143">
        <v>21921.41</v>
      </c>
      <c r="I9" s="142">
        <v>427376036.93250275</v>
      </c>
      <c r="J9" s="142">
        <v>77530346.510152936</v>
      </c>
      <c r="K9" s="143">
        <v>504906383.44265568</v>
      </c>
      <c r="L9" s="142">
        <v>4441302.6500000004</v>
      </c>
      <c r="M9" s="142">
        <v>0</v>
      </c>
      <c r="N9" s="143">
        <v>4441302.6500000004</v>
      </c>
      <c r="O9" s="143">
        <v>452883671.96250272</v>
      </c>
      <c r="P9" s="143">
        <v>208430498.66217661</v>
      </c>
      <c r="Q9" s="143">
        <v>661314170.62467933</v>
      </c>
    </row>
    <row r="10" spans="1:17" x14ac:dyDescent="0.2">
      <c r="A10" s="87"/>
      <c r="B10" s="92" t="s">
        <v>173</v>
      </c>
      <c r="C10" s="142">
        <v>29627745.359999999</v>
      </c>
      <c r="D10" s="142">
        <v>296407784.30998397</v>
      </c>
      <c r="E10" s="143">
        <v>326035529.66998398</v>
      </c>
      <c r="F10" s="142">
        <v>0</v>
      </c>
      <c r="G10" s="142">
        <v>5911316.3200000003</v>
      </c>
      <c r="H10" s="143">
        <v>5911316.3200000003</v>
      </c>
      <c r="I10" s="142">
        <v>712876213.08609998</v>
      </c>
      <c r="J10" s="142">
        <v>470525957.98410809</v>
      </c>
      <c r="K10" s="143">
        <v>1183402171.0702081</v>
      </c>
      <c r="L10" s="142">
        <v>0</v>
      </c>
      <c r="M10" s="142">
        <v>0</v>
      </c>
      <c r="N10" s="143">
        <v>0</v>
      </c>
      <c r="O10" s="143">
        <v>742503958.4461</v>
      </c>
      <c r="P10" s="143">
        <v>772845058.61409211</v>
      </c>
      <c r="Q10" s="143">
        <v>1515349017.0601921</v>
      </c>
    </row>
    <row r="11" spans="1:17" x14ac:dyDescent="0.2">
      <c r="A11" s="87"/>
      <c r="B11" s="90" t="s">
        <v>174</v>
      </c>
      <c r="C11" s="144">
        <v>432325703.1045</v>
      </c>
      <c r="D11" s="144">
        <v>618129705.14729953</v>
      </c>
      <c r="E11" s="143">
        <v>1050455408.2517996</v>
      </c>
      <c r="F11" s="144">
        <v>313696113.67999995</v>
      </c>
      <c r="G11" s="144">
        <v>208841869.70823902</v>
      </c>
      <c r="H11" s="143">
        <v>522537983.38823897</v>
      </c>
      <c r="I11" s="144">
        <v>152566190.8599</v>
      </c>
      <c r="J11" s="144">
        <v>160494376.05559725</v>
      </c>
      <c r="K11" s="143">
        <v>313060566.91549724</v>
      </c>
      <c r="L11" s="144">
        <v>5399692667.9946537</v>
      </c>
      <c r="M11" s="144">
        <v>174764538.41010857</v>
      </c>
      <c r="N11" s="143">
        <v>5574457206.4047623</v>
      </c>
      <c r="O11" s="143">
        <v>6298280675.6390543</v>
      </c>
      <c r="P11" s="143">
        <v>1162230489.3212442</v>
      </c>
      <c r="Q11" s="143">
        <v>7460511164.9602985</v>
      </c>
    </row>
    <row r="12" spans="1:17" ht="25.5" x14ac:dyDescent="0.2">
      <c r="A12" s="87"/>
      <c r="B12" s="93" t="s">
        <v>175</v>
      </c>
      <c r="C12" s="142">
        <v>427602800.57800007</v>
      </c>
      <c r="D12" s="142">
        <v>579974425.89655447</v>
      </c>
      <c r="E12" s="143">
        <v>1007577226.4745545</v>
      </c>
      <c r="F12" s="142">
        <v>236061674.93000001</v>
      </c>
      <c r="G12" s="142">
        <v>195390421.41051704</v>
      </c>
      <c r="H12" s="143">
        <v>431452096.34051704</v>
      </c>
      <c r="I12" s="142">
        <v>152566190.8599</v>
      </c>
      <c r="J12" s="142">
        <v>149431666.55546921</v>
      </c>
      <c r="K12" s="143">
        <v>301997857.41536921</v>
      </c>
      <c r="L12" s="142">
        <v>5399441905.9522533</v>
      </c>
      <c r="M12" s="142">
        <v>159708313.93604851</v>
      </c>
      <c r="N12" s="143">
        <v>5559150219.8883018</v>
      </c>
      <c r="O12" s="143">
        <v>6215672572.3201542</v>
      </c>
      <c r="P12" s="143">
        <v>1084504827.798583</v>
      </c>
      <c r="Q12" s="143">
        <v>7300177400.1187372</v>
      </c>
    </row>
    <row r="13" spans="1:17" ht="25.5" x14ac:dyDescent="0.2">
      <c r="A13" s="87"/>
      <c r="B13" s="93" t="s">
        <v>176</v>
      </c>
      <c r="C13" s="142">
        <v>4722902.5264999997</v>
      </c>
      <c r="D13" s="142">
        <v>38155279.250745498</v>
      </c>
      <c r="E13" s="143">
        <v>42878181.777245499</v>
      </c>
      <c r="F13" s="142">
        <v>77634438.75</v>
      </c>
      <c r="G13" s="142">
        <v>13451448.297721997</v>
      </c>
      <c r="H13" s="143">
        <v>91085887.047721997</v>
      </c>
      <c r="I13" s="142">
        <v>0</v>
      </c>
      <c r="J13" s="142">
        <v>11062709.500127999</v>
      </c>
      <c r="K13" s="143">
        <v>11062709.500127999</v>
      </c>
      <c r="L13" s="142">
        <v>250762.04240000001</v>
      </c>
      <c r="M13" s="142">
        <v>15056224.474057399</v>
      </c>
      <c r="N13" s="143">
        <v>15306986.516457399</v>
      </c>
      <c r="O13" s="143">
        <v>82608103.318899989</v>
      </c>
      <c r="P13" s="143">
        <v>77725661.522653013</v>
      </c>
      <c r="Q13" s="143">
        <v>160333764.841553</v>
      </c>
    </row>
    <row r="14" spans="1:17" x14ac:dyDescent="0.2">
      <c r="A14" s="87"/>
      <c r="B14" s="94" t="s">
        <v>177</v>
      </c>
      <c r="C14" s="144">
        <v>482999172.73450005</v>
      </c>
      <c r="D14" s="144">
        <v>1045436328.309307</v>
      </c>
      <c r="E14" s="143">
        <v>1528435501.043807</v>
      </c>
      <c r="F14" s="144">
        <v>313716721.78999996</v>
      </c>
      <c r="G14" s="144">
        <v>214754499.32823902</v>
      </c>
      <c r="H14" s="143">
        <v>528471221.11823899</v>
      </c>
      <c r="I14" s="144">
        <v>1292818440.8785026</v>
      </c>
      <c r="J14" s="144">
        <v>708550680.54986215</v>
      </c>
      <c r="K14" s="143">
        <v>2001369121.4283648</v>
      </c>
      <c r="L14" s="144">
        <v>5404133970.6446533</v>
      </c>
      <c r="M14" s="144">
        <v>174764538.41010857</v>
      </c>
      <c r="N14" s="143">
        <v>5578898509.0547619</v>
      </c>
      <c r="O14" s="143">
        <v>7493668306.047657</v>
      </c>
      <c r="P14" s="143">
        <v>2143506046.5975037</v>
      </c>
      <c r="Q14" s="143">
        <v>9637174352.6451607</v>
      </c>
    </row>
    <row r="15" spans="1:17" x14ac:dyDescent="0.2">
      <c r="A15" s="87"/>
      <c r="B15" s="140" t="s">
        <v>178</v>
      </c>
      <c r="C15" s="145"/>
      <c r="D15" s="145"/>
      <c r="E15" s="146"/>
      <c r="F15" s="145"/>
      <c r="G15" s="145"/>
      <c r="H15" s="145"/>
      <c r="I15" s="145"/>
      <c r="J15" s="145"/>
      <c r="K15" s="145"/>
      <c r="L15" s="146"/>
      <c r="M15" s="145"/>
      <c r="N15" s="145"/>
      <c r="O15" s="145"/>
      <c r="P15" s="145"/>
      <c r="Q15" s="145"/>
    </row>
    <row r="16" spans="1:17" x14ac:dyDescent="0.2">
      <c r="A16" s="87"/>
      <c r="B16" s="89" t="s">
        <v>70</v>
      </c>
      <c r="C16" s="144">
        <v>6853253098.3462</v>
      </c>
      <c r="D16" s="144">
        <v>4774291157.6687593</v>
      </c>
      <c r="E16" s="143">
        <v>11627544256.014959</v>
      </c>
      <c r="F16" s="144">
        <v>4355165490.0299997</v>
      </c>
      <c r="G16" s="144">
        <v>1944249377.7748642</v>
      </c>
      <c r="H16" s="143">
        <v>6299414867.8048639</v>
      </c>
      <c r="I16" s="144">
        <v>4982506472.3449001</v>
      </c>
      <c r="J16" s="144">
        <v>1275026912.5994101</v>
      </c>
      <c r="K16" s="143">
        <v>6257533384.9443102</v>
      </c>
      <c r="L16" s="144">
        <v>2620975483.5665002</v>
      </c>
      <c r="M16" s="144">
        <v>545798213.01077604</v>
      </c>
      <c r="N16" s="143">
        <v>3166773696.5772762</v>
      </c>
      <c r="O16" s="143">
        <v>18811900544.287598</v>
      </c>
      <c r="P16" s="143">
        <v>8539365661.0538063</v>
      </c>
      <c r="Q16" s="143">
        <v>27351266205.341404</v>
      </c>
    </row>
    <row r="17" spans="1:17" x14ac:dyDescent="0.2">
      <c r="A17" s="87"/>
      <c r="B17" s="95" t="s">
        <v>71</v>
      </c>
      <c r="C17" s="147">
        <v>6768879410.3361998</v>
      </c>
      <c r="D17" s="147">
        <v>3784776433.5817671</v>
      </c>
      <c r="E17" s="143">
        <v>10553655843.917967</v>
      </c>
      <c r="F17" s="147">
        <v>4329666983.3899994</v>
      </c>
      <c r="G17" s="147">
        <v>1833831560.8731976</v>
      </c>
      <c r="H17" s="143">
        <v>6163498544.2631969</v>
      </c>
      <c r="I17" s="147">
        <v>4981565703.3048992</v>
      </c>
      <c r="J17" s="147">
        <v>1223039761.9184322</v>
      </c>
      <c r="K17" s="143">
        <v>6204605465.2233315</v>
      </c>
      <c r="L17" s="147">
        <v>2616539957.0165005</v>
      </c>
      <c r="M17" s="147">
        <v>410839129.1770277</v>
      </c>
      <c r="N17" s="143">
        <v>3027379086.1935282</v>
      </c>
      <c r="O17" s="143">
        <v>18696652054.0476</v>
      </c>
      <c r="P17" s="143">
        <v>7252486885.5504112</v>
      </c>
      <c r="Q17" s="143">
        <v>25949138939.598011</v>
      </c>
    </row>
    <row r="18" spans="1:17" x14ac:dyDescent="0.2">
      <c r="A18" s="87"/>
      <c r="B18" s="95" t="s">
        <v>72</v>
      </c>
      <c r="C18" s="147">
        <v>84373688.00999999</v>
      </c>
      <c r="D18" s="147">
        <v>989514724.08699203</v>
      </c>
      <c r="E18" s="143">
        <v>1073888412.096992</v>
      </c>
      <c r="F18" s="147">
        <v>25498506.640000004</v>
      </c>
      <c r="G18" s="147">
        <v>110417816.901666</v>
      </c>
      <c r="H18" s="143">
        <v>135916323.541666</v>
      </c>
      <c r="I18" s="147">
        <v>940769.04</v>
      </c>
      <c r="J18" s="147">
        <v>51987150.680978991</v>
      </c>
      <c r="K18" s="143">
        <v>52927919.72097899</v>
      </c>
      <c r="L18" s="147">
        <v>4435526.55</v>
      </c>
      <c r="M18" s="147">
        <v>134959083.83374789</v>
      </c>
      <c r="N18" s="143">
        <v>139394610.38374791</v>
      </c>
      <c r="O18" s="143">
        <v>115248490.24000001</v>
      </c>
      <c r="P18" s="143">
        <v>1286878775.5033853</v>
      </c>
      <c r="Q18" s="143">
        <v>1402127265.7433853</v>
      </c>
    </row>
    <row r="19" spans="1:17" x14ac:dyDescent="0.2">
      <c r="A19" s="87"/>
      <c r="B19" s="89" t="s">
        <v>73</v>
      </c>
      <c r="C19" s="144">
        <v>4561154411.9541044</v>
      </c>
      <c r="D19" s="144">
        <v>7588928197.1178961</v>
      </c>
      <c r="E19" s="143">
        <v>12150082609.072001</v>
      </c>
      <c r="F19" s="144">
        <v>1569326420.1814108</v>
      </c>
      <c r="G19" s="144">
        <v>3717498615.3400497</v>
      </c>
      <c r="H19" s="143">
        <v>5286825035.5214605</v>
      </c>
      <c r="I19" s="144">
        <v>7709512988.6167021</v>
      </c>
      <c r="J19" s="144">
        <v>8365890995.016326</v>
      </c>
      <c r="K19" s="143">
        <v>16075403983.633028</v>
      </c>
      <c r="L19" s="144">
        <v>2732013007.3422003</v>
      </c>
      <c r="M19" s="144">
        <v>2664094130.60779</v>
      </c>
      <c r="N19" s="143">
        <v>5396107137.9499903</v>
      </c>
      <c r="O19" s="143">
        <v>16572006828.094425</v>
      </c>
      <c r="P19" s="143">
        <v>22336411938.082012</v>
      </c>
      <c r="Q19" s="143">
        <v>38908418766.176437</v>
      </c>
    </row>
    <row r="20" spans="1:17" x14ac:dyDescent="0.2">
      <c r="A20" s="87"/>
      <c r="B20" s="95" t="s">
        <v>74</v>
      </c>
      <c r="C20" s="147">
        <v>4008822868.7141042</v>
      </c>
      <c r="D20" s="147">
        <v>3605447252.5813498</v>
      </c>
      <c r="E20" s="143">
        <v>7614270121.295454</v>
      </c>
      <c r="F20" s="147">
        <v>1317709347.8314109</v>
      </c>
      <c r="G20" s="147">
        <v>2521961865.7013321</v>
      </c>
      <c r="H20" s="143">
        <v>3839671213.532743</v>
      </c>
      <c r="I20" s="147">
        <v>6156369623.0026121</v>
      </c>
      <c r="J20" s="147">
        <v>6098589318.638505</v>
      </c>
      <c r="K20" s="143">
        <v>12254958941.641117</v>
      </c>
      <c r="L20" s="147">
        <v>2110569478.7721</v>
      </c>
      <c r="M20" s="147">
        <v>1874108262.3484578</v>
      </c>
      <c r="N20" s="143">
        <v>3984677741.1205578</v>
      </c>
      <c r="O20" s="143">
        <v>13593471318.320221</v>
      </c>
      <c r="P20" s="143">
        <v>14100106699.269646</v>
      </c>
      <c r="Q20" s="143">
        <v>27693578017.589867</v>
      </c>
    </row>
    <row r="21" spans="1:17" x14ac:dyDescent="0.2">
      <c r="A21" s="87"/>
      <c r="B21" s="95" t="s">
        <v>75</v>
      </c>
      <c r="C21" s="147">
        <v>552331543.2399981</v>
      </c>
      <c r="D21" s="147">
        <v>3983480944.5365448</v>
      </c>
      <c r="E21" s="143">
        <v>4535812487.7765427</v>
      </c>
      <c r="F21" s="147">
        <v>251617072.34999999</v>
      </c>
      <c r="G21" s="147">
        <v>1195536749.6387169</v>
      </c>
      <c r="H21" s="143">
        <v>1447153821.9887168</v>
      </c>
      <c r="I21" s="147">
        <v>1553143365.6140978</v>
      </c>
      <c r="J21" s="147">
        <v>2267301676.3778124</v>
      </c>
      <c r="K21" s="143">
        <v>3820445041.9919105</v>
      </c>
      <c r="L21" s="147">
        <v>621443528.57009995</v>
      </c>
      <c r="M21" s="147">
        <v>789985868.2593354</v>
      </c>
      <c r="N21" s="143">
        <v>1411429396.8294353</v>
      </c>
      <c r="O21" s="143">
        <v>2978535509.7741981</v>
      </c>
      <c r="P21" s="143">
        <v>8236305238.8124027</v>
      </c>
      <c r="Q21" s="143">
        <v>11214840748.586601</v>
      </c>
    </row>
    <row r="22" spans="1:17" ht="25.5" x14ac:dyDescent="0.2">
      <c r="A22" s="87"/>
      <c r="B22" s="96" t="s">
        <v>179</v>
      </c>
      <c r="C22" s="148">
        <v>11414407510.300304</v>
      </c>
      <c r="D22" s="148">
        <v>12363219354.78664</v>
      </c>
      <c r="E22" s="143">
        <v>23777626865.086945</v>
      </c>
      <c r="F22" s="148">
        <v>5924491910.2114077</v>
      </c>
      <c r="G22" s="148">
        <v>5661747993.1149168</v>
      </c>
      <c r="H22" s="143">
        <v>11586239903.326324</v>
      </c>
      <c r="I22" s="148">
        <v>12692019460.961599</v>
      </c>
      <c r="J22" s="148">
        <v>9640917907.6157398</v>
      </c>
      <c r="K22" s="143">
        <v>22332937368.577339</v>
      </c>
      <c r="L22" s="148">
        <v>5352988490.9087009</v>
      </c>
      <c r="M22" s="148">
        <v>3209892343.6185703</v>
      </c>
      <c r="N22" s="143">
        <v>8562880834.5272713</v>
      </c>
      <c r="O22" s="143">
        <v>35383907372.382027</v>
      </c>
      <c r="P22" s="143">
        <v>30875777599.135818</v>
      </c>
      <c r="Q22" s="143">
        <v>66259684971.517845</v>
      </c>
    </row>
    <row r="23" spans="1:17" x14ac:dyDescent="0.2">
      <c r="A23" s="87"/>
      <c r="B23" s="97" t="s">
        <v>43</v>
      </c>
      <c r="C23" s="144">
        <v>11897406683.034803</v>
      </c>
      <c r="D23" s="144">
        <v>13408655683.095926</v>
      </c>
      <c r="E23" s="143">
        <v>25306062366.13073</v>
      </c>
      <c r="F23" s="144">
        <v>6238208632.0014057</v>
      </c>
      <c r="G23" s="144">
        <v>5876502492.4431534</v>
      </c>
      <c r="H23" s="143">
        <v>12114711124.444559</v>
      </c>
      <c r="I23" s="144">
        <v>13984837901.840105</v>
      </c>
      <c r="J23" s="144">
        <v>10349468588.165583</v>
      </c>
      <c r="K23" s="143">
        <v>24334306490.005688</v>
      </c>
      <c r="L23" s="144">
        <v>10757122461.553354</v>
      </c>
      <c r="M23" s="144">
        <v>3384656882.0286694</v>
      </c>
      <c r="N23" s="143">
        <v>14141779343.582024</v>
      </c>
      <c r="O23" s="143">
        <v>42877575678.429688</v>
      </c>
      <c r="P23" s="143">
        <v>33019283645.733368</v>
      </c>
      <c r="Q23" s="143">
        <v>75896859324.163055</v>
      </c>
    </row>
    <row r="24" spans="1:17" x14ac:dyDescent="0.2">
      <c r="Q24" s="167">
        <f>Q23-BS!H31</f>
        <v>0.8073577880859375</v>
      </c>
    </row>
  </sheetData>
  <mergeCells count="6">
    <mergeCell ref="O4:Q4"/>
    <mergeCell ref="B4:B5"/>
    <mergeCell ref="C4:E4"/>
    <mergeCell ref="F4:H4"/>
    <mergeCell ref="I4:K4"/>
    <mergeCell ref="L4:N4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B050"/>
    <pageSetUpPr fitToPage="1"/>
  </sheetPr>
  <dimension ref="A1:Q23"/>
  <sheetViews>
    <sheetView view="pageBreakPreview" zoomScale="115" zoomScaleNormal="100" zoomScaleSheetLayoutView="115" workbookViewId="0">
      <selection activeCell="B2" sqref="B2"/>
    </sheetView>
  </sheetViews>
  <sheetFormatPr defaultColWidth="9.140625" defaultRowHeight="12.75" x14ac:dyDescent="0.2"/>
  <cols>
    <col min="1" max="1" width="6.140625" style="50" bestFit="1" customWidth="1"/>
    <col min="2" max="2" width="47.85546875" style="50" bestFit="1" customWidth="1"/>
    <col min="3" max="7" width="10.140625" style="50" bestFit="1" customWidth="1"/>
    <col min="8" max="11" width="11.42578125" style="50" customWidth="1"/>
    <col min="12" max="13" width="9.140625" style="50"/>
    <col min="14" max="14" width="11.5703125" style="50" customWidth="1"/>
    <col min="15" max="17" width="9.85546875" style="50" bestFit="1" customWidth="1"/>
    <col min="18" max="16384" width="9.140625" style="50"/>
  </cols>
  <sheetData>
    <row r="1" spans="1:17" x14ac:dyDescent="0.2">
      <c r="B1" s="98" t="s">
        <v>24</v>
      </c>
    </row>
    <row r="2" spans="1:17" x14ac:dyDescent="0.2">
      <c r="A2" s="53"/>
      <c r="B2" s="64">
        <f>BS!B3</f>
        <v>46234</v>
      </c>
      <c r="C2" s="52"/>
      <c r="D2" s="52"/>
      <c r="E2" s="52"/>
      <c r="F2" s="52"/>
      <c r="G2" s="51"/>
      <c r="H2" s="51"/>
      <c r="I2" s="51"/>
      <c r="J2" s="51"/>
    </row>
    <row r="3" spans="1:17" x14ac:dyDescent="0.2">
      <c r="A3" s="51"/>
      <c r="B3" s="3" t="s">
        <v>52</v>
      </c>
      <c r="C3" s="51"/>
      <c r="D3" s="51"/>
      <c r="E3" s="51"/>
      <c r="F3" s="51"/>
      <c r="G3" s="51"/>
      <c r="H3" s="51"/>
      <c r="I3" s="51"/>
      <c r="J3" s="51"/>
      <c r="K3" s="51"/>
    </row>
    <row r="4" spans="1:17" ht="12.75" customHeight="1" x14ac:dyDescent="0.2">
      <c r="A4" s="215"/>
      <c r="B4" s="212"/>
      <c r="C4" s="211" t="s">
        <v>242</v>
      </c>
      <c r="D4" s="211"/>
      <c r="E4" s="211"/>
      <c r="F4" s="211" t="s">
        <v>243</v>
      </c>
      <c r="G4" s="211"/>
      <c r="H4" s="211"/>
      <c r="I4" s="211" t="s">
        <v>244</v>
      </c>
      <c r="J4" s="211"/>
      <c r="K4" s="211"/>
      <c r="L4" s="214" t="s">
        <v>245</v>
      </c>
      <c r="M4" s="214"/>
      <c r="N4" s="214"/>
      <c r="O4" s="211" t="s">
        <v>246</v>
      </c>
      <c r="P4" s="211"/>
      <c r="Q4" s="211"/>
    </row>
    <row r="5" spans="1:17" x14ac:dyDescent="0.2">
      <c r="A5" s="216"/>
      <c r="B5" s="213"/>
      <c r="C5" s="137" t="s">
        <v>22</v>
      </c>
      <c r="D5" s="138" t="s">
        <v>23</v>
      </c>
      <c r="E5" s="137" t="s">
        <v>13</v>
      </c>
      <c r="F5" s="137" t="s">
        <v>22</v>
      </c>
      <c r="G5" s="138" t="s">
        <v>23</v>
      </c>
      <c r="H5" s="137" t="s">
        <v>13</v>
      </c>
      <c r="I5" s="137" t="s">
        <v>22</v>
      </c>
      <c r="J5" s="138" t="s">
        <v>23</v>
      </c>
      <c r="K5" s="137" t="s">
        <v>13</v>
      </c>
      <c r="L5" s="137" t="s">
        <v>22</v>
      </c>
      <c r="M5" s="138" t="s">
        <v>23</v>
      </c>
      <c r="N5" s="137" t="s">
        <v>13</v>
      </c>
      <c r="O5" s="137" t="s">
        <v>22</v>
      </c>
      <c r="P5" s="138" t="s">
        <v>23</v>
      </c>
      <c r="Q5" s="137" t="s">
        <v>13</v>
      </c>
    </row>
    <row r="6" spans="1:17" x14ac:dyDescent="0.2">
      <c r="A6" s="149"/>
      <c r="B6" s="140" t="s">
        <v>247</v>
      </c>
      <c r="C6" s="141"/>
      <c r="D6" s="141"/>
      <c r="E6" s="140"/>
      <c r="F6" s="141"/>
      <c r="G6" s="141"/>
      <c r="H6" s="141"/>
      <c r="I6" s="141"/>
      <c r="J6" s="141"/>
      <c r="K6" s="141"/>
      <c r="L6" s="140"/>
      <c r="M6" s="141"/>
      <c r="N6" s="141"/>
      <c r="O6" s="141"/>
      <c r="P6" s="141"/>
      <c r="Q6" s="141"/>
    </row>
    <row r="7" spans="1:17" x14ac:dyDescent="0.2">
      <c r="A7" s="149"/>
      <c r="B7" s="89" t="s">
        <v>248</v>
      </c>
      <c r="C7" s="142">
        <f>'RC-D'!C7</f>
        <v>0</v>
      </c>
      <c r="D7" s="142">
        <f>'RC-D'!D7</f>
        <v>0</v>
      </c>
      <c r="E7" s="143">
        <f>'RC-D'!E7</f>
        <v>0</v>
      </c>
      <c r="F7" s="142">
        <f>'RC-D'!F7</f>
        <v>0</v>
      </c>
      <c r="G7" s="142">
        <f>'RC-D'!G7</f>
        <v>0</v>
      </c>
      <c r="H7" s="143">
        <f>'RC-D'!H7</f>
        <v>0</v>
      </c>
      <c r="I7" s="142">
        <f>'RC-D'!I7</f>
        <v>0</v>
      </c>
      <c r="J7" s="142">
        <f>'RC-D'!J7</f>
        <v>0</v>
      </c>
      <c r="K7" s="143">
        <f>'RC-D'!K7</f>
        <v>0</v>
      </c>
      <c r="L7" s="142">
        <f>'RC-D'!L7</f>
        <v>0</v>
      </c>
      <c r="M7" s="142">
        <f>'RC-D'!M7</f>
        <v>0</v>
      </c>
      <c r="N7" s="143">
        <f>'RC-D'!N7</f>
        <v>0</v>
      </c>
      <c r="O7" s="143">
        <f>'RC-D'!O7</f>
        <v>0</v>
      </c>
      <c r="P7" s="143">
        <f>'RC-D'!P7</f>
        <v>0</v>
      </c>
      <c r="Q7" s="143">
        <f>'RC-D'!Q7</f>
        <v>0</v>
      </c>
    </row>
    <row r="8" spans="1:17" x14ac:dyDescent="0.2">
      <c r="A8" s="149"/>
      <c r="B8" s="90" t="s">
        <v>249</v>
      </c>
      <c r="C8" s="144">
        <f>'RC-D'!C8</f>
        <v>50673469.629999995</v>
      </c>
      <c r="D8" s="144">
        <f>'RC-D'!D8</f>
        <v>427306623.16200769</v>
      </c>
      <c r="E8" s="143">
        <f>'RC-D'!E8</f>
        <v>477980092.79200768</v>
      </c>
      <c r="F8" s="144">
        <f>'RC-D'!F8</f>
        <v>20608.11</v>
      </c>
      <c r="G8" s="144">
        <f>'RC-D'!G8</f>
        <v>5912629.6200000001</v>
      </c>
      <c r="H8" s="143">
        <f>'RC-D'!H8</f>
        <v>5933237.7300000004</v>
      </c>
      <c r="I8" s="144">
        <f>'RC-D'!I8</f>
        <v>1140252250.0186026</v>
      </c>
      <c r="J8" s="144">
        <f>'RC-D'!J8</f>
        <v>548056304.49426126</v>
      </c>
      <c r="K8" s="143">
        <f>'RC-D'!K8</f>
        <v>1688308554.5128639</v>
      </c>
      <c r="L8" s="144">
        <f>'RC-D'!L8</f>
        <v>4441302.6500000004</v>
      </c>
      <c r="M8" s="144">
        <f>'RC-D'!M8</f>
        <v>0</v>
      </c>
      <c r="N8" s="143">
        <f>'RC-D'!N8</f>
        <v>4441302.6500000004</v>
      </c>
      <c r="O8" s="143">
        <f>'RC-D'!O8</f>
        <v>1195387630.4086027</v>
      </c>
      <c r="P8" s="143">
        <f>'RC-D'!P8</f>
        <v>981275557.27627087</v>
      </c>
      <c r="Q8" s="143">
        <f>'RC-D'!Q8</f>
        <v>2176663187.6848736</v>
      </c>
    </row>
    <row r="9" spans="1:17" x14ac:dyDescent="0.2">
      <c r="A9" s="149"/>
      <c r="B9" s="91" t="s">
        <v>250</v>
      </c>
      <c r="C9" s="142">
        <f>'RC-D'!C9</f>
        <v>21045724.269999992</v>
      </c>
      <c r="D9" s="142">
        <f>'RC-D'!D9</f>
        <v>130898838.8520235</v>
      </c>
      <c r="E9" s="143">
        <f>'RC-D'!E9</f>
        <v>151944563.12202349</v>
      </c>
      <c r="F9" s="142">
        <f>'RC-D'!F9</f>
        <v>20608.11</v>
      </c>
      <c r="G9" s="142">
        <f>'RC-D'!G9</f>
        <v>1313.2999999999993</v>
      </c>
      <c r="H9" s="143">
        <f>'RC-D'!H9</f>
        <v>21921.41</v>
      </c>
      <c r="I9" s="142">
        <f>'RC-D'!I9</f>
        <v>427376036.93250275</v>
      </c>
      <c r="J9" s="142">
        <f>'RC-D'!J9</f>
        <v>77530346.510152936</v>
      </c>
      <c r="K9" s="143">
        <f>'RC-D'!K9</f>
        <v>504906383.44265568</v>
      </c>
      <c r="L9" s="142">
        <f>'RC-D'!L9</f>
        <v>4441302.6500000004</v>
      </c>
      <c r="M9" s="142">
        <f>'RC-D'!M9</f>
        <v>0</v>
      </c>
      <c r="N9" s="143">
        <f>'RC-D'!N9</f>
        <v>4441302.6500000004</v>
      </c>
      <c r="O9" s="143">
        <f>'RC-D'!O9</f>
        <v>452883671.96250272</v>
      </c>
      <c r="P9" s="143">
        <f>'RC-D'!P9</f>
        <v>208430498.66217661</v>
      </c>
      <c r="Q9" s="143">
        <f>'RC-D'!Q9</f>
        <v>661314170.62467933</v>
      </c>
    </row>
    <row r="10" spans="1:17" x14ac:dyDescent="0.2">
      <c r="A10" s="149"/>
      <c r="B10" s="92" t="s">
        <v>251</v>
      </c>
      <c r="C10" s="142">
        <f>'RC-D'!C10</f>
        <v>29627745.359999999</v>
      </c>
      <c r="D10" s="142">
        <f>'RC-D'!D10</f>
        <v>296407784.30998397</v>
      </c>
      <c r="E10" s="143">
        <f>'RC-D'!E10</f>
        <v>326035529.66998398</v>
      </c>
      <c r="F10" s="142">
        <f>'RC-D'!F10</f>
        <v>0</v>
      </c>
      <c r="G10" s="142">
        <f>'RC-D'!G10</f>
        <v>5911316.3200000003</v>
      </c>
      <c r="H10" s="143">
        <f>'RC-D'!H10</f>
        <v>5911316.3200000003</v>
      </c>
      <c r="I10" s="142">
        <f>'RC-D'!I10</f>
        <v>712876213.08609998</v>
      </c>
      <c r="J10" s="142">
        <f>'RC-D'!J10</f>
        <v>470525957.98410809</v>
      </c>
      <c r="K10" s="143">
        <f>'RC-D'!K10</f>
        <v>1183402171.0702081</v>
      </c>
      <c r="L10" s="142">
        <f>'RC-D'!L10</f>
        <v>0</v>
      </c>
      <c r="M10" s="142">
        <f>'RC-D'!M10</f>
        <v>0</v>
      </c>
      <c r="N10" s="143">
        <f>'RC-D'!N10</f>
        <v>0</v>
      </c>
      <c r="O10" s="143">
        <f>'RC-D'!O10</f>
        <v>742503958.4461</v>
      </c>
      <c r="P10" s="143">
        <f>'RC-D'!P10</f>
        <v>772845058.61409211</v>
      </c>
      <c r="Q10" s="143">
        <f>'RC-D'!Q10</f>
        <v>1515349017.0601921</v>
      </c>
    </row>
    <row r="11" spans="1:17" x14ac:dyDescent="0.2">
      <c r="A11" s="149"/>
      <c r="B11" s="90" t="s">
        <v>252</v>
      </c>
      <c r="C11" s="144">
        <f>'RC-D'!C11</f>
        <v>432325703.1045</v>
      </c>
      <c r="D11" s="144">
        <f>'RC-D'!D11</f>
        <v>618129705.14729953</v>
      </c>
      <c r="E11" s="143">
        <f>'RC-D'!E11</f>
        <v>1050455408.2517996</v>
      </c>
      <c r="F11" s="144">
        <f>'RC-D'!F11</f>
        <v>313696113.67999995</v>
      </c>
      <c r="G11" s="144">
        <f>'RC-D'!G11</f>
        <v>208841869.70823902</v>
      </c>
      <c r="H11" s="143">
        <f>'RC-D'!H11</f>
        <v>522537983.38823897</v>
      </c>
      <c r="I11" s="144">
        <f>'RC-D'!I11</f>
        <v>152566190.8599</v>
      </c>
      <c r="J11" s="144">
        <f>'RC-D'!J11</f>
        <v>160494376.05559725</v>
      </c>
      <c r="K11" s="143">
        <f>'RC-D'!K11</f>
        <v>313060566.91549724</v>
      </c>
      <c r="L11" s="144">
        <f>'RC-D'!L11</f>
        <v>5399692667.9946537</v>
      </c>
      <c r="M11" s="144">
        <f>'RC-D'!M11</f>
        <v>174764538.41010857</v>
      </c>
      <c r="N11" s="143">
        <f>'RC-D'!N11</f>
        <v>5574457206.4047623</v>
      </c>
      <c r="O11" s="143">
        <f>'RC-D'!O11</f>
        <v>6298280675.6390543</v>
      </c>
      <c r="P11" s="143">
        <f>'RC-D'!P11</f>
        <v>1162230489.3212442</v>
      </c>
      <c r="Q11" s="143">
        <f>'RC-D'!Q11</f>
        <v>7460511164.9602985</v>
      </c>
    </row>
    <row r="12" spans="1:17" x14ac:dyDescent="0.2">
      <c r="A12" s="149"/>
      <c r="B12" s="93" t="s">
        <v>253</v>
      </c>
      <c r="C12" s="142">
        <f>'RC-D'!C12</f>
        <v>427602800.57800007</v>
      </c>
      <c r="D12" s="142">
        <f>'RC-D'!D12</f>
        <v>579974425.89655447</v>
      </c>
      <c r="E12" s="143">
        <f>'RC-D'!E12</f>
        <v>1007577226.4745545</v>
      </c>
      <c r="F12" s="142">
        <f>'RC-D'!F12</f>
        <v>236061674.93000001</v>
      </c>
      <c r="G12" s="142">
        <f>'RC-D'!G12</f>
        <v>195390421.41051704</v>
      </c>
      <c r="H12" s="143">
        <f>'RC-D'!H12</f>
        <v>431452096.34051704</v>
      </c>
      <c r="I12" s="142">
        <f>'RC-D'!I12</f>
        <v>152566190.8599</v>
      </c>
      <c r="J12" s="142">
        <f>'RC-D'!J12</f>
        <v>149431666.55546921</v>
      </c>
      <c r="K12" s="143">
        <f>'RC-D'!K12</f>
        <v>301997857.41536921</v>
      </c>
      <c r="L12" s="142">
        <f>'RC-D'!L12</f>
        <v>5399441905.9522533</v>
      </c>
      <c r="M12" s="142">
        <f>'RC-D'!M12</f>
        <v>159708313.93604851</v>
      </c>
      <c r="N12" s="143">
        <f>'RC-D'!N12</f>
        <v>5559150219.8883018</v>
      </c>
      <c r="O12" s="143">
        <f>'RC-D'!O12</f>
        <v>6215672572.3201542</v>
      </c>
      <c r="P12" s="143">
        <f>'RC-D'!P12</f>
        <v>1084504827.798583</v>
      </c>
      <c r="Q12" s="143">
        <f>'RC-D'!Q12</f>
        <v>7300177400.1187372</v>
      </c>
    </row>
    <row r="13" spans="1:17" x14ac:dyDescent="0.2">
      <c r="A13" s="149"/>
      <c r="B13" s="93" t="s">
        <v>254</v>
      </c>
      <c r="C13" s="142">
        <f>'RC-D'!C13</f>
        <v>4722902.5264999997</v>
      </c>
      <c r="D13" s="142">
        <f>'RC-D'!D13</f>
        <v>38155279.250745498</v>
      </c>
      <c r="E13" s="143">
        <f>'RC-D'!E13</f>
        <v>42878181.777245499</v>
      </c>
      <c r="F13" s="142">
        <f>'RC-D'!F13</f>
        <v>77634438.75</v>
      </c>
      <c r="G13" s="142">
        <f>'RC-D'!G13</f>
        <v>13451448.297721997</v>
      </c>
      <c r="H13" s="143">
        <f>'RC-D'!H13</f>
        <v>91085887.047721997</v>
      </c>
      <c r="I13" s="142">
        <f>'RC-D'!I13</f>
        <v>0</v>
      </c>
      <c r="J13" s="142">
        <f>'RC-D'!J13</f>
        <v>11062709.500127999</v>
      </c>
      <c r="K13" s="143">
        <f>'RC-D'!K13</f>
        <v>11062709.500127999</v>
      </c>
      <c r="L13" s="142">
        <f>'RC-D'!L13</f>
        <v>250762.04240000001</v>
      </c>
      <c r="M13" s="142">
        <f>'RC-D'!M13</f>
        <v>15056224.474057399</v>
      </c>
      <c r="N13" s="143">
        <f>'RC-D'!N13</f>
        <v>15306986.516457399</v>
      </c>
      <c r="O13" s="143">
        <f>'RC-D'!O13</f>
        <v>82608103.318899989</v>
      </c>
      <c r="P13" s="143">
        <f>'RC-D'!P13</f>
        <v>77725661.522653013</v>
      </c>
      <c r="Q13" s="143">
        <f>'RC-D'!Q13</f>
        <v>160333764.841553</v>
      </c>
    </row>
    <row r="14" spans="1:17" x14ac:dyDescent="0.2">
      <c r="A14" s="149"/>
      <c r="B14" s="94" t="s">
        <v>255</v>
      </c>
      <c r="C14" s="144">
        <f>'RC-D'!C14</f>
        <v>482999172.73450005</v>
      </c>
      <c r="D14" s="144">
        <f>'RC-D'!D14</f>
        <v>1045436328.309307</v>
      </c>
      <c r="E14" s="143">
        <f>'RC-D'!E14</f>
        <v>1528435501.043807</v>
      </c>
      <c r="F14" s="144">
        <f>'RC-D'!F14</f>
        <v>313716721.78999996</v>
      </c>
      <c r="G14" s="144">
        <f>'RC-D'!G14</f>
        <v>214754499.32823902</v>
      </c>
      <c r="H14" s="143">
        <f>'RC-D'!H14</f>
        <v>528471221.11823899</v>
      </c>
      <c r="I14" s="144">
        <f>'RC-D'!I14</f>
        <v>1292818440.8785026</v>
      </c>
      <c r="J14" s="144">
        <f>'RC-D'!J14</f>
        <v>708550680.54986215</v>
      </c>
      <c r="K14" s="143">
        <f>'RC-D'!K14</f>
        <v>2001369121.4283648</v>
      </c>
      <c r="L14" s="144">
        <f>'RC-D'!L14</f>
        <v>5404133970.6446533</v>
      </c>
      <c r="M14" s="144">
        <f>'RC-D'!M14</f>
        <v>174764538.41010857</v>
      </c>
      <c r="N14" s="143">
        <f>'RC-D'!N14</f>
        <v>5578898509.0547619</v>
      </c>
      <c r="O14" s="143">
        <f>'RC-D'!O14</f>
        <v>7493668306.047657</v>
      </c>
      <c r="P14" s="143">
        <f>'RC-D'!P14</f>
        <v>2143506046.5975037</v>
      </c>
      <c r="Q14" s="143">
        <f>'RC-D'!Q14</f>
        <v>9637174352.6451607</v>
      </c>
    </row>
    <row r="15" spans="1:17" x14ac:dyDescent="0.2">
      <c r="A15" s="149"/>
      <c r="B15" s="140" t="s">
        <v>256</v>
      </c>
      <c r="C15" s="145"/>
      <c r="D15" s="145"/>
      <c r="E15" s="146"/>
      <c r="F15" s="145"/>
      <c r="G15" s="145"/>
      <c r="H15" s="145"/>
      <c r="I15" s="145"/>
      <c r="J15" s="145"/>
      <c r="K15" s="145"/>
      <c r="L15" s="146"/>
      <c r="M15" s="145"/>
      <c r="N15" s="145"/>
      <c r="O15" s="145"/>
      <c r="P15" s="145"/>
      <c r="Q15" s="145"/>
    </row>
    <row r="16" spans="1:17" x14ac:dyDescent="0.2">
      <c r="A16" s="149"/>
      <c r="B16" s="89" t="s">
        <v>25</v>
      </c>
      <c r="C16" s="144">
        <f>'RC-D'!C16</f>
        <v>6853253098.3462</v>
      </c>
      <c r="D16" s="144">
        <f>'RC-D'!D16</f>
        <v>4774291157.6687593</v>
      </c>
      <c r="E16" s="143">
        <f>'RC-D'!E16</f>
        <v>11627544256.014959</v>
      </c>
      <c r="F16" s="144">
        <f>'RC-D'!F16</f>
        <v>4355165490.0299997</v>
      </c>
      <c r="G16" s="144">
        <f>'RC-D'!G16</f>
        <v>1944249377.7748642</v>
      </c>
      <c r="H16" s="143">
        <f>'RC-D'!H16</f>
        <v>6299414867.8048639</v>
      </c>
      <c r="I16" s="144">
        <f>'RC-D'!I16</f>
        <v>4982506472.3449001</v>
      </c>
      <c r="J16" s="144">
        <f>'RC-D'!J16</f>
        <v>1275026912.5994101</v>
      </c>
      <c r="K16" s="143">
        <f>'RC-D'!K16</f>
        <v>6257533384.9443102</v>
      </c>
      <c r="L16" s="144">
        <f>'RC-D'!L16</f>
        <v>2620975483.5665002</v>
      </c>
      <c r="M16" s="144">
        <f>'RC-D'!M16</f>
        <v>545798213.01077604</v>
      </c>
      <c r="N16" s="143">
        <f>'RC-D'!N16</f>
        <v>3166773696.5772762</v>
      </c>
      <c r="O16" s="143">
        <f>'RC-D'!O16</f>
        <v>18811900544.287598</v>
      </c>
      <c r="P16" s="143">
        <f>'RC-D'!P16</f>
        <v>8539365661.0538063</v>
      </c>
      <c r="Q16" s="143">
        <f>'RC-D'!Q16</f>
        <v>27351266205.341404</v>
      </c>
    </row>
    <row r="17" spans="1:17" x14ac:dyDescent="0.2">
      <c r="A17" s="149"/>
      <c r="B17" s="95" t="s">
        <v>257</v>
      </c>
      <c r="C17" s="147">
        <f>'RC-D'!C17</f>
        <v>6768879410.3361998</v>
      </c>
      <c r="D17" s="147">
        <f>'RC-D'!D17</f>
        <v>3784776433.5817671</v>
      </c>
      <c r="E17" s="143">
        <f>'RC-D'!E17</f>
        <v>10553655843.917967</v>
      </c>
      <c r="F17" s="147">
        <f>'RC-D'!F17</f>
        <v>4329666983.3899994</v>
      </c>
      <c r="G17" s="147">
        <f>'RC-D'!G17</f>
        <v>1833831560.8731976</v>
      </c>
      <c r="H17" s="143">
        <f>'RC-D'!H17</f>
        <v>6163498544.2631969</v>
      </c>
      <c r="I17" s="147">
        <f>'RC-D'!I17</f>
        <v>4981565703.3048992</v>
      </c>
      <c r="J17" s="147">
        <f>'RC-D'!J17</f>
        <v>1223039761.9184322</v>
      </c>
      <c r="K17" s="143">
        <f>'RC-D'!K17</f>
        <v>6204605465.2233315</v>
      </c>
      <c r="L17" s="147">
        <f>'RC-D'!L17</f>
        <v>2616539957.0165005</v>
      </c>
      <c r="M17" s="147">
        <f>'RC-D'!M17</f>
        <v>410839129.1770277</v>
      </c>
      <c r="N17" s="143">
        <f>'RC-D'!N17</f>
        <v>3027379086.1935282</v>
      </c>
      <c r="O17" s="143">
        <f>'RC-D'!O17</f>
        <v>18696652054.0476</v>
      </c>
      <c r="P17" s="143">
        <f>'RC-D'!P17</f>
        <v>7252486885.5504112</v>
      </c>
      <c r="Q17" s="143">
        <f>'RC-D'!Q17</f>
        <v>25949138939.598011</v>
      </c>
    </row>
    <row r="18" spans="1:17" x14ac:dyDescent="0.2">
      <c r="A18" s="149"/>
      <c r="B18" s="95" t="s">
        <v>258</v>
      </c>
      <c r="C18" s="147">
        <f>'RC-D'!C18</f>
        <v>84373688.00999999</v>
      </c>
      <c r="D18" s="147">
        <f>'RC-D'!D18</f>
        <v>989514724.08699203</v>
      </c>
      <c r="E18" s="143">
        <f>'RC-D'!E18</f>
        <v>1073888412.096992</v>
      </c>
      <c r="F18" s="147">
        <f>'RC-D'!F18</f>
        <v>25498506.640000004</v>
      </c>
      <c r="G18" s="147">
        <f>'RC-D'!G18</f>
        <v>110417816.901666</v>
      </c>
      <c r="H18" s="143">
        <f>'RC-D'!H18</f>
        <v>135916323.541666</v>
      </c>
      <c r="I18" s="147">
        <f>'RC-D'!I18</f>
        <v>940769.04</v>
      </c>
      <c r="J18" s="147">
        <f>'RC-D'!J18</f>
        <v>51987150.680978991</v>
      </c>
      <c r="K18" s="143">
        <f>'RC-D'!K18</f>
        <v>52927919.72097899</v>
      </c>
      <c r="L18" s="147">
        <f>'RC-D'!L18</f>
        <v>4435526.55</v>
      </c>
      <c r="M18" s="147">
        <f>'RC-D'!M18</f>
        <v>134959083.83374789</v>
      </c>
      <c r="N18" s="143">
        <f>'RC-D'!N18</f>
        <v>139394610.38374791</v>
      </c>
      <c r="O18" s="143">
        <f>'RC-D'!O18</f>
        <v>115248490.24000001</v>
      </c>
      <c r="P18" s="143">
        <f>'RC-D'!P18</f>
        <v>1286878775.5033853</v>
      </c>
      <c r="Q18" s="143">
        <f>'RC-D'!Q18</f>
        <v>1402127265.7433853</v>
      </c>
    </row>
    <row r="19" spans="1:17" x14ac:dyDescent="0.2">
      <c r="A19" s="150"/>
      <c r="B19" s="89" t="s">
        <v>8</v>
      </c>
      <c r="C19" s="144">
        <f>'RC-D'!C19</f>
        <v>4561154411.9541044</v>
      </c>
      <c r="D19" s="144">
        <f>'RC-D'!D19</f>
        <v>7588928197.1178961</v>
      </c>
      <c r="E19" s="143">
        <f>'RC-D'!E19</f>
        <v>12150082609.072001</v>
      </c>
      <c r="F19" s="144">
        <f>'RC-D'!F19</f>
        <v>1569326420.1814108</v>
      </c>
      <c r="G19" s="144">
        <f>'RC-D'!G19</f>
        <v>3717498615.3400497</v>
      </c>
      <c r="H19" s="143">
        <f>'RC-D'!H19</f>
        <v>5286825035.5214605</v>
      </c>
      <c r="I19" s="144">
        <f>'RC-D'!I19</f>
        <v>7709512988.6167021</v>
      </c>
      <c r="J19" s="144">
        <f>'RC-D'!J19</f>
        <v>8365890995.016326</v>
      </c>
      <c r="K19" s="143">
        <f>'RC-D'!K19</f>
        <v>16075403983.633028</v>
      </c>
      <c r="L19" s="144">
        <f>'RC-D'!L19</f>
        <v>2732013007.3422003</v>
      </c>
      <c r="M19" s="144">
        <f>'RC-D'!M19</f>
        <v>2664094130.60779</v>
      </c>
      <c r="N19" s="143">
        <f>'RC-D'!N19</f>
        <v>5396107137.9499903</v>
      </c>
      <c r="O19" s="143">
        <f>'RC-D'!O19</f>
        <v>16572006828.094425</v>
      </c>
      <c r="P19" s="143">
        <f>'RC-D'!P19</f>
        <v>22336411938.082012</v>
      </c>
      <c r="Q19" s="143">
        <f>'RC-D'!Q19</f>
        <v>38908418766.176437</v>
      </c>
    </row>
    <row r="20" spans="1:17" x14ac:dyDescent="0.2">
      <c r="B20" s="95" t="s">
        <v>259</v>
      </c>
      <c r="C20" s="147">
        <f>'RC-D'!C20</f>
        <v>4008822868.7141042</v>
      </c>
      <c r="D20" s="147">
        <f>'RC-D'!D20</f>
        <v>3605447252.5813498</v>
      </c>
      <c r="E20" s="143">
        <f>'RC-D'!E20</f>
        <v>7614270121.295454</v>
      </c>
      <c r="F20" s="147">
        <f>'RC-D'!F20</f>
        <v>1317709347.8314109</v>
      </c>
      <c r="G20" s="147">
        <f>'RC-D'!G20</f>
        <v>2521961865.7013321</v>
      </c>
      <c r="H20" s="143">
        <f>'RC-D'!H20</f>
        <v>3839671213.532743</v>
      </c>
      <c r="I20" s="147">
        <f>'RC-D'!I20</f>
        <v>6156369623.0026121</v>
      </c>
      <c r="J20" s="147">
        <f>'RC-D'!J20</f>
        <v>6098589318.638505</v>
      </c>
      <c r="K20" s="143">
        <f>'RC-D'!K20</f>
        <v>12254958941.641117</v>
      </c>
      <c r="L20" s="147">
        <f>'RC-D'!L20</f>
        <v>2110569478.7721</v>
      </c>
      <c r="M20" s="147">
        <f>'RC-D'!M20</f>
        <v>1874108262.3484578</v>
      </c>
      <c r="N20" s="143">
        <f>'RC-D'!N20</f>
        <v>3984677741.1205578</v>
      </c>
      <c r="O20" s="143">
        <f>'RC-D'!O20</f>
        <v>13593471318.320221</v>
      </c>
      <c r="P20" s="143">
        <f>'RC-D'!P20</f>
        <v>14100106699.269646</v>
      </c>
      <c r="Q20" s="143">
        <f>'RC-D'!Q20</f>
        <v>27693578017.589867</v>
      </c>
    </row>
    <row r="21" spans="1:17" x14ac:dyDescent="0.2">
      <c r="B21" s="95" t="s">
        <v>260</v>
      </c>
      <c r="C21" s="147">
        <f>'RC-D'!C21</f>
        <v>552331543.2399981</v>
      </c>
      <c r="D21" s="147">
        <f>'RC-D'!D21</f>
        <v>3983480944.5365448</v>
      </c>
      <c r="E21" s="143">
        <f>'RC-D'!E21</f>
        <v>4535812487.7765427</v>
      </c>
      <c r="F21" s="147">
        <f>'RC-D'!F21</f>
        <v>251617072.34999999</v>
      </c>
      <c r="G21" s="147">
        <f>'RC-D'!G21</f>
        <v>1195536749.6387169</v>
      </c>
      <c r="H21" s="143">
        <f>'RC-D'!H21</f>
        <v>1447153821.9887168</v>
      </c>
      <c r="I21" s="147">
        <f>'RC-D'!I21</f>
        <v>1553143365.6140978</v>
      </c>
      <c r="J21" s="147">
        <f>'RC-D'!J21</f>
        <v>2267301676.3778124</v>
      </c>
      <c r="K21" s="143">
        <f>'RC-D'!K21</f>
        <v>3820445041.9919105</v>
      </c>
      <c r="L21" s="147">
        <f>'RC-D'!L21</f>
        <v>621443528.57009995</v>
      </c>
      <c r="M21" s="147">
        <f>'RC-D'!M21</f>
        <v>789985868.2593354</v>
      </c>
      <c r="N21" s="143">
        <f>'RC-D'!N21</f>
        <v>1411429396.8294353</v>
      </c>
      <c r="O21" s="143">
        <f>'RC-D'!O21</f>
        <v>2978535509.7741981</v>
      </c>
      <c r="P21" s="143">
        <f>'RC-D'!P21</f>
        <v>8236305238.8124027</v>
      </c>
      <c r="Q21" s="143">
        <f>'RC-D'!Q21</f>
        <v>11214840748.586601</v>
      </c>
    </row>
    <row r="22" spans="1:17" x14ac:dyDescent="0.2">
      <c r="B22" s="96" t="s">
        <v>261</v>
      </c>
      <c r="C22" s="148">
        <f>'RC-D'!C22</f>
        <v>11414407510.300304</v>
      </c>
      <c r="D22" s="148">
        <f>'RC-D'!D22</f>
        <v>12363219354.78664</v>
      </c>
      <c r="E22" s="143">
        <f>'RC-D'!E22</f>
        <v>23777626865.086945</v>
      </c>
      <c r="F22" s="148">
        <f>'RC-D'!F22</f>
        <v>5924491910.2114077</v>
      </c>
      <c r="G22" s="148">
        <f>'RC-D'!G22</f>
        <v>5661747993.1149168</v>
      </c>
      <c r="H22" s="143">
        <f>'RC-D'!H22</f>
        <v>11586239903.326324</v>
      </c>
      <c r="I22" s="148">
        <f>'RC-D'!I22</f>
        <v>12692019460.961599</v>
      </c>
      <c r="J22" s="148">
        <f>'RC-D'!J22</f>
        <v>9640917907.6157398</v>
      </c>
      <c r="K22" s="143">
        <f>'RC-D'!K22</f>
        <v>22332937368.577339</v>
      </c>
      <c r="L22" s="148">
        <f>'RC-D'!L22</f>
        <v>5352988490.9087009</v>
      </c>
      <c r="M22" s="148">
        <f>'RC-D'!M22</f>
        <v>3209892343.6185703</v>
      </c>
      <c r="N22" s="143">
        <f>'RC-D'!N22</f>
        <v>8562880834.5272713</v>
      </c>
      <c r="O22" s="143">
        <f>'RC-D'!O22</f>
        <v>35383907372.382027</v>
      </c>
      <c r="P22" s="143">
        <f>'RC-D'!P22</f>
        <v>30875777599.135818</v>
      </c>
      <c r="Q22" s="143">
        <f>'RC-D'!Q22</f>
        <v>66259684971.517845</v>
      </c>
    </row>
    <row r="23" spans="1:17" x14ac:dyDescent="0.2">
      <c r="B23" s="151" t="s">
        <v>26</v>
      </c>
      <c r="C23" s="152">
        <f>'RC-D'!C23</f>
        <v>11897406683.034803</v>
      </c>
      <c r="D23" s="152">
        <f>'RC-D'!D23</f>
        <v>13408655683.095926</v>
      </c>
      <c r="E23" s="152">
        <f>'RC-D'!E23</f>
        <v>25306062366.13073</v>
      </c>
      <c r="F23" s="152">
        <f>'RC-D'!F23</f>
        <v>6238208632.0014057</v>
      </c>
      <c r="G23" s="152">
        <f>'RC-D'!G23</f>
        <v>5876502492.4431534</v>
      </c>
      <c r="H23" s="152">
        <f>'RC-D'!H23</f>
        <v>12114711124.444559</v>
      </c>
      <c r="I23" s="152">
        <f>'RC-D'!I23</f>
        <v>13984837901.840105</v>
      </c>
      <c r="J23" s="152">
        <f>'RC-D'!J23</f>
        <v>10349468588.165583</v>
      </c>
      <c r="K23" s="152">
        <f>'RC-D'!K23</f>
        <v>24334306490.005688</v>
      </c>
      <c r="L23" s="152">
        <f>'RC-D'!L23</f>
        <v>10757122461.553354</v>
      </c>
      <c r="M23" s="152">
        <f>'RC-D'!M23</f>
        <v>3384656882.0286694</v>
      </c>
      <c r="N23" s="152">
        <f>'RC-D'!N23</f>
        <v>14141779343.582024</v>
      </c>
      <c r="O23" s="152">
        <f>'RC-D'!O23</f>
        <v>42877575678.429688</v>
      </c>
      <c r="P23" s="152">
        <f>'RC-D'!P23</f>
        <v>33019283645.733368</v>
      </c>
      <c r="Q23" s="152">
        <f>'RC-D'!Q23</f>
        <v>75896859324.163055</v>
      </c>
    </row>
  </sheetData>
  <mergeCells count="7">
    <mergeCell ref="O4:Q4"/>
    <mergeCell ref="A4:A5"/>
    <mergeCell ref="B4:B5"/>
    <mergeCell ref="C4:E4"/>
    <mergeCell ref="F4:H4"/>
    <mergeCell ref="I4:K4"/>
    <mergeCell ref="L4:N4"/>
  </mergeCells>
  <pageMargins left="0.25" right="0.25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50"/>
  </sheetPr>
  <dimension ref="A1:AB53"/>
  <sheetViews>
    <sheetView view="pageBreakPreview" zoomScaleNormal="115" zoomScaleSheetLayoutView="100" workbookViewId="0">
      <selection activeCell="A3" sqref="A3"/>
    </sheetView>
  </sheetViews>
  <sheetFormatPr defaultColWidth="8.7109375" defaultRowHeight="12.75" x14ac:dyDescent="0.2"/>
  <cols>
    <col min="1" max="1" width="59.7109375" style="104" customWidth="1"/>
    <col min="2" max="2" width="18.140625" style="104" bestFit="1" customWidth="1"/>
    <col min="3" max="4" width="9.85546875" style="104" bestFit="1" customWidth="1"/>
    <col min="5" max="7" width="8.85546875" style="104" bestFit="1" customWidth="1"/>
    <col min="8" max="13" width="8.7109375" style="104"/>
    <col min="14" max="16" width="8.85546875" style="104" bestFit="1" customWidth="1"/>
    <col min="17" max="19" width="9.85546875" style="104" bestFit="1" customWidth="1"/>
    <col min="20" max="28" width="8.85546875" style="104" bestFit="1" customWidth="1"/>
    <col min="29" max="16384" width="8.7109375" style="104"/>
  </cols>
  <sheetData>
    <row r="1" spans="1:28" x14ac:dyDescent="0.2">
      <c r="A1" s="107" t="s">
        <v>211</v>
      </c>
    </row>
    <row r="2" spans="1:28" x14ac:dyDescent="0.2">
      <c r="A2" s="66"/>
    </row>
    <row r="3" spans="1:28" x14ac:dyDescent="0.2">
      <c r="A3" s="66">
        <f>BS!B3</f>
        <v>46234</v>
      </c>
    </row>
    <row r="4" spans="1:28" x14ac:dyDescent="0.2">
      <c r="A4" s="160" t="s">
        <v>262</v>
      </c>
    </row>
    <row r="5" spans="1:28" ht="87" customHeight="1" x14ac:dyDescent="0.2">
      <c r="A5" s="218" t="s">
        <v>210</v>
      </c>
      <c r="B5" s="219" t="s">
        <v>183</v>
      </c>
      <c r="C5" s="219"/>
      <c r="D5" s="219"/>
      <c r="E5" s="219" t="s">
        <v>184</v>
      </c>
      <c r="F5" s="219"/>
      <c r="G5" s="219"/>
      <c r="H5" s="219" t="s">
        <v>185</v>
      </c>
      <c r="I5" s="219"/>
      <c r="J5" s="219"/>
      <c r="K5" s="219" t="s">
        <v>186</v>
      </c>
      <c r="L5" s="219"/>
      <c r="M5" s="219"/>
      <c r="N5" s="219" t="s">
        <v>187</v>
      </c>
      <c r="O5" s="219"/>
      <c r="P5" s="219"/>
      <c r="Q5" s="217" t="s">
        <v>188</v>
      </c>
      <c r="R5" s="217"/>
      <c r="S5" s="217"/>
      <c r="T5" s="217" t="s">
        <v>189</v>
      </c>
      <c r="U5" s="217"/>
      <c r="V5" s="217"/>
      <c r="W5" s="217" t="s">
        <v>190</v>
      </c>
      <c r="X5" s="217"/>
      <c r="Y5" s="217"/>
      <c r="Z5" s="217" t="s">
        <v>191</v>
      </c>
      <c r="AA5" s="217"/>
      <c r="AB5" s="217"/>
    </row>
    <row r="6" spans="1:28" x14ac:dyDescent="0.2">
      <c r="A6" s="218"/>
      <c r="B6" s="105" t="s">
        <v>22</v>
      </c>
      <c r="C6" s="105" t="s">
        <v>23</v>
      </c>
      <c r="D6" s="105" t="s">
        <v>66</v>
      </c>
      <c r="E6" s="105" t="s">
        <v>22</v>
      </c>
      <c r="F6" s="105" t="s">
        <v>23</v>
      </c>
      <c r="G6" s="105" t="s">
        <v>66</v>
      </c>
      <c r="H6" s="105" t="s">
        <v>22</v>
      </c>
      <c r="I6" s="105" t="s">
        <v>23</v>
      </c>
      <c r="J6" s="105" t="s">
        <v>66</v>
      </c>
      <c r="K6" s="105" t="s">
        <v>22</v>
      </c>
      <c r="L6" s="105" t="s">
        <v>23</v>
      </c>
      <c r="M6" s="105" t="s">
        <v>66</v>
      </c>
      <c r="N6" s="105" t="s">
        <v>22</v>
      </c>
      <c r="O6" s="105" t="s">
        <v>23</v>
      </c>
      <c r="P6" s="105" t="s">
        <v>66</v>
      </c>
      <c r="Q6" s="105" t="s">
        <v>22</v>
      </c>
      <c r="R6" s="105" t="s">
        <v>23</v>
      </c>
      <c r="S6" s="105" t="s">
        <v>66</v>
      </c>
      <c r="T6" s="105" t="s">
        <v>22</v>
      </c>
      <c r="U6" s="105" t="s">
        <v>23</v>
      </c>
      <c r="V6" s="105" t="s">
        <v>66</v>
      </c>
      <c r="W6" s="105" t="s">
        <v>22</v>
      </c>
      <c r="X6" s="105" t="s">
        <v>23</v>
      </c>
      <c r="Y6" s="105" t="s">
        <v>66</v>
      </c>
      <c r="Z6" s="105" t="s">
        <v>22</v>
      </c>
      <c r="AA6" s="105" t="s">
        <v>23</v>
      </c>
      <c r="AB6" s="105" t="s">
        <v>66</v>
      </c>
    </row>
    <row r="7" spans="1:28" x14ac:dyDescent="0.2">
      <c r="A7" s="100" t="s">
        <v>265</v>
      </c>
      <c r="B7" s="153">
        <v>840345473.75040007</v>
      </c>
      <c r="C7" s="153">
        <v>1442504.921604</v>
      </c>
      <c r="D7" s="153">
        <v>841787978.6720041</v>
      </c>
      <c r="E7" s="154">
        <v>0</v>
      </c>
      <c r="F7" s="154">
        <v>2179.7004344299999</v>
      </c>
      <c r="G7" s="154">
        <v>2179.7004344299999</v>
      </c>
      <c r="H7" s="106">
        <v>8.2767800000000002E-2</v>
      </c>
      <c r="I7" s="102">
        <v>8.5673700000000005E-2</v>
      </c>
      <c r="J7" s="106">
        <v>8.2772799999999994E-2</v>
      </c>
      <c r="K7" s="103">
        <v>0.63706700000000005</v>
      </c>
      <c r="L7" s="103">
        <v>4.2200899999999999</v>
      </c>
      <c r="M7" s="103">
        <v>0.64315699999999998</v>
      </c>
      <c r="N7" s="157">
        <v>0</v>
      </c>
      <c r="O7" s="157">
        <v>0</v>
      </c>
      <c r="P7" s="157">
        <v>0</v>
      </c>
      <c r="Q7" s="157">
        <v>840345473.75040007</v>
      </c>
      <c r="R7" s="157">
        <v>1442504.921604</v>
      </c>
      <c r="S7" s="157">
        <v>841787978.6720041</v>
      </c>
      <c r="T7" s="157">
        <v>0</v>
      </c>
      <c r="U7" s="157">
        <v>0</v>
      </c>
      <c r="V7" s="157">
        <v>0</v>
      </c>
      <c r="W7" s="157">
        <v>0</v>
      </c>
      <c r="X7" s="157">
        <v>0</v>
      </c>
      <c r="Y7" s="157">
        <v>0</v>
      </c>
      <c r="Z7" s="157">
        <v>0</v>
      </c>
      <c r="AA7" s="157">
        <v>0</v>
      </c>
      <c r="AB7" s="157">
        <v>0</v>
      </c>
    </row>
    <row r="8" spans="1:28" x14ac:dyDescent="0.2">
      <c r="A8" s="99" t="s">
        <v>82</v>
      </c>
      <c r="B8" s="153">
        <v>7975754.1436000001</v>
      </c>
      <c r="C8" s="153">
        <v>35210478.12488576</v>
      </c>
      <c r="D8" s="153">
        <v>43186232.268485762</v>
      </c>
      <c r="E8" s="154">
        <v>177426.47754277001</v>
      </c>
      <c r="F8" s="154">
        <v>514324.00204623002</v>
      </c>
      <c r="G8" s="154">
        <v>691750.479589</v>
      </c>
      <c r="H8" s="106">
        <v>0.17072799999999999</v>
      </c>
      <c r="I8" s="102">
        <v>9.2161704487093918E-2</v>
      </c>
      <c r="J8" s="106">
        <v>0.106475</v>
      </c>
      <c r="K8" s="103">
        <v>45.735700000000001</v>
      </c>
      <c r="L8" s="103">
        <v>51.243511987379229</v>
      </c>
      <c r="M8" s="103">
        <v>50.24</v>
      </c>
      <c r="N8" s="157">
        <v>39658.67</v>
      </c>
      <c r="O8" s="157">
        <v>0</v>
      </c>
      <c r="P8" s="157">
        <v>39658.67</v>
      </c>
      <c r="Q8" s="157">
        <v>7597748.2136000004</v>
      </c>
      <c r="R8" s="157">
        <v>35210478.12488576</v>
      </c>
      <c r="S8" s="157">
        <v>42808226.338485762</v>
      </c>
      <c r="T8" s="157">
        <v>318420.55</v>
      </c>
      <c r="U8" s="157">
        <v>0</v>
      </c>
      <c r="V8" s="157">
        <v>318420.55</v>
      </c>
      <c r="W8" s="157">
        <v>59585.38</v>
      </c>
      <c r="X8" s="157">
        <v>0</v>
      </c>
      <c r="Y8" s="157">
        <v>59585.38</v>
      </c>
      <c r="Z8" s="157">
        <v>0</v>
      </c>
      <c r="AA8" s="157">
        <v>0</v>
      </c>
      <c r="AB8" s="157">
        <v>0</v>
      </c>
    </row>
    <row r="9" spans="1:28" x14ac:dyDescent="0.2">
      <c r="A9" s="99" t="s">
        <v>83</v>
      </c>
      <c r="B9" s="153">
        <v>1061239752.8212523</v>
      </c>
      <c r="C9" s="153">
        <v>347007910.418028</v>
      </c>
      <c r="D9" s="153">
        <v>1408247663.2392802</v>
      </c>
      <c r="E9" s="154">
        <v>2479395.12039926</v>
      </c>
      <c r="F9" s="154">
        <v>842823.92049980001</v>
      </c>
      <c r="G9" s="154">
        <v>3322219.0408990597</v>
      </c>
      <c r="H9" s="106">
        <v>0.115554</v>
      </c>
      <c r="I9" s="102">
        <v>0.1078808724494669</v>
      </c>
      <c r="J9" s="106">
        <v>0.113673</v>
      </c>
      <c r="K9" s="103">
        <v>23.6738</v>
      </c>
      <c r="L9" s="103">
        <v>46.038755217884308</v>
      </c>
      <c r="M9" s="103">
        <v>29.124500000000001</v>
      </c>
      <c r="N9" s="157">
        <v>633621.55000000005</v>
      </c>
      <c r="O9" s="157">
        <v>375309.63</v>
      </c>
      <c r="P9" s="157">
        <v>1008931.18</v>
      </c>
      <c r="Q9" s="157">
        <v>1055894542.0887524</v>
      </c>
      <c r="R9" s="157">
        <v>343656029.92292804</v>
      </c>
      <c r="S9" s="157">
        <v>1399550572.0116801</v>
      </c>
      <c r="T9" s="157">
        <v>2126426.0839</v>
      </c>
      <c r="U9" s="157">
        <v>2974357.77069999</v>
      </c>
      <c r="V9" s="157">
        <v>5100783.85459999</v>
      </c>
      <c r="W9" s="157">
        <v>2213588.9747000001</v>
      </c>
      <c r="X9" s="157">
        <v>319593.2144</v>
      </c>
      <c r="Y9" s="157">
        <v>2533182.1891000001</v>
      </c>
      <c r="Z9" s="157">
        <v>1005195.6739000001</v>
      </c>
      <c r="AA9" s="157">
        <v>57929.51</v>
      </c>
      <c r="AB9" s="157">
        <v>1063125.1839000001</v>
      </c>
    </row>
    <row r="10" spans="1:28" x14ac:dyDescent="0.2">
      <c r="A10" s="99" t="s">
        <v>192</v>
      </c>
      <c r="B10" s="153">
        <v>284415113.76496595</v>
      </c>
      <c r="C10" s="153">
        <v>3856590.6568999998</v>
      </c>
      <c r="D10" s="153">
        <v>288271704.42186594</v>
      </c>
      <c r="E10" s="154">
        <v>932484.76147000003</v>
      </c>
      <c r="F10" s="154">
        <v>9727.8937000000005</v>
      </c>
      <c r="G10" s="154">
        <v>942212.65517000004</v>
      </c>
      <c r="H10" s="106">
        <v>0.14249899999999999</v>
      </c>
      <c r="I10" s="102">
        <v>9.4320699999999993E-2</v>
      </c>
      <c r="J10" s="106">
        <v>0.14189399999999999</v>
      </c>
      <c r="K10" s="103">
        <v>26.4894</v>
      </c>
      <c r="L10" s="103">
        <v>87.972300000000004</v>
      </c>
      <c r="M10" s="103">
        <v>27.315000000000001</v>
      </c>
      <c r="N10" s="157">
        <v>63.02</v>
      </c>
      <c r="O10" s="157">
        <v>0</v>
      </c>
      <c r="P10" s="157">
        <v>63.02</v>
      </c>
      <c r="Q10" s="157">
        <v>284410647.67496598</v>
      </c>
      <c r="R10" s="157">
        <v>3856590.6568999998</v>
      </c>
      <c r="S10" s="157">
        <v>288267238.33186597</v>
      </c>
      <c r="T10" s="157">
        <v>4403.07</v>
      </c>
      <c r="U10" s="157">
        <v>0</v>
      </c>
      <c r="V10" s="157">
        <v>4403.07</v>
      </c>
      <c r="W10" s="157">
        <v>63.02</v>
      </c>
      <c r="X10" s="157">
        <v>0</v>
      </c>
      <c r="Y10" s="157">
        <v>63.02</v>
      </c>
      <c r="Z10" s="157">
        <v>0</v>
      </c>
      <c r="AA10" s="157">
        <v>0</v>
      </c>
      <c r="AB10" s="157">
        <v>0</v>
      </c>
    </row>
    <row r="11" spans="1:28" x14ac:dyDescent="0.2">
      <c r="A11" s="99" t="s">
        <v>84</v>
      </c>
      <c r="B11" s="153">
        <v>261985134.41327444</v>
      </c>
      <c r="C11" s="153">
        <v>4827678351.7368784</v>
      </c>
      <c r="D11" s="153">
        <v>5089663486.1501532</v>
      </c>
      <c r="E11" s="154">
        <v>17167398.145769261</v>
      </c>
      <c r="F11" s="154">
        <v>25697897.055829275</v>
      </c>
      <c r="G11" s="154">
        <v>42865295.20159854</v>
      </c>
      <c r="H11" s="106">
        <v>0.135435</v>
      </c>
      <c r="I11" s="102">
        <v>0.10746535190368657</v>
      </c>
      <c r="J11" s="106">
        <v>0.108834</v>
      </c>
      <c r="K11" s="103">
        <v>45.5045</v>
      </c>
      <c r="L11" s="103">
        <v>37.435318155158811</v>
      </c>
      <c r="M11" s="103">
        <v>37.818399999999997</v>
      </c>
      <c r="N11" s="157">
        <v>21251133.41</v>
      </c>
      <c r="O11" s="157">
        <v>75250004.790100351</v>
      </c>
      <c r="P11" s="157">
        <v>96501138.200100347</v>
      </c>
      <c r="Q11" s="157">
        <v>228075192.98835343</v>
      </c>
      <c r="R11" s="157">
        <v>4430594227.3031778</v>
      </c>
      <c r="S11" s="157">
        <v>4658669420.2915306</v>
      </c>
      <c r="T11" s="157">
        <v>4162927.7186216004</v>
      </c>
      <c r="U11" s="157">
        <v>292694438.80575204</v>
      </c>
      <c r="V11" s="157">
        <v>296857366.52437365</v>
      </c>
      <c r="W11" s="157">
        <v>29747013.706299398</v>
      </c>
      <c r="X11" s="157">
        <v>98065871.017949343</v>
      </c>
      <c r="Y11" s="157">
        <v>127812884.72424874</v>
      </c>
      <c r="Z11" s="157">
        <v>0</v>
      </c>
      <c r="AA11" s="157">
        <v>6323814.6100000003</v>
      </c>
      <c r="AB11" s="157">
        <v>6323814.6100000003</v>
      </c>
    </row>
    <row r="12" spans="1:28" x14ac:dyDescent="0.2">
      <c r="A12" s="99" t="s">
        <v>85</v>
      </c>
      <c r="B12" s="153">
        <v>644507916.72283113</v>
      </c>
      <c r="C12" s="153">
        <v>3862591926.0854998</v>
      </c>
      <c r="D12" s="153">
        <v>4507099842.8083305</v>
      </c>
      <c r="E12" s="154">
        <v>5183421.4647027291</v>
      </c>
      <c r="F12" s="154">
        <v>23090185.671401709</v>
      </c>
      <c r="G12" s="154">
        <v>28273607.136104438</v>
      </c>
      <c r="H12" s="106">
        <v>0.12893499999999999</v>
      </c>
      <c r="I12" s="102">
        <v>8.9519685994952677E-2</v>
      </c>
      <c r="J12" s="106">
        <v>9.5025399999999996E-2</v>
      </c>
      <c r="K12" s="103">
        <v>95.202699999999993</v>
      </c>
      <c r="L12" s="103">
        <v>112.42451089705781</v>
      </c>
      <c r="M12" s="103">
        <v>109.91500000000001</v>
      </c>
      <c r="N12" s="157">
        <v>9661466.615199998</v>
      </c>
      <c r="O12" s="157">
        <v>52373736.502631992</v>
      </c>
      <c r="P12" s="157">
        <v>62035203.11783199</v>
      </c>
      <c r="Q12" s="157">
        <v>605955639.93371677</v>
      </c>
      <c r="R12" s="157">
        <v>3607093136.5396094</v>
      </c>
      <c r="S12" s="157">
        <v>4213048776.4733257</v>
      </c>
      <c r="T12" s="157">
        <v>16891915.4739144</v>
      </c>
      <c r="U12" s="157">
        <v>191865673.55902255</v>
      </c>
      <c r="V12" s="157">
        <v>208757589.03293693</v>
      </c>
      <c r="W12" s="157">
        <v>19019403.227899998</v>
      </c>
      <c r="X12" s="157">
        <v>61568717.156767994</v>
      </c>
      <c r="Y12" s="157">
        <v>80588120.384667993</v>
      </c>
      <c r="Z12" s="157">
        <v>2640958.0872999998</v>
      </c>
      <c r="AA12" s="157">
        <v>2064398.8301000001</v>
      </c>
      <c r="AB12" s="157">
        <v>4705356.9173999997</v>
      </c>
    </row>
    <row r="13" spans="1:28" x14ac:dyDescent="0.2">
      <c r="A13" s="99" t="s">
        <v>86</v>
      </c>
      <c r="B13" s="153">
        <v>689968195.99870312</v>
      </c>
      <c r="C13" s="153">
        <v>514977173.93920982</v>
      </c>
      <c r="D13" s="153">
        <v>1204945369.9379129</v>
      </c>
      <c r="E13" s="154">
        <v>21895549.089931432</v>
      </c>
      <c r="F13" s="154">
        <v>12490395.019919131</v>
      </c>
      <c r="G13" s="154">
        <v>34385944.109850563</v>
      </c>
      <c r="H13" s="106">
        <v>0.141041</v>
      </c>
      <c r="I13" s="102">
        <v>9.3551342569326207E-2</v>
      </c>
      <c r="J13" s="106">
        <v>0.120563</v>
      </c>
      <c r="K13" s="103">
        <v>40.034300000000002</v>
      </c>
      <c r="L13" s="103">
        <v>61.975691078696819</v>
      </c>
      <c r="M13" s="103">
        <v>49.413899999999998</v>
      </c>
      <c r="N13" s="157">
        <v>30588690.0878</v>
      </c>
      <c r="O13" s="157">
        <v>16427437.617256001</v>
      </c>
      <c r="P13" s="157">
        <v>47016127.705055997</v>
      </c>
      <c r="Q13" s="157">
        <v>573580835.57635355</v>
      </c>
      <c r="R13" s="157">
        <v>465951339.58495486</v>
      </c>
      <c r="S13" s="157">
        <v>1039532175.1613084</v>
      </c>
      <c r="T13" s="157">
        <v>69677867.633570418</v>
      </c>
      <c r="U13" s="157">
        <v>24335404.442698941</v>
      </c>
      <c r="V13" s="157">
        <v>94013272.076269358</v>
      </c>
      <c r="W13" s="157">
        <v>46088281.62877918</v>
      </c>
      <c r="X13" s="157">
        <v>24690429.911556005</v>
      </c>
      <c r="Y13" s="157">
        <v>70778711.540335178</v>
      </c>
      <c r="Z13" s="157">
        <v>621211.16</v>
      </c>
      <c r="AA13" s="157">
        <v>0</v>
      </c>
      <c r="AB13" s="157">
        <v>621211.16</v>
      </c>
    </row>
    <row r="14" spans="1:28" x14ac:dyDescent="0.2">
      <c r="A14" s="99" t="s">
        <v>87</v>
      </c>
      <c r="B14" s="153">
        <v>720645166.75762796</v>
      </c>
      <c r="C14" s="153">
        <v>1384093348.5442884</v>
      </c>
      <c r="D14" s="153">
        <v>2104738515.3019164</v>
      </c>
      <c r="E14" s="154">
        <v>30173759.743214339</v>
      </c>
      <c r="F14" s="154">
        <v>8412960.2423787918</v>
      </c>
      <c r="G14" s="154">
        <v>38586719.985593133</v>
      </c>
      <c r="H14" s="106">
        <v>0.137235</v>
      </c>
      <c r="I14" s="102">
        <v>9.5585221720545788E-2</v>
      </c>
      <c r="J14" s="106">
        <v>0.11013199999999999</v>
      </c>
      <c r="K14" s="103">
        <v>62.974600000000002</v>
      </c>
      <c r="L14" s="103">
        <v>67.475512259081796</v>
      </c>
      <c r="M14" s="103">
        <v>65.889499999999998</v>
      </c>
      <c r="N14" s="157">
        <v>15801154.621268012</v>
      </c>
      <c r="O14" s="157">
        <v>18805173.861892</v>
      </c>
      <c r="P14" s="157">
        <v>34606328.483160011</v>
      </c>
      <c r="Q14" s="157">
        <v>583500146.23346782</v>
      </c>
      <c r="R14" s="157">
        <v>1317891362.5819783</v>
      </c>
      <c r="S14" s="157">
        <v>1901391508.8154461</v>
      </c>
      <c r="T14" s="157">
        <v>25805921.254200004</v>
      </c>
      <c r="U14" s="157">
        <v>30361951.775618002</v>
      </c>
      <c r="V14" s="157">
        <v>56167873.029818006</v>
      </c>
      <c r="W14" s="157">
        <v>110763384.74996018</v>
      </c>
      <c r="X14" s="157">
        <v>34050674.801491998</v>
      </c>
      <c r="Y14" s="157">
        <v>144814059.55145219</v>
      </c>
      <c r="Z14" s="157">
        <v>575714.52</v>
      </c>
      <c r="AA14" s="157">
        <v>1789359.3851999999</v>
      </c>
      <c r="AB14" s="157">
        <v>2365073.9051999999</v>
      </c>
    </row>
    <row r="15" spans="1:28" x14ac:dyDescent="0.2">
      <c r="A15" s="99" t="s">
        <v>193</v>
      </c>
      <c r="B15" s="153">
        <v>1604449060.5876381</v>
      </c>
      <c r="C15" s="153">
        <v>1279305850.0723631</v>
      </c>
      <c r="D15" s="153">
        <v>2883754910.6600013</v>
      </c>
      <c r="E15" s="154">
        <v>26236420.916224331</v>
      </c>
      <c r="F15" s="154">
        <v>6798143.714617651</v>
      </c>
      <c r="G15" s="154">
        <v>33034564.630841982</v>
      </c>
      <c r="H15" s="106">
        <v>0.13065499999999999</v>
      </c>
      <c r="I15" s="102">
        <v>8.3606914434832605E-2</v>
      </c>
      <c r="J15" s="106">
        <v>0.109473</v>
      </c>
      <c r="K15" s="103">
        <v>52.5154</v>
      </c>
      <c r="L15" s="103">
        <v>62.95749714201537</v>
      </c>
      <c r="M15" s="103">
        <v>56.821800000000003</v>
      </c>
      <c r="N15" s="157">
        <v>25603377.185025472</v>
      </c>
      <c r="O15" s="157">
        <v>29998754.056448162</v>
      </c>
      <c r="P15" s="157">
        <v>55602131.24147363</v>
      </c>
      <c r="Q15" s="157">
        <v>1521681906.3823564</v>
      </c>
      <c r="R15" s="157">
        <v>1182353412.3273692</v>
      </c>
      <c r="S15" s="157">
        <v>2704035318.7097254</v>
      </c>
      <c r="T15" s="157">
        <v>57867638.67153661</v>
      </c>
      <c r="U15" s="157">
        <v>87096825.574919999</v>
      </c>
      <c r="V15" s="157">
        <v>144964464.24645662</v>
      </c>
      <c r="W15" s="157">
        <v>23603265.413045119</v>
      </c>
      <c r="X15" s="157">
        <v>9592499.0965741593</v>
      </c>
      <c r="Y15" s="157">
        <v>33195764.509619281</v>
      </c>
      <c r="Z15" s="157">
        <v>1296250.1207000001</v>
      </c>
      <c r="AA15" s="157">
        <v>263113.0735</v>
      </c>
      <c r="AB15" s="157">
        <v>1559363.1942</v>
      </c>
    </row>
    <row r="16" spans="1:28" x14ac:dyDescent="0.2">
      <c r="A16" s="99" t="s">
        <v>88</v>
      </c>
      <c r="B16" s="153">
        <v>1053075293.0601244</v>
      </c>
      <c r="C16" s="153">
        <v>793053227.7616415</v>
      </c>
      <c r="D16" s="153">
        <v>1846128520.8217659</v>
      </c>
      <c r="E16" s="154">
        <v>17377091.832111582</v>
      </c>
      <c r="F16" s="154">
        <v>53489878.191418283</v>
      </c>
      <c r="G16" s="154">
        <v>70866970.023529857</v>
      </c>
      <c r="H16" s="106">
        <v>0.130602</v>
      </c>
      <c r="I16" s="102">
        <v>8.8414505218843309E-2</v>
      </c>
      <c r="J16" s="106">
        <v>0.11244899999999999</v>
      </c>
      <c r="K16" s="103">
        <v>61.323500000000003</v>
      </c>
      <c r="L16" s="103">
        <v>86.113377350556959</v>
      </c>
      <c r="M16" s="103">
        <v>71.814099999999996</v>
      </c>
      <c r="N16" s="157">
        <v>14897306.72862523</v>
      </c>
      <c r="O16" s="157">
        <v>17605401.095826399</v>
      </c>
      <c r="P16" s="157">
        <v>32502707.824451629</v>
      </c>
      <c r="Q16" s="157">
        <v>979609854.04595816</v>
      </c>
      <c r="R16" s="157">
        <v>575027729.59329987</v>
      </c>
      <c r="S16" s="157">
        <v>1554637583.6392579</v>
      </c>
      <c r="T16" s="157">
        <v>54785170.428802684</v>
      </c>
      <c r="U16" s="157">
        <v>127094403.47921529</v>
      </c>
      <c r="V16" s="157">
        <v>181879573.90801799</v>
      </c>
      <c r="W16" s="157">
        <v>12996285.72676344</v>
      </c>
      <c r="X16" s="157">
        <v>90450037.496026397</v>
      </c>
      <c r="Y16" s="157">
        <v>103446323.22278984</v>
      </c>
      <c r="Z16" s="157">
        <v>5683982.8585999999</v>
      </c>
      <c r="AA16" s="157">
        <v>481057.19309999997</v>
      </c>
      <c r="AB16" s="157">
        <v>6165040.0516999997</v>
      </c>
    </row>
    <row r="17" spans="1:28" x14ac:dyDescent="0.2">
      <c r="A17" s="99" t="s">
        <v>194</v>
      </c>
      <c r="B17" s="153">
        <v>377156477.42296243</v>
      </c>
      <c r="C17" s="153">
        <v>605652694.1495322</v>
      </c>
      <c r="D17" s="153">
        <v>982809171.57249463</v>
      </c>
      <c r="E17" s="154">
        <v>5096194.3590175202</v>
      </c>
      <c r="F17" s="154">
        <v>6390590.7712712903</v>
      </c>
      <c r="G17" s="154">
        <v>11486785.13028881</v>
      </c>
      <c r="H17" s="106">
        <v>0.13284000000000001</v>
      </c>
      <c r="I17" s="102">
        <v>8.1787119399429925E-2</v>
      </c>
      <c r="J17" s="106">
        <v>0.10112400000000001</v>
      </c>
      <c r="K17" s="103">
        <v>55.938099999999999</v>
      </c>
      <c r="L17" s="103">
        <v>70.136836047955981</v>
      </c>
      <c r="M17" s="103">
        <v>64.587400000000002</v>
      </c>
      <c r="N17" s="157">
        <v>4849006.8728841497</v>
      </c>
      <c r="O17" s="157">
        <v>4537617.397748</v>
      </c>
      <c r="P17" s="157">
        <v>9386624.2706321497</v>
      </c>
      <c r="Q17" s="157">
        <v>359138444.35860974</v>
      </c>
      <c r="R17" s="157">
        <v>572229012.86498415</v>
      </c>
      <c r="S17" s="157">
        <v>931367457.22359395</v>
      </c>
      <c r="T17" s="157">
        <v>12624033.667498978</v>
      </c>
      <c r="U17" s="157">
        <v>27709598.617400002</v>
      </c>
      <c r="V17" s="157">
        <v>40333632.284898981</v>
      </c>
      <c r="W17" s="157">
        <v>5343165.6868537199</v>
      </c>
      <c r="X17" s="157">
        <v>5229534.0131480005</v>
      </c>
      <c r="Y17" s="157">
        <v>10572699.70000172</v>
      </c>
      <c r="Z17" s="157">
        <v>50833.71</v>
      </c>
      <c r="AA17" s="157">
        <v>484548.65399999998</v>
      </c>
      <c r="AB17" s="157">
        <v>535382.36399999994</v>
      </c>
    </row>
    <row r="18" spans="1:28" x14ac:dyDescent="0.2">
      <c r="A18" s="99" t="s">
        <v>195</v>
      </c>
      <c r="B18" s="153">
        <v>294210285.89002836</v>
      </c>
      <c r="C18" s="153">
        <v>322643249.570512</v>
      </c>
      <c r="D18" s="153">
        <v>616853535.46054029</v>
      </c>
      <c r="E18" s="154">
        <v>3369122.7146915197</v>
      </c>
      <c r="F18" s="154">
        <v>930545.89778291993</v>
      </c>
      <c r="G18" s="154">
        <v>4299668.6124744397</v>
      </c>
      <c r="H18" s="106">
        <v>0.138876</v>
      </c>
      <c r="I18" s="102">
        <v>7.9926931453672065E-2</v>
      </c>
      <c r="J18" s="106">
        <v>0.106962</v>
      </c>
      <c r="K18" s="103">
        <v>48.755699999999997</v>
      </c>
      <c r="L18" s="103">
        <v>59.514901564013947</v>
      </c>
      <c r="M18" s="103">
        <v>53.889400000000002</v>
      </c>
      <c r="N18" s="157">
        <v>4050807.8989154194</v>
      </c>
      <c r="O18" s="157">
        <v>867681.28799999994</v>
      </c>
      <c r="P18" s="157">
        <v>4918489.1869154191</v>
      </c>
      <c r="Q18" s="157">
        <v>277818257.10210454</v>
      </c>
      <c r="R18" s="157">
        <v>258315606.30431199</v>
      </c>
      <c r="S18" s="157">
        <v>536133863.40641648</v>
      </c>
      <c r="T18" s="157">
        <v>11226329.33368423</v>
      </c>
      <c r="U18" s="157">
        <v>62935830.2667</v>
      </c>
      <c r="V18" s="157">
        <v>74162159.600384235</v>
      </c>
      <c r="W18" s="157">
        <v>4703935.3330395706</v>
      </c>
      <c r="X18" s="157">
        <v>1322766.2245</v>
      </c>
      <c r="Y18" s="157">
        <v>6026701.5575395711</v>
      </c>
      <c r="Z18" s="157">
        <v>461764.12119999999</v>
      </c>
      <c r="AA18" s="157">
        <v>69046.774999999994</v>
      </c>
      <c r="AB18" s="157">
        <v>530810.89619999996</v>
      </c>
    </row>
    <row r="19" spans="1:28" x14ac:dyDescent="0.2">
      <c r="A19" s="99" t="s">
        <v>89</v>
      </c>
      <c r="B19" s="153">
        <v>972587734.73135567</v>
      </c>
      <c r="C19" s="153">
        <v>1099598371.2307622</v>
      </c>
      <c r="D19" s="153">
        <v>2072186105.9621179</v>
      </c>
      <c r="E19" s="154">
        <v>23666137.067135632</v>
      </c>
      <c r="F19" s="154">
        <v>22937543.287202559</v>
      </c>
      <c r="G19" s="154">
        <v>46603680.354338191</v>
      </c>
      <c r="H19" s="106">
        <v>0.13854</v>
      </c>
      <c r="I19" s="102">
        <v>8.2517209350140244E-2</v>
      </c>
      <c r="J19" s="106">
        <v>0.10861700000000001</v>
      </c>
      <c r="K19" s="103">
        <v>63.633200000000002</v>
      </c>
      <c r="L19" s="103">
        <v>71.510936771105307</v>
      </c>
      <c r="M19" s="103">
        <v>67.688699999999997</v>
      </c>
      <c r="N19" s="157">
        <v>27063630.773329861</v>
      </c>
      <c r="O19" s="157">
        <v>53123469.5207197</v>
      </c>
      <c r="P19" s="157">
        <v>80187100.294049561</v>
      </c>
      <c r="Q19" s="157">
        <v>886284176.6630646</v>
      </c>
      <c r="R19" s="157">
        <v>947099200.36511278</v>
      </c>
      <c r="S19" s="157">
        <v>1833383377.028177</v>
      </c>
      <c r="T19" s="157">
        <v>45338622.388905779</v>
      </c>
      <c r="U19" s="157">
        <v>82405711.758869767</v>
      </c>
      <c r="V19" s="157">
        <v>127744334.14777555</v>
      </c>
      <c r="W19" s="157">
        <v>40430346.086485319</v>
      </c>
      <c r="X19" s="157">
        <v>67372738.342679694</v>
      </c>
      <c r="Y19" s="157">
        <v>107803084.42916501</v>
      </c>
      <c r="Z19" s="157">
        <v>534589.59290000005</v>
      </c>
      <c r="AA19" s="157">
        <v>2720720.7641000003</v>
      </c>
      <c r="AB19" s="157">
        <v>3255310.3570000003</v>
      </c>
    </row>
    <row r="20" spans="1:28" x14ac:dyDescent="0.2">
      <c r="A20" s="99" t="s">
        <v>90</v>
      </c>
      <c r="B20" s="153">
        <v>387958587.6991989</v>
      </c>
      <c r="C20" s="153">
        <v>541836743.11088407</v>
      </c>
      <c r="D20" s="153">
        <v>929795330.81008291</v>
      </c>
      <c r="E20" s="154">
        <v>9157079.3141089305</v>
      </c>
      <c r="F20" s="154">
        <v>10610685.754433259</v>
      </c>
      <c r="G20" s="154">
        <v>19767765.06854219</v>
      </c>
      <c r="H20" s="106">
        <v>0.13214899999999999</v>
      </c>
      <c r="I20" s="102">
        <v>8.6383076984576021E-2</v>
      </c>
      <c r="J20" s="106">
        <v>0.105325</v>
      </c>
      <c r="K20" s="103">
        <v>77.728200000000001</v>
      </c>
      <c r="L20" s="103">
        <v>58.003953941737649</v>
      </c>
      <c r="M20" s="103">
        <v>66.174700000000001</v>
      </c>
      <c r="N20" s="157">
        <v>9566006.4227991607</v>
      </c>
      <c r="O20" s="157">
        <v>6879430.2077579992</v>
      </c>
      <c r="P20" s="157">
        <v>16445436.630557161</v>
      </c>
      <c r="Q20" s="157">
        <v>351037753.1251511</v>
      </c>
      <c r="R20" s="157">
        <v>475705899.70521778</v>
      </c>
      <c r="S20" s="157">
        <v>826743652.83036876</v>
      </c>
      <c r="T20" s="157">
        <v>18826688.94044866</v>
      </c>
      <c r="U20" s="157">
        <v>53824125.886408269</v>
      </c>
      <c r="V20" s="157">
        <v>72650814.826856926</v>
      </c>
      <c r="W20" s="157">
        <v>18013635.30359916</v>
      </c>
      <c r="X20" s="157">
        <v>12306717.519258</v>
      </c>
      <c r="Y20" s="157">
        <v>30320352.82285716</v>
      </c>
      <c r="Z20" s="157">
        <v>80510.33</v>
      </c>
      <c r="AA20" s="157">
        <v>0</v>
      </c>
      <c r="AB20" s="157">
        <v>80510.33</v>
      </c>
    </row>
    <row r="21" spans="1:28" x14ac:dyDescent="0.2">
      <c r="A21" s="99" t="s">
        <v>91</v>
      </c>
      <c r="B21" s="153">
        <v>786514878.75969267</v>
      </c>
      <c r="C21" s="153">
        <v>1994717932.3820381</v>
      </c>
      <c r="D21" s="153">
        <v>2781232811.1417308</v>
      </c>
      <c r="E21" s="154">
        <v>25312915.993448004</v>
      </c>
      <c r="F21" s="154">
        <v>23583195.145946242</v>
      </c>
      <c r="G21" s="154">
        <v>48896111.139394246</v>
      </c>
      <c r="H21" s="106">
        <v>0.13286000000000001</v>
      </c>
      <c r="I21" s="102">
        <v>8.525540405807662E-2</v>
      </c>
      <c r="J21" s="106">
        <v>9.8306099999999993E-2</v>
      </c>
      <c r="K21" s="103">
        <v>110.953</v>
      </c>
      <c r="L21" s="103">
        <v>119.79343346669383</v>
      </c>
      <c r="M21" s="103">
        <v>117.343</v>
      </c>
      <c r="N21" s="157">
        <v>29336073.8101</v>
      </c>
      <c r="O21" s="157">
        <v>100531954.355689</v>
      </c>
      <c r="P21" s="157">
        <v>129868028.16578901</v>
      </c>
      <c r="Q21" s="157">
        <v>656774298.41649258</v>
      </c>
      <c r="R21" s="157">
        <v>1568849253.7020576</v>
      </c>
      <c r="S21" s="157">
        <v>2225623552.1185503</v>
      </c>
      <c r="T21" s="157">
        <v>75271289.307099998</v>
      </c>
      <c r="U21" s="157">
        <v>288444951.74231249</v>
      </c>
      <c r="V21" s="157">
        <v>363716241.04941249</v>
      </c>
      <c r="W21" s="157">
        <v>46768056.568500005</v>
      </c>
      <c r="X21" s="157">
        <v>119905386.95624399</v>
      </c>
      <c r="Y21" s="157">
        <v>166673443.524744</v>
      </c>
      <c r="Z21" s="157">
        <v>7701234.4675999992</v>
      </c>
      <c r="AA21" s="157">
        <v>17518339.981423996</v>
      </c>
      <c r="AB21" s="157">
        <v>25219574.449023996</v>
      </c>
    </row>
    <row r="22" spans="1:28" x14ac:dyDescent="0.2">
      <c r="A22" s="99" t="s">
        <v>92</v>
      </c>
      <c r="B22" s="153">
        <v>405861407.98472774</v>
      </c>
      <c r="C22" s="153">
        <v>554920865.15746105</v>
      </c>
      <c r="D22" s="153">
        <v>960782273.14218879</v>
      </c>
      <c r="E22" s="154">
        <v>5444105.2220202601</v>
      </c>
      <c r="F22" s="154">
        <v>8342433.1304495307</v>
      </c>
      <c r="G22" s="154">
        <v>13786538.352469791</v>
      </c>
      <c r="H22" s="106">
        <v>0.130496</v>
      </c>
      <c r="I22" s="102">
        <v>8.0131335860370245E-2</v>
      </c>
      <c r="J22" s="106">
        <v>0.10119</v>
      </c>
      <c r="K22" s="103">
        <v>86.043300000000002</v>
      </c>
      <c r="L22" s="103">
        <v>109.90751077049921</v>
      </c>
      <c r="M22" s="103">
        <v>99.716099999999997</v>
      </c>
      <c r="N22" s="157">
        <v>11984307.698394518</v>
      </c>
      <c r="O22" s="157">
        <v>38086175.930815995</v>
      </c>
      <c r="P22" s="157">
        <v>50070483.629210517</v>
      </c>
      <c r="Q22" s="157">
        <v>357650026.0344488</v>
      </c>
      <c r="R22" s="157">
        <v>472182552.5872851</v>
      </c>
      <c r="S22" s="157">
        <v>829832578.6217339</v>
      </c>
      <c r="T22" s="157">
        <v>32726906.495583393</v>
      </c>
      <c r="U22" s="157">
        <v>39553130.645520002</v>
      </c>
      <c r="V22" s="157">
        <v>72280037.141103387</v>
      </c>
      <c r="W22" s="157">
        <v>15020102.005295509</v>
      </c>
      <c r="X22" s="157">
        <v>41038550.539756</v>
      </c>
      <c r="Y22" s="157">
        <v>56058652.545051508</v>
      </c>
      <c r="Z22" s="157">
        <v>464373.44939999998</v>
      </c>
      <c r="AA22" s="157">
        <v>2146631.3848999999</v>
      </c>
      <c r="AB22" s="157">
        <v>2611004.8342999998</v>
      </c>
    </row>
    <row r="23" spans="1:28" x14ac:dyDescent="0.2">
      <c r="A23" s="99" t="s">
        <v>93</v>
      </c>
      <c r="B23" s="153">
        <v>120636190.13325365</v>
      </c>
      <c r="C23" s="153">
        <v>612294536.89110136</v>
      </c>
      <c r="D23" s="153">
        <v>732930727.02435505</v>
      </c>
      <c r="E23" s="154">
        <v>11579588.892432919</v>
      </c>
      <c r="F23" s="154">
        <v>17183033.584400982</v>
      </c>
      <c r="G23" s="154">
        <v>28762622.476833902</v>
      </c>
      <c r="H23" s="106">
        <v>0.13137099999999999</v>
      </c>
      <c r="I23" s="102">
        <v>9.7670771853382299E-2</v>
      </c>
      <c r="J23" s="106">
        <v>0.103171</v>
      </c>
      <c r="K23" s="103">
        <v>62.246000000000002</v>
      </c>
      <c r="L23" s="103">
        <v>71.766553062790237</v>
      </c>
      <c r="M23" s="103">
        <v>70.203800000000001</v>
      </c>
      <c r="N23" s="157">
        <v>8224281.0382000003</v>
      </c>
      <c r="O23" s="157">
        <v>14888285.9321</v>
      </c>
      <c r="P23" s="157">
        <v>23112566.9703</v>
      </c>
      <c r="Q23" s="157">
        <v>63035594.376220465</v>
      </c>
      <c r="R23" s="157">
        <v>325336409.71582985</v>
      </c>
      <c r="S23" s="157">
        <v>388372004.09205043</v>
      </c>
      <c r="T23" s="157">
        <v>44325530.99693317</v>
      </c>
      <c r="U23" s="157">
        <v>203203096.45027149</v>
      </c>
      <c r="V23" s="157">
        <v>247528627.44720465</v>
      </c>
      <c r="W23" s="157">
        <v>13260865.1701</v>
      </c>
      <c r="X23" s="157">
        <v>83755030.724999994</v>
      </c>
      <c r="Y23" s="157">
        <v>97015895.895099998</v>
      </c>
      <c r="Z23" s="157">
        <v>14199.59</v>
      </c>
      <c r="AA23" s="157">
        <v>0</v>
      </c>
      <c r="AB23" s="157">
        <v>14199.59</v>
      </c>
    </row>
    <row r="24" spans="1:28" x14ac:dyDescent="0.2">
      <c r="A24" s="99" t="s">
        <v>196</v>
      </c>
      <c r="B24" s="153">
        <v>135692820.52015921</v>
      </c>
      <c r="C24" s="153">
        <v>661061886.90233803</v>
      </c>
      <c r="D24" s="153">
        <v>796754707.42249727</v>
      </c>
      <c r="E24" s="154">
        <v>4552295.0430850899</v>
      </c>
      <c r="F24" s="154">
        <v>1417737.9285843801</v>
      </c>
      <c r="G24" s="154">
        <v>5970032.97166947</v>
      </c>
      <c r="H24" s="106">
        <v>0.14435500000000001</v>
      </c>
      <c r="I24" s="102">
        <v>9.2600851195996106E-2</v>
      </c>
      <c r="J24" s="106">
        <v>0.10155400000000001</v>
      </c>
      <c r="K24" s="103">
        <v>63.115200000000002</v>
      </c>
      <c r="L24" s="103">
        <v>53.814049619188985</v>
      </c>
      <c r="M24" s="103">
        <v>55.422199999999997</v>
      </c>
      <c r="N24" s="157">
        <v>6733806.3999999994</v>
      </c>
      <c r="O24" s="157">
        <v>7681914.1097999997</v>
      </c>
      <c r="P24" s="157">
        <v>14415720.509799998</v>
      </c>
      <c r="Q24" s="157">
        <v>126526280.03745922</v>
      </c>
      <c r="R24" s="157">
        <v>655873467.24430001</v>
      </c>
      <c r="S24" s="157">
        <v>782399747.28175926</v>
      </c>
      <c r="T24" s="157">
        <v>947841.98560000001</v>
      </c>
      <c r="U24" s="157">
        <v>1911205.224138</v>
      </c>
      <c r="V24" s="157">
        <v>2859047.2097380003</v>
      </c>
      <c r="W24" s="157">
        <v>8207700.1078999992</v>
      </c>
      <c r="X24" s="157">
        <v>3227271.4279999998</v>
      </c>
      <c r="Y24" s="157">
        <v>11434971.535899999</v>
      </c>
      <c r="Z24" s="157">
        <v>10998.3892</v>
      </c>
      <c r="AA24" s="157">
        <v>49943.005899999996</v>
      </c>
      <c r="AB24" s="157">
        <v>60941.395099999994</v>
      </c>
    </row>
    <row r="25" spans="1:28" x14ac:dyDescent="0.2">
      <c r="A25" s="99" t="s">
        <v>94</v>
      </c>
      <c r="B25" s="153">
        <v>1063722790.9466192</v>
      </c>
      <c r="C25" s="153">
        <v>2116871234.0798483</v>
      </c>
      <c r="D25" s="153">
        <v>3180594025.0264673</v>
      </c>
      <c r="E25" s="154">
        <v>2730008.9419150604</v>
      </c>
      <c r="F25" s="154">
        <v>11326912.980450679</v>
      </c>
      <c r="G25" s="154">
        <v>14056921.92236574</v>
      </c>
      <c r="H25" s="106">
        <v>0.12335500000000001</v>
      </c>
      <c r="I25" s="102">
        <v>8.6534463678329288E-2</v>
      </c>
      <c r="J25" s="106">
        <v>9.8919599999999996E-2</v>
      </c>
      <c r="K25" s="103">
        <v>40.601700000000001</v>
      </c>
      <c r="L25" s="103">
        <v>149.70482925223953</v>
      </c>
      <c r="M25" s="103">
        <v>113.012</v>
      </c>
      <c r="N25" s="157">
        <v>598614.60000000009</v>
      </c>
      <c r="O25" s="157">
        <v>210339.38879999999</v>
      </c>
      <c r="P25" s="157">
        <v>808953.98880000005</v>
      </c>
      <c r="Q25" s="157">
        <v>1062905383.7799191</v>
      </c>
      <c r="R25" s="157">
        <v>2050225751.0073483</v>
      </c>
      <c r="S25" s="157">
        <v>3113131134.7872672</v>
      </c>
      <c r="T25" s="157">
        <v>6646.11</v>
      </c>
      <c r="U25" s="157">
        <v>66435143.683700003</v>
      </c>
      <c r="V25" s="157">
        <v>66441789.793700002</v>
      </c>
      <c r="W25" s="157">
        <v>810761.05670000007</v>
      </c>
      <c r="X25" s="157">
        <v>210339.38879999999</v>
      </c>
      <c r="Y25" s="157">
        <v>1021100.4455</v>
      </c>
      <c r="Z25" s="157">
        <v>0</v>
      </c>
      <c r="AA25" s="157">
        <v>0</v>
      </c>
      <c r="AB25" s="157">
        <v>0</v>
      </c>
    </row>
    <row r="26" spans="1:28" x14ac:dyDescent="0.2">
      <c r="A26" s="99" t="s">
        <v>95</v>
      </c>
      <c r="B26" s="153">
        <v>59560334.662785485</v>
      </c>
      <c r="C26" s="153">
        <v>274800253.49929899</v>
      </c>
      <c r="D26" s="153">
        <v>334360588.16208446</v>
      </c>
      <c r="E26" s="154">
        <v>620085.25651401002</v>
      </c>
      <c r="F26" s="154">
        <v>831551.41097653995</v>
      </c>
      <c r="G26" s="154">
        <v>1451636.6674905499</v>
      </c>
      <c r="H26" s="106">
        <v>0.13781499999999999</v>
      </c>
      <c r="I26" s="102">
        <v>9.6614611200990838E-2</v>
      </c>
      <c r="J26" s="106">
        <v>0.10390000000000001</v>
      </c>
      <c r="K26" s="103">
        <v>66.247399999999999</v>
      </c>
      <c r="L26" s="103">
        <v>27.712758721409934</v>
      </c>
      <c r="M26" s="103">
        <v>34.564500000000002</v>
      </c>
      <c r="N26" s="157">
        <v>274715.34529999999</v>
      </c>
      <c r="O26" s="157">
        <v>531612.09539999999</v>
      </c>
      <c r="P26" s="157">
        <v>806327.44069999992</v>
      </c>
      <c r="Q26" s="157">
        <v>56786429.323185489</v>
      </c>
      <c r="R26" s="157">
        <v>273765826.63909894</v>
      </c>
      <c r="S26" s="157">
        <v>330552255.96228445</v>
      </c>
      <c r="T26" s="157">
        <v>2210882.3290999997</v>
      </c>
      <c r="U26" s="157">
        <v>502594.78700000001</v>
      </c>
      <c r="V26" s="157">
        <v>2713477.1160999998</v>
      </c>
      <c r="W26" s="157">
        <v>563023.01049999997</v>
      </c>
      <c r="X26" s="157">
        <v>167134.73429999998</v>
      </c>
      <c r="Y26" s="157">
        <v>730157.74479999999</v>
      </c>
      <c r="Z26" s="157">
        <v>0</v>
      </c>
      <c r="AA26" s="157">
        <v>364697.33889999997</v>
      </c>
      <c r="AB26" s="157">
        <v>364697.33889999997</v>
      </c>
    </row>
    <row r="27" spans="1:28" x14ac:dyDescent="0.2">
      <c r="A27" s="99" t="s">
        <v>96</v>
      </c>
      <c r="B27" s="153">
        <v>479559157.84323388</v>
      </c>
      <c r="C27" s="153">
        <v>544635382.87313557</v>
      </c>
      <c r="D27" s="153">
        <v>1024194540.7163694</v>
      </c>
      <c r="E27" s="154">
        <v>8094896.5524341492</v>
      </c>
      <c r="F27" s="154">
        <v>7759752.7634836091</v>
      </c>
      <c r="G27" s="154">
        <v>15854649.315917758</v>
      </c>
      <c r="H27" s="106">
        <v>0.128881</v>
      </c>
      <c r="I27" s="102">
        <v>7.943525749659891E-2</v>
      </c>
      <c r="J27" s="106">
        <v>0.102238</v>
      </c>
      <c r="K27" s="103">
        <v>97.389200000000002</v>
      </c>
      <c r="L27" s="103">
        <v>109.40902158661339</v>
      </c>
      <c r="M27" s="103">
        <v>103.819</v>
      </c>
      <c r="N27" s="157">
        <v>18531575.232530713</v>
      </c>
      <c r="O27" s="157">
        <v>14211731.058451999</v>
      </c>
      <c r="P27" s="157">
        <v>32743306.290982712</v>
      </c>
      <c r="Q27" s="157">
        <v>405204116.74650317</v>
      </c>
      <c r="R27" s="157">
        <v>480816807.76597917</v>
      </c>
      <c r="S27" s="157">
        <v>886020924.51248229</v>
      </c>
      <c r="T27" s="157">
        <v>21341753.276000001</v>
      </c>
      <c r="U27" s="157">
        <v>32826160.96850438</v>
      </c>
      <c r="V27" s="157">
        <v>54167914.244504377</v>
      </c>
      <c r="W27" s="157">
        <v>52248629.367130704</v>
      </c>
      <c r="X27" s="157">
        <v>26161574.871352002</v>
      </c>
      <c r="Y27" s="157">
        <v>78410204.238482714</v>
      </c>
      <c r="Z27" s="157">
        <v>764658.45360000001</v>
      </c>
      <c r="AA27" s="157">
        <v>4830839.2673000004</v>
      </c>
      <c r="AB27" s="157">
        <v>5595497.7209000001</v>
      </c>
    </row>
    <row r="28" spans="1:28" x14ac:dyDescent="0.2">
      <c r="A28" s="99" t="s">
        <v>97</v>
      </c>
      <c r="B28" s="153">
        <v>134050905.8609961</v>
      </c>
      <c r="C28" s="153">
        <v>129668742.709106</v>
      </c>
      <c r="D28" s="153">
        <v>263719648.5701021</v>
      </c>
      <c r="E28" s="154">
        <v>4884373.2706221296</v>
      </c>
      <c r="F28" s="154">
        <v>4803300.2764621396</v>
      </c>
      <c r="G28" s="154">
        <v>9687673.5470842682</v>
      </c>
      <c r="H28" s="106">
        <v>0.130083</v>
      </c>
      <c r="I28" s="102">
        <v>8.0247518248142385E-2</v>
      </c>
      <c r="J28" s="106">
        <v>0.10542700000000001</v>
      </c>
      <c r="K28" s="103">
        <v>57.7973</v>
      </c>
      <c r="L28" s="103">
        <v>49.454469547364965</v>
      </c>
      <c r="M28" s="103">
        <v>53.676299999999998</v>
      </c>
      <c r="N28" s="157">
        <v>6161066.0553000001</v>
      </c>
      <c r="O28" s="157">
        <v>6758705.8487</v>
      </c>
      <c r="P28" s="157">
        <v>12919771.903999999</v>
      </c>
      <c r="Q28" s="157">
        <v>123471521.4016961</v>
      </c>
      <c r="R28" s="157">
        <v>122596251.784906</v>
      </c>
      <c r="S28" s="157">
        <v>246067773.18660212</v>
      </c>
      <c r="T28" s="157">
        <v>3355729.6502999999</v>
      </c>
      <c r="U28" s="157">
        <v>313785.07550000004</v>
      </c>
      <c r="V28" s="157">
        <v>3669514.7258000001</v>
      </c>
      <c r="W28" s="157">
        <v>6987983.7940000007</v>
      </c>
      <c r="X28" s="157">
        <v>6758705.8487</v>
      </c>
      <c r="Y28" s="157">
        <v>13746689.642700002</v>
      </c>
      <c r="Z28" s="157">
        <v>235671.01500000001</v>
      </c>
      <c r="AA28" s="157">
        <v>0</v>
      </c>
      <c r="AB28" s="157">
        <v>235671.01500000001</v>
      </c>
    </row>
    <row r="29" spans="1:28" x14ac:dyDescent="0.2">
      <c r="A29" s="99" t="s">
        <v>98</v>
      </c>
      <c r="B29" s="153">
        <v>77838288.05206129</v>
      </c>
      <c r="C29" s="153">
        <v>193111512.33299127</v>
      </c>
      <c r="D29" s="153">
        <v>270949800.38505256</v>
      </c>
      <c r="E29" s="154">
        <v>309405.28662808001</v>
      </c>
      <c r="F29" s="154">
        <v>269189.26790197997</v>
      </c>
      <c r="G29" s="154">
        <v>578594.55453005992</v>
      </c>
      <c r="H29" s="106">
        <v>0.11946</v>
      </c>
      <c r="I29" s="102">
        <v>8.997376021992648E-2</v>
      </c>
      <c r="J29" s="106">
        <v>9.7570900000000002E-2</v>
      </c>
      <c r="K29" s="103">
        <v>79.5886</v>
      </c>
      <c r="L29" s="103">
        <v>63.035970559225284</v>
      </c>
      <c r="M29" s="103">
        <v>67.313500000000005</v>
      </c>
      <c r="N29" s="157">
        <v>24354.2883</v>
      </c>
      <c r="O29" s="157">
        <v>412360.44040000002</v>
      </c>
      <c r="P29" s="157">
        <v>436714.72870000004</v>
      </c>
      <c r="Q29" s="157">
        <v>74955011.194529235</v>
      </c>
      <c r="R29" s="157">
        <v>179003644.70799127</v>
      </c>
      <c r="S29" s="157">
        <v>253958655.90252051</v>
      </c>
      <c r="T29" s="157">
        <v>144194.72870000001</v>
      </c>
      <c r="U29" s="157">
        <v>13695507.079500001</v>
      </c>
      <c r="V29" s="157">
        <v>13839701.808200002</v>
      </c>
      <c r="W29" s="157">
        <v>2739082.1288320501</v>
      </c>
      <c r="X29" s="157">
        <v>412360.54550000001</v>
      </c>
      <c r="Y29" s="157">
        <v>3151442.6743320501</v>
      </c>
      <c r="Z29" s="157">
        <v>0</v>
      </c>
      <c r="AA29" s="157">
        <v>0</v>
      </c>
      <c r="AB29" s="157">
        <v>0</v>
      </c>
    </row>
    <row r="30" spans="1:28" x14ac:dyDescent="0.2">
      <c r="A30" s="99" t="s">
        <v>99</v>
      </c>
      <c r="B30" s="153">
        <v>1920795718.538341</v>
      </c>
      <c r="C30" s="153">
        <v>2614725505.4433947</v>
      </c>
      <c r="D30" s="153">
        <v>4535521223.9817352</v>
      </c>
      <c r="E30" s="154">
        <v>38165384.721186556</v>
      </c>
      <c r="F30" s="154">
        <v>20711931.320066594</v>
      </c>
      <c r="G30" s="154">
        <v>58877316.04125315</v>
      </c>
      <c r="H30" s="106">
        <v>0.143181</v>
      </c>
      <c r="I30" s="102">
        <v>8.881120616347718E-2</v>
      </c>
      <c r="J30" s="106">
        <v>0.109306</v>
      </c>
      <c r="K30" s="103">
        <v>73.524000000000001</v>
      </c>
      <c r="L30" s="103">
        <v>91.815764508111641</v>
      </c>
      <c r="M30" s="103">
        <v>82.989500000000007</v>
      </c>
      <c r="N30" s="157">
        <v>29770867.691736698</v>
      </c>
      <c r="O30" s="157">
        <v>35566354.133532524</v>
      </c>
      <c r="P30" s="157">
        <v>65337221.825269222</v>
      </c>
      <c r="Q30" s="157">
        <v>1796946483.5526056</v>
      </c>
      <c r="R30" s="157">
        <v>2358357573.5123801</v>
      </c>
      <c r="S30" s="157">
        <v>4155304057.0649853</v>
      </c>
      <c r="T30" s="157">
        <v>74571648.776402473</v>
      </c>
      <c r="U30" s="157">
        <v>197914013.51478997</v>
      </c>
      <c r="V30" s="157">
        <v>272485662.29119241</v>
      </c>
      <c r="W30" s="157">
        <v>47348152.494232997</v>
      </c>
      <c r="X30" s="157">
        <v>56776319.267804489</v>
      </c>
      <c r="Y30" s="157">
        <v>104124471.76203749</v>
      </c>
      <c r="Z30" s="157">
        <v>1929433.7150999999</v>
      </c>
      <c r="AA30" s="157">
        <v>1677599.14842</v>
      </c>
      <c r="AB30" s="157">
        <v>3607032.8635200001</v>
      </c>
    </row>
    <row r="31" spans="1:28" x14ac:dyDescent="0.2">
      <c r="A31" s="99" t="s">
        <v>100</v>
      </c>
      <c r="B31" s="153">
        <v>3405672794.5390544</v>
      </c>
      <c r="C31" s="153">
        <v>497528378.03887659</v>
      </c>
      <c r="D31" s="153">
        <v>3903201172.5779309</v>
      </c>
      <c r="E31" s="154">
        <v>88845961.419629827</v>
      </c>
      <c r="F31" s="154">
        <v>9013905.5767315701</v>
      </c>
      <c r="G31" s="154">
        <v>97859866.996361405</v>
      </c>
      <c r="H31" s="106">
        <v>0.152341</v>
      </c>
      <c r="I31" s="102">
        <v>8.6432684727029252E-2</v>
      </c>
      <c r="J31" s="106">
        <v>0.143265</v>
      </c>
      <c r="K31" s="103">
        <v>59.900199999999998</v>
      </c>
      <c r="L31" s="103">
        <v>87.103957737479845</v>
      </c>
      <c r="M31" s="103">
        <v>63.138599999999997</v>
      </c>
      <c r="N31" s="157">
        <v>87212181.984725803</v>
      </c>
      <c r="O31" s="157">
        <v>13015892.897373999</v>
      </c>
      <c r="P31" s="157">
        <v>100228074.88209981</v>
      </c>
      <c r="Q31" s="157">
        <v>3122554430.5448804</v>
      </c>
      <c r="R31" s="157">
        <v>429185164.34675115</v>
      </c>
      <c r="S31" s="157">
        <v>3551739594.8916311</v>
      </c>
      <c r="T31" s="157">
        <v>168883213.75567669</v>
      </c>
      <c r="U31" s="157">
        <v>47597778.793847419</v>
      </c>
      <c r="V31" s="157">
        <v>216480992.5495241</v>
      </c>
      <c r="W31" s="157">
        <v>111598663.88699743</v>
      </c>
      <c r="X31" s="157">
        <v>19563186.777478002</v>
      </c>
      <c r="Y31" s="157">
        <v>131161850.66447544</v>
      </c>
      <c r="Z31" s="157">
        <v>2636486.3514999999</v>
      </c>
      <c r="AA31" s="157">
        <v>1182248.1207999999</v>
      </c>
      <c r="AB31" s="157">
        <v>3818734.4722999996</v>
      </c>
    </row>
    <row r="32" spans="1:28" x14ac:dyDescent="0.2">
      <c r="A32" s="99" t="s">
        <v>166</v>
      </c>
      <c r="B32" s="153">
        <v>241592132.25334537</v>
      </c>
      <c r="C32" s="153">
        <v>459957139.42261052</v>
      </c>
      <c r="D32" s="153">
        <v>701549271.67595589</v>
      </c>
      <c r="E32" s="154">
        <v>3148898.3514643591</v>
      </c>
      <c r="F32" s="154">
        <v>5281928.6924338602</v>
      </c>
      <c r="G32" s="154">
        <v>8430827.0438982192</v>
      </c>
      <c r="H32" s="106">
        <v>0.16270000000000001</v>
      </c>
      <c r="I32" s="102">
        <v>9.2590358755987159E-2</v>
      </c>
      <c r="J32" s="106">
        <v>0.11590200000000001</v>
      </c>
      <c r="K32" s="103">
        <v>47.863799999999998</v>
      </c>
      <c r="L32" s="103">
        <v>56.51616214514231</v>
      </c>
      <c r="M32" s="103">
        <v>53.505400000000002</v>
      </c>
      <c r="N32" s="157">
        <v>4992068.3296171892</v>
      </c>
      <c r="O32" s="157">
        <v>5404056.6127079995</v>
      </c>
      <c r="P32" s="157">
        <v>10396124.94232519</v>
      </c>
      <c r="Q32" s="157">
        <v>229835803.74362817</v>
      </c>
      <c r="R32" s="157">
        <v>310481985.47305852</v>
      </c>
      <c r="S32" s="157">
        <v>540317789.21668673</v>
      </c>
      <c r="T32" s="157">
        <v>6269117.9446</v>
      </c>
      <c r="U32" s="157">
        <v>138792613.35295197</v>
      </c>
      <c r="V32" s="157">
        <v>145061731.29755196</v>
      </c>
      <c r="W32" s="157">
        <v>5455912.4551171903</v>
      </c>
      <c r="X32" s="157">
        <v>10215253.222292</v>
      </c>
      <c r="Y32" s="157">
        <v>15671165.677409191</v>
      </c>
      <c r="Z32" s="157">
        <v>31298.11</v>
      </c>
      <c r="AA32" s="157">
        <v>467287.37430800003</v>
      </c>
      <c r="AB32" s="157">
        <v>498585.48430800001</v>
      </c>
    </row>
    <row r="33" spans="1:28" x14ac:dyDescent="0.2">
      <c r="A33" s="99" t="s">
        <v>197</v>
      </c>
      <c r="B33" s="153">
        <v>206589875.6542145</v>
      </c>
      <c r="C33" s="153">
        <v>633075416.81349921</v>
      </c>
      <c r="D33" s="153">
        <v>839665292.46771371</v>
      </c>
      <c r="E33" s="154">
        <v>2832133.59508067</v>
      </c>
      <c r="F33" s="154">
        <v>25256417.927399643</v>
      </c>
      <c r="G33" s="154">
        <v>28088551.522480313</v>
      </c>
      <c r="H33" s="106">
        <v>0.13269300000000001</v>
      </c>
      <c r="I33" s="102">
        <v>9.4792991167696017E-2</v>
      </c>
      <c r="J33" s="106">
        <v>0.10437200000000001</v>
      </c>
      <c r="K33" s="103">
        <v>62.969900000000003</v>
      </c>
      <c r="L33" s="103">
        <v>70.024385128665543</v>
      </c>
      <c r="M33" s="103">
        <v>68.215999999999994</v>
      </c>
      <c r="N33" s="157">
        <v>3103662.35</v>
      </c>
      <c r="O33" s="157">
        <v>17904618.9969</v>
      </c>
      <c r="P33" s="157">
        <v>21008281.346900001</v>
      </c>
      <c r="Q33" s="157">
        <v>183245783.50421453</v>
      </c>
      <c r="R33" s="157">
        <v>450460972.19639915</v>
      </c>
      <c r="S33" s="157">
        <v>633706755.70061386</v>
      </c>
      <c r="T33" s="157">
        <v>5348358.2200000007</v>
      </c>
      <c r="U33" s="157">
        <v>129489032.095</v>
      </c>
      <c r="V33" s="157">
        <v>134837390.315</v>
      </c>
      <c r="W33" s="157">
        <v>12503756.320000002</v>
      </c>
      <c r="X33" s="157">
        <v>50249502.110100001</v>
      </c>
      <c r="Y33" s="157">
        <v>62753258.430100001</v>
      </c>
      <c r="Z33" s="157">
        <v>5491977.6099999994</v>
      </c>
      <c r="AA33" s="157">
        <v>2875910.412</v>
      </c>
      <c r="AB33" s="157">
        <v>8367888.0219999999</v>
      </c>
    </row>
    <row r="34" spans="1:28" x14ac:dyDescent="0.2">
      <c r="A34" s="100" t="s">
        <v>101</v>
      </c>
      <c r="B34" s="153">
        <v>28032739818.816242</v>
      </c>
      <c r="C34" s="153">
        <v>5560010196.1436186</v>
      </c>
      <c r="D34" s="153">
        <v>33592750014.959862</v>
      </c>
      <c r="E34" s="154">
        <v>560528854.46214032</v>
      </c>
      <c r="F34" s="154">
        <v>30302164.73227948</v>
      </c>
      <c r="G34" s="154">
        <v>590831019.19441986</v>
      </c>
      <c r="H34" s="106">
        <v>0.15546699999999999</v>
      </c>
      <c r="I34" s="102">
        <v>7.537101201147875E-2</v>
      </c>
      <c r="J34" s="106">
        <v>0.14191999999999999</v>
      </c>
      <c r="K34" s="103">
        <v>94.578999999999994</v>
      </c>
      <c r="L34" s="103">
        <v>138.64587750953325</v>
      </c>
      <c r="M34" s="103">
        <v>101.693</v>
      </c>
      <c r="N34" s="157">
        <v>279638552.89435828</v>
      </c>
      <c r="O34" s="157">
        <v>47624269.752445996</v>
      </c>
      <c r="P34" s="157">
        <v>327262822.64680427</v>
      </c>
      <c r="Q34" s="157">
        <v>26296325442.703125</v>
      </c>
      <c r="R34" s="157">
        <v>5324596596.9025116</v>
      </c>
      <c r="S34" s="157">
        <v>31620922039.605637</v>
      </c>
      <c r="T34" s="157">
        <v>1227032641.2935724</v>
      </c>
      <c r="U34" s="157">
        <v>142055702.37886205</v>
      </c>
      <c r="V34" s="157">
        <v>1369088343.6724346</v>
      </c>
      <c r="W34" s="157">
        <v>465294490.12514389</v>
      </c>
      <c r="X34" s="157">
        <v>78345627.002944842</v>
      </c>
      <c r="Y34" s="157">
        <v>543640117.12808871</v>
      </c>
      <c r="Z34" s="157">
        <v>44087244.694400005</v>
      </c>
      <c r="AA34" s="157">
        <v>15012269.859299999</v>
      </c>
      <c r="AB34" s="157">
        <v>59099514.5537</v>
      </c>
    </row>
    <row r="35" spans="1:28" x14ac:dyDescent="0.2">
      <c r="A35" s="99" t="s">
        <v>198</v>
      </c>
      <c r="B35" s="153">
        <v>257703171.9956972</v>
      </c>
      <c r="C35" s="153">
        <v>38160333.829833999</v>
      </c>
      <c r="D35" s="153">
        <v>295863505.82553118</v>
      </c>
      <c r="E35" s="154">
        <v>3446812.2480070307</v>
      </c>
      <c r="F35" s="154">
        <v>715010.07776633999</v>
      </c>
      <c r="G35" s="154">
        <v>4161822.3257733705</v>
      </c>
      <c r="H35" s="106">
        <v>0.18878900000000001</v>
      </c>
      <c r="I35" s="102">
        <v>8.5189249342304665E-2</v>
      </c>
      <c r="J35" s="106">
        <v>0.104768</v>
      </c>
      <c r="K35" s="103">
        <v>51.627200000000002</v>
      </c>
      <c r="L35" s="103">
        <v>62.73402662325455</v>
      </c>
      <c r="M35" s="103">
        <v>44.991199999999999</v>
      </c>
      <c r="N35" s="157">
        <v>3954697.56121998</v>
      </c>
      <c r="O35" s="157">
        <v>0</v>
      </c>
      <c r="P35" s="157">
        <v>3954697.56121998</v>
      </c>
      <c r="Q35" s="157">
        <v>244242339.91530812</v>
      </c>
      <c r="R35" s="157">
        <v>35415455.530034006</v>
      </c>
      <c r="S35" s="157">
        <v>279657795.44534212</v>
      </c>
      <c r="T35" s="157">
        <v>8114214.3019435201</v>
      </c>
      <c r="U35" s="157">
        <v>1776253.8651000001</v>
      </c>
      <c r="V35" s="157">
        <v>9890468.1670435201</v>
      </c>
      <c r="W35" s="157">
        <v>5346617.7784455605</v>
      </c>
      <c r="X35" s="157">
        <v>952780.72470000002</v>
      </c>
      <c r="Y35" s="157">
        <v>6299398.5031455606</v>
      </c>
      <c r="Z35" s="157">
        <v>0</v>
      </c>
      <c r="AA35" s="157">
        <v>15843.71</v>
      </c>
      <c r="AB35" s="157">
        <v>15843.71</v>
      </c>
    </row>
    <row r="36" spans="1:28" x14ac:dyDescent="0.2">
      <c r="A36" s="99" t="s">
        <v>199</v>
      </c>
      <c r="B36" s="153">
        <v>15367608863.141197</v>
      </c>
      <c r="C36" s="153">
        <v>1246940543.6268923</v>
      </c>
      <c r="D36" s="153">
        <v>16614549406.768089</v>
      </c>
      <c r="E36" s="154">
        <v>473311161.1776908</v>
      </c>
      <c r="F36" s="154">
        <v>4878706.2913842704</v>
      </c>
      <c r="G36" s="154">
        <v>478189867.46907502</v>
      </c>
      <c r="H36" s="106">
        <v>0.170018</v>
      </c>
      <c r="I36" s="102">
        <v>7.4260394752858047E-2</v>
      </c>
      <c r="J36" s="106">
        <v>0.163049</v>
      </c>
      <c r="K36" s="103">
        <v>62.714799999999997</v>
      </c>
      <c r="L36" s="103">
        <v>95.174086614447106</v>
      </c>
      <c r="M36" s="103">
        <v>65.121600000000001</v>
      </c>
      <c r="N36" s="157">
        <v>198345551.78732294</v>
      </c>
      <c r="O36" s="157">
        <v>7120605.7289140001</v>
      </c>
      <c r="P36" s="157">
        <v>205466157.51623693</v>
      </c>
      <c r="Q36" s="157">
        <v>14169045218.083433</v>
      </c>
      <c r="R36" s="157">
        <v>1198245039.7751675</v>
      </c>
      <c r="S36" s="157">
        <v>15367290257.858601</v>
      </c>
      <c r="T36" s="157">
        <v>851189051.80499303</v>
      </c>
      <c r="U36" s="157">
        <v>30363181.013017997</v>
      </c>
      <c r="V36" s="157">
        <v>881552232.81801105</v>
      </c>
      <c r="W36" s="157">
        <v>331318534.75397164</v>
      </c>
      <c r="X36" s="157">
        <v>15804725.955806861</v>
      </c>
      <c r="Y36" s="157">
        <v>347123260.70977849</v>
      </c>
      <c r="Z36" s="157">
        <v>16056058.4988</v>
      </c>
      <c r="AA36" s="157">
        <v>2527596.8829000001</v>
      </c>
      <c r="AB36" s="157">
        <v>18583655.381700002</v>
      </c>
    </row>
    <row r="37" spans="1:28" x14ac:dyDescent="0.2">
      <c r="A37" s="99" t="s">
        <v>200</v>
      </c>
      <c r="B37" s="153">
        <v>32126.658900000002</v>
      </c>
      <c r="C37" s="153">
        <v>0</v>
      </c>
      <c r="D37" s="153">
        <v>32126.658900000002</v>
      </c>
      <c r="E37" s="154">
        <v>3793.2922827299999</v>
      </c>
      <c r="F37" s="154">
        <v>0</v>
      </c>
      <c r="G37" s="154">
        <v>3793.2922827299999</v>
      </c>
      <c r="H37" s="106">
        <v>0.27629999999999999</v>
      </c>
      <c r="I37" s="102" t="s">
        <v>269</v>
      </c>
      <c r="J37" s="106">
        <v>0.27629999999999999</v>
      </c>
      <c r="K37" s="103">
        <v>42.744900000000001</v>
      </c>
      <c r="L37" s="103" t="s">
        <v>269</v>
      </c>
      <c r="M37" s="103">
        <v>42.744900000000001</v>
      </c>
      <c r="N37" s="157">
        <v>1433.3600000000001</v>
      </c>
      <c r="O37" s="157">
        <v>0</v>
      </c>
      <c r="P37" s="157">
        <v>1433.3600000000001</v>
      </c>
      <c r="Q37" s="157">
        <v>10341.155900000003</v>
      </c>
      <c r="R37" s="157">
        <v>0</v>
      </c>
      <c r="S37" s="157">
        <v>10341.155900000003</v>
      </c>
      <c r="T37" s="157">
        <v>17281.807799999999</v>
      </c>
      <c r="U37" s="157">
        <v>0</v>
      </c>
      <c r="V37" s="157">
        <v>17281.807799999999</v>
      </c>
      <c r="W37" s="157">
        <v>4503.6952000000001</v>
      </c>
      <c r="X37" s="157">
        <v>0</v>
      </c>
      <c r="Y37" s="157">
        <v>4503.6952000000001</v>
      </c>
      <c r="Z37" s="157">
        <v>0</v>
      </c>
      <c r="AA37" s="157">
        <v>0</v>
      </c>
      <c r="AB37" s="157">
        <v>0</v>
      </c>
    </row>
    <row r="38" spans="1:28" x14ac:dyDescent="0.2">
      <c r="A38" s="99" t="s">
        <v>102</v>
      </c>
      <c r="B38" s="153">
        <v>618206908.60161042</v>
      </c>
      <c r="C38" s="153">
        <v>14.315</v>
      </c>
      <c r="D38" s="153">
        <v>618206922.91661048</v>
      </c>
      <c r="E38" s="154">
        <v>21045215.375591703</v>
      </c>
      <c r="F38" s="154">
        <v>0</v>
      </c>
      <c r="G38" s="154">
        <v>21045215.375591703</v>
      </c>
      <c r="H38" s="106">
        <v>0.17078599999999999</v>
      </c>
      <c r="I38" s="102" t="s">
        <v>269</v>
      </c>
      <c r="J38" s="106">
        <v>0.17078599999999999</v>
      </c>
      <c r="K38" s="103">
        <v>22.709299999999999</v>
      </c>
      <c r="L38" s="103" t="s">
        <v>269</v>
      </c>
      <c r="M38" s="103">
        <v>22.709299999999999</v>
      </c>
      <c r="N38" s="157">
        <v>11224590.710099999</v>
      </c>
      <c r="O38" s="157">
        <v>0</v>
      </c>
      <c r="P38" s="157">
        <v>11224590.710099999</v>
      </c>
      <c r="Q38" s="157">
        <v>584899269.23951042</v>
      </c>
      <c r="R38" s="157">
        <v>14.315</v>
      </c>
      <c r="S38" s="157">
        <v>584899283.55451047</v>
      </c>
      <c r="T38" s="157">
        <v>20958024.919799998</v>
      </c>
      <c r="U38" s="157">
        <v>0</v>
      </c>
      <c r="V38" s="157">
        <v>20958024.919799998</v>
      </c>
      <c r="W38" s="157">
        <v>12349614.442299999</v>
      </c>
      <c r="X38" s="157">
        <v>0</v>
      </c>
      <c r="Y38" s="157">
        <v>12349614.442299999</v>
      </c>
      <c r="Z38" s="157">
        <v>0</v>
      </c>
      <c r="AA38" s="157">
        <v>0</v>
      </c>
      <c r="AB38" s="157">
        <v>0</v>
      </c>
    </row>
    <row r="39" spans="1:28" x14ac:dyDescent="0.2">
      <c r="A39" s="99" t="s">
        <v>103</v>
      </c>
      <c r="B39" s="153">
        <v>70268153.456300005</v>
      </c>
      <c r="C39" s="153">
        <v>9476527.432407001</v>
      </c>
      <c r="D39" s="153">
        <v>79744680.888707012</v>
      </c>
      <c r="E39" s="154">
        <v>5864519.5651432304</v>
      </c>
      <c r="F39" s="154">
        <v>3036229.1565667703</v>
      </c>
      <c r="G39" s="154">
        <v>8900748.7217100002</v>
      </c>
      <c r="H39" s="106">
        <v>0.15003900000000001</v>
      </c>
      <c r="I39" s="102">
        <v>9.0988836131868353E-2</v>
      </c>
      <c r="J39" s="106">
        <v>0.14400499999999999</v>
      </c>
      <c r="K39" s="103">
        <v>240.18600000000001</v>
      </c>
      <c r="L39" s="103">
        <v>65.554156678442894</v>
      </c>
      <c r="M39" s="103">
        <v>222.82900000000001</v>
      </c>
      <c r="N39" s="157">
        <v>3430419.2541</v>
      </c>
      <c r="O39" s="157">
        <v>2833099.8445300004</v>
      </c>
      <c r="P39" s="157">
        <v>6263519.0986299999</v>
      </c>
      <c r="Q39" s="157">
        <v>58879173.812300004</v>
      </c>
      <c r="R39" s="157">
        <v>6038535.2309370004</v>
      </c>
      <c r="S39" s="157">
        <v>64917709.043237016</v>
      </c>
      <c r="T39" s="157">
        <v>7213206.3599000005</v>
      </c>
      <c r="U39" s="157">
        <v>382261.25080000004</v>
      </c>
      <c r="V39" s="157">
        <v>7595467.6107000001</v>
      </c>
      <c r="W39" s="157">
        <v>4174224.6140999999</v>
      </c>
      <c r="X39" s="157">
        <v>3055730.9506700002</v>
      </c>
      <c r="Y39" s="157">
        <v>7229955.5647700001</v>
      </c>
      <c r="Z39" s="157">
        <v>1548.67</v>
      </c>
      <c r="AA39" s="157">
        <v>0</v>
      </c>
      <c r="AB39" s="157">
        <v>1548.67</v>
      </c>
    </row>
    <row r="40" spans="1:28" x14ac:dyDescent="0.2">
      <c r="A40" s="99" t="s">
        <v>104</v>
      </c>
      <c r="B40" s="153">
        <v>678288179.89182043</v>
      </c>
      <c r="C40" s="153">
        <v>5842621.391845</v>
      </c>
      <c r="D40" s="153">
        <v>684130801.28366542</v>
      </c>
      <c r="E40" s="154">
        <v>24327059.074880648</v>
      </c>
      <c r="F40" s="154">
        <v>1381317.6296276599</v>
      </c>
      <c r="G40" s="154">
        <v>25708376.704508308</v>
      </c>
      <c r="H40" s="106">
        <v>0.299566</v>
      </c>
      <c r="I40" s="102">
        <v>0.32373265558310793</v>
      </c>
      <c r="J40" s="106">
        <v>0.29972300000000002</v>
      </c>
      <c r="K40" s="103">
        <v>329.61200000000002</v>
      </c>
      <c r="L40" s="103">
        <v>247.14885168854477</v>
      </c>
      <c r="M40" s="103">
        <v>328.90499999999997</v>
      </c>
      <c r="N40" s="157">
        <v>12527552.273852291</v>
      </c>
      <c r="O40" s="157">
        <v>1257301.3005000001</v>
      </c>
      <c r="P40" s="157">
        <v>13784853.57435229</v>
      </c>
      <c r="Q40" s="157">
        <v>629181186.57417607</v>
      </c>
      <c r="R40" s="157">
        <v>4381108.8274450004</v>
      </c>
      <c r="S40" s="157">
        <v>633562295.40162098</v>
      </c>
      <c r="T40" s="157">
        <v>34155710.096555121</v>
      </c>
      <c r="U40" s="157">
        <v>133162.9951</v>
      </c>
      <c r="V40" s="157">
        <v>34288873.09165512</v>
      </c>
      <c r="W40" s="157">
        <v>14626122.920089252</v>
      </c>
      <c r="X40" s="157">
        <v>1328349.5692999999</v>
      </c>
      <c r="Y40" s="157">
        <v>15954472.489389252</v>
      </c>
      <c r="Z40" s="157">
        <v>325160.30100000004</v>
      </c>
      <c r="AA40" s="157">
        <v>0</v>
      </c>
      <c r="AB40" s="157">
        <v>325160.30100000004</v>
      </c>
    </row>
    <row r="41" spans="1:28" x14ac:dyDescent="0.2">
      <c r="A41" s="99" t="s">
        <v>105</v>
      </c>
      <c r="B41" s="153">
        <v>10329290236.50815</v>
      </c>
      <c r="C41" s="153">
        <v>4258787708.5136499</v>
      </c>
      <c r="D41" s="153">
        <v>14588077945.021801</v>
      </c>
      <c r="E41" s="154">
        <v>28444980.790002961</v>
      </c>
      <c r="F41" s="154">
        <v>20241059.669594686</v>
      </c>
      <c r="G41" s="154">
        <v>48686040.459597647</v>
      </c>
      <c r="H41" s="106">
        <v>0.119642</v>
      </c>
      <c r="I41" s="102">
        <v>7.5185655800261889E-2</v>
      </c>
      <c r="J41" s="106">
        <v>0.106714</v>
      </c>
      <c r="K41" s="103">
        <v>137.28200000000001</v>
      </c>
      <c r="L41" s="103">
        <v>152.19020990800004</v>
      </c>
      <c r="M41" s="103">
        <v>141.589</v>
      </c>
      <c r="N41" s="157">
        <v>41934003.338110007</v>
      </c>
      <c r="O41" s="157">
        <v>36352350.701501988</v>
      </c>
      <c r="P41" s="157">
        <v>78286354.039611995</v>
      </c>
      <c r="Q41" s="157">
        <v>9932776385.5668316</v>
      </c>
      <c r="R41" s="157">
        <v>4079783532.545568</v>
      </c>
      <c r="S41" s="157">
        <v>14012559918.1124</v>
      </c>
      <c r="T41" s="157">
        <v>286280414.89450878</v>
      </c>
      <c r="U41" s="157">
        <v>109393711.74681404</v>
      </c>
      <c r="V41" s="157">
        <v>395674126.64132285</v>
      </c>
      <c r="W41" s="157">
        <v>82528958.822210014</v>
      </c>
      <c r="X41" s="157">
        <v>57141634.954867989</v>
      </c>
      <c r="Y41" s="157">
        <v>139670593.777078</v>
      </c>
      <c r="Z41" s="157">
        <v>27704477.224600002</v>
      </c>
      <c r="AA41" s="157">
        <v>12468829.266399998</v>
      </c>
      <c r="AB41" s="157">
        <v>40173306.490999997</v>
      </c>
    </row>
    <row r="42" spans="1:28" s="112" customFormat="1" x14ac:dyDescent="0.2">
      <c r="A42" s="108" t="s">
        <v>201</v>
      </c>
      <c r="B42" s="155">
        <v>7566115558.0032845</v>
      </c>
      <c r="C42" s="155">
        <v>3574205471.1009436</v>
      </c>
      <c r="D42" s="155">
        <v>11140321029.104229</v>
      </c>
      <c r="E42" s="156">
        <v>21188030.056810118</v>
      </c>
      <c r="F42" s="156">
        <v>18367248.497410316</v>
      </c>
      <c r="G42" s="156">
        <v>39555278.554220438</v>
      </c>
      <c r="H42" s="109">
        <v>0.118952</v>
      </c>
      <c r="I42" s="110">
        <v>7.5022813227627771E-2</v>
      </c>
      <c r="J42" s="109">
        <v>0.104892</v>
      </c>
      <c r="K42" s="111">
        <v>140.494</v>
      </c>
      <c r="L42" s="111">
        <v>153.88695023997553</v>
      </c>
      <c r="M42" s="111">
        <v>144.749</v>
      </c>
      <c r="N42" s="158">
        <v>34073242.063499995</v>
      </c>
      <c r="O42" s="158">
        <v>33607520.615901992</v>
      </c>
      <c r="P42" s="158">
        <v>67680762.679401994</v>
      </c>
      <c r="Q42" s="158">
        <v>7249229408.6983738</v>
      </c>
      <c r="R42" s="158">
        <v>3417860643.6254091</v>
      </c>
      <c r="S42" s="158">
        <v>10667090052.323784</v>
      </c>
      <c r="T42" s="158">
        <v>219984434.38251036</v>
      </c>
      <c r="U42" s="158">
        <v>92552870.991682634</v>
      </c>
      <c r="V42" s="158">
        <v>312537305.37419301</v>
      </c>
      <c r="W42" s="158">
        <v>69677825.662400007</v>
      </c>
      <c r="X42" s="158">
        <v>51323127.21745199</v>
      </c>
      <c r="Y42" s="158">
        <v>121000952.879852</v>
      </c>
      <c r="Z42" s="158">
        <v>27223889.259999998</v>
      </c>
      <c r="AA42" s="158">
        <v>12468829.266399998</v>
      </c>
      <c r="AB42" s="158">
        <v>39692718.5264</v>
      </c>
    </row>
    <row r="43" spans="1:28" s="112" customFormat="1" x14ac:dyDescent="0.2">
      <c r="A43" s="108" t="s">
        <v>202</v>
      </c>
      <c r="B43" s="155">
        <v>1810396444.0266094</v>
      </c>
      <c r="C43" s="155">
        <v>498846234.5891425</v>
      </c>
      <c r="D43" s="155">
        <v>2309242678.6157517</v>
      </c>
      <c r="E43" s="156">
        <v>3978315.2958678398</v>
      </c>
      <c r="F43" s="156">
        <v>1178851.9137957701</v>
      </c>
      <c r="G43" s="156">
        <v>5157167.20966361</v>
      </c>
      <c r="H43" s="109">
        <v>0.117453</v>
      </c>
      <c r="I43" s="110">
        <v>7.5970263785539699E-2</v>
      </c>
      <c r="J43" s="109">
        <v>0.108589</v>
      </c>
      <c r="K43" s="111">
        <v>138.20699999999999</v>
      </c>
      <c r="L43" s="111">
        <v>137.73208927538997</v>
      </c>
      <c r="M43" s="111">
        <v>138.107</v>
      </c>
      <c r="N43" s="158">
        <v>5086128.7540000007</v>
      </c>
      <c r="O43" s="158">
        <v>586205.45239999995</v>
      </c>
      <c r="P43" s="158">
        <v>5672334.2064000005</v>
      </c>
      <c r="Q43" s="158">
        <v>1757405874.6687095</v>
      </c>
      <c r="R43" s="158">
        <v>484361577.89972508</v>
      </c>
      <c r="S43" s="158">
        <v>2241767452.5684347</v>
      </c>
      <c r="T43" s="158">
        <v>44808472.266099997</v>
      </c>
      <c r="U43" s="158">
        <v>11211077.986901421</v>
      </c>
      <c r="V43" s="158">
        <v>56019550.253001422</v>
      </c>
      <c r="W43" s="158">
        <v>8012251.165599999</v>
      </c>
      <c r="X43" s="158">
        <v>3273578.7025160003</v>
      </c>
      <c r="Y43" s="158">
        <v>11285829.868115999</v>
      </c>
      <c r="Z43" s="158">
        <v>169845.92619999999</v>
      </c>
      <c r="AA43" s="158">
        <v>0</v>
      </c>
      <c r="AB43" s="158">
        <v>169845.92619999999</v>
      </c>
    </row>
    <row r="44" spans="1:28" s="112" customFormat="1" x14ac:dyDescent="0.2">
      <c r="A44" s="108" t="s">
        <v>203</v>
      </c>
      <c r="B44" s="155">
        <v>952778234.47825456</v>
      </c>
      <c r="C44" s="155">
        <v>185736002.82356501</v>
      </c>
      <c r="D44" s="155">
        <v>1138514237.3018196</v>
      </c>
      <c r="E44" s="156">
        <v>3278635.4373250003</v>
      </c>
      <c r="F44" s="156">
        <v>694959.25828857999</v>
      </c>
      <c r="G44" s="156">
        <v>3973594.6956135803</v>
      </c>
      <c r="H44" s="109">
        <v>0.12801100000000001</v>
      </c>
      <c r="I44" s="110">
        <v>7.6291428736020017E-2</v>
      </c>
      <c r="J44" s="109">
        <v>0.119225</v>
      </c>
      <c r="K44" s="111">
        <v>110.02200000000001</v>
      </c>
      <c r="L44" s="111">
        <v>158.42642021053717</v>
      </c>
      <c r="M44" s="111">
        <v>117.79600000000001</v>
      </c>
      <c r="N44" s="158">
        <v>2774632.5207100003</v>
      </c>
      <c r="O44" s="158">
        <v>2158624.6332999999</v>
      </c>
      <c r="P44" s="158">
        <v>4933257.1540099997</v>
      </c>
      <c r="Q44" s="158">
        <v>926141102.19984603</v>
      </c>
      <c r="R44" s="158">
        <v>177561311.02063501</v>
      </c>
      <c r="S44" s="158">
        <v>1103702413.2204812</v>
      </c>
      <c r="T44" s="158">
        <v>21487508.245798416</v>
      </c>
      <c r="U44" s="158">
        <v>5629762.7681299997</v>
      </c>
      <c r="V44" s="158">
        <v>27117271.013928417</v>
      </c>
      <c r="W44" s="158">
        <v>4838881.9942099992</v>
      </c>
      <c r="X44" s="158">
        <v>2544929.0348</v>
      </c>
      <c r="Y44" s="158">
        <v>7383811.0290099997</v>
      </c>
      <c r="Z44" s="158">
        <v>310742.03840000002</v>
      </c>
      <c r="AA44" s="158">
        <v>0</v>
      </c>
      <c r="AB44" s="158">
        <v>310742.03840000002</v>
      </c>
    </row>
    <row r="45" spans="1:28" x14ac:dyDescent="0.2">
      <c r="A45" s="99" t="s">
        <v>204</v>
      </c>
      <c r="B45" s="153">
        <v>696895438.57206976</v>
      </c>
      <c r="C45" s="153">
        <v>463920.73637106002</v>
      </c>
      <c r="D45" s="153">
        <v>697359359.3084408</v>
      </c>
      <c r="E45" s="154">
        <v>3796471.2963999999</v>
      </c>
      <c r="F45" s="154">
        <v>49143.924500000001</v>
      </c>
      <c r="G45" s="154">
        <v>3845615.2209000001</v>
      </c>
      <c r="H45" s="106">
        <v>0.19873299999999999</v>
      </c>
      <c r="I45" s="102">
        <v>0.19609599999999999</v>
      </c>
      <c r="J45" s="106">
        <v>0.198711</v>
      </c>
      <c r="K45" s="103">
        <v>12.860300000000001</v>
      </c>
      <c r="L45" s="103">
        <v>155.649</v>
      </c>
      <c r="M45" s="103">
        <v>12.948499999999999</v>
      </c>
      <c r="N45" s="157">
        <v>8016750.7055000002</v>
      </c>
      <c r="O45" s="157">
        <v>60912.176999999996</v>
      </c>
      <c r="P45" s="157">
        <v>8077662.8825000003</v>
      </c>
      <c r="Q45" s="157">
        <v>663463234.99976981</v>
      </c>
      <c r="R45" s="157">
        <v>394384.38094106002</v>
      </c>
      <c r="S45" s="157">
        <v>663857619.38071084</v>
      </c>
      <c r="T45" s="157">
        <v>18803067.499900002</v>
      </c>
      <c r="U45" s="157">
        <v>7131.5079299999998</v>
      </c>
      <c r="V45" s="157">
        <v>18810199.007830001</v>
      </c>
      <c r="W45" s="157">
        <v>14629136.0724</v>
      </c>
      <c r="X45" s="157">
        <v>62404.847500000003</v>
      </c>
      <c r="Y45" s="157">
        <v>14691540.9199</v>
      </c>
      <c r="Z45" s="157">
        <v>0</v>
      </c>
      <c r="AA45" s="157">
        <v>0</v>
      </c>
      <c r="AB45" s="157">
        <v>0</v>
      </c>
    </row>
    <row r="46" spans="1:28" x14ac:dyDescent="0.2">
      <c r="A46" s="99" t="s">
        <v>205</v>
      </c>
      <c r="B46" s="153">
        <v>7967645.1909999996</v>
      </c>
      <c r="C46" s="153">
        <v>24401.290700000001</v>
      </c>
      <c r="D46" s="153">
        <v>7992046.4816999994</v>
      </c>
      <c r="E46" s="154">
        <v>201153.36871017001</v>
      </c>
      <c r="F46" s="154">
        <v>328.4221</v>
      </c>
      <c r="G46" s="154">
        <v>201481.79081017</v>
      </c>
      <c r="H46" s="106">
        <v>4.2553000000000001E-2</v>
      </c>
      <c r="I46" s="102">
        <v>7.0000000000000007E-2</v>
      </c>
      <c r="J46" s="106">
        <v>4.2544499999999999E-2</v>
      </c>
      <c r="K46" s="103">
        <v>64.553899999999999</v>
      </c>
      <c r="L46" s="103">
        <v>121.733</v>
      </c>
      <c r="M46" s="103">
        <v>64.745699999999999</v>
      </c>
      <c r="N46" s="157">
        <v>47743.32</v>
      </c>
      <c r="O46" s="157">
        <v>0</v>
      </c>
      <c r="P46" s="157">
        <v>47743.32</v>
      </c>
      <c r="Q46" s="157">
        <v>7812101.3709999993</v>
      </c>
      <c r="R46" s="157">
        <v>24401.290700000001</v>
      </c>
      <c r="S46" s="157">
        <v>7836502.6616999991</v>
      </c>
      <c r="T46" s="157">
        <v>70175.23</v>
      </c>
      <c r="U46" s="157">
        <v>0</v>
      </c>
      <c r="V46" s="157">
        <v>70175.23</v>
      </c>
      <c r="W46" s="157">
        <v>85368.59</v>
      </c>
      <c r="X46" s="157">
        <v>0</v>
      </c>
      <c r="Y46" s="157">
        <v>85368.59</v>
      </c>
      <c r="Z46" s="157">
        <v>0</v>
      </c>
      <c r="AA46" s="157">
        <v>0</v>
      </c>
      <c r="AB46" s="157">
        <v>0</v>
      </c>
    </row>
    <row r="47" spans="1:28" x14ac:dyDescent="0.2">
      <c r="A47" s="100" t="s">
        <v>266</v>
      </c>
      <c r="B47" s="153">
        <v>45224411712.924072</v>
      </c>
      <c r="C47" s="153">
        <v>31831809481.277004</v>
      </c>
      <c r="D47" s="153">
        <v>77056221194.20108</v>
      </c>
      <c r="E47" s="154">
        <v>917170609.31004024</v>
      </c>
      <c r="F47" s="154">
        <v>313054323.0227685</v>
      </c>
      <c r="G47" s="154">
        <v>1230224932.3328087</v>
      </c>
      <c r="H47" s="106">
        <v>0.16064100000000001</v>
      </c>
      <c r="I47" s="102">
        <v>9.1383141204330359E-2</v>
      </c>
      <c r="J47" s="106">
        <v>0.124139</v>
      </c>
      <c r="K47" s="103">
        <v>84.056700000000006</v>
      </c>
      <c r="L47" s="103">
        <v>92.341912962687957</v>
      </c>
      <c r="M47" s="103">
        <v>86.220200000000006</v>
      </c>
      <c r="N47" s="157">
        <v>647488389.22441053</v>
      </c>
      <c r="O47" s="157">
        <v>561167668.52439809</v>
      </c>
      <c r="P47" s="157">
        <v>1208656057.7488086</v>
      </c>
      <c r="Q47" s="157">
        <v>42100805991.813469</v>
      </c>
      <c r="R47" s="157">
        <v>28766316010.304424</v>
      </c>
      <c r="S47" s="157">
        <v>70867122002.117905</v>
      </c>
      <c r="T47" s="157">
        <v>1969991879.9091098</v>
      </c>
      <c r="U47" s="157">
        <v>2156538530.1195526</v>
      </c>
      <c r="V47" s="157">
        <v>4126530410.0286627</v>
      </c>
      <c r="W47" s="157">
        <v>1082787232.7910929</v>
      </c>
      <c r="X47" s="157">
        <v>851451096.57677436</v>
      </c>
      <c r="Y47" s="157">
        <v>1934238329.3678672</v>
      </c>
      <c r="Z47" s="157">
        <v>70826608.410399988</v>
      </c>
      <c r="AA47" s="157">
        <v>57503844.276252002</v>
      </c>
      <c r="AB47" s="157">
        <v>128330452.68665199</v>
      </c>
    </row>
    <row r="48" spans="1:28" x14ac:dyDescent="0.2">
      <c r="A48" s="101" t="s">
        <v>206</v>
      </c>
      <c r="B48" s="153">
        <v>7579583875.4910269</v>
      </c>
      <c r="C48" s="153">
        <v>19079022742.590488</v>
      </c>
      <c r="D48" s="153">
        <v>26658606618.081516</v>
      </c>
      <c r="E48" s="154">
        <v>146486379.7445035</v>
      </c>
      <c r="F48" s="154">
        <v>179321826.54117712</v>
      </c>
      <c r="G48" s="154">
        <v>325808206.28568065</v>
      </c>
      <c r="H48" s="106">
        <v>0.12768599999999999</v>
      </c>
      <c r="I48" s="102">
        <v>9.5486355793200181E-2</v>
      </c>
      <c r="J48" s="106">
        <v>0.104642</v>
      </c>
      <c r="K48" s="103">
        <v>58.183300000000003</v>
      </c>
      <c r="L48" s="103">
        <v>78.103373111075356</v>
      </c>
      <c r="M48" s="103">
        <v>72.451099999999997</v>
      </c>
      <c r="N48" s="157">
        <v>111561699.4929</v>
      </c>
      <c r="O48" s="157">
        <v>252469686.71401396</v>
      </c>
      <c r="P48" s="157">
        <v>364031386.20691395</v>
      </c>
      <c r="Q48" s="157">
        <v>6986682824.3406553</v>
      </c>
      <c r="R48" s="157">
        <v>17008344025.324091</v>
      </c>
      <c r="S48" s="157">
        <v>23995026849.664749</v>
      </c>
      <c r="T48" s="157">
        <v>313328941.15554053</v>
      </c>
      <c r="U48" s="157">
        <v>1642024549.48666</v>
      </c>
      <c r="V48" s="157">
        <v>1955353490.6422005</v>
      </c>
      <c r="W48" s="157">
        <v>271877705.99483138</v>
      </c>
      <c r="X48" s="157">
        <v>413069763.29593599</v>
      </c>
      <c r="Y48" s="157">
        <v>684947469.29076743</v>
      </c>
      <c r="Z48" s="157">
        <v>7694404</v>
      </c>
      <c r="AA48" s="157">
        <v>15584404.483800001</v>
      </c>
      <c r="AB48" s="157">
        <v>23278808.483800001</v>
      </c>
    </row>
    <row r="49" spans="1:28" x14ac:dyDescent="0.2">
      <c r="A49" s="101" t="s">
        <v>207</v>
      </c>
      <c r="B49" s="153">
        <v>4388060896.3575544</v>
      </c>
      <c r="C49" s="153">
        <v>6489192712.7943859</v>
      </c>
      <c r="D49" s="153">
        <v>10877253609.151939</v>
      </c>
      <c r="E49" s="154">
        <v>94427107.920629382</v>
      </c>
      <c r="F49" s="154">
        <v>92169970.389084533</v>
      </c>
      <c r="G49" s="154">
        <v>186597078.3097139</v>
      </c>
      <c r="H49" s="106">
        <v>0.133794</v>
      </c>
      <c r="I49" s="102">
        <v>8.2150308746761977E-2</v>
      </c>
      <c r="J49" s="106">
        <v>0.10302</v>
      </c>
      <c r="K49" s="103">
        <v>75.576499999999996</v>
      </c>
      <c r="L49" s="103">
        <v>94.101455165365664</v>
      </c>
      <c r="M49" s="103">
        <v>86.673599999999993</v>
      </c>
      <c r="N49" s="157">
        <v>143346637.5039719</v>
      </c>
      <c r="O49" s="157">
        <v>236581564.36088961</v>
      </c>
      <c r="P49" s="157">
        <v>379928201.86486149</v>
      </c>
      <c r="Q49" s="157">
        <v>3956737947.2863836</v>
      </c>
      <c r="R49" s="157">
        <v>5811422314.0284586</v>
      </c>
      <c r="S49" s="157">
        <v>9768160261.3148441</v>
      </c>
      <c r="T49" s="157">
        <v>217087309.49599054</v>
      </c>
      <c r="U49" s="157">
        <v>326018997.67770094</v>
      </c>
      <c r="V49" s="157">
        <v>543106307.17369151</v>
      </c>
      <c r="W49" s="157">
        <v>203665014.5795798</v>
      </c>
      <c r="X49" s="157">
        <v>325258698.15207356</v>
      </c>
      <c r="Y49" s="157">
        <v>528923712.73165333</v>
      </c>
      <c r="Z49" s="157">
        <v>10570624.9956</v>
      </c>
      <c r="AA49" s="157">
        <v>26492702.936152</v>
      </c>
      <c r="AB49" s="157">
        <v>37063327.931751996</v>
      </c>
    </row>
    <row r="50" spans="1:28" x14ac:dyDescent="0.2">
      <c r="A50" s="101" t="s">
        <v>208</v>
      </c>
      <c r="B50" s="153">
        <v>8900907300.3390465</v>
      </c>
      <c r="C50" s="153">
        <v>1168139951.4523528</v>
      </c>
      <c r="D50" s="153">
        <v>10069047251.791399</v>
      </c>
      <c r="E50" s="154">
        <v>212346578.82632843</v>
      </c>
      <c r="F50" s="154">
        <v>14206324.220128281</v>
      </c>
      <c r="G50" s="154">
        <v>226552903.04645669</v>
      </c>
      <c r="H50" s="106">
        <v>0.15514600000000001</v>
      </c>
      <c r="I50" s="102">
        <v>7.9645467972233916E-2</v>
      </c>
      <c r="J50" s="106">
        <v>0.146678</v>
      </c>
      <c r="K50" s="103">
        <v>62.543799999999997</v>
      </c>
      <c r="L50" s="103">
        <v>105.7086638295155</v>
      </c>
      <c r="M50" s="103">
        <v>67.546800000000005</v>
      </c>
      <c r="N50" s="157">
        <v>158683957.86006749</v>
      </c>
      <c r="O50" s="157">
        <v>25850696.580800001</v>
      </c>
      <c r="P50" s="157">
        <v>184534654.44086748</v>
      </c>
      <c r="Q50" s="157">
        <v>8308984506.6047859</v>
      </c>
      <c r="R50" s="157">
        <v>1068796940.5062329</v>
      </c>
      <c r="S50" s="157">
        <v>9377781447.1110191</v>
      </c>
      <c r="T50" s="157">
        <v>376541048.33301294</v>
      </c>
      <c r="U50" s="157">
        <v>58512287.299799994</v>
      </c>
      <c r="V50" s="157">
        <v>435053335.63281292</v>
      </c>
      <c r="W50" s="157">
        <v>206157313.48634851</v>
      </c>
      <c r="X50" s="157">
        <v>38265312.402119987</v>
      </c>
      <c r="Y50" s="157">
        <v>244422625.8884685</v>
      </c>
      <c r="Z50" s="157">
        <v>9224431.9148999993</v>
      </c>
      <c r="AA50" s="157">
        <v>2565411.2442000001</v>
      </c>
      <c r="AB50" s="157">
        <v>11789843.1591</v>
      </c>
    </row>
    <row r="51" spans="1:28" x14ac:dyDescent="0.2">
      <c r="A51" s="101" t="s">
        <v>209</v>
      </c>
      <c r="B51" s="153">
        <v>24267395802.31369</v>
      </c>
      <c r="C51" s="153">
        <v>5095148962.937108</v>
      </c>
      <c r="D51" s="153">
        <v>29362544765.250797</v>
      </c>
      <c r="E51" s="154">
        <v>462823166.64190632</v>
      </c>
      <c r="F51" s="154">
        <v>27346718.220533434</v>
      </c>
      <c r="G51" s="154">
        <v>490169884.86243975</v>
      </c>
      <c r="H51" s="106">
        <v>0.15406</v>
      </c>
      <c r="I51" s="102">
        <v>7.5089379608980725E-2</v>
      </c>
      <c r="J51" s="106">
        <v>0.13717499999999999</v>
      </c>
      <c r="K51" s="103">
        <v>97.138499999999993</v>
      </c>
      <c r="L51" s="103">
        <v>140.55210496369801</v>
      </c>
      <c r="M51" s="103">
        <v>104.395</v>
      </c>
      <c r="N51" s="157">
        <v>231718379.79509079</v>
      </c>
      <c r="O51" s="157">
        <v>46210497.343345992</v>
      </c>
      <c r="P51" s="157">
        <v>277928877.13843679</v>
      </c>
      <c r="Q51" s="157">
        <v>22754867422.837948</v>
      </c>
      <c r="R51" s="157">
        <v>4877447618.942872</v>
      </c>
      <c r="S51" s="157">
        <v>27632315041.780819</v>
      </c>
      <c r="T51" s="157">
        <v>1065107454.2983465</v>
      </c>
      <c r="U51" s="157">
        <v>129982695.65539205</v>
      </c>
      <c r="V51" s="157">
        <v>1195090149.9537387</v>
      </c>
      <c r="W51" s="157">
        <v>404083777.67749548</v>
      </c>
      <c r="X51" s="157">
        <v>74857322.726744846</v>
      </c>
      <c r="Y51" s="157">
        <v>478941100.40424031</v>
      </c>
      <c r="Z51" s="157">
        <v>43337147.499899998</v>
      </c>
      <c r="AA51" s="157">
        <v>12861325.6121</v>
      </c>
      <c r="AB51" s="157">
        <v>56198473.111999996</v>
      </c>
    </row>
    <row r="53" spans="1:28" x14ac:dyDescent="0.2">
      <c r="A53" s="104" t="s">
        <v>366</v>
      </c>
      <c r="B53" s="161">
        <f>D7+D47-BS!E31</f>
        <v>-18880096.513412476</v>
      </c>
    </row>
  </sheetData>
  <mergeCells count="10">
    <mergeCell ref="Q5:S5"/>
    <mergeCell ref="T5:V5"/>
    <mergeCell ref="W5:Y5"/>
    <mergeCell ref="Z5:AB5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  <pageSetup scale="2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</sheetPr>
  <dimension ref="A1:AB51"/>
  <sheetViews>
    <sheetView zoomScaleNormal="100" workbookViewId="0">
      <selection activeCell="A3" sqref="A3"/>
    </sheetView>
  </sheetViews>
  <sheetFormatPr defaultColWidth="8.7109375" defaultRowHeight="12.75" x14ac:dyDescent="0.2"/>
  <cols>
    <col min="1" max="1" width="75" style="104" bestFit="1" customWidth="1"/>
    <col min="2" max="2" width="14.7109375" style="104" customWidth="1"/>
    <col min="3" max="4" width="9.85546875" style="104" bestFit="1" customWidth="1"/>
    <col min="5" max="16" width="8.7109375" style="104"/>
    <col min="17" max="19" width="9.85546875" style="104" bestFit="1" customWidth="1"/>
    <col min="20" max="16384" width="8.7109375" style="104"/>
  </cols>
  <sheetData>
    <row r="1" spans="1:28" x14ac:dyDescent="0.2">
      <c r="A1" s="107" t="s">
        <v>106</v>
      </c>
    </row>
    <row r="2" spans="1:28" x14ac:dyDescent="0.2">
      <c r="A2" s="66"/>
    </row>
    <row r="3" spans="1:28" x14ac:dyDescent="0.2">
      <c r="A3" s="75">
        <f>BS!B3</f>
        <v>46234</v>
      </c>
    </row>
    <row r="4" spans="1:28" x14ac:dyDescent="0.2">
      <c r="A4" s="160" t="s">
        <v>274</v>
      </c>
    </row>
    <row r="5" spans="1:28" ht="54.95" customHeight="1" x14ac:dyDescent="0.2">
      <c r="A5" s="218" t="s">
        <v>212</v>
      </c>
      <c r="B5" s="219" t="s">
        <v>225</v>
      </c>
      <c r="C5" s="219"/>
      <c r="D5" s="219"/>
      <c r="E5" s="219" t="s">
        <v>224</v>
      </c>
      <c r="F5" s="219"/>
      <c r="G5" s="219"/>
      <c r="H5" s="219" t="s">
        <v>226</v>
      </c>
      <c r="I5" s="219"/>
      <c r="J5" s="219"/>
      <c r="K5" s="219" t="s">
        <v>227</v>
      </c>
      <c r="L5" s="219"/>
      <c r="M5" s="219"/>
      <c r="N5" s="219" t="s">
        <v>228</v>
      </c>
      <c r="O5" s="219"/>
      <c r="P5" s="219"/>
      <c r="Q5" s="219" t="s">
        <v>229</v>
      </c>
      <c r="R5" s="219"/>
      <c r="S5" s="219"/>
      <c r="T5" s="219" t="s">
        <v>230</v>
      </c>
      <c r="U5" s="219"/>
      <c r="V5" s="219"/>
      <c r="W5" s="219" t="s">
        <v>231</v>
      </c>
      <c r="X5" s="219"/>
      <c r="Y5" s="219"/>
      <c r="Z5" s="219" t="s">
        <v>232</v>
      </c>
      <c r="AA5" s="219"/>
      <c r="AB5" s="219"/>
    </row>
    <row r="6" spans="1:28" x14ac:dyDescent="0.2">
      <c r="A6" s="218"/>
      <c r="B6" s="105" t="s">
        <v>22</v>
      </c>
      <c r="C6" s="105" t="s">
        <v>23</v>
      </c>
      <c r="D6" s="105" t="s">
        <v>13</v>
      </c>
      <c r="E6" s="105" t="s">
        <v>22</v>
      </c>
      <c r="F6" s="105" t="s">
        <v>23</v>
      </c>
      <c r="G6" s="105" t="s">
        <v>13</v>
      </c>
      <c r="H6" s="105" t="s">
        <v>22</v>
      </c>
      <c r="I6" s="105" t="s">
        <v>23</v>
      </c>
      <c r="J6" s="105" t="s">
        <v>13</v>
      </c>
      <c r="K6" s="105" t="s">
        <v>22</v>
      </c>
      <c r="L6" s="105" t="s">
        <v>23</v>
      </c>
      <c r="M6" s="105" t="s">
        <v>13</v>
      </c>
      <c r="N6" s="105" t="s">
        <v>22</v>
      </c>
      <c r="O6" s="105" t="s">
        <v>23</v>
      </c>
      <c r="P6" s="105" t="s">
        <v>13</v>
      </c>
      <c r="Q6" s="105" t="s">
        <v>22</v>
      </c>
      <c r="R6" s="105" t="s">
        <v>23</v>
      </c>
      <c r="S6" s="105" t="s">
        <v>13</v>
      </c>
      <c r="T6" s="105" t="s">
        <v>22</v>
      </c>
      <c r="U6" s="105" t="s">
        <v>23</v>
      </c>
      <c r="V6" s="105" t="s">
        <v>13</v>
      </c>
      <c r="W6" s="105" t="s">
        <v>22</v>
      </c>
      <c r="X6" s="105" t="s">
        <v>23</v>
      </c>
      <c r="Y6" s="105" t="s">
        <v>13</v>
      </c>
      <c r="Z6" s="105" t="s">
        <v>22</v>
      </c>
      <c r="AA6" s="105" t="s">
        <v>23</v>
      </c>
      <c r="AB6" s="105" t="s">
        <v>13</v>
      </c>
    </row>
    <row r="7" spans="1:28" x14ac:dyDescent="0.2">
      <c r="A7" s="100" t="s">
        <v>264</v>
      </c>
      <c r="B7" s="153">
        <f>Sectors_I!B7</f>
        <v>840345473.75040007</v>
      </c>
      <c r="C7" s="153">
        <f>Sectors_I!C7</f>
        <v>1442504.921604</v>
      </c>
      <c r="D7" s="153">
        <f>Sectors_I!D7</f>
        <v>841787978.6720041</v>
      </c>
      <c r="E7" s="154">
        <f>Sectors_I!E7</f>
        <v>0</v>
      </c>
      <c r="F7" s="154">
        <f>Sectors_I!F7</f>
        <v>2179.7004344299999</v>
      </c>
      <c r="G7" s="154">
        <f>Sectors_I!G7</f>
        <v>2179.7004344299999</v>
      </c>
      <c r="H7" s="106">
        <f>Sectors_I!H7</f>
        <v>8.2767800000000002E-2</v>
      </c>
      <c r="I7" s="102">
        <f>Sectors_I!I7</f>
        <v>8.5673700000000005E-2</v>
      </c>
      <c r="J7" s="106">
        <f>Sectors_I!J7</f>
        <v>8.2772799999999994E-2</v>
      </c>
      <c r="K7" s="103">
        <f>Sectors_I!K7</f>
        <v>0.63706700000000005</v>
      </c>
      <c r="L7" s="103">
        <f>Sectors_I!L7</f>
        <v>4.2200899999999999</v>
      </c>
      <c r="M7" s="103">
        <f>Sectors_I!M7</f>
        <v>0.64315699999999998</v>
      </c>
      <c r="N7" s="157">
        <f>Sectors_I!N7</f>
        <v>0</v>
      </c>
      <c r="O7" s="157">
        <f>Sectors_I!O7</f>
        <v>0</v>
      </c>
      <c r="P7" s="157">
        <f>Sectors_I!P7</f>
        <v>0</v>
      </c>
      <c r="Q7" s="157">
        <f>Sectors_I!Q7</f>
        <v>840345473.75040007</v>
      </c>
      <c r="R7" s="157">
        <f>Sectors_I!R7</f>
        <v>1442504.921604</v>
      </c>
      <c r="S7" s="157">
        <f>Sectors_I!S7</f>
        <v>841787978.6720041</v>
      </c>
      <c r="T7" s="157">
        <f>Sectors_I!T7</f>
        <v>0</v>
      </c>
      <c r="U7" s="157">
        <f>Sectors_I!U7</f>
        <v>0</v>
      </c>
      <c r="V7" s="157">
        <f>Sectors_I!V7</f>
        <v>0</v>
      </c>
      <c r="W7" s="157">
        <f>Sectors_I!W7</f>
        <v>0</v>
      </c>
      <c r="X7" s="157">
        <f>Sectors_I!X7</f>
        <v>0</v>
      </c>
      <c r="Y7" s="157">
        <f>Sectors_I!Y7</f>
        <v>0</v>
      </c>
      <c r="Z7" s="157">
        <f>Sectors_I!Z7</f>
        <v>0</v>
      </c>
      <c r="AA7" s="157">
        <f>Sectors_I!AA7</f>
        <v>0</v>
      </c>
      <c r="AB7" s="157">
        <f>Sectors_I!AB7</f>
        <v>0</v>
      </c>
    </row>
    <row r="8" spans="1:28" x14ac:dyDescent="0.2">
      <c r="A8" s="99" t="s">
        <v>107</v>
      </c>
      <c r="B8" s="153">
        <f>Sectors_I!B8</f>
        <v>7975754.1436000001</v>
      </c>
      <c r="C8" s="153">
        <f>Sectors_I!C8</f>
        <v>35210478.12488576</v>
      </c>
      <c r="D8" s="153">
        <f>Sectors_I!D8</f>
        <v>43186232.268485762</v>
      </c>
      <c r="E8" s="154">
        <f>Sectors_I!E8</f>
        <v>177426.47754277001</v>
      </c>
      <c r="F8" s="154">
        <f>Sectors_I!F8</f>
        <v>514324.00204623002</v>
      </c>
      <c r="G8" s="154">
        <f>Sectors_I!G8</f>
        <v>691750.479589</v>
      </c>
      <c r="H8" s="106">
        <f>Sectors_I!H8</f>
        <v>0.17072799999999999</v>
      </c>
      <c r="I8" s="102">
        <f>Sectors_I!I8</f>
        <v>9.2161704487093918E-2</v>
      </c>
      <c r="J8" s="106">
        <f>Sectors_I!J8</f>
        <v>0.106475</v>
      </c>
      <c r="K8" s="103">
        <f>Sectors_I!K8</f>
        <v>45.735700000000001</v>
      </c>
      <c r="L8" s="103">
        <f>Sectors_I!L8</f>
        <v>51.243511987379229</v>
      </c>
      <c r="M8" s="103">
        <f>Sectors_I!M8</f>
        <v>50.24</v>
      </c>
      <c r="N8" s="157">
        <f>Sectors_I!N8</f>
        <v>39658.67</v>
      </c>
      <c r="O8" s="157">
        <f>Sectors_I!O8</f>
        <v>0</v>
      </c>
      <c r="P8" s="157">
        <f>Sectors_I!P8</f>
        <v>39658.67</v>
      </c>
      <c r="Q8" s="157">
        <f>Sectors_I!Q8</f>
        <v>7597748.2136000004</v>
      </c>
      <c r="R8" s="157">
        <f>Sectors_I!R8</f>
        <v>35210478.12488576</v>
      </c>
      <c r="S8" s="157">
        <f>Sectors_I!S8</f>
        <v>42808226.338485762</v>
      </c>
      <c r="T8" s="157">
        <f>Sectors_I!T8</f>
        <v>318420.55</v>
      </c>
      <c r="U8" s="157">
        <f>Sectors_I!U8</f>
        <v>0</v>
      </c>
      <c r="V8" s="157">
        <f>Sectors_I!V8</f>
        <v>318420.55</v>
      </c>
      <c r="W8" s="157">
        <f>Sectors_I!W8</f>
        <v>59585.38</v>
      </c>
      <c r="X8" s="157">
        <f>Sectors_I!X8</f>
        <v>0</v>
      </c>
      <c r="Y8" s="157">
        <f>Sectors_I!Y8</f>
        <v>59585.38</v>
      </c>
      <c r="Z8" s="157">
        <f>Sectors_I!Z8</f>
        <v>0</v>
      </c>
      <c r="AA8" s="157">
        <f>Sectors_I!AA8</f>
        <v>0</v>
      </c>
      <c r="AB8" s="157">
        <f>Sectors_I!AB8</f>
        <v>0</v>
      </c>
    </row>
    <row r="9" spans="1:28" x14ac:dyDescent="0.2">
      <c r="A9" s="99" t="s">
        <v>108</v>
      </c>
      <c r="B9" s="153">
        <f>Sectors_I!B9</f>
        <v>1061239752.8212523</v>
      </c>
      <c r="C9" s="153">
        <f>Sectors_I!C9</f>
        <v>347007910.418028</v>
      </c>
      <c r="D9" s="153">
        <f>Sectors_I!D9</f>
        <v>1408247663.2392802</v>
      </c>
      <c r="E9" s="154">
        <f>Sectors_I!E9</f>
        <v>2479395.12039926</v>
      </c>
      <c r="F9" s="154">
        <f>Sectors_I!F9</f>
        <v>842823.92049980001</v>
      </c>
      <c r="G9" s="154">
        <f>Sectors_I!G9</f>
        <v>3322219.0408990597</v>
      </c>
      <c r="H9" s="106">
        <f>Sectors_I!H9</f>
        <v>0.115554</v>
      </c>
      <c r="I9" s="102">
        <f>Sectors_I!I9</f>
        <v>0.1078808724494669</v>
      </c>
      <c r="J9" s="106">
        <f>Sectors_I!J9</f>
        <v>0.113673</v>
      </c>
      <c r="K9" s="103">
        <f>Sectors_I!K9</f>
        <v>23.6738</v>
      </c>
      <c r="L9" s="103">
        <f>Sectors_I!L9</f>
        <v>46.038755217884308</v>
      </c>
      <c r="M9" s="103">
        <f>Sectors_I!M9</f>
        <v>29.124500000000001</v>
      </c>
      <c r="N9" s="157">
        <f>Sectors_I!N9</f>
        <v>633621.55000000005</v>
      </c>
      <c r="O9" s="157">
        <f>Sectors_I!O9</f>
        <v>375309.63</v>
      </c>
      <c r="P9" s="157">
        <f>Sectors_I!P9</f>
        <v>1008931.18</v>
      </c>
      <c r="Q9" s="157">
        <f>Sectors_I!Q9</f>
        <v>1055894542.0887524</v>
      </c>
      <c r="R9" s="157">
        <f>Sectors_I!R9</f>
        <v>343656029.92292804</v>
      </c>
      <c r="S9" s="157">
        <f>Sectors_I!S9</f>
        <v>1399550572.0116801</v>
      </c>
      <c r="T9" s="157">
        <f>Sectors_I!T9</f>
        <v>2126426.0839</v>
      </c>
      <c r="U9" s="157">
        <f>Sectors_I!U9</f>
        <v>2974357.77069999</v>
      </c>
      <c r="V9" s="157">
        <f>Sectors_I!V9</f>
        <v>5100783.85459999</v>
      </c>
      <c r="W9" s="157">
        <f>Sectors_I!W9</f>
        <v>2213588.9747000001</v>
      </c>
      <c r="X9" s="157">
        <f>Sectors_I!X9</f>
        <v>319593.2144</v>
      </c>
      <c r="Y9" s="157">
        <f>Sectors_I!Y9</f>
        <v>2533182.1891000001</v>
      </c>
      <c r="Z9" s="157">
        <f>Sectors_I!Z9</f>
        <v>1005195.6739000001</v>
      </c>
      <c r="AA9" s="157">
        <f>Sectors_I!AA9</f>
        <v>57929.51</v>
      </c>
      <c r="AB9" s="157">
        <f>Sectors_I!AB9</f>
        <v>1063125.1839000001</v>
      </c>
    </row>
    <row r="10" spans="1:28" x14ac:dyDescent="0.2">
      <c r="A10" s="99" t="s">
        <v>219</v>
      </c>
      <c r="B10" s="153">
        <f>Sectors_I!B10</f>
        <v>284415113.76496595</v>
      </c>
      <c r="C10" s="153">
        <f>Sectors_I!C10</f>
        <v>3856590.6568999998</v>
      </c>
      <c r="D10" s="153">
        <f>Sectors_I!D10</f>
        <v>288271704.42186594</v>
      </c>
      <c r="E10" s="154">
        <f>Sectors_I!E10</f>
        <v>932484.76147000003</v>
      </c>
      <c r="F10" s="154">
        <f>Sectors_I!F10</f>
        <v>9727.8937000000005</v>
      </c>
      <c r="G10" s="154">
        <f>Sectors_I!G10</f>
        <v>942212.65517000004</v>
      </c>
      <c r="H10" s="106">
        <f>Sectors_I!H10</f>
        <v>0.14249899999999999</v>
      </c>
      <c r="I10" s="102">
        <f>Sectors_I!I10</f>
        <v>9.4320699999999993E-2</v>
      </c>
      <c r="J10" s="106">
        <f>Sectors_I!J10</f>
        <v>0.14189399999999999</v>
      </c>
      <c r="K10" s="103">
        <f>Sectors_I!K10</f>
        <v>26.4894</v>
      </c>
      <c r="L10" s="103">
        <f>Sectors_I!L10</f>
        <v>87.972300000000004</v>
      </c>
      <c r="M10" s="103">
        <f>Sectors_I!M10</f>
        <v>27.315000000000001</v>
      </c>
      <c r="N10" s="157">
        <f>Sectors_I!N10</f>
        <v>63.02</v>
      </c>
      <c r="O10" s="157">
        <f>Sectors_I!O10</f>
        <v>0</v>
      </c>
      <c r="P10" s="157">
        <f>Sectors_I!P10</f>
        <v>63.02</v>
      </c>
      <c r="Q10" s="157">
        <f>Sectors_I!Q10</f>
        <v>284410647.67496598</v>
      </c>
      <c r="R10" s="157">
        <f>Sectors_I!R10</f>
        <v>3856590.6568999998</v>
      </c>
      <c r="S10" s="157">
        <f>Sectors_I!S10</f>
        <v>288267238.33186597</v>
      </c>
      <c r="T10" s="157">
        <f>Sectors_I!T10</f>
        <v>4403.07</v>
      </c>
      <c r="U10" s="157">
        <f>Sectors_I!U10</f>
        <v>0</v>
      </c>
      <c r="V10" s="157">
        <f>Sectors_I!V10</f>
        <v>4403.07</v>
      </c>
      <c r="W10" s="157">
        <f>Sectors_I!W10</f>
        <v>63.02</v>
      </c>
      <c r="X10" s="157">
        <f>Sectors_I!X10</f>
        <v>0</v>
      </c>
      <c r="Y10" s="157">
        <f>Sectors_I!Y10</f>
        <v>63.02</v>
      </c>
      <c r="Z10" s="157">
        <f>Sectors_I!Z10</f>
        <v>0</v>
      </c>
      <c r="AA10" s="157">
        <f>Sectors_I!AA10</f>
        <v>0</v>
      </c>
      <c r="AB10" s="157">
        <f>Sectors_I!AB10</f>
        <v>0</v>
      </c>
    </row>
    <row r="11" spans="1:28" x14ac:dyDescent="0.2">
      <c r="A11" s="99" t="s">
        <v>233</v>
      </c>
      <c r="B11" s="153">
        <f>Sectors_I!B11</f>
        <v>261985134.41327444</v>
      </c>
      <c r="C11" s="153">
        <f>Sectors_I!C11</f>
        <v>4827678351.7368784</v>
      </c>
      <c r="D11" s="153">
        <f>Sectors_I!D11</f>
        <v>5089663486.1501532</v>
      </c>
      <c r="E11" s="154">
        <f>Sectors_I!E11</f>
        <v>17167398.145769261</v>
      </c>
      <c r="F11" s="154">
        <f>Sectors_I!F11</f>
        <v>25697897.055829275</v>
      </c>
      <c r="G11" s="154">
        <f>Sectors_I!G11</f>
        <v>42865295.20159854</v>
      </c>
      <c r="H11" s="106">
        <f>Sectors_I!H11</f>
        <v>0.135435</v>
      </c>
      <c r="I11" s="102">
        <f>Sectors_I!I11</f>
        <v>0.10746535190368657</v>
      </c>
      <c r="J11" s="106">
        <f>Sectors_I!J11</f>
        <v>0.108834</v>
      </c>
      <c r="K11" s="103">
        <f>Sectors_I!K11</f>
        <v>45.5045</v>
      </c>
      <c r="L11" s="103">
        <f>Sectors_I!L11</f>
        <v>37.435318155158811</v>
      </c>
      <c r="M11" s="103">
        <f>Sectors_I!M11</f>
        <v>37.818399999999997</v>
      </c>
      <c r="N11" s="157">
        <f>Sectors_I!N11</f>
        <v>21251133.41</v>
      </c>
      <c r="O11" s="157">
        <f>Sectors_I!O11</f>
        <v>75250004.790100351</v>
      </c>
      <c r="P11" s="157">
        <f>Sectors_I!P11</f>
        <v>96501138.200100347</v>
      </c>
      <c r="Q11" s="157">
        <f>Sectors_I!Q11</f>
        <v>228075192.98835343</v>
      </c>
      <c r="R11" s="157">
        <f>Sectors_I!R11</f>
        <v>4430594227.3031778</v>
      </c>
      <c r="S11" s="157">
        <f>Sectors_I!S11</f>
        <v>4658669420.2915306</v>
      </c>
      <c r="T11" s="157">
        <f>Sectors_I!T11</f>
        <v>4162927.7186216004</v>
      </c>
      <c r="U11" s="157">
        <f>Sectors_I!U11</f>
        <v>292694438.80575204</v>
      </c>
      <c r="V11" s="157">
        <f>Sectors_I!V11</f>
        <v>296857366.52437365</v>
      </c>
      <c r="W11" s="157">
        <f>Sectors_I!W11</f>
        <v>29747013.706299398</v>
      </c>
      <c r="X11" s="157">
        <f>Sectors_I!X11</f>
        <v>98065871.017949343</v>
      </c>
      <c r="Y11" s="157">
        <f>Sectors_I!Y11</f>
        <v>127812884.72424874</v>
      </c>
      <c r="Z11" s="157">
        <f>Sectors_I!Z11</f>
        <v>0</v>
      </c>
      <c r="AA11" s="157">
        <f>Sectors_I!AA11</f>
        <v>6323814.6100000003</v>
      </c>
      <c r="AB11" s="157">
        <f>Sectors_I!AB11</f>
        <v>6323814.6100000003</v>
      </c>
    </row>
    <row r="12" spans="1:28" x14ac:dyDescent="0.2">
      <c r="A12" s="99" t="s">
        <v>109</v>
      </c>
      <c r="B12" s="153">
        <f>Sectors_I!B12</f>
        <v>644507916.72283113</v>
      </c>
      <c r="C12" s="153">
        <f>Sectors_I!C12</f>
        <v>3862591926.0854998</v>
      </c>
      <c r="D12" s="153">
        <f>Sectors_I!D12</f>
        <v>4507099842.8083305</v>
      </c>
      <c r="E12" s="154">
        <f>Sectors_I!E12</f>
        <v>5183421.4647027291</v>
      </c>
      <c r="F12" s="154">
        <f>Sectors_I!F12</f>
        <v>23090185.671401709</v>
      </c>
      <c r="G12" s="154">
        <f>Sectors_I!G12</f>
        <v>28273607.136104438</v>
      </c>
      <c r="H12" s="106">
        <f>Sectors_I!H12</f>
        <v>0.12893499999999999</v>
      </c>
      <c r="I12" s="102">
        <f>Sectors_I!I12</f>
        <v>8.9519685994952677E-2</v>
      </c>
      <c r="J12" s="106">
        <f>Sectors_I!J12</f>
        <v>9.5025399999999996E-2</v>
      </c>
      <c r="K12" s="103">
        <f>Sectors_I!K12</f>
        <v>95.202699999999993</v>
      </c>
      <c r="L12" s="103">
        <f>Sectors_I!L12</f>
        <v>112.42451089705781</v>
      </c>
      <c r="M12" s="103">
        <f>Sectors_I!M12</f>
        <v>109.91500000000001</v>
      </c>
      <c r="N12" s="157">
        <f>Sectors_I!N12</f>
        <v>9661466.615199998</v>
      </c>
      <c r="O12" s="157">
        <f>Sectors_I!O12</f>
        <v>52373736.502631992</v>
      </c>
      <c r="P12" s="157">
        <f>Sectors_I!P12</f>
        <v>62035203.11783199</v>
      </c>
      <c r="Q12" s="157">
        <f>Sectors_I!Q12</f>
        <v>605955639.93371677</v>
      </c>
      <c r="R12" s="157">
        <f>Sectors_I!R12</f>
        <v>3607093136.5396094</v>
      </c>
      <c r="S12" s="157">
        <f>Sectors_I!S12</f>
        <v>4213048776.4733257</v>
      </c>
      <c r="T12" s="157">
        <f>Sectors_I!T12</f>
        <v>16891915.4739144</v>
      </c>
      <c r="U12" s="157">
        <f>Sectors_I!U12</f>
        <v>191865673.55902255</v>
      </c>
      <c r="V12" s="157">
        <f>Sectors_I!V12</f>
        <v>208757589.03293693</v>
      </c>
      <c r="W12" s="157">
        <f>Sectors_I!W12</f>
        <v>19019403.227899998</v>
      </c>
      <c r="X12" s="157">
        <f>Sectors_I!X12</f>
        <v>61568717.156767994</v>
      </c>
      <c r="Y12" s="157">
        <f>Sectors_I!Y12</f>
        <v>80588120.384667993</v>
      </c>
      <c r="Z12" s="157">
        <f>Sectors_I!Z12</f>
        <v>2640958.0872999998</v>
      </c>
      <c r="AA12" s="157">
        <f>Sectors_I!AA12</f>
        <v>2064398.8301000001</v>
      </c>
      <c r="AB12" s="157">
        <f>Sectors_I!AB12</f>
        <v>4705356.9173999997</v>
      </c>
    </row>
    <row r="13" spans="1:28" x14ac:dyDescent="0.2">
      <c r="A13" s="99" t="s">
        <v>110</v>
      </c>
      <c r="B13" s="153">
        <f>Sectors_I!B13</f>
        <v>689968195.99870312</v>
      </c>
      <c r="C13" s="153">
        <f>Sectors_I!C13</f>
        <v>514977173.93920982</v>
      </c>
      <c r="D13" s="153">
        <f>Sectors_I!D13</f>
        <v>1204945369.9379129</v>
      </c>
      <c r="E13" s="154">
        <f>Sectors_I!E13</f>
        <v>21895549.089931432</v>
      </c>
      <c r="F13" s="154">
        <f>Sectors_I!F13</f>
        <v>12490395.019919131</v>
      </c>
      <c r="G13" s="154">
        <f>Sectors_I!G13</f>
        <v>34385944.109850563</v>
      </c>
      <c r="H13" s="106">
        <f>Sectors_I!H13</f>
        <v>0.141041</v>
      </c>
      <c r="I13" s="102">
        <f>Sectors_I!I13</f>
        <v>9.3551342569326207E-2</v>
      </c>
      <c r="J13" s="106">
        <f>Sectors_I!J13</f>
        <v>0.120563</v>
      </c>
      <c r="K13" s="103">
        <f>Sectors_I!K13</f>
        <v>40.034300000000002</v>
      </c>
      <c r="L13" s="103">
        <f>Sectors_I!L13</f>
        <v>61.975691078696819</v>
      </c>
      <c r="M13" s="103">
        <f>Sectors_I!M13</f>
        <v>49.413899999999998</v>
      </c>
      <c r="N13" s="157">
        <f>Sectors_I!N13</f>
        <v>30588690.0878</v>
      </c>
      <c r="O13" s="157">
        <f>Sectors_I!O13</f>
        <v>16427437.617256001</v>
      </c>
      <c r="P13" s="157">
        <f>Sectors_I!P13</f>
        <v>47016127.705055997</v>
      </c>
      <c r="Q13" s="157">
        <f>Sectors_I!Q13</f>
        <v>573580835.57635355</v>
      </c>
      <c r="R13" s="157">
        <f>Sectors_I!R13</f>
        <v>465951339.58495486</v>
      </c>
      <c r="S13" s="157">
        <f>Sectors_I!S13</f>
        <v>1039532175.1613084</v>
      </c>
      <c r="T13" s="157">
        <f>Sectors_I!T13</f>
        <v>69677867.633570418</v>
      </c>
      <c r="U13" s="157">
        <f>Sectors_I!U13</f>
        <v>24335404.442698941</v>
      </c>
      <c r="V13" s="157">
        <f>Sectors_I!V13</f>
        <v>94013272.076269358</v>
      </c>
      <c r="W13" s="157">
        <f>Sectors_I!W13</f>
        <v>46088281.62877918</v>
      </c>
      <c r="X13" s="157">
        <f>Sectors_I!X13</f>
        <v>24690429.911556005</v>
      </c>
      <c r="Y13" s="157">
        <f>Sectors_I!Y13</f>
        <v>70778711.540335178</v>
      </c>
      <c r="Z13" s="157">
        <f>Sectors_I!Z13</f>
        <v>621211.16</v>
      </c>
      <c r="AA13" s="157">
        <f>Sectors_I!AA13</f>
        <v>0</v>
      </c>
      <c r="AB13" s="157">
        <f>Sectors_I!AB13</f>
        <v>621211.16</v>
      </c>
    </row>
    <row r="14" spans="1:28" x14ac:dyDescent="0.2">
      <c r="A14" s="99" t="s">
        <v>111</v>
      </c>
      <c r="B14" s="153">
        <f>Sectors_I!B14</f>
        <v>720645166.75762796</v>
      </c>
      <c r="C14" s="153">
        <f>Sectors_I!C14</f>
        <v>1384093348.5442884</v>
      </c>
      <c r="D14" s="153">
        <f>Sectors_I!D14</f>
        <v>2104738515.3019164</v>
      </c>
      <c r="E14" s="154">
        <f>Sectors_I!E14</f>
        <v>30173759.743214339</v>
      </c>
      <c r="F14" s="154">
        <f>Sectors_I!F14</f>
        <v>8412960.2423787918</v>
      </c>
      <c r="G14" s="154">
        <f>Sectors_I!G14</f>
        <v>38586719.985593133</v>
      </c>
      <c r="H14" s="106">
        <f>Sectors_I!H14</f>
        <v>0.137235</v>
      </c>
      <c r="I14" s="102">
        <f>Sectors_I!I14</f>
        <v>9.5585221720545788E-2</v>
      </c>
      <c r="J14" s="106">
        <f>Sectors_I!J14</f>
        <v>0.11013199999999999</v>
      </c>
      <c r="K14" s="103">
        <f>Sectors_I!K14</f>
        <v>62.974600000000002</v>
      </c>
      <c r="L14" s="103">
        <f>Sectors_I!L14</f>
        <v>67.475512259081796</v>
      </c>
      <c r="M14" s="103">
        <f>Sectors_I!M14</f>
        <v>65.889499999999998</v>
      </c>
      <c r="N14" s="157">
        <f>Sectors_I!N14</f>
        <v>15801154.621268012</v>
      </c>
      <c r="O14" s="157">
        <f>Sectors_I!O14</f>
        <v>18805173.861892</v>
      </c>
      <c r="P14" s="157">
        <f>Sectors_I!P14</f>
        <v>34606328.483160011</v>
      </c>
      <c r="Q14" s="157">
        <f>Sectors_I!Q14</f>
        <v>583500146.23346782</v>
      </c>
      <c r="R14" s="157">
        <f>Sectors_I!R14</f>
        <v>1317891362.5819783</v>
      </c>
      <c r="S14" s="157">
        <f>Sectors_I!S14</f>
        <v>1901391508.8154461</v>
      </c>
      <c r="T14" s="157">
        <f>Sectors_I!T14</f>
        <v>25805921.254200004</v>
      </c>
      <c r="U14" s="157">
        <f>Sectors_I!U14</f>
        <v>30361951.775618002</v>
      </c>
      <c r="V14" s="157">
        <f>Sectors_I!V14</f>
        <v>56167873.029818006</v>
      </c>
      <c r="W14" s="157">
        <f>Sectors_I!W14</f>
        <v>110763384.74996018</v>
      </c>
      <c r="X14" s="157">
        <f>Sectors_I!X14</f>
        <v>34050674.801491998</v>
      </c>
      <c r="Y14" s="157">
        <f>Sectors_I!Y14</f>
        <v>144814059.55145219</v>
      </c>
      <c r="Z14" s="157">
        <f>Sectors_I!Z14</f>
        <v>575714.52</v>
      </c>
      <c r="AA14" s="157">
        <f>Sectors_I!AA14</f>
        <v>1789359.3851999999</v>
      </c>
      <c r="AB14" s="157">
        <f>Sectors_I!AB14</f>
        <v>2365073.9051999999</v>
      </c>
    </row>
    <row r="15" spans="1:28" x14ac:dyDescent="0.2">
      <c r="A15" s="99" t="s">
        <v>112</v>
      </c>
      <c r="B15" s="153">
        <f>Sectors_I!B15</f>
        <v>1604449060.5876381</v>
      </c>
      <c r="C15" s="153">
        <f>Sectors_I!C15</f>
        <v>1279305850.0723631</v>
      </c>
      <c r="D15" s="153">
        <f>Sectors_I!D15</f>
        <v>2883754910.6600013</v>
      </c>
      <c r="E15" s="154">
        <f>Sectors_I!E15</f>
        <v>26236420.916224331</v>
      </c>
      <c r="F15" s="154">
        <f>Sectors_I!F15</f>
        <v>6798143.714617651</v>
      </c>
      <c r="G15" s="154">
        <f>Sectors_I!G15</f>
        <v>33034564.630841982</v>
      </c>
      <c r="H15" s="106">
        <f>Sectors_I!H15</f>
        <v>0.13065499999999999</v>
      </c>
      <c r="I15" s="102">
        <f>Sectors_I!I15</f>
        <v>8.3606914434832605E-2</v>
      </c>
      <c r="J15" s="106">
        <f>Sectors_I!J15</f>
        <v>0.109473</v>
      </c>
      <c r="K15" s="103">
        <f>Sectors_I!K15</f>
        <v>52.5154</v>
      </c>
      <c r="L15" s="103">
        <f>Sectors_I!L15</f>
        <v>62.95749714201537</v>
      </c>
      <c r="M15" s="103">
        <f>Sectors_I!M15</f>
        <v>56.821800000000003</v>
      </c>
      <c r="N15" s="157">
        <f>Sectors_I!N15</f>
        <v>25603377.185025472</v>
      </c>
      <c r="O15" s="157">
        <f>Sectors_I!O15</f>
        <v>29998754.056448162</v>
      </c>
      <c r="P15" s="157">
        <f>Sectors_I!P15</f>
        <v>55602131.24147363</v>
      </c>
      <c r="Q15" s="157">
        <f>Sectors_I!Q15</f>
        <v>1521681906.3823564</v>
      </c>
      <c r="R15" s="157">
        <f>Sectors_I!R15</f>
        <v>1182353412.3273692</v>
      </c>
      <c r="S15" s="157">
        <f>Sectors_I!S15</f>
        <v>2704035318.7097254</v>
      </c>
      <c r="T15" s="157">
        <f>Sectors_I!T15</f>
        <v>57867638.67153661</v>
      </c>
      <c r="U15" s="157">
        <f>Sectors_I!U15</f>
        <v>87096825.574919999</v>
      </c>
      <c r="V15" s="157">
        <f>Sectors_I!V15</f>
        <v>144964464.24645662</v>
      </c>
      <c r="W15" s="157">
        <f>Sectors_I!W15</f>
        <v>23603265.413045119</v>
      </c>
      <c r="X15" s="157">
        <f>Sectors_I!X15</f>
        <v>9592499.0965741593</v>
      </c>
      <c r="Y15" s="157">
        <f>Sectors_I!Y15</f>
        <v>33195764.509619281</v>
      </c>
      <c r="Z15" s="157">
        <f>Sectors_I!Z15</f>
        <v>1296250.1207000001</v>
      </c>
      <c r="AA15" s="157">
        <f>Sectors_I!AA15</f>
        <v>263113.0735</v>
      </c>
      <c r="AB15" s="157">
        <f>Sectors_I!AB15</f>
        <v>1559363.1942</v>
      </c>
    </row>
    <row r="16" spans="1:28" x14ac:dyDescent="0.2">
      <c r="A16" s="99" t="s">
        <v>113</v>
      </c>
      <c r="B16" s="153">
        <f>Sectors_I!B16</f>
        <v>1053075293.0601244</v>
      </c>
      <c r="C16" s="153">
        <f>Sectors_I!C16</f>
        <v>793053227.7616415</v>
      </c>
      <c r="D16" s="153">
        <f>Sectors_I!D16</f>
        <v>1846128520.8217659</v>
      </c>
      <c r="E16" s="154">
        <f>Sectors_I!E16</f>
        <v>17377091.832111582</v>
      </c>
      <c r="F16" s="154">
        <f>Sectors_I!F16</f>
        <v>53489878.191418283</v>
      </c>
      <c r="G16" s="154">
        <f>Sectors_I!G16</f>
        <v>70866970.023529857</v>
      </c>
      <c r="H16" s="106">
        <f>Sectors_I!H16</f>
        <v>0.130602</v>
      </c>
      <c r="I16" s="102">
        <f>Sectors_I!I16</f>
        <v>8.8414505218843309E-2</v>
      </c>
      <c r="J16" s="106">
        <f>Sectors_I!J16</f>
        <v>0.11244899999999999</v>
      </c>
      <c r="K16" s="103">
        <f>Sectors_I!K16</f>
        <v>61.323500000000003</v>
      </c>
      <c r="L16" s="103">
        <f>Sectors_I!L16</f>
        <v>86.113377350556959</v>
      </c>
      <c r="M16" s="103">
        <f>Sectors_I!M16</f>
        <v>71.814099999999996</v>
      </c>
      <c r="N16" s="157">
        <f>Sectors_I!N16</f>
        <v>14897306.72862523</v>
      </c>
      <c r="O16" s="157">
        <f>Sectors_I!O16</f>
        <v>17605401.095826399</v>
      </c>
      <c r="P16" s="157">
        <f>Sectors_I!P16</f>
        <v>32502707.824451629</v>
      </c>
      <c r="Q16" s="157">
        <f>Sectors_I!Q16</f>
        <v>979609854.04595816</v>
      </c>
      <c r="R16" s="157">
        <f>Sectors_I!R16</f>
        <v>575027729.59329987</v>
      </c>
      <c r="S16" s="157">
        <f>Sectors_I!S16</f>
        <v>1554637583.6392579</v>
      </c>
      <c r="T16" s="157">
        <f>Sectors_I!T16</f>
        <v>54785170.428802684</v>
      </c>
      <c r="U16" s="157">
        <f>Sectors_I!U16</f>
        <v>127094403.47921529</v>
      </c>
      <c r="V16" s="157">
        <f>Sectors_I!V16</f>
        <v>181879573.90801799</v>
      </c>
      <c r="W16" s="157">
        <f>Sectors_I!W16</f>
        <v>12996285.72676344</v>
      </c>
      <c r="X16" s="157">
        <f>Sectors_I!X16</f>
        <v>90450037.496026397</v>
      </c>
      <c r="Y16" s="157">
        <f>Sectors_I!Y16</f>
        <v>103446323.22278984</v>
      </c>
      <c r="Z16" s="157">
        <f>Sectors_I!Z16</f>
        <v>5683982.8585999999</v>
      </c>
      <c r="AA16" s="157">
        <f>Sectors_I!AA16</f>
        <v>481057.19309999997</v>
      </c>
      <c r="AB16" s="157">
        <f>Sectors_I!AB16</f>
        <v>6165040.0516999997</v>
      </c>
    </row>
    <row r="17" spans="1:28" x14ac:dyDescent="0.2">
      <c r="A17" s="99" t="s">
        <v>114</v>
      </c>
      <c r="B17" s="153">
        <f>Sectors_I!B17</f>
        <v>377156477.42296243</v>
      </c>
      <c r="C17" s="153">
        <f>Sectors_I!C17</f>
        <v>605652694.1495322</v>
      </c>
      <c r="D17" s="153">
        <f>Sectors_I!D17</f>
        <v>982809171.57249463</v>
      </c>
      <c r="E17" s="154">
        <f>Sectors_I!E17</f>
        <v>5096194.3590175202</v>
      </c>
      <c r="F17" s="154">
        <f>Sectors_I!F17</f>
        <v>6390590.7712712903</v>
      </c>
      <c r="G17" s="154">
        <f>Sectors_I!G17</f>
        <v>11486785.13028881</v>
      </c>
      <c r="H17" s="106">
        <f>Sectors_I!H17</f>
        <v>0.13284000000000001</v>
      </c>
      <c r="I17" s="102">
        <f>Sectors_I!I17</f>
        <v>8.1787119399429925E-2</v>
      </c>
      <c r="J17" s="106">
        <f>Sectors_I!J17</f>
        <v>0.10112400000000001</v>
      </c>
      <c r="K17" s="103">
        <f>Sectors_I!K17</f>
        <v>55.938099999999999</v>
      </c>
      <c r="L17" s="103">
        <f>Sectors_I!L17</f>
        <v>70.136836047955981</v>
      </c>
      <c r="M17" s="103">
        <f>Sectors_I!M17</f>
        <v>64.587400000000002</v>
      </c>
      <c r="N17" s="157">
        <f>Sectors_I!N17</f>
        <v>4849006.8728841497</v>
      </c>
      <c r="O17" s="157">
        <f>Sectors_I!O17</f>
        <v>4537617.397748</v>
      </c>
      <c r="P17" s="157">
        <f>Sectors_I!P17</f>
        <v>9386624.2706321497</v>
      </c>
      <c r="Q17" s="157">
        <f>Sectors_I!Q17</f>
        <v>359138444.35860974</v>
      </c>
      <c r="R17" s="157">
        <f>Sectors_I!R17</f>
        <v>572229012.86498415</v>
      </c>
      <c r="S17" s="157">
        <f>Sectors_I!S17</f>
        <v>931367457.22359395</v>
      </c>
      <c r="T17" s="157">
        <f>Sectors_I!T17</f>
        <v>12624033.667498978</v>
      </c>
      <c r="U17" s="157">
        <f>Sectors_I!U17</f>
        <v>27709598.617400002</v>
      </c>
      <c r="V17" s="157">
        <f>Sectors_I!V17</f>
        <v>40333632.284898981</v>
      </c>
      <c r="W17" s="157">
        <f>Sectors_I!W17</f>
        <v>5343165.6868537199</v>
      </c>
      <c r="X17" s="157">
        <f>Sectors_I!X17</f>
        <v>5229534.0131480005</v>
      </c>
      <c r="Y17" s="157">
        <f>Sectors_I!Y17</f>
        <v>10572699.70000172</v>
      </c>
      <c r="Z17" s="157">
        <f>Sectors_I!Z17</f>
        <v>50833.71</v>
      </c>
      <c r="AA17" s="157">
        <f>Sectors_I!AA17</f>
        <v>484548.65399999998</v>
      </c>
      <c r="AB17" s="157">
        <f>Sectors_I!AB17</f>
        <v>535382.36399999994</v>
      </c>
    </row>
    <row r="18" spans="1:28" x14ac:dyDescent="0.2">
      <c r="A18" s="99" t="s">
        <v>115</v>
      </c>
      <c r="B18" s="153">
        <f>Sectors_I!B18</f>
        <v>294210285.89002836</v>
      </c>
      <c r="C18" s="153">
        <f>Sectors_I!C18</f>
        <v>322643249.570512</v>
      </c>
      <c r="D18" s="153">
        <f>Sectors_I!D18</f>
        <v>616853535.46054029</v>
      </c>
      <c r="E18" s="154">
        <f>Sectors_I!E18</f>
        <v>3369122.7146915197</v>
      </c>
      <c r="F18" s="154">
        <f>Sectors_I!F18</f>
        <v>930545.89778291993</v>
      </c>
      <c r="G18" s="154">
        <f>Sectors_I!G18</f>
        <v>4299668.6124744397</v>
      </c>
      <c r="H18" s="106">
        <f>Sectors_I!H18</f>
        <v>0.138876</v>
      </c>
      <c r="I18" s="102">
        <f>Sectors_I!I18</f>
        <v>7.9926931453672065E-2</v>
      </c>
      <c r="J18" s="106">
        <f>Sectors_I!J18</f>
        <v>0.106962</v>
      </c>
      <c r="K18" s="103">
        <f>Sectors_I!K18</f>
        <v>48.755699999999997</v>
      </c>
      <c r="L18" s="103">
        <f>Sectors_I!L18</f>
        <v>59.514901564013947</v>
      </c>
      <c r="M18" s="103">
        <f>Sectors_I!M18</f>
        <v>53.889400000000002</v>
      </c>
      <c r="N18" s="157">
        <f>Sectors_I!N18</f>
        <v>4050807.8989154194</v>
      </c>
      <c r="O18" s="157">
        <f>Sectors_I!O18</f>
        <v>867681.28799999994</v>
      </c>
      <c r="P18" s="157">
        <f>Sectors_I!P18</f>
        <v>4918489.1869154191</v>
      </c>
      <c r="Q18" s="157">
        <f>Sectors_I!Q18</f>
        <v>277818257.10210454</v>
      </c>
      <c r="R18" s="157">
        <f>Sectors_I!R18</f>
        <v>258315606.30431199</v>
      </c>
      <c r="S18" s="157">
        <f>Sectors_I!S18</f>
        <v>536133863.40641648</v>
      </c>
      <c r="T18" s="157">
        <f>Sectors_I!T18</f>
        <v>11226329.33368423</v>
      </c>
      <c r="U18" s="157">
        <f>Sectors_I!U18</f>
        <v>62935830.2667</v>
      </c>
      <c r="V18" s="157">
        <f>Sectors_I!V18</f>
        <v>74162159.600384235</v>
      </c>
      <c r="W18" s="157">
        <f>Sectors_I!W18</f>
        <v>4703935.3330395706</v>
      </c>
      <c r="X18" s="157">
        <f>Sectors_I!X18</f>
        <v>1322766.2245</v>
      </c>
      <c r="Y18" s="157">
        <f>Sectors_I!Y18</f>
        <v>6026701.5575395711</v>
      </c>
      <c r="Z18" s="157">
        <f>Sectors_I!Z18</f>
        <v>461764.12119999999</v>
      </c>
      <c r="AA18" s="157">
        <f>Sectors_I!AA18</f>
        <v>69046.774999999994</v>
      </c>
      <c r="AB18" s="157">
        <f>Sectors_I!AB18</f>
        <v>530810.89619999996</v>
      </c>
    </row>
    <row r="19" spans="1:28" x14ac:dyDescent="0.2">
      <c r="A19" s="99" t="s">
        <v>116</v>
      </c>
      <c r="B19" s="153">
        <f>Sectors_I!B19</f>
        <v>972587734.73135567</v>
      </c>
      <c r="C19" s="153">
        <f>Sectors_I!C19</f>
        <v>1099598371.2307622</v>
      </c>
      <c r="D19" s="153">
        <f>Sectors_I!D19</f>
        <v>2072186105.9621179</v>
      </c>
      <c r="E19" s="154">
        <f>Sectors_I!E19</f>
        <v>23666137.067135632</v>
      </c>
      <c r="F19" s="154">
        <f>Sectors_I!F19</f>
        <v>22937543.287202559</v>
      </c>
      <c r="G19" s="154">
        <f>Sectors_I!G19</f>
        <v>46603680.354338191</v>
      </c>
      <c r="H19" s="106">
        <f>Sectors_I!H19</f>
        <v>0.13854</v>
      </c>
      <c r="I19" s="102">
        <f>Sectors_I!I19</f>
        <v>8.2517209350140244E-2</v>
      </c>
      <c r="J19" s="106">
        <f>Sectors_I!J19</f>
        <v>0.10861700000000001</v>
      </c>
      <c r="K19" s="103">
        <f>Sectors_I!K19</f>
        <v>63.633200000000002</v>
      </c>
      <c r="L19" s="103">
        <f>Sectors_I!L19</f>
        <v>71.510936771105307</v>
      </c>
      <c r="M19" s="103">
        <f>Sectors_I!M19</f>
        <v>67.688699999999997</v>
      </c>
      <c r="N19" s="157">
        <f>Sectors_I!N19</f>
        <v>27063630.773329861</v>
      </c>
      <c r="O19" s="157">
        <f>Sectors_I!O19</f>
        <v>53123469.5207197</v>
      </c>
      <c r="P19" s="157">
        <f>Sectors_I!P19</f>
        <v>80187100.294049561</v>
      </c>
      <c r="Q19" s="157">
        <f>Sectors_I!Q19</f>
        <v>886284176.6630646</v>
      </c>
      <c r="R19" s="157">
        <f>Sectors_I!R19</f>
        <v>947099200.36511278</v>
      </c>
      <c r="S19" s="157">
        <f>Sectors_I!S19</f>
        <v>1833383377.028177</v>
      </c>
      <c r="T19" s="157">
        <f>Sectors_I!T19</f>
        <v>45338622.388905779</v>
      </c>
      <c r="U19" s="157">
        <f>Sectors_I!U19</f>
        <v>82405711.758869767</v>
      </c>
      <c r="V19" s="157">
        <f>Sectors_I!V19</f>
        <v>127744334.14777555</v>
      </c>
      <c r="W19" s="157">
        <f>Sectors_I!W19</f>
        <v>40430346.086485319</v>
      </c>
      <c r="X19" s="157">
        <f>Sectors_I!X19</f>
        <v>67372738.342679694</v>
      </c>
      <c r="Y19" s="157">
        <f>Sectors_I!Y19</f>
        <v>107803084.42916501</v>
      </c>
      <c r="Z19" s="157">
        <f>Sectors_I!Z19</f>
        <v>534589.59290000005</v>
      </c>
      <c r="AA19" s="157">
        <f>Sectors_I!AA19</f>
        <v>2720720.7641000003</v>
      </c>
      <c r="AB19" s="157">
        <f>Sectors_I!AB19</f>
        <v>3255310.3570000003</v>
      </c>
    </row>
    <row r="20" spans="1:28" x14ac:dyDescent="0.2">
      <c r="A20" s="99" t="s">
        <v>117</v>
      </c>
      <c r="B20" s="153">
        <f>Sectors_I!B20</f>
        <v>387958587.6991989</v>
      </c>
      <c r="C20" s="153">
        <f>Sectors_I!C20</f>
        <v>541836743.11088407</v>
      </c>
      <c r="D20" s="153">
        <f>Sectors_I!D20</f>
        <v>929795330.81008291</v>
      </c>
      <c r="E20" s="154">
        <f>Sectors_I!E20</f>
        <v>9157079.3141089305</v>
      </c>
      <c r="F20" s="154">
        <f>Sectors_I!F20</f>
        <v>10610685.754433259</v>
      </c>
      <c r="G20" s="154">
        <f>Sectors_I!G20</f>
        <v>19767765.06854219</v>
      </c>
      <c r="H20" s="106">
        <f>Sectors_I!H20</f>
        <v>0.13214899999999999</v>
      </c>
      <c r="I20" s="102">
        <f>Sectors_I!I20</f>
        <v>8.6383076984576021E-2</v>
      </c>
      <c r="J20" s="106">
        <f>Sectors_I!J20</f>
        <v>0.105325</v>
      </c>
      <c r="K20" s="103">
        <f>Sectors_I!K20</f>
        <v>77.728200000000001</v>
      </c>
      <c r="L20" s="103">
        <f>Sectors_I!L20</f>
        <v>58.003953941737649</v>
      </c>
      <c r="M20" s="103">
        <f>Sectors_I!M20</f>
        <v>66.174700000000001</v>
      </c>
      <c r="N20" s="157">
        <f>Sectors_I!N20</f>
        <v>9566006.4227991607</v>
      </c>
      <c r="O20" s="157">
        <f>Sectors_I!O20</f>
        <v>6879430.2077579992</v>
      </c>
      <c r="P20" s="157">
        <f>Sectors_I!P20</f>
        <v>16445436.630557161</v>
      </c>
      <c r="Q20" s="157">
        <f>Sectors_I!Q20</f>
        <v>351037753.1251511</v>
      </c>
      <c r="R20" s="157">
        <f>Sectors_I!R20</f>
        <v>475705899.70521778</v>
      </c>
      <c r="S20" s="157">
        <f>Sectors_I!S20</f>
        <v>826743652.83036876</v>
      </c>
      <c r="T20" s="157">
        <f>Sectors_I!T20</f>
        <v>18826688.94044866</v>
      </c>
      <c r="U20" s="157">
        <f>Sectors_I!U20</f>
        <v>53824125.886408269</v>
      </c>
      <c r="V20" s="157">
        <f>Sectors_I!V20</f>
        <v>72650814.826856926</v>
      </c>
      <c r="W20" s="157">
        <f>Sectors_I!W20</f>
        <v>18013635.30359916</v>
      </c>
      <c r="X20" s="157">
        <f>Sectors_I!X20</f>
        <v>12306717.519258</v>
      </c>
      <c r="Y20" s="157">
        <f>Sectors_I!Y20</f>
        <v>30320352.82285716</v>
      </c>
      <c r="Z20" s="157">
        <f>Sectors_I!Z20</f>
        <v>80510.33</v>
      </c>
      <c r="AA20" s="157">
        <f>Sectors_I!AA20</f>
        <v>0</v>
      </c>
      <c r="AB20" s="157">
        <f>Sectors_I!AB20</f>
        <v>80510.33</v>
      </c>
    </row>
    <row r="21" spans="1:28" x14ac:dyDescent="0.2">
      <c r="A21" s="99" t="s">
        <v>118</v>
      </c>
      <c r="B21" s="153">
        <f>Sectors_I!B21</f>
        <v>786514878.75969267</v>
      </c>
      <c r="C21" s="153">
        <f>Sectors_I!C21</f>
        <v>1994717932.3820381</v>
      </c>
      <c r="D21" s="153">
        <f>Sectors_I!D21</f>
        <v>2781232811.1417308</v>
      </c>
      <c r="E21" s="154">
        <f>Sectors_I!E21</f>
        <v>25312915.993448004</v>
      </c>
      <c r="F21" s="154">
        <f>Sectors_I!F21</f>
        <v>23583195.145946242</v>
      </c>
      <c r="G21" s="154">
        <f>Sectors_I!G21</f>
        <v>48896111.139394246</v>
      </c>
      <c r="H21" s="106">
        <f>Sectors_I!H21</f>
        <v>0.13286000000000001</v>
      </c>
      <c r="I21" s="102">
        <f>Sectors_I!I21</f>
        <v>8.525540405807662E-2</v>
      </c>
      <c r="J21" s="106">
        <f>Sectors_I!J21</f>
        <v>9.8306099999999993E-2</v>
      </c>
      <c r="K21" s="103">
        <f>Sectors_I!K21</f>
        <v>110.953</v>
      </c>
      <c r="L21" s="103">
        <f>Sectors_I!L21</f>
        <v>119.79343346669383</v>
      </c>
      <c r="M21" s="103">
        <f>Sectors_I!M21</f>
        <v>117.343</v>
      </c>
      <c r="N21" s="157">
        <f>Sectors_I!N21</f>
        <v>29336073.8101</v>
      </c>
      <c r="O21" s="157">
        <f>Sectors_I!O21</f>
        <v>100531954.355689</v>
      </c>
      <c r="P21" s="157">
        <f>Sectors_I!P21</f>
        <v>129868028.16578901</v>
      </c>
      <c r="Q21" s="157">
        <f>Sectors_I!Q21</f>
        <v>656774298.41649258</v>
      </c>
      <c r="R21" s="157">
        <f>Sectors_I!R21</f>
        <v>1568849253.7020576</v>
      </c>
      <c r="S21" s="157">
        <f>Sectors_I!S21</f>
        <v>2225623552.1185503</v>
      </c>
      <c r="T21" s="157">
        <f>Sectors_I!T21</f>
        <v>75271289.307099998</v>
      </c>
      <c r="U21" s="157">
        <f>Sectors_I!U21</f>
        <v>288444951.74231249</v>
      </c>
      <c r="V21" s="157">
        <f>Sectors_I!V21</f>
        <v>363716241.04941249</v>
      </c>
      <c r="W21" s="157">
        <f>Sectors_I!W21</f>
        <v>46768056.568500005</v>
      </c>
      <c r="X21" s="157">
        <f>Sectors_I!X21</f>
        <v>119905386.95624399</v>
      </c>
      <c r="Y21" s="157">
        <f>Sectors_I!Y21</f>
        <v>166673443.524744</v>
      </c>
      <c r="Z21" s="157">
        <f>Sectors_I!Z21</f>
        <v>7701234.4675999992</v>
      </c>
      <c r="AA21" s="157">
        <f>Sectors_I!AA21</f>
        <v>17518339.981423996</v>
      </c>
      <c r="AB21" s="157">
        <f>Sectors_I!AB21</f>
        <v>25219574.449023996</v>
      </c>
    </row>
    <row r="22" spans="1:28" x14ac:dyDescent="0.2">
      <c r="A22" s="99" t="s">
        <v>119</v>
      </c>
      <c r="B22" s="153">
        <f>Sectors_I!B22</f>
        <v>405861407.98472774</v>
      </c>
      <c r="C22" s="153">
        <f>Sectors_I!C22</f>
        <v>554920865.15746105</v>
      </c>
      <c r="D22" s="153">
        <f>Sectors_I!D22</f>
        <v>960782273.14218879</v>
      </c>
      <c r="E22" s="154">
        <f>Sectors_I!E22</f>
        <v>5444105.2220202601</v>
      </c>
      <c r="F22" s="154">
        <f>Sectors_I!F22</f>
        <v>8342433.1304495307</v>
      </c>
      <c r="G22" s="154">
        <f>Sectors_I!G22</f>
        <v>13786538.352469791</v>
      </c>
      <c r="H22" s="106">
        <f>Sectors_I!H22</f>
        <v>0.130496</v>
      </c>
      <c r="I22" s="102">
        <f>Sectors_I!I22</f>
        <v>8.0131335860370245E-2</v>
      </c>
      <c r="J22" s="106">
        <f>Sectors_I!J22</f>
        <v>0.10119</v>
      </c>
      <c r="K22" s="103">
        <f>Sectors_I!K22</f>
        <v>86.043300000000002</v>
      </c>
      <c r="L22" s="103">
        <f>Sectors_I!L22</f>
        <v>109.90751077049921</v>
      </c>
      <c r="M22" s="103">
        <f>Sectors_I!M22</f>
        <v>99.716099999999997</v>
      </c>
      <c r="N22" s="157">
        <f>Sectors_I!N22</f>
        <v>11984307.698394518</v>
      </c>
      <c r="O22" s="157">
        <f>Sectors_I!O22</f>
        <v>38086175.930815995</v>
      </c>
      <c r="P22" s="157">
        <f>Sectors_I!P22</f>
        <v>50070483.629210517</v>
      </c>
      <c r="Q22" s="157">
        <f>Sectors_I!Q22</f>
        <v>357650026.0344488</v>
      </c>
      <c r="R22" s="157">
        <f>Sectors_I!R22</f>
        <v>472182552.5872851</v>
      </c>
      <c r="S22" s="157">
        <f>Sectors_I!S22</f>
        <v>829832578.6217339</v>
      </c>
      <c r="T22" s="157">
        <f>Sectors_I!T22</f>
        <v>32726906.495583393</v>
      </c>
      <c r="U22" s="157">
        <f>Sectors_I!U22</f>
        <v>39553130.645520002</v>
      </c>
      <c r="V22" s="157">
        <f>Sectors_I!V22</f>
        <v>72280037.141103387</v>
      </c>
      <c r="W22" s="157">
        <f>Sectors_I!W22</f>
        <v>15020102.005295509</v>
      </c>
      <c r="X22" s="157">
        <f>Sectors_I!X22</f>
        <v>41038550.539756</v>
      </c>
      <c r="Y22" s="157">
        <f>Sectors_I!Y22</f>
        <v>56058652.545051508</v>
      </c>
      <c r="Z22" s="157">
        <f>Sectors_I!Z22</f>
        <v>464373.44939999998</v>
      </c>
      <c r="AA22" s="157">
        <f>Sectors_I!AA22</f>
        <v>2146631.3848999999</v>
      </c>
      <c r="AB22" s="157">
        <f>Sectors_I!AB22</f>
        <v>2611004.8342999998</v>
      </c>
    </row>
    <row r="23" spans="1:28" x14ac:dyDescent="0.2">
      <c r="A23" s="99" t="s">
        <v>120</v>
      </c>
      <c r="B23" s="153">
        <f>Sectors_I!B23</f>
        <v>120636190.13325365</v>
      </c>
      <c r="C23" s="153">
        <f>Sectors_I!C23</f>
        <v>612294536.89110136</v>
      </c>
      <c r="D23" s="153">
        <f>Sectors_I!D23</f>
        <v>732930727.02435505</v>
      </c>
      <c r="E23" s="154">
        <f>Sectors_I!E23</f>
        <v>11579588.892432919</v>
      </c>
      <c r="F23" s="154">
        <f>Sectors_I!F23</f>
        <v>17183033.584400982</v>
      </c>
      <c r="G23" s="154">
        <f>Sectors_I!G23</f>
        <v>28762622.476833902</v>
      </c>
      <c r="H23" s="106">
        <f>Sectors_I!H23</f>
        <v>0.13137099999999999</v>
      </c>
      <c r="I23" s="102">
        <f>Sectors_I!I23</f>
        <v>9.7670771853382299E-2</v>
      </c>
      <c r="J23" s="106">
        <f>Sectors_I!J23</f>
        <v>0.103171</v>
      </c>
      <c r="K23" s="103">
        <f>Sectors_I!K23</f>
        <v>62.246000000000002</v>
      </c>
      <c r="L23" s="103">
        <f>Sectors_I!L23</f>
        <v>71.766553062790237</v>
      </c>
      <c r="M23" s="103">
        <f>Sectors_I!M23</f>
        <v>70.203800000000001</v>
      </c>
      <c r="N23" s="157">
        <f>Sectors_I!N23</f>
        <v>8224281.0382000003</v>
      </c>
      <c r="O23" s="157">
        <f>Sectors_I!O23</f>
        <v>14888285.9321</v>
      </c>
      <c r="P23" s="157">
        <f>Sectors_I!P23</f>
        <v>23112566.9703</v>
      </c>
      <c r="Q23" s="157">
        <f>Sectors_I!Q23</f>
        <v>63035594.376220465</v>
      </c>
      <c r="R23" s="157">
        <f>Sectors_I!R23</f>
        <v>325336409.71582985</v>
      </c>
      <c r="S23" s="157">
        <f>Sectors_I!S23</f>
        <v>388372004.09205043</v>
      </c>
      <c r="T23" s="157">
        <f>Sectors_I!T23</f>
        <v>44325530.99693317</v>
      </c>
      <c r="U23" s="157">
        <f>Sectors_I!U23</f>
        <v>203203096.45027149</v>
      </c>
      <c r="V23" s="157">
        <f>Sectors_I!V23</f>
        <v>247528627.44720465</v>
      </c>
      <c r="W23" s="157">
        <f>Sectors_I!W23</f>
        <v>13260865.1701</v>
      </c>
      <c r="X23" s="157">
        <f>Sectors_I!X23</f>
        <v>83755030.724999994</v>
      </c>
      <c r="Y23" s="157">
        <f>Sectors_I!Y23</f>
        <v>97015895.895099998</v>
      </c>
      <c r="Z23" s="157">
        <f>Sectors_I!Z23</f>
        <v>14199.59</v>
      </c>
      <c r="AA23" s="157">
        <f>Sectors_I!AA23</f>
        <v>0</v>
      </c>
      <c r="AB23" s="157">
        <f>Sectors_I!AB23</f>
        <v>14199.59</v>
      </c>
    </row>
    <row r="24" spans="1:28" x14ac:dyDescent="0.2">
      <c r="A24" s="99" t="s">
        <v>213</v>
      </c>
      <c r="B24" s="153">
        <f>Sectors_I!B24</f>
        <v>135692820.52015921</v>
      </c>
      <c r="C24" s="153">
        <f>Sectors_I!C24</f>
        <v>661061886.90233803</v>
      </c>
      <c r="D24" s="153">
        <f>Sectors_I!D24</f>
        <v>796754707.42249727</v>
      </c>
      <c r="E24" s="154">
        <f>Sectors_I!E24</f>
        <v>4552295.0430850899</v>
      </c>
      <c r="F24" s="154">
        <f>Sectors_I!F24</f>
        <v>1417737.9285843801</v>
      </c>
      <c r="G24" s="154">
        <f>Sectors_I!G24</f>
        <v>5970032.97166947</v>
      </c>
      <c r="H24" s="106">
        <f>Sectors_I!H24</f>
        <v>0.14435500000000001</v>
      </c>
      <c r="I24" s="102">
        <f>Sectors_I!I24</f>
        <v>9.2600851195996106E-2</v>
      </c>
      <c r="J24" s="106">
        <f>Sectors_I!J24</f>
        <v>0.10155400000000001</v>
      </c>
      <c r="K24" s="103">
        <f>Sectors_I!K24</f>
        <v>63.115200000000002</v>
      </c>
      <c r="L24" s="103">
        <f>Sectors_I!L24</f>
        <v>53.814049619188985</v>
      </c>
      <c r="M24" s="103">
        <f>Sectors_I!M24</f>
        <v>55.422199999999997</v>
      </c>
      <c r="N24" s="157">
        <f>Sectors_I!N24</f>
        <v>6733806.3999999994</v>
      </c>
      <c r="O24" s="157">
        <f>Sectors_I!O24</f>
        <v>7681914.1097999997</v>
      </c>
      <c r="P24" s="157">
        <f>Sectors_I!P24</f>
        <v>14415720.509799998</v>
      </c>
      <c r="Q24" s="157">
        <f>Sectors_I!Q24</f>
        <v>126526280.03745922</v>
      </c>
      <c r="R24" s="157">
        <f>Sectors_I!R24</f>
        <v>655873467.24430001</v>
      </c>
      <c r="S24" s="157">
        <f>Sectors_I!S24</f>
        <v>782399747.28175926</v>
      </c>
      <c r="T24" s="157">
        <f>Sectors_I!T24</f>
        <v>947841.98560000001</v>
      </c>
      <c r="U24" s="157">
        <f>Sectors_I!U24</f>
        <v>1911205.224138</v>
      </c>
      <c r="V24" s="157">
        <f>Sectors_I!V24</f>
        <v>2859047.2097380003</v>
      </c>
      <c r="W24" s="157">
        <f>Sectors_I!W24</f>
        <v>8207700.1078999992</v>
      </c>
      <c r="X24" s="157">
        <f>Sectors_I!X24</f>
        <v>3227271.4279999998</v>
      </c>
      <c r="Y24" s="157">
        <f>Sectors_I!Y24</f>
        <v>11434971.535899999</v>
      </c>
      <c r="Z24" s="157">
        <f>Sectors_I!Z24</f>
        <v>10998.3892</v>
      </c>
      <c r="AA24" s="157">
        <f>Sectors_I!AA24</f>
        <v>49943.005899999996</v>
      </c>
      <c r="AB24" s="157">
        <f>Sectors_I!AB24</f>
        <v>60941.395099999994</v>
      </c>
    </row>
    <row r="25" spans="1:28" x14ac:dyDescent="0.2">
      <c r="A25" s="99" t="s">
        <v>121</v>
      </c>
      <c r="B25" s="153">
        <f>Sectors_I!B25</f>
        <v>1063722790.9466192</v>
      </c>
      <c r="C25" s="153">
        <f>Sectors_I!C25</f>
        <v>2116871234.0798483</v>
      </c>
      <c r="D25" s="153">
        <f>Sectors_I!D25</f>
        <v>3180594025.0264673</v>
      </c>
      <c r="E25" s="154">
        <f>Sectors_I!E25</f>
        <v>2730008.9419150604</v>
      </c>
      <c r="F25" s="154">
        <f>Sectors_I!F25</f>
        <v>11326912.980450679</v>
      </c>
      <c r="G25" s="154">
        <f>Sectors_I!G25</f>
        <v>14056921.92236574</v>
      </c>
      <c r="H25" s="106">
        <f>Sectors_I!H25</f>
        <v>0.12335500000000001</v>
      </c>
      <c r="I25" s="102">
        <f>Sectors_I!I25</f>
        <v>8.6534463678329288E-2</v>
      </c>
      <c r="J25" s="106">
        <f>Sectors_I!J25</f>
        <v>9.8919599999999996E-2</v>
      </c>
      <c r="K25" s="103">
        <f>Sectors_I!K25</f>
        <v>40.601700000000001</v>
      </c>
      <c r="L25" s="103">
        <f>Sectors_I!L25</f>
        <v>149.70482925223953</v>
      </c>
      <c r="M25" s="103">
        <f>Sectors_I!M25</f>
        <v>113.012</v>
      </c>
      <c r="N25" s="157">
        <f>Sectors_I!N25</f>
        <v>598614.60000000009</v>
      </c>
      <c r="O25" s="157">
        <f>Sectors_I!O25</f>
        <v>210339.38879999999</v>
      </c>
      <c r="P25" s="157">
        <f>Sectors_I!P25</f>
        <v>808953.98880000005</v>
      </c>
      <c r="Q25" s="157">
        <f>Sectors_I!Q25</f>
        <v>1062905383.7799191</v>
      </c>
      <c r="R25" s="157">
        <f>Sectors_I!R25</f>
        <v>2050225751.0073483</v>
      </c>
      <c r="S25" s="157">
        <f>Sectors_I!S25</f>
        <v>3113131134.7872672</v>
      </c>
      <c r="T25" s="157">
        <f>Sectors_I!T25</f>
        <v>6646.11</v>
      </c>
      <c r="U25" s="157">
        <f>Sectors_I!U25</f>
        <v>66435143.683700003</v>
      </c>
      <c r="V25" s="157">
        <f>Sectors_I!V25</f>
        <v>66441789.793700002</v>
      </c>
      <c r="W25" s="157">
        <f>Sectors_I!W25</f>
        <v>810761.05670000007</v>
      </c>
      <c r="X25" s="157">
        <f>Sectors_I!X25</f>
        <v>210339.38879999999</v>
      </c>
      <c r="Y25" s="157">
        <f>Sectors_I!Y25</f>
        <v>1021100.4455</v>
      </c>
      <c r="Z25" s="157">
        <f>Sectors_I!Z25</f>
        <v>0</v>
      </c>
      <c r="AA25" s="157">
        <f>Sectors_I!AA25</f>
        <v>0</v>
      </c>
      <c r="AB25" s="157">
        <f>Sectors_I!AB25</f>
        <v>0</v>
      </c>
    </row>
    <row r="26" spans="1:28" x14ac:dyDescent="0.2">
      <c r="A26" s="99" t="s">
        <v>122</v>
      </c>
      <c r="B26" s="153">
        <f>Sectors_I!B26</f>
        <v>59560334.662785485</v>
      </c>
      <c r="C26" s="153">
        <f>Sectors_I!C26</f>
        <v>274800253.49929899</v>
      </c>
      <c r="D26" s="153">
        <f>Sectors_I!D26</f>
        <v>334360588.16208446</v>
      </c>
      <c r="E26" s="154">
        <f>Sectors_I!E26</f>
        <v>620085.25651401002</v>
      </c>
      <c r="F26" s="154">
        <f>Sectors_I!F26</f>
        <v>831551.41097653995</v>
      </c>
      <c r="G26" s="154">
        <f>Sectors_I!G26</f>
        <v>1451636.6674905499</v>
      </c>
      <c r="H26" s="106">
        <f>Sectors_I!H26</f>
        <v>0.13781499999999999</v>
      </c>
      <c r="I26" s="102">
        <f>Sectors_I!I26</f>
        <v>9.6614611200990838E-2</v>
      </c>
      <c r="J26" s="106">
        <f>Sectors_I!J26</f>
        <v>0.10390000000000001</v>
      </c>
      <c r="K26" s="103">
        <f>Sectors_I!K26</f>
        <v>66.247399999999999</v>
      </c>
      <c r="L26" s="103">
        <f>Sectors_I!L26</f>
        <v>27.712758721409934</v>
      </c>
      <c r="M26" s="103">
        <f>Sectors_I!M26</f>
        <v>34.564500000000002</v>
      </c>
      <c r="N26" s="157">
        <f>Sectors_I!N26</f>
        <v>274715.34529999999</v>
      </c>
      <c r="O26" s="157">
        <f>Sectors_I!O26</f>
        <v>531612.09539999999</v>
      </c>
      <c r="P26" s="157">
        <f>Sectors_I!P26</f>
        <v>806327.44069999992</v>
      </c>
      <c r="Q26" s="157">
        <f>Sectors_I!Q26</f>
        <v>56786429.323185489</v>
      </c>
      <c r="R26" s="157">
        <f>Sectors_I!R26</f>
        <v>273765826.63909894</v>
      </c>
      <c r="S26" s="157">
        <f>Sectors_I!S26</f>
        <v>330552255.96228445</v>
      </c>
      <c r="T26" s="157">
        <f>Sectors_I!T26</f>
        <v>2210882.3290999997</v>
      </c>
      <c r="U26" s="157">
        <f>Sectors_I!U26</f>
        <v>502594.78700000001</v>
      </c>
      <c r="V26" s="157">
        <f>Sectors_I!V26</f>
        <v>2713477.1160999998</v>
      </c>
      <c r="W26" s="157">
        <f>Sectors_I!W26</f>
        <v>563023.01049999997</v>
      </c>
      <c r="X26" s="157">
        <f>Sectors_I!X26</f>
        <v>167134.73429999998</v>
      </c>
      <c r="Y26" s="157">
        <f>Sectors_I!Y26</f>
        <v>730157.74479999999</v>
      </c>
      <c r="Z26" s="157">
        <f>Sectors_I!Z26</f>
        <v>0</v>
      </c>
      <c r="AA26" s="157">
        <f>Sectors_I!AA26</f>
        <v>364697.33889999997</v>
      </c>
      <c r="AB26" s="157">
        <f>Sectors_I!AB26</f>
        <v>364697.33889999997</v>
      </c>
    </row>
    <row r="27" spans="1:28" x14ac:dyDescent="0.2">
      <c r="A27" s="99" t="s">
        <v>123</v>
      </c>
      <c r="B27" s="153">
        <f>Sectors_I!B27</f>
        <v>479559157.84323388</v>
      </c>
      <c r="C27" s="153">
        <f>Sectors_I!C27</f>
        <v>544635382.87313557</v>
      </c>
      <c r="D27" s="153">
        <f>Sectors_I!D27</f>
        <v>1024194540.7163694</v>
      </c>
      <c r="E27" s="154">
        <f>Sectors_I!E27</f>
        <v>8094896.5524341492</v>
      </c>
      <c r="F27" s="154">
        <f>Sectors_I!F27</f>
        <v>7759752.7634836091</v>
      </c>
      <c r="G27" s="154">
        <f>Sectors_I!G27</f>
        <v>15854649.315917758</v>
      </c>
      <c r="H27" s="106">
        <f>Sectors_I!H27</f>
        <v>0.128881</v>
      </c>
      <c r="I27" s="102">
        <f>Sectors_I!I27</f>
        <v>7.943525749659891E-2</v>
      </c>
      <c r="J27" s="106">
        <f>Sectors_I!J27</f>
        <v>0.102238</v>
      </c>
      <c r="K27" s="103">
        <f>Sectors_I!K27</f>
        <v>97.389200000000002</v>
      </c>
      <c r="L27" s="103">
        <f>Sectors_I!L27</f>
        <v>109.40902158661339</v>
      </c>
      <c r="M27" s="103">
        <f>Sectors_I!M27</f>
        <v>103.819</v>
      </c>
      <c r="N27" s="157">
        <f>Sectors_I!N27</f>
        <v>18531575.232530713</v>
      </c>
      <c r="O27" s="157">
        <f>Sectors_I!O27</f>
        <v>14211731.058451999</v>
      </c>
      <c r="P27" s="157">
        <f>Sectors_I!P27</f>
        <v>32743306.290982712</v>
      </c>
      <c r="Q27" s="157">
        <f>Sectors_I!Q27</f>
        <v>405204116.74650317</v>
      </c>
      <c r="R27" s="157">
        <f>Sectors_I!R27</f>
        <v>480816807.76597917</v>
      </c>
      <c r="S27" s="157">
        <f>Sectors_I!S27</f>
        <v>886020924.51248229</v>
      </c>
      <c r="T27" s="157">
        <f>Sectors_I!T27</f>
        <v>21341753.276000001</v>
      </c>
      <c r="U27" s="157">
        <f>Sectors_I!U27</f>
        <v>32826160.96850438</v>
      </c>
      <c r="V27" s="157">
        <f>Sectors_I!V27</f>
        <v>54167914.244504377</v>
      </c>
      <c r="W27" s="157">
        <f>Sectors_I!W27</f>
        <v>52248629.367130704</v>
      </c>
      <c r="X27" s="157">
        <f>Sectors_I!X27</f>
        <v>26161574.871352002</v>
      </c>
      <c r="Y27" s="157">
        <f>Sectors_I!Y27</f>
        <v>78410204.238482714</v>
      </c>
      <c r="Z27" s="157">
        <f>Sectors_I!Z27</f>
        <v>764658.45360000001</v>
      </c>
      <c r="AA27" s="157">
        <f>Sectors_I!AA27</f>
        <v>4830839.2673000004</v>
      </c>
      <c r="AB27" s="157">
        <f>Sectors_I!AB27</f>
        <v>5595497.7209000001</v>
      </c>
    </row>
    <row r="28" spans="1:28" x14ac:dyDescent="0.2">
      <c r="A28" s="99" t="s">
        <v>124</v>
      </c>
      <c r="B28" s="153">
        <f>Sectors_I!B28</f>
        <v>134050905.8609961</v>
      </c>
      <c r="C28" s="153">
        <f>Sectors_I!C28</f>
        <v>129668742.709106</v>
      </c>
      <c r="D28" s="153">
        <f>Sectors_I!D28</f>
        <v>263719648.5701021</v>
      </c>
      <c r="E28" s="154">
        <f>Sectors_I!E28</f>
        <v>4884373.2706221296</v>
      </c>
      <c r="F28" s="154">
        <f>Sectors_I!F28</f>
        <v>4803300.2764621396</v>
      </c>
      <c r="G28" s="154">
        <f>Sectors_I!G28</f>
        <v>9687673.5470842682</v>
      </c>
      <c r="H28" s="106">
        <f>Sectors_I!H28</f>
        <v>0.130083</v>
      </c>
      <c r="I28" s="102">
        <f>Sectors_I!I28</f>
        <v>8.0247518248142385E-2</v>
      </c>
      <c r="J28" s="106">
        <f>Sectors_I!J28</f>
        <v>0.10542700000000001</v>
      </c>
      <c r="K28" s="103">
        <f>Sectors_I!K28</f>
        <v>57.7973</v>
      </c>
      <c r="L28" s="103">
        <f>Sectors_I!L28</f>
        <v>49.454469547364965</v>
      </c>
      <c r="M28" s="103">
        <f>Sectors_I!M28</f>
        <v>53.676299999999998</v>
      </c>
      <c r="N28" s="157">
        <f>Sectors_I!N28</f>
        <v>6161066.0553000001</v>
      </c>
      <c r="O28" s="157">
        <f>Sectors_I!O28</f>
        <v>6758705.8487</v>
      </c>
      <c r="P28" s="157">
        <f>Sectors_I!P28</f>
        <v>12919771.903999999</v>
      </c>
      <c r="Q28" s="157">
        <f>Sectors_I!Q28</f>
        <v>123471521.4016961</v>
      </c>
      <c r="R28" s="157">
        <f>Sectors_I!R28</f>
        <v>122596251.784906</v>
      </c>
      <c r="S28" s="157">
        <f>Sectors_I!S28</f>
        <v>246067773.18660212</v>
      </c>
      <c r="T28" s="157">
        <f>Sectors_I!T28</f>
        <v>3355729.6502999999</v>
      </c>
      <c r="U28" s="157">
        <f>Sectors_I!U28</f>
        <v>313785.07550000004</v>
      </c>
      <c r="V28" s="157">
        <f>Sectors_I!V28</f>
        <v>3669514.7258000001</v>
      </c>
      <c r="W28" s="157">
        <f>Sectors_I!W28</f>
        <v>6987983.7940000007</v>
      </c>
      <c r="X28" s="157">
        <f>Sectors_I!X28</f>
        <v>6758705.8487</v>
      </c>
      <c r="Y28" s="157">
        <f>Sectors_I!Y28</f>
        <v>13746689.642700002</v>
      </c>
      <c r="Z28" s="157">
        <f>Sectors_I!Z28</f>
        <v>235671.01500000001</v>
      </c>
      <c r="AA28" s="157">
        <f>Sectors_I!AA28</f>
        <v>0</v>
      </c>
      <c r="AB28" s="157">
        <f>Sectors_I!AB28</f>
        <v>235671.01500000001</v>
      </c>
    </row>
    <row r="29" spans="1:28" x14ac:dyDescent="0.2">
      <c r="A29" s="99" t="s">
        <v>125</v>
      </c>
      <c r="B29" s="153">
        <f>Sectors_I!B29</f>
        <v>77838288.05206129</v>
      </c>
      <c r="C29" s="153">
        <f>Sectors_I!C29</f>
        <v>193111512.33299127</v>
      </c>
      <c r="D29" s="153">
        <f>Sectors_I!D29</f>
        <v>270949800.38505256</v>
      </c>
      <c r="E29" s="154">
        <f>Sectors_I!E29</f>
        <v>309405.28662808001</v>
      </c>
      <c r="F29" s="154">
        <f>Sectors_I!F29</f>
        <v>269189.26790197997</v>
      </c>
      <c r="G29" s="154">
        <f>Sectors_I!G29</f>
        <v>578594.55453005992</v>
      </c>
      <c r="H29" s="106">
        <f>Sectors_I!H29</f>
        <v>0.11946</v>
      </c>
      <c r="I29" s="102">
        <f>Sectors_I!I29</f>
        <v>8.997376021992648E-2</v>
      </c>
      <c r="J29" s="106">
        <f>Sectors_I!J29</f>
        <v>9.7570900000000002E-2</v>
      </c>
      <c r="K29" s="103">
        <f>Sectors_I!K29</f>
        <v>79.5886</v>
      </c>
      <c r="L29" s="103">
        <f>Sectors_I!L29</f>
        <v>63.035970559225284</v>
      </c>
      <c r="M29" s="103">
        <f>Sectors_I!M29</f>
        <v>67.313500000000005</v>
      </c>
      <c r="N29" s="157">
        <f>Sectors_I!N29</f>
        <v>24354.2883</v>
      </c>
      <c r="O29" s="157">
        <f>Sectors_I!O29</f>
        <v>412360.44040000002</v>
      </c>
      <c r="P29" s="157">
        <f>Sectors_I!P29</f>
        <v>436714.72870000004</v>
      </c>
      <c r="Q29" s="157">
        <f>Sectors_I!Q29</f>
        <v>74955011.194529235</v>
      </c>
      <c r="R29" s="157">
        <f>Sectors_I!R29</f>
        <v>179003644.70799127</v>
      </c>
      <c r="S29" s="157">
        <f>Sectors_I!S29</f>
        <v>253958655.90252051</v>
      </c>
      <c r="T29" s="157">
        <f>Sectors_I!T29</f>
        <v>144194.72870000001</v>
      </c>
      <c r="U29" s="157">
        <f>Sectors_I!U29</f>
        <v>13695507.079500001</v>
      </c>
      <c r="V29" s="157">
        <f>Sectors_I!V29</f>
        <v>13839701.808200002</v>
      </c>
      <c r="W29" s="157">
        <f>Sectors_I!W29</f>
        <v>2739082.1288320501</v>
      </c>
      <c r="X29" s="157">
        <f>Sectors_I!X29</f>
        <v>412360.54550000001</v>
      </c>
      <c r="Y29" s="157">
        <f>Sectors_I!Y29</f>
        <v>3151442.6743320501</v>
      </c>
      <c r="Z29" s="157">
        <f>Sectors_I!Z29</f>
        <v>0</v>
      </c>
      <c r="AA29" s="157">
        <f>Sectors_I!AA29</f>
        <v>0</v>
      </c>
      <c r="AB29" s="157">
        <f>Sectors_I!AB29</f>
        <v>0</v>
      </c>
    </row>
    <row r="30" spans="1:28" x14ac:dyDescent="0.2">
      <c r="A30" s="99" t="s">
        <v>126</v>
      </c>
      <c r="B30" s="153">
        <f>Sectors_I!B30</f>
        <v>1920795718.538341</v>
      </c>
      <c r="C30" s="153">
        <f>Sectors_I!C30</f>
        <v>2614725505.4433947</v>
      </c>
      <c r="D30" s="153">
        <f>Sectors_I!D30</f>
        <v>4535521223.9817352</v>
      </c>
      <c r="E30" s="154">
        <f>Sectors_I!E30</f>
        <v>38165384.721186556</v>
      </c>
      <c r="F30" s="154">
        <f>Sectors_I!F30</f>
        <v>20711931.320066594</v>
      </c>
      <c r="G30" s="154">
        <f>Sectors_I!G30</f>
        <v>58877316.04125315</v>
      </c>
      <c r="H30" s="106">
        <f>Sectors_I!H30</f>
        <v>0.143181</v>
      </c>
      <c r="I30" s="102">
        <f>Sectors_I!I30</f>
        <v>8.881120616347718E-2</v>
      </c>
      <c r="J30" s="106">
        <f>Sectors_I!J30</f>
        <v>0.109306</v>
      </c>
      <c r="K30" s="103">
        <f>Sectors_I!K30</f>
        <v>73.524000000000001</v>
      </c>
      <c r="L30" s="103">
        <f>Sectors_I!L30</f>
        <v>91.815764508111641</v>
      </c>
      <c r="M30" s="103">
        <f>Sectors_I!M30</f>
        <v>82.989500000000007</v>
      </c>
      <c r="N30" s="157">
        <f>Sectors_I!N30</f>
        <v>29770867.691736698</v>
      </c>
      <c r="O30" s="157">
        <f>Sectors_I!O30</f>
        <v>35566354.133532524</v>
      </c>
      <c r="P30" s="157">
        <f>Sectors_I!P30</f>
        <v>65337221.825269222</v>
      </c>
      <c r="Q30" s="157">
        <f>Sectors_I!Q30</f>
        <v>1796946483.5526056</v>
      </c>
      <c r="R30" s="157">
        <f>Sectors_I!R30</f>
        <v>2358357573.5123801</v>
      </c>
      <c r="S30" s="157">
        <f>Sectors_I!S30</f>
        <v>4155304057.0649853</v>
      </c>
      <c r="T30" s="157">
        <f>Sectors_I!T30</f>
        <v>74571648.776402473</v>
      </c>
      <c r="U30" s="157">
        <f>Sectors_I!U30</f>
        <v>197914013.51478997</v>
      </c>
      <c r="V30" s="157">
        <f>Sectors_I!V30</f>
        <v>272485662.29119241</v>
      </c>
      <c r="W30" s="157">
        <f>Sectors_I!W30</f>
        <v>47348152.494232997</v>
      </c>
      <c r="X30" s="157">
        <f>Sectors_I!X30</f>
        <v>56776319.267804489</v>
      </c>
      <c r="Y30" s="157">
        <f>Sectors_I!Y30</f>
        <v>104124471.76203749</v>
      </c>
      <c r="Z30" s="157">
        <f>Sectors_I!Z30</f>
        <v>1929433.7150999999</v>
      </c>
      <c r="AA30" s="157">
        <f>Sectors_I!AA30</f>
        <v>1677599.14842</v>
      </c>
      <c r="AB30" s="157">
        <f>Sectors_I!AB30</f>
        <v>3607032.8635200001</v>
      </c>
    </row>
    <row r="31" spans="1:28" x14ac:dyDescent="0.2">
      <c r="A31" s="99" t="s">
        <v>127</v>
      </c>
      <c r="B31" s="153">
        <f>Sectors_I!B31</f>
        <v>3405672794.5390544</v>
      </c>
      <c r="C31" s="153">
        <f>Sectors_I!C31</f>
        <v>497528378.03887659</v>
      </c>
      <c r="D31" s="153">
        <f>Sectors_I!D31</f>
        <v>3903201172.5779309</v>
      </c>
      <c r="E31" s="154">
        <f>Sectors_I!E31</f>
        <v>88845961.419629827</v>
      </c>
      <c r="F31" s="154">
        <f>Sectors_I!F31</f>
        <v>9013905.5767315701</v>
      </c>
      <c r="G31" s="154">
        <f>Sectors_I!G31</f>
        <v>97859866.996361405</v>
      </c>
      <c r="H31" s="106">
        <f>Sectors_I!H31</f>
        <v>0.152341</v>
      </c>
      <c r="I31" s="102">
        <f>Sectors_I!I31</f>
        <v>8.6432684727029252E-2</v>
      </c>
      <c r="J31" s="106">
        <f>Sectors_I!J31</f>
        <v>0.143265</v>
      </c>
      <c r="K31" s="103">
        <f>Sectors_I!K31</f>
        <v>59.900199999999998</v>
      </c>
      <c r="L31" s="103">
        <f>Sectors_I!L31</f>
        <v>87.103957737479845</v>
      </c>
      <c r="M31" s="103">
        <f>Sectors_I!M31</f>
        <v>63.138599999999997</v>
      </c>
      <c r="N31" s="157">
        <f>Sectors_I!N31</f>
        <v>87212181.984725803</v>
      </c>
      <c r="O31" s="157">
        <f>Sectors_I!O31</f>
        <v>13015892.897373999</v>
      </c>
      <c r="P31" s="157">
        <f>Sectors_I!P31</f>
        <v>100228074.88209981</v>
      </c>
      <c r="Q31" s="157">
        <f>Sectors_I!Q31</f>
        <v>3122554430.5448804</v>
      </c>
      <c r="R31" s="157">
        <f>Sectors_I!R31</f>
        <v>429185164.34675115</v>
      </c>
      <c r="S31" s="157">
        <f>Sectors_I!S31</f>
        <v>3551739594.8916311</v>
      </c>
      <c r="T31" s="157">
        <f>Sectors_I!T31</f>
        <v>168883213.75567669</v>
      </c>
      <c r="U31" s="157">
        <f>Sectors_I!U31</f>
        <v>47597778.793847419</v>
      </c>
      <c r="V31" s="157">
        <f>Sectors_I!V31</f>
        <v>216480992.5495241</v>
      </c>
      <c r="W31" s="157">
        <f>Sectors_I!W31</f>
        <v>111598663.88699743</v>
      </c>
      <c r="X31" s="157">
        <f>Sectors_I!X31</f>
        <v>19563186.777478002</v>
      </c>
      <c r="Y31" s="157">
        <f>Sectors_I!Y31</f>
        <v>131161850.66447544</v>
      </c>
      <c r="Z31" s="157">
        <f>Sectors_I!Z31</f>
        <v>2636486.3514999999</v>
      </c>
      <c r="AA31" s="157">
        <f>Sectors_I!AA31</f>
        <v>1182248.1207999999</v>
      </c>
      <c r="AB31" s="157">
        <f>Sectors_I!AB31</f>
        <v>3818734.4722999996</v>
      </c>
    </row>
    <row r="32" spans="1:28" x14ac:dyDescent="0.2">
      <c r="A32" s="99" t="s">
        <v>182</v>
      </c>
      <c r="B32" s="153">
        <f>Sectors_I!B32</f>
        <v>241592132.25334537</v>
      </c>
      <c r="C32" s="153">
        <f>Sectors_I!C32</f>
        <v>459957139.42261052</v>
      </c>
      <c r="D32" s="153">
        <f>Sectors_I!D32</f>
        <v>701549271.67595589</v>
      </c>
      <c r="E32" s="154">
        <f>Sectors_I!E32</f>
        <v>3148898.3514643591</v>
      </c>
      <c r="F32" s="154">
        <f>Sectors_I!F32</f>
        <v>5281928.6924338602</v>
      </c>
      <c r="G32" s="154">
        <f>Sectors_I!G32</f>
        <v>8430827.0438982192</v>
      </c>
      <c r="H32" s="106">
        <f>Sectors_I!H32</f>
        <v>0.16270000000000001</v>
      </c>
      <c r="I32" s="102">
        <f>Sectors_I!I32</f>
        <v>9.2590358755987159E-2</v>
      </c>
      <c r="J32" s="106">
        <f>Sectors_I!J32</f>
        <v>0.11590200000000001</v>
      </c>
      <c r="K32" s="103">
        <f>Sectors_I!K32</f>
        <v>47.863799999999998</v>
      </c>
      <c r="L32" s="103">
        <f>Sectors_I!L32</f>
        <v>56.51616214514231</v>
      </c>
      <c r="M32" s="103">
        <f>Sectors_I!M32</f>
        <v>53.505400000000002</v>
      </c>
      <c r="N32" s="157">
        <f>Sectors_I!N32</f>
        <v>4992068.3296171892</v>
      </c>
      <c r="O32" s="157">
        <f>Sectors_I!O32</f>
        <v>5404056.6127079995</v>
      </c>
      <c r="P32" s="157">
        <f>Sectors_I!P32</f>
        <v>10396124.94232519</v>
      </c>
      <c r="Q32" s="157">
        <f>Sectors_I!Q32</f>
        <v>229835803.74362817</v>
      </c>
      <c r="R32" s="157">
        <f>Sectors_I!R32</f>
        <v>310481985.47305852</v>
      </c>
      <c r="S32" s="157">
        <f>Sectors_I!S32</f>
        <v>540317789.21668673</v>
      </c>
      <c r="T32" s="157">
        <f>Sectors_I!T32</f>
        <v>6269117.9446</v>
      </c>
      <c r="U32" s="157">
        <f>Sectors_I!U32</f>
        <v>138792613.35295197</v>
      </c>
      <c r="V32" s="157">
        <f>Sectors_I!V32</f>
        <v>145061731.29755196</v>
      </c>
      <c r="W32" s="157">
        <f>Sectors_I!W32</f>
        <v>5455912.4551171903</v>
      </c>
      <c r="X32" s="157">
        <f>Sectors_I!X32</f>
        <v>10215253.222292</v>
      </c>
      <c r="Y32" s="157">
        <f>Sectors_I!Y32</f>
        <v>15671165.677409191</v>
      </c>
      <c r="Z32" s="157">
        <f>Sectors_I!Z32</f>
        <v>31298.11</v>
      </c>
      <c r="AA32" s="157">
        <f>Sectors_I!AA32</f>
        <v>467287.37430800003</v>
      </c>
      <c r="AB32" s="157">
        <f>Sectors_I!AB32</f>
        <v>498585.48430800001</v>
      </c>
    </row>
    <row r="33" spans="1:28" x14ac:dyDescent="0.2">
      <c r="A33" s="108" t="s">
        <v>214</v>
      </c>
      <c r="B33" s="153">
        <f>Sectors_I!B33</f>
        <v>206589875.6542145</v>
      </c>
      <c r="C33" s="153">
        <f>Sectors_I!C33</f>
        <v>633075416.81349921</v>
      </c>
      <c r="D33" s="153">
        <f>Sectors_I!D33</f>
        <v>839665292.46771371</v>
      </c>
      <c r="E33" s="154">
        <f>Sectors_I!E33</f>
        <v>2832133.59508067</v>
      </c>
      <c r="F33" s="154">
        <f>Sectors_I!F33</f>
        <v>25256417.927399643</v>
      </c>
      <c r="G33" s="154">
        <f>Sectors_I!G33</f>
        <v>28088551.522480313</v>
      </c>
      <c r="H33" s="106">
        <f>Sectors_I!H33</f>
        <v>0.13269300000000001</v>
      </c>
      <c r="I33" s="102">
        <f>Sectors_I!I33</f>
        <v>9.4792991167696017E-2</v>
      </c>
      <c r="J33" s="106">
        <f>Sectors_I!J33</f>
        <v>0.10437200000000001</v>
      </c>
      <c r="K33" s="103">
        <f>Sectors_I!K33</f>
        <v>62.969900000000003</v>
      </c>
      <c r="L33" s="103">
        <f>Sectors_I!L33</f>
        <v>70.024385128665543</v>
      </c>
      <c r="M33" s="103">
        <f>Sectors_I!M33</f>
        <v>68.215999999999994</v>
      </c>
      <c r="N33" s="157">
        <f>Sectors_I!N33</f>
        <v>3103662.35</v>
      </c>
      <c r="O33" s="157">
        <f>Sectors_I!O33</f>
        <v>17904618.9969</v>
      </c>
      <c r="P33" s="157">
        <f>Sectors_I!P33</f>
        <v>21008281.346900001</v>
      </c>
      <c r="Q33" s="157">
        <f>Sectors_I!Q33</f>
        <v>183245783.50421453</v>
      </c>
      <c r="R33" s="157">
        <f>Sectors_I!R33</f>
        <v>450460972.19639915</v>
      </c>
      <c r="S33" s="157">
        <f>Sectors_I!S33</f>
        <v>633706755.70061386</v>
      </c>
      <c r="T33" s="157">
        <f>Sectors_I!T33</f>
        <v>5348358.2200000007</v>
      </c>
      <c r="U33" s="157">
        <f>Sectors_I!U33</f>
        <v>129489032.095</v>
      </c>
      <c r="V33" s="157">
        <f>Sectors_I!V33</f>
        <v>134837390.315</v>
      </c>
      <c r="W33" s="157">
        <f>Sectors_I!W33</f>
        <v>12503756.320000002</v>
      </c>
      <c r="X33" s="157">
        <f>Sectors_I!X33</f>
        <v>50249502.110100001</v>
      </c>
      <c r="Y33" s="157">
        <f>Sectors_I!Y33</f>
        <v>62753258.430100001</v>
      </c>
      <c r="Z33" s="157">
        <f>Sectors_I!Z33</f>
        <v>5491977.6099999994</v>
      </c>
      <c r="AA33" s="157">
        <f>Sectors_I!AA33</f>
        <v>2875910.412</v>
      </c>
      <c r="AB33" s="157">
        <f>Sectors_I!AB33</f>
        <v>8367888.0219999999</v>
      </c>
    </row>
    <row r="34" spans="1:28" x14ac:dyDescent="0.2">
      <c r="A34" s="100" t="s">
        <v>128</v>
      </c>
      <c r="B34" s="153">
        <f>Sectors_I!B34</f>
        <v>28032739818.816242</v>
      </c>
      <c r="C34" s="153">
        <f>Sectors_I!C34</f>
        <v>5560010196.1436186</v>
      </c>
      <c r="D34" s="153">
        <f>Sectors_I!D34</f>
        <v>33592750014.959862</v>
      </c>
      <c r="E34" s="154">
        <f>Sectors_I!E34</f>
        <v>560528854.46214032</v>
      </c>
      <c r="F34" s="154">
        <f>Sectors_I!F34</f>
        <v>30302164.73227948</v>
      </c>
      <c r="G34" s="154">
        <f>Sectors_I!G34</f>
        <v>590831019.19441986</v>
      </c>
      <c r="H34" s="106">
        <f>Sectors_I!H34</f>
        <v>0.15546699999999999</v>
      </c>
      <c r="I34" s="102">
        <f>Sectors_I!I34</f>
        <v>7.537101201147875E-2</v>
      </c>
      <c r="J34" s="106">
        <f>Sectors_I!J34</f>
        <v>0.14191999999999999</v>
      </c>
      <c r="K34" s="103">
        <f>Sectors_I!K34</f>
        <v>94.578999999999994</v>
      </c>
      <c r="L34" s="103">
        <f>Sectors_I!L34</f>
        <v>138.64587750953325</v>
      </c>
      <c r="M34" s="103">
        <f>Sectors_I!M34</f>
        <v>101.693</v>
      </c>
      <c r="N34" s="157">
        <f>Sectors_I!N34</f>
        <v>279638552.89435828</v>
      </c>
      <c r="O34" s="157">
        <f>Sectors_I!O34</f>
        <v>47624269.752445996</v>
      </c>
      <c r="P34" s="157">
        <f>Sectors_I!P34</f>
        <v>327262822.64680427</v>
      </c>
      <c r="Q34" s="157">
        <f>Sectors_I!Q34</f>
        <v>26296325442.703125</v>
      </c>
      <c r="R34" s="157">
        <f>Sectors_I!R34</f>
        <v>5324596596.9025116</v>
      </c>
      <c r="S34" s="157">
        <f>Sectors_I!S34</f>
        <v>31620922039.605637</v>
      </c>
      <c r="T34" s="157">
        <f>Sectors_I!T34</f>
        <v>1227032641.2935724</v>
      </c>
      <c r="U34" s="157">
        <f>Sectors_I!U34</f>
        <v>142055702.37886205</v>
      </c>
      <c r="V34" s="157">
        <f>Sectors_I!V34</f>
        <v>1369088343.6724346</v>
      </c>
      <c r="W34" s="157">
        <f>Sectors_I!W34</f>
        <v>465294490.12514389</v>
      </c>
      <c r="X34" s="157">
        <f>Sectors_I!X34</f>
        <v>78345627.002944842</v>
      </c>
      <c r="Y34" s="157">
        <f>Sectors_I!Y34</f>
        <v>543640117.12808871</v>
      </c>
      <c r="Z34" s="157">
        <f>Sectors_I!Z34</f>
        <v>44087244.694400005</v>
      </c>
      <c r="AA34" s="157">
        <f>Sectors_I!AA34</f>
        <v>15012269.859299999</v>
      </c>
      <c r="AB34" s="157">
        <f>Sectors_I!AB34</f>
        <v>59099514.5537</v>
      </c>
    </row>
    <row r="35" spans="1:28" x14ac:dyDescent="0.2">
      <c r="A35" s="99" t="s">
        <v>129</v>
      </c>
      <c r="B35" s="153">
        <f>Sectors_I!B35</f>
        <v>257703171.9956972</v>
      </c>
      <c r="C35" s="153">
        <f>Sectors_I!C35</f>
        <v>38160333.829833999</v>
      </c>
      <c r="D35" s="153">
        <f>Sectors_I!D35</f>
        <v>295863505.82553118</v>
      </c>
      <c r="E35" s="154">
        <f>Sectors_I!E35</f>
        <v>3446812.2480070307</v>
      </c>
      <c r="F35" s="154">
        <f>Sectors_I!F35</f>
        <v>715010.07776633999</v>
      </c>
      <c r="G35" s="154">
        <f>Sectors_I!G35</f>
        <v>4161822.3257733705</v>
      </c>
      <c r="H35" s="106">
        <f>Sectors_I!H35</f>
        <v>0.18878900000000001</v>
      </c>
      <c r="I35" s="102">
        <f>Sectors_I!I35</f>
        <v>8.5189249342304665E-2</v>
      </c>
      <c r="J35" s="106">
        <f>Sectors_I!J35</f>
        <v>0.104768</v>
      </c>
      <c r="K35" s="103">
        <f>Sectors_I!K35</f>
        <v>51.627200000000002</v>
      </c>
      <c r="L35" s="103">
        <f>Sectors_I!L35</f>
        <v>62.73402662325455</v>
      </c>
      <c r="M35" s="103">
        <f>Sectors_I!M35</f>
        <v>44.991199999999999</v>
      </c>
      <c r="N35" s="157">
        <f>Sectors_I!N35</f>
        <v>3954697.56121998</v>
      </c>
      <c r="O35" s="157">
        <f>Sectors_I!O35</f>
        <v>0</v>
      </c>
      <c r="P35" s="157">
        <f>Sectors_I!P35</f>
        <v>3954697.56121998</v>
      </c>
      <c r="Q35" s="157">
        <f>Sectors_I!Q35</f>
        <v>244242339.91530812</v>
      </c>
      <c r="R35" s="157">
        <f>Sectors_I!R35</f>
        <v>35415455.530034006</v>
      </c>
      <c r="S35" s="157">
        <f>Sectors_I!S35</f>
        <v>279657795.44534212</v>
      </c>
      <c r="T35" s="157">
        <f>Sectors_I!T35</f>
        <v>8114214.3019435201</v>
      </c>
      <c r="U35" s="157">
        <f>Sectors_I!U35</f>
        <v>1776253.8651000001</v>
      </c>
      <c r="V35" s="157">
        <f>Sectors_I!V35</f>
        <v>9890468.1670435201</v>
      </c>
      <c r="W35" s="157">
        <f>Sectors_I!W35</f>
        <v>5346617.7784455605</v>
      </c>
      <c r="X35" s="157">
        <f>Sectors_I!X35</f>
        <v>952780.72470000002</v>
      </c>
      <c r="Y35" s="157">
        <f>Sectors_I!Y35</f>
        <v>6299398.5031455606</v>
      </c>
      <c r="Z35" s="157">
        <f>Sectors_I!Z35</f>
        <v>0</v>
      </c>
      <c r="AA35" s="157">
        <f>Sectors_I!AA35</f>
        <v>15843.71</v>
      </c>
      <c r="AB35" s="157">
        <f>Sectors_I!AB35</f>
        <v>15843.71</v>
      </c>
    </row>
    <row r="36" spans="1:28" x14ac:dyDescent="0.2">
      <c r="A36" s="99" t="s">
        <v>130</v>
      </c>
      <c r="B36" s="153">
        <f>Sectors_I!B36</f>
        <v>15367608863.141197</v>
      </c>
      <c r="C36" s="153">
        <f>Sectors_I!C36</f>
        <v>1246940543.6268923</v>
      </c>
      <c r="D36" s="153">
        <f>Sectors_I!D36</f>
        <v>16614549406.768089</v>
      </c>
      <c r="E36" s="154">
        <f>Sectors_I!E36</f>
        <v>473311161.1776908</v>
      </c>
      <c r="F36" s="154">
        <f>Sectors_I!F36</f>
        <v>4878706.2913842704</v>
      </c>
      <c r="G36" s="154">
        <f>Sectors_I!G36</f>
        <v>478189867.46907502</v>
      </c>
      <c r="H36" s="106">
        <f>Sectors_I!H36</f>
        <v>0.170018</v>
      </c>
      <c r="I36" s="102">
        <f>Sectors_I!I36</f>
        <v>7.4260394752858047E-2</v>
      </c>
      <c r="J36" s="106">
        <f>Sectors_I!J36</f>
        <v>0.163049</v>
      </c>
      <c r="K36" s="103">
        <f>Sectors_I!K36</f>
        <v>62.714799999999997</v>
      </c>
      <c r="L36" s="103">
        <f>Sectors_I!L36</f>
        <v>95.174086614447106</v>
      </c>
      <c r="M36" s="103">
        <f>Sectors_I!M36</f>
        <v>65.121600000000001</v>
      </c>
      <c r="N36" s="157">
        <f>Sectors_I!N36</f>
        <v>198345551.78732294</v>
      </c>
      <c r="O36" s="157">
        <f>Sectors_I!O36</f>
        <v>7120605.7289140001</v>
      </c>
      <c r="P36" s="157">
        <f>Sectors_I!P36</f>
        <v>205466157.51623693</v>
      </c>
      <c r="Q36" s="157">
        <f>Sectors_I!Q36</f>
        <v>14169045218.083433</v>
      </c>
      <c r="R36" s="157">
        <f>Sectors_I!R36</f>
        <v>1198245039.7751675</v>
      </c>
      <c r="S36" s="157">
        <f>Sectors_I!S36</f>
        <v>15367290257.858601</v>
      </c>
      <c r="T36" s="157">
        <f>Sectors_I!T36</f>
        <v>851189051.80499303</v>
      </c>
      <c r="U36" s="157">
        <f>Sectors_I!U36</f>
        <v>30363181.013017997</v>
      </c>
      <c r="V36" s="157">
        <f>Sectors_I!V36</f>
        <v>881552232.81801105</v>
      </c>
      <c r="W36" s="157">
        <f>Sectors_I!W36</f>
        <v>331318534.75397164</v>
      </c>
      <c r="X36" s="157">
        <f>Sectors_I!X36</f>
        <v>15804725.955806861</v>
      </c>
      <c r="Y36" s="157">
        <f>Sectors_I!Y36</f>
        <v>347123260.70977849</v>
      </c>
      <c r="Z36" s="157">
        <f>Sectors_I!Z36</f>
        <v>16056058.4988</v>
      </c>
      <c r="AA36" s="157">
        <f>Sectors_I!AA36</f>
        <v>2527596.8829000001</v>
      </c>
      <c r="AB36" s="157">
        <f>Sectors_I!AB36</f>
        <v>18583655.381700002</v>
      </c>
    </row>
    <row r="37" spans="1:28" x14ac:dyDescent="0.2">
      <c r="A37" s="99" t="s">
        <v>215</v>
      </c>
      <c r="B37" s="153">
        <f>Sectors_I!B37</f>
        <v>32126.658900000002</v>
      </c>
      <c r="C37" s="153">
        <f>Sectors_I!C37</f>
        <v>0</v>
      </c>
      <c r="D37" s="153">
        <f>Sectors_I!D37</f>
        <v>32126.658900000002</v>
      </c>
      <c r="E37" s="154">
        <f>Sectors_I!E37</f>
        <v>3793.2922827299999</v>
      </c>
      <c r="F37" s="154">
        <f>Sectors_I!F37</f>
        <v>0</v>
      </c>
      <c r="G37" s="154">
        <f>Sectors_I!G37</f>
        <v>3793.2922827299999</v>
      </c>
      <c r="H37" s="106">
        <f>Sectors_I!H37</f>
        <v>0.27629999999999999</v>
      </c>
      <c r="I37" s="102" t="str">
        <f>Sectors_I!I37</f>
        <v/>
      </c>
      <c r="J37" s="106">
        <f>Sectors_I!J37</f>
        <v>0.27629999999999999</v>
      </c>
      <c r="K37" s="103">
        <f>Sectors_I!K37</f>
        <v>42.744900000000001</v>
      </c>
      <c r="L37" s="103" t="str">
        <f>Sectors_I!L37</f>
        <v/>
      </c>
      <c r="M37" s="103">
        <f>Sectors_I!M37</f>
        <v>42.744900000000001</v>
      </c>
      <c r="N37" s="157">
        <f>Sectors_I!N37</f>
        <v>1433.3600000000001</v>
      </c>
      <c r="O37" s="157">
        <f>Sectors_I!O37</f>
        <v>0</v>
      </c>
      <c r="P37" s="157">
        <f>Sectors_I!P37</f>
        <v>1433.3600000000001</v>
      </c>
      <c r="Q37" s="157">
        <f>Sectors_I!Q37</f>
        <v>10341.155900000003</v>
      </c>
      <c r="R37" s="157">
        <f>Sectors_I!R37</f>
        <v>0</v>
      </c>
      <c r="S37" s="157">
        <f>Sectors_I!S37</f>
        <v>10341.155900000003</v>
      </c>
      <c r="T37" s="157">
        <f>Sectors_I!T37</f>
        <v>17281.807799999999</v>
      </c>
      <c r="U37" s="157">
        <f>Sectors_I!U37</f>
        <v>0</v>
      </c>
      <c r="V37" s="157">
        <f>Sectors_I!V37</f>
        <v>17281.807799999999</v>
      </c>
      <c r="W37" s="157">
        <f>Sectors_I!W37</f>
        <v>4503.6952000000001</v>
      </c>
      <c r="X37" s="157">
        <f>Sectors_I!X37</f>
        <v>0</v>
      </c>
      <c r="Y37" s="157">
        <f>Sectors_I!Y37</f>
        <v>4503.6952000000001</v>
      </c>
      <c r="Z37" s="157">
        <f>Sectors_I!Z37</f>
        <v>0</v>
      </c>
      <c r="AA37" s="157">
        <f>Sectors_I!AA37</f>
        <v>0</v>
      </c>
      <c r="AB37" s="157">
        <f>Sectors_I!AB37</f>
        <v>0</v>
      </c>
    </row>
    <row r="38" spans="1:28" x14ac:dyDescent="0.2">
      <c r="A38" s="99" t="s">
        <v>131</v>
      </c>
      <c r="B38" s="153">
        <f>Sectors_I!B38</f>
        <v>618206908.60161042</v>
      </c>
      <c r="C38" s="153">
        <f>Sectors_I!C38</f>
        <v>14.315</v>
      </c>
      <c r="D38" s="153">
        <f>Sectors_I!D38</f>
        <v>618206922.91661048</v>
      </c>
      <c r="E38" s="154">
        <f>Sectors_I!E38</f>
        <v>21045215.375591703</v>
      </c>
      <c r="F38" s="154">
        <f>Sectors_I!F38</f>
        <v>0</v>
      </c>
      <c r="G38" s="154">
        <f>Sectors_I!G38</f>
        <v>21045215.375591703</v>
      </c>
      <c r="H38" s="106">
        <f>Sectors_I!H38</f>
        <v>0.17078599999999999</v>
      </c>
      <c r="I38" s="102" t="str">
        <f>Sectors_I!I38</f>
        <v/>
      </c>
      <c r="J38" s="106">
        <f>Sectors_I!J38</f>
        <v>0.17078599999999999</v>
      </c>
      <c r="K38" s="103">
        <f>Sectors_I!K38</f>
        <v>22.709299999999999</v>
      </c>
      <c r="L38" s="103" t="str">
        <f>Sectors_I!L38</f>
        <v/>
      </c>
      <c r="M38" s="103">
        <f>Sectors_I!M38</f>
        <v>22.709299999999999</v>
      </c>
      <c r="N38" s="157">
        <f>Sectors_I!N38</f>
        <v>11224590.710099999</v>
      </c>
      <c r="O38" s="157">
        <f>Sectors_I!O38</f>
        <v>0</v>
      </c>
      <c r="P38" s="157">
        <f>Sectors_I!P38</f>
        <v>11224590.710099999</v>
      </c>
      <c r="Q38" s="157">
        <f>Sectors_I!Q38</f>
        <v>584899269.23951042</v>
      </c>
      <c r="R38" s="157">
        <f>Sectors_I!R38</f>
        <v>14.315</v>
      </c>
      <c r="S38" s="157">
        <f>Sectors_I!S38</f>
        <v>584899283.55451047</v>
      </c>
      <c r="T38" s="157">
        <f>Sectors_I!T38</f>
        <v>20958024.919799998</v>
      </c>
      <c r="U38" s="157">
        <f>Sectors_I!U38</f>
        <v>0</v>
      </c>
      <c r="V38" s="157">
        <f>Sectors_I!V38</f>
        <v>20958024.919799998</v>
      </c>
      <c r="W38" s="157">
        <f>Sectors_I!W38</f>
        <v>12349614.442299999</v>
      </c>
      <c r="X38" s="157">
        <f>Sectors_I!X38</f>
        <v>0</v>
      </c>
      <c r="Y38" s="157">
        <f>Sectors_I!Y38</f>
        <v>12349614.442299999</v>
      </c>
      <c r="Z38" s="157">
        <f>Sectors_I!Z38</f>
        <v>0</v>
      </c>
      <c r="AA38" s="157">
        <f>Sectors_I!AA38</f>
        <v>0</v>
      </c>
      <c r="AB38" s="157">
        <f>Sectors_I!AB38</f>
        <v>0</v>
      </c>
    </row>
    <row r="39" spans="1:28" x14ac:dyDescent="0.2">
      <c r="A39" s="99" t="s">
        <v>132</v>
      </c>
      <c r="B39" s="153">
        <f>Sectors_I!B39</f>
        <v>70268153.456300005</v>
      </c>
      <c r="C39" s="153">
        <f>Sectors_I!C39</f>
        <v>9476527.432407001</v>
      </c>
      <c r="D39" s="153">
        <f>Sectors_I!D39</f>
        <v>79744680.888707012</v>
      </c>
      <c r="E39" s="154">
        <f>Sectors_I!E39</f>
        <v>5864519.5651432304</v>
      </c>
      <c r="F39" s="154">
        <f>Sectors_I!F39</f>
        <v>3036229.1565667703</v>
      </c>
      <c r="G39" s="154">
        <f>Sectors_I!G39</f>
        <v>8900748.7217100002</v>
      </c>
      <c r="H39" s="106">
        <f>Sectors_I!H39</f>
        <v>0.15003900000000001</v>
      </c>
      <c r="I39" s="102">
        <f>Sectors_I!I39</f>
        <v>9.0988836131868353E-2</v>
      </c>
      <c r="J39" s="106">
        <f>Sectors_I!J39</f>
        <v>0.14400499999999999</v>
      </c>
      <c r="K39" s="103">
        <f>Sectors_I!K39</f>
        <v>240.18600000000001</v>
      </c>
      <c r="L39" s="103">
        <f>Sectors_I!L39</f>
        <v>65.554156678442894</v>
      </c>
      <c r="M39" s="103">
        <f>Sectors_I!M39</f>
        <v>222.82900000000001</v>
      </c>
      <c r="N39" s="157">
        <f>Sectors_I!N39</f>
        <v>3430419.2541</v>
      </c>
      <c r="O39" s="157">
        <f>Sectors_I!O39</f>
        <v>2833099.8445300004</v>
      </c>
      <c r="P39" s="157">
        <f>Sectors_I!P39</f>
        <v>6263519.0986299999</v>
      </c>
      <c r="Q39" s="157">
        <f>Sectors_I!Q39</f>
        <v>58879173.812300004</v>
      </c>
      <c r="R39" s="157">
        <f>Sectors_I!R39</f>
        <v>6038535.2309370004</v>
      </c>
      <c r="S39" s="157">
        <f>Sectors_I!S39</f>
        <v>64917709.043237016</v>
      </c>
      <c r="T39" s="157">
        <f>Sectors_I!T39</f>
        <v>7213206.3599000005</v>
      </c>
      <c r="U39" s="157">
        <f>Sectors_I!U39</f>
        <v>382261.25080000004</v>
      </c>
      <c r="V39" s="157">
        <f>Sectors_I!V39</f>
        <v>7595467.6107000001</v>
      </c>
      <c r="W39" s="157">
        <f>Sectors_I!W39</f>
        <v>4174224.6140999999</v>
      </c>
      <c r="X39" s="157">
        <f>Sectors_I!X39</f>
        <v>3055730.9506700002</v>
      </c>
      <c r="Y39" s="157">
        <f>Sectors_I!Y39</f>
        <v>7229955.5647700001</v>
      </c>
      <c r="Z39" s="157">
        <f>Sectors_I!Z39</f>
        <v>1548.67</v>
      </c>
      <c r="AA39" s="157">
        <f>Sectors_I!AA39</f>
        <v>0</v>
      </c>
      <c r="AB39" s="157">
        <f>Sectors_I!AB39</f>
        <v>1548.67</v>
      </c>
    </row>
    <row r="40" spans="1:28" x14ac:dyDescent="0.2">
      <c r="A40" s="99" t="s">
        <v>133</v>
      </c>
      <c r="B40" s="153">
        <f>Sectors_I!B40</f>
        <v>678288179.89182043</v>
      </c>
      <c r="C40" s="153">
        <f>Sectors_I!C40</f>
        <v>5842621.391845</v>
      </c>
      <c r="D40" s="153">
        <f>Sectors_I!D40</f>
        <v>684130801.28366542</v>
      </c>
      <c r="E40" s="154">
        <f>Sectors_I!E40</f>
        <v>24327059.074880648</v>
      </c>
      <c r="F40" s="154">
        <f>Sectors_I!F40</f>
        <v>1381317.6296276599</v>
      </c>
      <c r="G40" s="154">
        <f>Sectors_I!G40</f>
        <v>25708376.704508308</v>
      </c>
      <c r="H40" s="106">
        <f>Sectors_I!H40</f>
        <v>0.299566</v>
      </c>
      <c r="I40" s="102">
        <f>Sectors_I!I40</f>
        <v>0.32373265558310793</v>
      </c>
      <c r="J40" s="106">
        <f>Sectors_I!J40</f>
        <v>0.29972300000000002</v>
      </c>
      <c r="K40" s="103">
        <f>Sectors_I!K40</f>
        <v>329.61200000000002</v>
      </c>
      <c r="L40" s="103">
        <f>Sectors_I!L40</f>
        <v>247.14885168854477</v>
      </c>
      <c r="M40" s="103">
        <f>Sectors_I!M40</f>
        <v>328.90499999999997</v>
      </c>
      <c r="N40" s="157">
        <f>Sectors_I!N40</f>
        <v>12527552.273852291</v>
      </c>
      <c r="O40" s="157">
        <f>Sectors_I!O40</f>
        <v>1257301.3005000001</v>
      </c>
      <c r="P40" s="157">
        <f>Sectors_I!P40</f>
        <v>13784853.57435229</v>
      </c>
      <c r="Q40" s="157">
        <f>Sectors_I!Q40</f>
        <v>629181186.57417607</v>
      </c>
      <c r="R40" s="157">
        <f>Sectors_I!R40</f>
        <v>4381108.8274450004</v>
      </c>
      <c r="S40" s="157">
        <f>Sectors_I!S40</f>
        <v>633562295.40162098</v>
      </c>
      <c r="T40" s="157">
        <f>Sectors_I!T40</f>
        <v>34155710.096555121</v>
      </c>
      <c r="U40" s="157">
        <f>Sectors_I!U40</f>
        <v>133162.9951</v>
      </c>
      <c r="V40" s="157">
        <f>Sectors_I!V40</f>
        <v>34288873.09165512</v>
      </c>
      <c r="W40" s="157">
        <f>Sectors_I!W40</f>
        <v>14626122.920089252</v>
      </c>
      <c r="X40" s="157">
        <f>Sectors_I!X40</f>
        <v>1328349.5692999999</v>
      </c>
      <c r="Y40" s="157">
        <f>Sectors_I!Y40</f>
        <v>15954472.489389252</v>
      </c>
      <c r="Z40" s="157">
        <f>Sectors_I!Z40</f>
        <v>325160.30100000004</v>
      </c>
      <c r="AA40" s="157">
        <f>Sectors_I!AA40</f>
        <v>0</v>
      </c>
      <c r="AB40" s="157">
        <f>Sectors_I!AB40</f>
        <v>325160.30100000004</v>
      </c>
    </row>
    <row r="41" spans="1:28" x14ac:dyDescent="0.2">
      <c r="A41" s="99" t="s">
        <v>134</v>
      </c>
      <c r="B41" s="153">
        <f>Sectors_I!B41</f>
        <v>10329290236.50815</v>
      </c>
      <c r="C41" s="153">
        <f>Sectors_I!C41</f>
        <v>4258787708.5136499</v>
      </c>
      <c r="D41" s="153">
        <f>Sectors_I!D41</f>
        <v>14588077945.021801</v>
      </c>
      <c r="E41" s="154">
        <f>Sectors_I!E41</f>
        <v>28444980.790002961</v>
      </c>
      <c r="F41" s="154">
        <f>Sectors_I!F41</f>
        <v>20241059.669594686</v>
      </c>
      <c r="G41" s="154">
        <f>Sectors_I!G41</f>
        <v>48686040.459597647</v>
      </c>
      <c r="H41" s="106">
        <f>Sectors_I!H41</f>
        <v>0.119642</v>
      </c>
      <c r="I41" s="102">
        <f>Sectors_I!I41</f>
        <v>7.5185655800261889E-2</v>
      </c>
      <c r="J41" s="106">
        <f>Sectors_I!J41</f>
        <v>0.106714</v>
      </c>
      <c r="K41" s="103">
        <f>Sectors_I!K41</f>
        <v>137.28200000000001</v>
      </c>
      <c r="L41" s="103">
        <f>Sectors_I!L41</f>
        <v>152.19020990800004</v>
      </c>
      <c r="M41" s="103">
        <f>Sectors_I!M41</f>
        <v>141.589</v>
      </c>
      <c r="N41" s="157">
        <f>Sectors_I!N41</f>
        <v>41934003.338110007</v>
      </c>
      <c r="O41" s="157">
        <f>Sectors_I!O41</f>
        <v>36352350.701501988</v>
      </c>
      <c r="P41" s="157">
        <f>Sectors_I!P41</f>
        <v>78286354.039611995</v>
      </c>
      <c r="Q41" s="157">
        <f>Sectors_I!Q41</f>
        <v>9932776385.5668316</v>
      </c>
      <c r="R41" s="157">
        <f>Sectors_I!R41</f>
        <v>4079783532.545568</v>
      </c>
      <c r="S41" s="157">
        <f>Sectors_I!S41</f>
        <v>14012559918.1124</v>
      </c>
      <c r="T41" s="157">
        <f>Sectors_I!T41</f>
        <v>286280414.89450878</v>
      </c>
      <c r="U41" s="157">
        <f>Sectors_I!U41</f>
        <v>109393711.74681404</v>
      </c>
      <c r="V41" s="157">
        <f>Sectors_I!V41</f>
        <v>395674126.64132285</v>
      </c>
      <c r="W41" s="157">
        <f>Sectors_I!W41</f>
        <v>82528958.822210014</v>
      </c>
      <c r="X41" s="157">
        <f>Sectors_I!X41</f>
        <v>57141634.954867989</v>
      </c>
      <c r="Y41" s="157">
        <f>Sectors_I!Y41</f>
        <v>139670593.777078</v>
      </c>
      <c r="Z41" s="157">
        <f>Sectors_I!Z41</f>
        <v>27704477.224600002</v>
      </c>
      <c r="AA41" s="157">
        <f>Sectors_I!AA41</f>
        <v>12468829.266399998</v>
      </c>
      <c r="AB41" s="157">
        <f>Sectors_I!AB41</f>
        <v>40173306.490999997</v>
      </c>
    </row>
    <row r="42" spans="1:28" s="112" customFormat="1" x14ac:dyDescent="0.2">
      <c r="A42" s="108" t="s">
        <v>135</v>
      </c>
      <c r="B42" s="155">
        <f>Sectors_I!B42</f>
        <v>7566115558.0032845</v>
      </c>
      <c r="C42" s="155">
        <f>Sectors_I!C42</f>
        <v>3574205471.1009436</v>
      </c>
      <c r="D42" s="155">
        <f>Sectors_I!D42</f>
        <v>11140321029.104229</v>
      </c>
      <c r="E42" s="156">
        <f>Sectors_I!E42</f>
        <v>21188030.056810118</v>
      </c>
      <c r="F42" s="156">
        <f>Sectors_I!F42</f>
        <v>18367248.497410316</v>
      </c>
      <c r="G42" s="156">
        <f>Sectors_I!G42</f>
        <v>39555278.554220438</v>
      </c>
      <c r="H42" s="109">
        <f>Sectors_I!H42</f>
        <v>0.118952</v>
      </c>
      <c r="I42" s="110">
        <f>Sectors_I!I42</f>
        <v>7.5022813227627771E-2</v>
      </c>
      <c r="J42" s="109">
        <f>Sectors_I!J42</f>
        <v>0.104892</v>
      </c>
      <c r="K42" s="111">
        <f>Sectors_I!K42</f>
        <v>140.494</v>
      </c>
      <c r="L42" s="111">
        <f>Sectors_I!L42</f>
        <v>153.88695023997553</v>
      </c>
      <c r="M42" s="111">
        <f>Sectors_I!M42</f>
        <v>144.749</v>
      </c>
      <c r="N42" s="158">
        <f>Sectors_I!N42</f>
        <v>34073242.063499995</v>
      </c>
      <c r="O42" s="158">
        <f>Sectors_I!O42</f>
        <v>33607520.615901992</v>
      </c>
      <c r="P42" s="158">
        <f>Sectors_I!P42</f>
        <v>67680762.679401994</v>
      </c>
      <c r="Q42" s="158">
        <f>Sectors_I!Q42</f>
        <v>7249229408.6983738</v>
      </c>
      <c r="R42" s="158">
        <f>Sectors_I!R42</f>
        <v>3417860643.6254091</v>
      </c>
      <c r="S42" s="158">
        <f>Sectors_I!S42</f>
        <v>10667090052.323784</v>
      </c>
      <c r="T42" s="158">
        <f>Sectors_I!T42</f>
        <v>219984434.38251036</v>
      </c>
      <c r="U42" s="158">
        <f>Sectors_I!U42</f>
        <v>92552870.991682634</v>
      </c>
      <c r="V42" s="158">
        <f>Sectors_I!V42</f>
        <v>312537305.37419301</v>
      </c>
      <c r="W42" s="158">
        <f>Sectors_I!W42</f>
        <v>69677825.662400007</v>
      </c>
      <c r="X42" s="158">
        <f>Sectors_I!X42</f>
        <v>51323127.21745199</v>
      </c>
      <c r="Y42" s="158">
        <f>Sectors_I!Y42</f>
        <v>121000952.879852</v>
      </c>
      <c r="Z42" s="158">
        <f>Sectors_I!Z42</f>
        <v>27223889.259999998</v>
      </c>
      <c r="AA42" s="158">
        <f>Sectors_I!AA42</f>
        <v>12468829.266399998</v>
      </c>
      <c r="AB42" s="158">
        <f>Sectors_I!AB42</f>
        <v>39692718.5264</v>
      </c>
    </row>
    <row r="43" spans="1:28" s="112" customFormat="1" x14ac:dyDescent="0.2">
      <c r="A43" s="108" t="s">
        <v>136</v>
      </c>
      <c r="B43" s="155">
        <f>Sectors_I!B43</f>
        <v>1810396444.0266094</v>
      </c>
      <c r="C43" s="155">
        <f>Sectors_I!C43</f>
        <v>498846234.5891425</v>
      </c>
      <c r="D43" s="155">
        <f>Sectors_I!D43</f>
        <v>2309242678.6157517</v>
      </c>
      <c r="E43" s="156">
        <f>Sectors_I!E43</f>
        <v>3978315.2958678398</v>
      </c>
      <c r="F43" s="156">
        <f>Sectors_I!F43</f>
        <v>1178851.9137957701</v>
      </c>
      <c r="G43" s="156">
        <f>Sectors_I!G43</f>
        <v>5157167.20966361</v>
      </c>
      <c r="H43" s="109">
        <f>Sectors_I!H43</f>
        <v>0.117453</v>
      </c>
      <c r="I43" s="110">
        <f>Sectors_I!I43</f>
        <v>7.5970263785539699E-2</v>
      </c>
      <c r="J43" s="109">
        <f>Sectors_I!J43</f>
        <v>0.108589</v>
      </c>
      <c r="K43" s="111">
        <f>Sectors_I!K43</f>
        <v>138.20699999999999</v>
      </c>
      <c r="L43" s="111">
        <f>Sectors_I!L43</f>
        <v>137.73208927538997</v>
      </c>
      <c r="M43" s="111">
        <f>Sectors_I!M43</f>
        <v>138.107</v>
      </c>
      <c r="N43" s="158">
        <f>Sectors_I!N43</f>
        <v>5086128.7540000007</v>
      </c>
      <c r="O43" s="158">
        <f>Sectors_I!O43</f>
        <v>586205.45239999995</v>
      </c>
      <c r="P43" s="158">
        <f>Sectors_I!P43</f>
        <v>5672334.2064000005</v>
      </c>
      <c r="Q43" s="158">
        <f>Sectors_I!Q43</f>
        <v>1757405874.6687095</v>
      </c>
      <c r="R43" s="158">
        <f>Sectors_I!R43</f>
        <v>484361577.89972508</v>
      </c>
      <c r="S43" s="158">
        <f>Sectors_I!S43</f>
        <v>2241767452.5684347</v>
      </c>
      <c r="T43" s="158">
        <f>Sectors_I!T43</f>
        <v>44808472.266099997</v>
      </c>
      <c r="U43" s="158">
        <f>Sectors_I!U43</f>
        <v>11211077.986901421</v>
      </c>
      <c r="V43" s="158">
        <f>Sectors_I!V43</f>
        <v>56019550.253001422</v>
      </c>
      <c r="W43" s="158">
        <f>Sectors_I!W43</f>
        <v>8012251.165599999</v>
      </c>
      <c r="X43" s="158">
        <f>Sectors_I!X43</f>
        <v>3273578.7025160003</v>
      </c>
      <c r="Y43" s="158">
        <f>Sectors_I!Y43</f>
        <v>11285829.868115999</v>
      </c>
      <c r="Z43" s="158">
        <f>Sectors_I!Z43</f>
        <v>169845.92619999999</v>
      </c>
      <c r="AA43" s="158">
        <f>Sectors_I!AA43</f>
        <v>0</v>
      </c>
      <c r="AB43" s="158">
        <f>Sectors_I!AB43</f>
        <v>169845.92619999999</v>
      </c>
    </row>
    <row r="44" spans="1:28" s="112" customFormat="1" x14ac:dyDescent="0.2">
      <c r="A44" s="108" t="s">
        <v>216</v>
      </c>
      <c r="B44" s="155">
        <f>Sectors_I!B44</f>
        <v>952778234.47825456</v>
      </c>
      <c r="C44" s="155">
        <f>Sectors_I!C44</f>
        <v>185736002.82356501</v>
      </c>
      <c r="D44" s="155">
        <f>Sectors_I!D44</f>
        <v>1138514237.3018196</v>
      </c>
      <c r="E44" s="156">
        <f>Sectors_I!E44</f>
        <v>3278635.4373250003</v>
      </c>
      <c r="F44" s="156">
        <f>Sectors_I!F44</f>
        <v>694959.25828857999</v>
      </c>
      <c r="G44" s="156">
        <f>Sectors_I!G44</f>
        <v>3973594.6956135803</v>
      </c>
      <c r="H44" s="109">
        <f>Sectors_I!H44</f>
        <v>0.12801100000000001</v>
      </c>
      <c r="I44" s="110">
        <f>Sectors_I!I44</f>
        <v>7.6291428736020017E-2</v>
      </c>
      <c r="J44" s="109">
        <f>Sectors_I!J44</f>
        <v>0.119225</v>
      </c>
      <c r="K44" s="111">
        <f>Sectors_I!K44</f>
        <v>110.02200000000001</v>
      </c>
      <c r="L44" s="111">
        <f>Sectors_I!L44</f>
        <v>158.42642021053717</v>
      </c>
      <c r="M44" s="111">
        <f>Sectors_I!M44</f>
        <v>117.79600000000001</v>
      </c>
      <c r="N44" s="158">
        <f>Sectors_I!N44</f>
        <v>2774632.5207100003</v>
      </c>
      <c r="O44" s="158">
        <f>Sectors_I!O44</f>
        <v>2158624.6332999999</v>
      </c>
      <c r="P44" s="158">
        <f>Sectors_I!P44</f>
        <v>4933257.1540099997</v>
      </c>
      <c r="Q44" s="158">
        <f>Sectors_I!Q44</f>
        <v>926141102.19984603</v>
      </c>
      <c r="R44" s="158">
        <f>Sectors_I!R44</f>
        <v>177561311.02063501</v>
      </c>
      <c r="S44" s="158">
        <f>Sectors_I!S44</f>
        <v>1103702413.2204812</v>
      </c>
      <c r="T44" s="158">
        <f>Sectors_I!T44</f>
        <v>21487508.245798416</v>
      </c>
      <c r="U44" s="158">
        <f>Sectors_I!U44</f>
        <v>5629762.7681299997</v>
      </c>
      <c r="V44" s="158">
        <f>Sectors_I!V44</f>
        <v>27117271.013928417</v>
      </c>
      <c r="W44" s="158">
        <f>Sectors_I!W44</f>
        <v>4838881.9942099992</v>
      </c>
      <c r="X44" s="158">
        <f>Sectors_I!X44</f>
        <v>2544929.0348</v>
      </c>
      <c r="Y44" s="158">
        <f>Sectors_I!Y44</f>
        <v>7383811.0290099997</v>
      </c>
      <c r="Z44" s="158">
        <f>Sectors_I!Z44</f>
        <v>310742.03840000002</v>
      </c>
      <c r="AA44" s="158">
        <f>Sectors_I!AA44</f>
        <v>0</v>
      </c>
      <c r="AB44" s="158">
        <f>Sectors_I!AB44</f>
        <v>310742.03840000002</v>
      </c>
    </row>
    <row r="45" spans="1:28" x14ac:dyDescent="0.2">
      <c r="A45" s="99" t="s">
        <v>218</v>
      </c>
      <c r="B45" s="153">
        <f>Sectors_I!B45</f>
        <v>696895438.57206976</v>
      </c>
      <c r="C45" s="153">
        <f>Sectors_I!C45</f>
        <v>463920.73637106002</v>
      </c>
      <c r="D45" s="153">
        <f>Sectors_I!D45</f>
        <v>697359359.3084408</v>
      </c>
      <c r="E45" s="154">
        <f>Sectors_I!E45</f>
        <v>3796471.2963999999</v>
      </c>
      <c r="F45" s="154">
        <f>Sectors_I!F45</f>
        <v>49143.924500000001</v>
      </c>
      <c r="G45" s="154">
        <f>Sectors_I!G45</f>
        <v>3845615.2209000001</v>
      </c>
      <c r="H45" s="106">
        <f>Sectors_I!H45</f>
        <v>0.19873299999999999</v>
      </c>
      <c r="I45" s="102">
        <f>Sectors_I!I45</f>
        <v>0.19609599999999999</v>
      </c>
      <c r="J45" s="106">
        <f>Sectors_I!J45</f>
        <v>0.198711</v>
      </c>
      <c r="K45" s="103">
        <f>Sectors_I!K45</f>
        <v>12.860300000000001</v>
      </c>
      <c r="L45" s="103">
        <f>Sectors_I!L45</f>
        <v>155.649</v>
      </c>
      <c r="M45" s="103">
        <f>Sectors_I!M45</f>
        <v>12.948499999999999</v>
      </c>
      <c r="N45" s="157">
        <f>Sectors_I!N45</f>
        <v>8016750.7055000002</v>
      </c>
      <c r="O45" s="157">
        <f>Sectors_I!O45</f>
        <v>60912.176999999996</v>
      </c>
      <c r="P45" s="157">
        <f>Sectors_I!P45</f>
        <v>8077662.8825000003</v>
      </c>
      <c r="Q45" s="157">
        <f>Sectors_I!Q45</f>
        <v>663463234.99976981</v>
      </c>
      <c r="R45" s="157">
        <f>Sectors_I!R45</f>
        <v>394384.38094106002</v>
      </c>
      <c r="S45" s="157">
        <f>Sectors_I!S45</f>
        <v>663857619.38071084</v>
      </c>
      <c r="T45" s="157">
        <f>Sectors_I!T45</f>
        <v>18803067.499900002</v>
      </c>
      <c r="U45" s="157">
        <f>Sectors_I!U45</f>
        <v>7131.5079299999998</v>
      </c>
      <c r="V45" s="157">
        <f>Sectors_I!V45</f>
        <v>18810199.007830001</v>
      </c>
      <c r="W45" s="157">
        <f>Sectors_I!W45</f>
        <v>14629136.0724</v>
      </c>
      <c r="X45" s="157">
        <f>Sectors_I!X45</f>
        <v>62404.847500000003</v>
      </c>
      <c r="Y45" s="157">
        <f>Sectors_I!Y45</f>
        <v>14691540.9199</v>
      </c>
      <c r="Z45" s="157">
        <f>Sectors_I!Z45</f>
        <v>0</v>
      </c>
      <c r="AA45" s="157">
        <f>Sectors_I!AA45</f>
        <v>0</v>
      </c>
      <c r="AB45" s="157">
        <f>Sectors_I!AB45</f>
        <v>0</v>
      </c>
    </row>
    <row r="46" spans="1:28" x14ac:dyDescent="0.2">
      <c r="A46" s="99" t="s">
        <v>217</v>
      </c>
      <c r="B46" s="153">
        <f>Sectors_I!B46</f>
        <v>7967645.1909999996</v>
      </c>
      <c r="C46" s="153">
        <f>Sectors_I!C46</f>
        <v>24401.290700000001</v>
      </c>
      <c r="D46" s="153">
        <f>Sectors_I!D46</f>
        <v>7992046.4816999994</v>
      </c>
      <c r="E46" s="154">
        <f>Sectors_I!E46</f>
        <v>201153.36871017001</v>
      </c>
      <c r="F46" s="154">
        <f>Sectors_I!F46</f>
        <v>328.4221</v>
      </c>
      <c r="G46" s="154">
        <f>Sectors_I!G46</f>
        <v>201481.79081017</v>
      </c>
      <c r="H46" s="106">
        <f>Sectors_I!H46</f>
        <v>4.2553000000000001E-2</v>
      </c>
      <c r="I46" s="102">
        <f>Sectors_I!I46</f>
        <v>7.0000000000000007E-2</v>
      </c>
      <c r="J46" s="106">
        <f>Sectors_I!J46</f>
        <v>4.2544499999999999E-2</v>
      </c>
      <c r="K46" s="103">
        <f>Sectors_I!K46</f>
        <v>64.553899999999999</v>
      </c>
      <c r="L46" s="103">
        <f>Sectors_I!L46</f>
        <v>121.733</v>
      </c>
      <c r="M46" s="103">
        <f>Sectors_I!M46</f>
        <v>64.745699999999999</v>
      </c>
      <c r="N46" s="157">
        <f>Sectors_I!N46</f>
        <v>47743.32</v>
      </c>
      <c r="O46" s="157">
        <f>Sectors_I!O46</f>
        <v>0</v>
      </c>
      <c r="P46" s="157">
        <f>Sectors_I!P46</f>
        <v>47743.32</v>
      </c>
      <c r="Q46" s="157">
        <f>Sectors_I!Q46</f>
        <v>7812101.3709999993</v>
      </c>
      <c r="R46" s="157">
        <f>Sectors_I!R46</f>
        <v>24401.290700000001</v>
      </c>
      <c r="S46" s="157">
        <f>Sectors_I!S46</f>
        <v>7836502.6616999991</v>
      </c>
      <c r="T46" s="157">
        <f>Sectors_I!T46</f>
        <v>70175.23</v>
      </c>
      <c r="U46" s="157">
        <f>Sectors_I!U46</f>
        <v>0</v>
      </c>
      <c r="V46" s="157">
        <f>Sectors_I!V46</f>
        <v>70175.23</v>
      </c>
      <c r="W46" s="157">
        <f>Sectors_I!W46</f>
        <v>85368.59</v>
      </c>
      <c r="X46" s="157">
        <f>Sectors_I!X46</f>
        <v>0</v>
      </c>
      <c r="Y46" s="157">
        <f>Sectors_I!Y46</f>
        <v>85368.59</v>
      </c>
      <c r="Z46" s="157">
        <f>Sectors_I!Z46</f>
        <v>0</v>
      </c>
      <c r="AA46" s="157">
        <f>Sectors_I!AA46</f>
        <v>0</v>
      </c>
      <c r="AB46" s="157">
        <f>Sectors_I!AB46</f>
        <v>0</v>
      </c>
    </row>
    <row r="47" spans="1:28" x14ac:dyDescent="0.2">
      <c r="A47" s="100" t="s">
        <v>267</v>
      </c>
      <c r="B47" s="153">
        <f>Sectors_I!B47</f>
        <v>45224411712.924072</v>
      </c>
      <c r="C47" s="153">
        <f>Sectors_I!C47</f>
        <v>31831809481.277004</v>
      </c>
      <c r="D47" s="153">
        <f>Sectors_I!D47</f>
        <v>77056221194.20108</v>
      </c>
      <c r="E47" s="154">
        <f>Sectors_I!E47</f>
        <v>917170609.31004024</v>
      </c>
      <c r="F47" s="154">
        <f>Sectors_I!F47</f>
        <v>313054323.0227685</v>
      </c>
      <c r="G47" s="154">
        <f>Sectors_I!G47</f>
        <v>1230224932.3328087</v>
      </c>
      <c r="H47" s="106">
        <f>Sectors_I!H47</f>
        <v>0.16064100000000001</v>
      </c>
      <c r="I47" s="102">
        <f>Sectors_I!I47</f>
        <v>9.1383141204330359E-2</v>
      </c>
      <c r="J47" s="106">
        <f>Sectors_I!J47</f>
        <v>0.124139</v>
      </c>
      <c r="K47" s="103">
        <f>Sectors_I!K47</f>
        <v>84.056700000000006</v>
      </c>
      <c r="L47" s="103">
        <f>Sectors_I!L47</f>
        <v>92.341912962687957</v>
      </c>
      <c r="M47" s="103">
        <f>Sectors_I!M47</f>
        <v>86.220200000000006</v>
      </c>
      <c r="N47" s="157">
        <f>Sectors_I!N47</f>
        <v>647488389.22441053</v>
      </c>
      <c r="O47" s="157">
        <f>Sectors_I!O47</f>
        <v>561167668.52439809</v>
      </c>
      <c r="P47" s="157">
        <f>Sectors_I!P47</f>
        <v>1208656057.7488086</v>
      </c>
      <c r="Q47" s="157">
        <f>Sectors_I!Q47</f>
        <v>42100805991.813469</v>
      </c>
      <c r="R47" s="157">
        <f>Sectors_I!R47</f>
        <v>28766316010.304424</v>
      </c>
      <c r="S47" s="157">
        <f>Sectors_I!S47</f>
        <v>70867122002.117905</v>
      </c>
      <c r="T47" s="157">
        <f>Sectors_I!T47</f>
        <v>1969991879.9091098</v>
      </c>
      <c r="U47" s="157">
        <f>Sectors_I!U47</f>
        <v>2156538530.1195526</v>
      </c>
      <c r="V47" s="157">
        <f>Sectors_I!V47</f>
        <v>4126530410.0286627</v>
      </c>
      <c r="W47" s="157">
        <f>Sectors_I!W47</f>
        <v>1082787232.7910929</v>
      </c>
      <c r="X47" s="157">
        <f>Sectors_I!X47</f>
        <v>851451096.57677436</v>
      </c>
      <c r="Y47" s="157">
        <f>Sectors_I!Y47</f>
        <v>1934238329.3678672</v>
      </c>
      <c r="Z47" s="157">
        <f>Sectors_I!Z47</f>
        <v>70826608.410399988</v>
      </c>
      <c r="AA47" s="157">
        <f>Sectors_I!AA47</f>
        <v>57503844.276252002</v>
      </c>
      <c r="AB47" s="157">
        <f>Sectors_I!AB47</f>
        <v>128330452.68665199</v>
      </c>
    </row>
    <row r="48" spans="1:28" x14ac:dyDescent="0.2">
      <c r="A48" s="101" t="s">
        <v>220</v>
      </c>
      <c r="B48" s="153">
        <f>Sectors_I!B48</f>
        <v>7579583875.4910269</v>
      </c>
      <c r="C48" s="153">
        <f>Sectors_I!C48</f>
        <v>19079022742.590488</v>
      </c>
      <c r="D48" s="153">
        <f>Sectors_I!D48</f>
        <v>26658606618.081516</v>
      </c>
      <c r="E48" s="154">
        <f>Sectors_I!E48</f>
        <v>146486379.7445035</v>
      </c>
      <c r="F48" s="154">
        <f>Sectors_I!F48</f>
        <v>179321826.54117712</v>
      </c>
      <c r="G48" s="154">
        <f>Sectors_I!G48</f>
        <v>325808206.28568065</v>
      </c>
      <c r="H48" s="106">
        <f>Sectors_I!H48</f>
        <v>0.12768599999999999</v>
      </c>
      <c r="I48" s="102">
        <f>Sectors_I!I48</f>
        <v>9.5486355793200181E-2</v>
      </c>
      <c r="J48" s="106">
        <f>Sectors_I!J48</f>
        <v>0.104642</v>
      </c>
      <c r="K48" s="103">
        <f>Sectors_I!K48</f>
        <v>58.183300000000003</v>
      </c>
      <c r="L48" s="103">
        <f>Sectors_I!L48</f>
        <v>78.103373111075356</v>
      </c>
      <c r="M48" s="103">
        <f>Sectors_I!M48</f>
        <v>72.451099999999997</v>
      </c>
      <c r="N48" s="157">
        <f>Sectors_I!N48</f>
        <v>111561699.4929</v>
      </c>
      <c r="O48" s="157">
        <f>Sectors_I!O48</f>
        <v>252469686.71401396</v>
      </c>
      <c r="P48" s="157">
        <f>Sectors_I!P48</f>
        <v>364031386.20691395</v>
      </c>
      <c r="Q48" s="157">
        <f>Sectors_I!Q48</f>
        <v>6986682824.3406553</v>
      </c>
      <c r="R48" s="157">
        <f>Sectors_I!R48</f>
        <v>17008344025.324091</v>
      </c>
      <c r="S48" s="157">
        <f>Sectors_I!S48</f>
        <v>23995026849.664749</v>
      </c>
      <c r="T48" s="157">
        <f>Sectors_I!T48</f>
        <v>313328941.15554053</v>
      </c>
      <c r="U48" s="157">
        <f>Sectors_I!U48</f>
        <v>1642024549.48666</v>
      </c>
      <c r="V48" s="157">
        <f>Sectors_I!V48</f>
        <v>1955353490.6422005</v>
      </c>
      <c r="W48" s="157">
        <f>Sectors_I!W48</f>
        <v>271877705.99483138</v>
      </c>
      <c r="X48" s="157">
        <f>Sectors_I!X48</f>
        <v>413069763.29593599</v>
      </c>
      <c r="Y48" s="157">
        <f>Sectors_I!Y48</f>
        <v>684947469.29076743</v>
      </c>
      <c r="Z48" s="157">
        <f>Sectors_I!Z48</f>
        <v>7694404</v>
      </c>
      <c r="AA48" s="157">
        <f>Sectors_I!AA48</f>
        <v>15584404.483800001</v>
      </c>
      <c r="AB48" s="157">
        <f>Sectors_I!AB48</f>
        <v>23278808.483800001</v>
      </c>
    </row>
    <row r="49" spans="1:28" x14ac:dyDescent="0.2">
      <c r="A49" s="101" t="s">
        <v>221</v>
      </c>
      <c r="B49" s="153">
        <f>Sectors_I!B49</f>
        <v>4388060896.3575544</v>
      </c>
      <c r="C49" s="153">
        <f>Sectors_I!C49</f>
        <v>6489192712.7943859</v>
      </c>
      <c r="D49" s="153">
        <f>Sectors_I!D49</f>
        <v>10877253609.151939</v>
      </c>
      <c r="E49" s="154">
        <f>Sectors_I!E49</f>
        <v>94427107.920629382</v>
      </c>
      <c r="F49" s="154">
        <f>Sectors_I!F49</f>
        <v>92169970.389084533</v>
      </c>
      <c r="G49" s="154">
        <f>Sectors_I!G49</f>
        <v>186597078.3097139</v>
      </c>
      <c r="H49" s="106">
        <f>Sectors_I!H49</f>
        <v>0.133794</v>
      </c>
      <c r="I49" s="102">
        <f>Sectors_I!I49</f>
        <v>8.2150308746761977E-2</v>
      </c>
      <c r="J49" s="106">
        <f>Sectors_I!J49</f>
        <v>0.10302</v>
      </c>
      <c r="K49" s="103">
        <f>Sectors_I!K49</f>
        <v>75.576499999999996</v>
      </c>
      <c r="L49" s="103">
        <f>Sectors_I!L49</f>
        <v>94.101455165365664</v>
      </c>
      <c r="M49" s="103">
        <f>Sectors_I!M49</f>
        <v>86.673599999999993</v>
      </c>
      <c r="N49" s="157">
        <f>Sectors_I!N49</f>
        <v>143346637.5039719</v>
      </c>
      <c r="O49" s="157">
        <f>Sectors_I!O49</f>
        <v>236581564.36088961</v>
      </c>
      <c r="P49" s="157">
        <f>Sectors_I!P49</f>
        <v>379928201.86486149</v>
      </c>
      <c r="Q49" s="157">
        <f>Sectors_I!Q49</f>
        <v>3956737947.2863836</v>
      </c>
      <c r="R49" s="157">
        <f>Sectors_I!R49</f>
        <v>5811422314.0284586</v>
      </c>
      <c r="S49" s="157">
        <f>Sectors_I!S49</f>
        <v>9768160261.3148441</v>
      </c>
      <c r="T49" s="157">
        <f>Sectors_I!T49</f>
        <v>217087309.49599054</v>
      </c>
      <c r="U49" s="157">
        <f>Sectors_I!U49</f>
        <v>326018997.67770094</v>
      </c>
      <c r="V49" s="157">
        <f>Sectors_I!V49</f>
        <v>543106307.17369151</v>
      </c>
      <c r="W49" s="157">
        <f>Sectors_I!W49</f>
        <v>203665014.5795798</v>
      </c>
      <c r="X49" s="157">
        <f>Sectors_I!X49</f>
        <v>325258698.15207356</v>
      </c>
      <c r="Y49" s="157">
        <f>Sectors_I!Y49</f>
        <v>528923712.73165333</v>
      </c>
      <c r="Z49" s="157">
        <f>Sectors_I!Z49</f>
        <v>10570624.9956</v>
      </c>
      <c r="AA49" s="157">
        <f>Sectors_I!AA49</f>
        <v>26492702.936152</v>
      </c>
      <c r="AB49" s="157">
        <f>Sectors_I!AB49</f>
        <v>37063327.931751996</v>
      </c>
    </row>
    <row r="50" spans="1:28" x14ac:dyDescent="0.2">
      <c r="A50" s="101" t="s">
        <v>222</v>
      </c>
      <c r="B50" s="153">
        <f>Sectors_I!B50</f>
        <v>8900907300.3390465</v>
      </c>
      <c r="C50" s="153">
        <f>Sectors_I!C50</f>
        <v>1168139951.4523528</v>
      </c>
      <c r="D50" s="153">
        <f>Sectors_I!D50</f>
        <v>10069047251.791399</v>
      </c>
      <c r="E50" s="154">
        <f>Sectors_I!E50</f>
        <v>212346578.82632843</v>
      </c>
      <c r="F50" s="154">
        <f>Sectors_I!F50</f>
        <v>14206324.220128281</v>
      </c>
      <c r="G50" s="154">
        <f>Sectors_I!G50</f>
        <v>226552903.04645669</v>
      </c>
      <c r="H50" s="106">
        <f>Sectors_I!H50</f>
        <v>0.15514600000000001</v>
      </c>
      <c r="I50" s="102">
        <f>Sectors_I!I50</f>
        <v>7.9645467972233916E-2</v>
      </c>
      <c r="J50" s="106">
        <f>Sectors_I!J50</f>
        <v>0.146678</v>
      </c>
      <c r="K50" s="103">
        <f>Sectors_I!K50</f>
        <v>62.543799999999997</v>
      </c>
      <c r="L50" s="103">
        <f>Sectors_I!L50</f>
        <v>105.7086638295155</v>
      </c>
      <c r="M50" s="103">
        <f>Sectors_I!M50</f>
        <v>67.546800000000005</v>
      </c>
      <c r="N50" s="157">
        <f>Sectors_I!N50</f>
        <v>158683957.86006749</v>
      </c>
      <c r="O50" s="157">
        <f>Sectors_I!O50</f>
        <v>25850696.580800001</v>
      </c>
      <c r="P50" s="157">
        <f>Sectors_I!P50</f>
        <v>184534654.44086748</v>
      </c>
      <c r="Q50" s="157">
        <f>Sectors_I!Q50</f>
        <v>8308984506.6047859</v>
      </c>
      <c r="R50" s="157">
        <f>Sectors_I!R50</f>
        <v>1068796940.5062329</v>
      </c>
      <c r="S50" s="157">
        <f>Sectors_I!S50</f>
        <v>9377781447.1110191</v>
      </c>
      <c r="T50" s="157">
        <f>Sectors_I!T50</f>
        <v>376541048.33301294</v>
      </c>
      <c r="U50" s="157">
        <f>Sectors_I!U50</f>
        <v>58512287.299799994</v>
      </c>
      <c r="V50" s="157">
        <f>Sectors_I!V50</f>
        <v>435053335.63281292</v>
      </c>
      <c r="W50" s="157">
        <f>Sectors_I!W50</f>
        <v>206157313.48634851</v>
      </c>
      <c r="X50" s="157">
        <f>Sectors_I!X50</f>
        <v>38265312.402119987</v>
      </c>
      <c r="Y50" s="157">
        <f>Sectors_I!Y50</f>
        <v>244422625.8884685</v>
      </c>
      <c r="Z50" s="157">
        <f>Sectors_I!Z50</f>
        <v>9224431.9148999993</v>
      </c>
      <c r="AA50" s="157">
        <f>Sectors_I!AA50</f>
        <v>2565411.2442000001</v>
      </c>
      <c r="AB50" s="157">
        <f>Sectors_I!AB50</f>
        <v>11789843.1591</v>
      </c>
    </row>
    <row r="51" spans="1:28" x14ac:dyDescent="0.2">
      <c r="A51" s="101" t="s">
        <v>223</v>
      </c>
      <c r="B51" s="153">
        <f>Sectors_I!B51</f>
        <v>24267395802.31369</v>
      </c>
      <c r="C51" s="153">
        <f>Sectors_I!C51</f>
        <v>5095148962.937108</v>
      </c>
      <c r="D51" s="153">
        <f>Sectors_I!D51</f>
        <v>29362544765.250797</v>
      </c>
      <c r="E51" s="154">
        <f>Sectors_I!E51</f>
        <v>462823166.64190632</v>
      </c>
      <c r="F51" s="154">
        <f>Sectors_I!F51</f>
        <v>27346718.220533434</v>
      </c>
      <c r="G51" s="154">
        <f>Sectors_I!G51</f>
        <v>490169884.86243975</v>
      </c>
      <c r="H51" s="106">
        <f>Sectors_I!H51</f>
        <v>0.15406</v>
      </c>
      <c r="I51" s="102">
        <f>Sectors_I!I51</f>
        <v>7.5089379608980725E-2</v>
      </c>
      <c r="J51" s="106">
        <f>Sectors_I!J51</f>
        <v>0.13717499999999999</v>
      </c>
      <c r="K51" s="103">
        <f>Sectors_I!K51</f>
        <v>97.138499999999993</v>
      </c>
      <c r="L51" s="103">
        <f>Sectors_I!L51</f>
        <v>140.55210496369801</v>
      </c>
      <c r="M51" s="103">
        <f>Sectors_I!M51</f>
        <v>104.395</v>
      </c>
      <c r="N51" s="157">
        <f>Sectors_I!N51</f>
        <v>231718379.79509079</v>
      </c>
      <c r="O51" s="157">
        <f>Sectors_I!O51</f>
        <v>46210497.343345992</v>
      </c>
      <c r="P51" s="157">
        <f>Sectors_I!P51</f>
        <v>277928877.13843679</v>
      </c>
      <c r="Q51" s="157">
        <f>Sectors_I!Q51</f>
        <v>22754867422.837948</v>
      </c>
      <c r="R51" s="157">
        <f>Sectors_I!R51</f>
        <v>4877447618.942872</v>
      </c>
      <c r="S51" s="157">
        <f>Sectors_I!S51</f>
        <v>27632315041.780819</v>
      </c>
      <c r="T51" s="157">
        <f>Sectors_I!T51</f>
        <v>1065107454.2983465</v>
      </c>
      <c r="U51" s="157">
        <f>Sectors_I!U51</f>
        <v>129982695.65539205</v>
      </c>
      <c r="V51" s="157">
        <f>Sectors_I!V51</f>
        <v>1195090149.9537387</v>
      </c>
      <c r="W51" s="157">
        <f>Sectors_I!W51</f>
        <v>404083777.67749548</v>
      </c>
      <c r="X51" s="157">
        <f>Sectors_I!X51</f>
        <v>74857322.726744846</v>
      </c>
      <c r="Y51" s="157">
        <f>Sectors_I!Y51</f>
        <v>478941100.40424031</v>
      </c>
      <c r="Z51" s="157">
        <f>Sectors_I!Z51</f>
        <v>43337147.499899998</v>
      </c>
      <c r="AA51" s="157">
        <f>Sectors_I!AA51</f>
        <v>12861325.6121</v>
      </c>
      <c r="AB51" s="157">
        <f>Sectors_I!AB51</f>
        <v>56198473.111999996</v>
      </c>
    </row>
  </sheetData>
  <mergeCells count="10">
    <mergeCell ref="Q5:S5"/>
    <mergeCell ref="T5:V5"/>
    <mergeCell ref="W5:Y5"/>
    <mergeCell ref="Z5:AB5"/>
    <mergeCell ref="A5:A6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6"/>
  <sheetViews>
    <sheetView workbookViewId="0">
      <selection activeCell="B3" sqref="B3"/>
    </sheetView>
  </sheetViews>
  <sheetFormatPr defaultRowHeight="12.75" x14ac:dyDescent="0.2"/>
  <cols>
    <col min="1" max="1" width="19.42578125" customWidth="1"/>
    <col min="2" max="2" width="37.28515625" bestFit="1" customWidth="1"/>
    <col min="3" max="3" width="9" bestFit="1" customWidth="1"/>
    <col min="4" max="4" width="12.85546875" bestFit="1" customWidth="1"/>
    <col min="5" max="5" width="13.42578125" bestFit="1" customWidth="1"/>
    <col min="6" max="6" width="8.42578125" bestFit="1" customWidth="1"/>
  </cols>
  <sheetData>
    <row r="1" spans="1:6" x14ac:dyDescent="0.2">
      <c r="A1" s="107" t="s">
        <v>291</v>
      </c>
    </row>
    <row r="2" spans="1:6" x14ac:dyDescent="0.2">
      <c r="A2" s="66"/>
    </row>
    <row r="3" spans="1:6" x14ac:dyDescent="0.2">
      <c r="B3" s="168">
        <f>BS!B3</f>
        <v>46234</v>
      </c>
    </row>
    <row r="4" spans="1:6" x14ac:dyDescent="0.2">
      <c r="A4" s="160"/>
    </row>
    <row r="5" spans="1:6" x14ac:dyDescent="0.2">
      <c r="B5" t="s">
        <v>317</v>
      </c>
    </row>
    <row r="6" spans="1:6" ht="63.75" x14ac:dyDescent="0.2">
      <c r="B6" s="170"/>
      <c r="C6" s="173" t="s">
        <v>293</v>
      </c>
      <c r="D6" s="173" t="s">
        <v>294</v>
      </c>
      <c r="E6" s="173" t="s">
        <v>364</v>
      </c>
      <c r="F6" s="173" t="s">
        <v>295</v>
      </c>
    </row>
    <row r="7" spans="1:6" x14ac:dyDescent="0.2">
      <c r="B7" s="170" t="s">
        <v>296</v>
      </c>
      <c r="C7" s="171">
        <v>355755</v>
      </c>
      <c r="D7" s="172">
        <v>8.0167250307594543E-2</v>
      </c>
      <c r="E7" s="171">
        <v>1150077895.0235038</v>
      </c>
      <c r="F7" s="172">
        <v>1.4940720701283555E-2</v>
      </c>
    </row>
    <row r="8" spans="1:6" x14ac:dyDescent="0.2">
      <c r="B8" s="170" t="s">
        <v>297</v>
      </c>
      <c r="C8" s="171">
        <v>46216</v>
      </c>
      <c r="D8" s="172">
        <v>1.0414497730786045E-2</v>
      </c>
      <c r="E8" s="171">
        <v>794795887.0889436</v>
      </c>
      <c r="F8" s="172">
        <v>1.0325233981896616E-2</v>
      </c>
    </row>
    <row r="9" spans="1:6" x14ac:dyDescent="0.2">
      <c r="B9" s="170" t="s">
        <v>298</v>
      </c>
      <c r="C9" s="171">
        <v>401056</v>
      </c>
      <c r="D9" s="172">
        <v>9.0375558289729277E-2</v>
      </c>
      <c r="E9" s="171">
        <v>1141592023.8498938</v>
      </c>
      <c r="F9" s="172">
        <v>1.4830480315253537E-2</v>
      </c>
    </row>
    <row r="10" spans="1:6" x14ac:dyDescent="0.2">
      <c r="B10" s="170" t="s">
        <v>299</v>
      </c>
      <c r="C10" s="171">
        <v>722991</v>
      </c>
      <c r="D10" s="172">
        <v>0.16292167493679102</v>
      </c>
      <c r="E10" s="171">
        <v>4980048848.2967558</v>
      </c>
      <c r="F10" s="172">
        <v>6.4696069060287478E-2</v>
      </c>
    </row>
    <row r="11" spans="1:6" x14ac:dyDescent="0.2">
      <c r="B11" s="170" t="s">
        <v>300</v>
      </c>
      <c r="C11" s="171">
        <v>661401</v>
      </c>
      <c r="D11" s="172">
        <v>0.14904273874068766</v>
      </c>
      <c r="E11" s="171">
        <v>5581595040.0251055</v>
      </c>
      <c r="F11" s="172">
        <v>7.2510786375022368E-2</v>
      </c>
    </row>
    <row r="12" spans="1:6" x14ac:dyDescent="0.2">
      <c r="B12" s="170" t="s">
        <v>301</v>
      </c>
      <c r="C12" s="171">
        <v>1626677</v>
      </c>
      <c r="D12" s="172">
        <v>0.36656188171243403</v>
      </c>
      <c r="E12" s="171">
        <v>22867329228.624222</v>
      </c>
      <c r="F12" s="172">
        <v>0.29707064249086368</v>
      </c>
    </row>
    <row r="13" spans="1:6" x14ac:dyDescent="0.2">
      <c r="B13" s="170" t="s">
        <v>302</v>
      </c>
      <c r="C13" s="171">
        <v>167111</v>
      </c>
      <c r="D13" s="172">
        <v>3.7657459111333454E-2</v>
      </c>
      <c r="E13" s="171">
        <v>13973304384.457615</v>
      </c>
      <c r="F13" s="172">
        <v>0.18152791127068441</v>
      </c>
    </row>
    <row r="14" spans="1:6" x14ac:dyDescent="0.2">
      <c r="B14" s="170" t="s">
        <v>303</v>
      </c>
      <c r="C14" s="171">
        <v>456453</v>
      </c>
      <c r="D14" s="172">
        <v>0.10285893917064398</v>
      </c>
      <c r="E14" s="171">
        <v>26487322170.841999</v>
      </c>
      <c r="F14" s="172">
        <v>0.34409815580470748</v>
      </c>
    </row>
    <row r="15" spans="1:6" x14ac:dyDescent="0.2">
      <c r="B15" s="170" t="s">
        <v>66</v>
      </c>
      <c r="C15" s="171">
        <v>4437660</v>
      </c>
      <c r="D15" s="172">
        <v>1</v>
      </c>
      <c r="E15" s="171">
        <v>76976065478.208099</v>
      </c>
      <c r="F15" s="172">
        <v>1</v>
      </c>
    </row>
    <row r="18" spans="2:6" x14ac:dyDescent="0.2">
      <c r="B18" s="174" t="s">
        <v>339</v>
      </c>
    </row>
    <row r="19" spans="2:6" ht="63.75" x14ac:dyDescent="0.2">
      <c r="B19" s="170"/>
      <c r="C19" s="173" t="s">
        <v>293</v>
      </c>
      <c r="D19" s="173" t="s">
        <v>294</v>
      </c>
      <c r="E19" s="173" t="s">
        <v>364</v>
      </c>
      <c r="F19" s="173" t="s">
        <v>295</v>
      </c>
    </row>
    <row r="20" spans="2:6" x14ac:dyDescent="0.2">
      <c r="B20" s="170" t="s">
        <v>329</v>
      </c>
      <c r="C20" s="171">
        <v>1676391</v>
      </c>
      <c r="D20" s="172">
        <v>0.3777647729288019</v>
      </c>
      <c r="E20" s="171">
        <v>675705771.55646896</v>
      </c>
      <c r="F20" s="172">
        <v>8.7781282059390363E-3</v>
      </c>
    </row>
    <row r="21" spans="2:6" x14ac:dyDescent="0.2">
      <c r="B21" s="170" t="s">
        <v>330</v>
      </c>
      <c r="C21" s="171">
        <v>637009</v>
      </c>
      <c r="D21" s="172">
        <v>0.14354611584796587</v>
      </c>
      <c r="E21" s="171">
        <v>675313459.89083624</v>
      </c>
      <c r="F21" s="172">
        <v>8.7730316650442026E-3</v>
      </c>
    </row>
    <row r="22" spans="2:6" x14ac:dyDescent="0.2">
      <c r="B22" s="170" t="s">
        <v>331</v>
      </c>
      <c r="C22" s="171">
        <v>1594386</v>
      </c>
      <c r="D22" s="172">
        <v>0.35928521804617342</v>
      </c>
      <c r="E22" s="171">
        <v>8136714447.9382601</v>
      </c>
      <c r="F22" s="172">
        <v>0.10570447316824418</v>
      </c>
    </row>
    <row r="23" spans="2:6" x14ac:dyDescent="0.2">
      <c r="B23" s="170" t="s">
        <v>332</v>
      </c>
      <c r="C23" s="171">
        <v>278569</v>
      </c>
      <c r="D23" s="172">
        <v>6.2773835135221015E-2</v>
      </c>
      <c r="E23" s="171">
        <v>6849052021.0579453</v>
      </c>
      <c r="F23" s="172">
        <v>8.8976384782837536E-2</v>
      </c>
    </row>
    <row r="24" spans="2:6" x14ac:dyDescent="0.2">
      <c r="B24" s="170" t="s">
        <v>333</v>
      </c>
      <c r="C24" s="171">
        <v>114802</v>
      </c>
      <c r="D24" s="172">
        <v>2.5869934634484247E-2</v>
      </c>
      <c r="E24" s="171">
        <v>6317257483.8262949</v>
      </c>
      <c r="F24" s="172">
        <v>8.2067814775681217E-2</v>
      </c>
    </row>
    <row r="25" spans="2:6" x14ac:dyDescent="0.2">
      <c r="B25" s="170" t="s">
        <v>334</v>
      </c>
      <c r="C25" s="171">
        <v>116948</v>
      </c>
      <c r="D25" s="172">
        <v>2.6353522722893884E-2</v>
      </c>
      <c r="E25" s="171">
        <v>17218024058.711586</v>
      </c>
      <c r="F25" s="172">
        <v>0.22368023036441104</v>
      </c>
    </row>
    <row r="26" spans="2:6" x14ac:dyDescent="0.2">
      <c r="B26" s="170" t="s">
        <v>335</v>
      </c>
      <c r="C26" s="171">
        <v>9935</v>
      </c>
      <c r="D26" s="172">
        <v>2.2387920122785405E-3</v>
      </c>
      <c r="E26" s="171">
        <v>5260470417.275774</v>
      </c>
      <c r="F26" s="172">
        <v>6.8339039993736861E-2</v>
      </c>
    </row>
    <row r="27" spans="2:6" x14ac:dyDescent="0.2">
      <c r="B27" s="170" t="s">
        <v>336</v>
      </c>
      <c r="C27" s="171">
        <v>4805</v>
      </c>
      <c r="D27" s="172">
        <v>1.0827776164064808E-3</v>
      </c>
      <c r="E27" s="171">
        <v>4975032384.9181747</v>
      </c>
      <c r="F27" s="172">
        <v>6.4630899929882774E-2</v>
      </c>
    </row>
    <row r="28" spans="2:6" x14ac:dyDescent="0.2">
      <c r="B28" s="170" t="s">
        <v>337</v>
      </c>
      <c r="C28" s="171">
        <v>2794</v>
      </c>
      <c r="D28" s="172">
        <v>6.2961095946716073E-4</v>
      </c>
      <c r="E28" s="171">
        <v>6272318842.1272707</v>
      </c>
      <c r="F28" s="172">
        <v>8.1484014585065517E-2</v>
      </c>
    </row>
    <row r="29" spans="2:6" x14ac:dyDescent="0.2">
      <c r="B29" s="170" t="s">
        <v>338</v>
      </c>
      <c r="C29" s="171">
        <v>2021</v>
      </c>
      <c r="D29" s="172">
        <v>4.5542009630749171E-4</v>
      </c>
      <c r="E29" s="171">
        <v>20596176590.905556</v>
      </c>
      <c r="F29" s="172">
        <v>0.26756598252915792</v>
      </c>
    </row>
    <row r="30" spans="2:6" x14ac:dyDescent="0.2">
      <c r="B30" s="170" t="s">
        <v>66</v>
      </c>
      <c r="C30" s="171">
        <v>4437660</v>
      </c>
      <c r="D30" s="172">
        <v>1</v>
      </c>
      <c r="E30" s="171">
        <v>76976065478.208145</v>
      </c>
      <c r="F30" s="172">
        <v>1</v>
      </c>
    </row>
    <row r="33" spans="2:6" x14ac:dyDescent="0.2">
      <c r="B33" s="174" t="s">
        <v>351</v>
      </c>
    </row>
    <row r="34" spans="2:6" ht="63.75" x14ac:dyDescent="0.2">
      <c r="B34" s="170"/>
      <c r="C34" s="173" t="s">
        <v>293</v>
      </c>
      <c r="D34" s="173" t="s">
        <v>294</v>
      </c>
      <c r="E34" s="173" t="s">
        <v>364</v>
      </c>
      <c r="F34" s="173" t="s">
        <v>295</v>
      </c>
    </row>
    <row r="35" spans="2:6" x14ac:dyDescent="0.2">
      <c r="B35" s="170" t="s">
        <v>340</v>
      </c>
      <c r="C35" s="171">
        <v>595091</v>
      </c>
      <c r="D35" s="172">
        <v>0.13410017892312615</v>
      </c>
      <c r="E35" s="171">
        <v>964761411.82968903</v>
      </c>
      <c r="F35" s="172">
        <v>1.2533264799079772E-2</v>
      </c>
    </row>
    <row r="36" spans="2:6" x14ac:dyDescent="0.2">
      <c r="B36" s="170" t="s">
        <v>341</v>
      </c>
      <c r="C36" s="171">
        <v>288799</v>
      </c>
      <c r="D36" s="172">
        <v>6.5079118274045333E-2</v>
      </c>
      <c r="E36" s="171">
        <v>24330399269.910633</v>
      </c>
      <c r="F36" s="172">
        <v>0.31607746016582861</v>
      </c>
    </row>
    <row r="37" spans="2:6" x14ac:dyDescent="0.2">
      <c r="B37" s="170" t="s">
        <v>342</v>
      </c>
      <c r="C37" s="171">
        <v>971765</v>
      </c>
      <c r="D37" s="172">
        <v>0.21898140010726375</v>
      </c>
      <c r="E37" s="171">
        <v>38551916981.987373</v>
      </c>
      <c r="F37" s="172">
        <v>0.50082992346369348</v>
      </c>
    </row>
    <row r="38" spans="2:6" x14ac:dyDescent="0.2">
      <c r="B38" s="170" t="s">
        <v>343</v>
      </c>
      <c r="C38" s="171">
        <v>680294</v>
      </c>
      <c r="D38" s="172">
        <v>0.15330016269835905</v>
      </c>
      <c r="E38" s="171">
        <v>7255355924.9445496</v>
      </c>
      <c r="F38" s="172">
        <v>9.4254699559806809E-2</v>
      </c>
    </row>
    <row r="39" spans="2:6" x14ac:dyDescent="0.2">
      <c r="B39" s="170" t="s">
        <v>344</v>
      </c>
      <c r="C39" s="171">
        <v>796454</v>
      </c>
      <c r="D39" s="172">
        <v>0.17947612029763435</v>
      </c>
      <c r="E39" s="171">
        <v>2884656057.9416122</v>
      </c>
      <c r="F39" s="172">
        <v>3.747471425073351E-2</v>
      </c>
    </row>
    <row r="40" spans="2:6" x14ac:dyDescent="0.2">
      <c r="B40" s="170" t="s">
        <v>345</v>
      </c>
      <c r="C40" s="171">
        <v>452207</v>
      </c>
      <c r="D40" s="172">
        <v>0.10190212859930685</v>
      </c>
      <c r="E40" s="171">
        <v>1602988833.3774045</v>
      </c>
      <c r="F40" s="172">
        <v>2.0824509844962175E-2</v>
      </c>
    </row>
    <row r="41" spans="2:6" x14ac:dyDescent="0.2">
      <c r="B41" s="170" t="s">
        <v>346</v>
      </c>
      <c r="C41" s="171">
        <v>239209</v>
      </c>
      <c r="D41" s="172">
        <v>5.3904309929106782E-2</v>
      </c>
      <c r="E41" s="171">
        <v>587030317.8341763</v>
      </c>
      <c r="F41" s="172">
        <v>7.6261408554372237E-3</v>
      </c>
    </row>
    <row r="42" spans="2:6" x14ac:dyDescent="0.2">
      <c r="B42" s="170" t="s">
        <v>347</v>
      </c>
      <c r="C42" s="171">
        <v>341294</v>
      </c>
      <c r="D42" s="172">
        <v>7.6908550902953357E-2</v>
      </c>
      <c r="E42" s="171">
        <v>490690106.87146246</v>
      </c>
      <c r="F42" s="172">
        <v>6.3745802519664281E-3</v>
      </c>
    </row>
    <row r="43" spans="2:6" x14ac:dyDescent="0.2">
      <c r="B43" s="170" t="s">
        <v>348</v>
      </c>
      <c r="C43" s="171">
        <v>30708</v>
      </c>
      <c r="D43" s="172">
        <v>6.9198631711307312E-3</v>
      </c>
      <c r="E43" s="171">
        <v>236630731.74237052</v>
      </c>
      <c r="F43" s="172">
        <v>3.074081927574749E-3</v>
      </c>
    </row>
    <row r="44" spans="2:6" x14ac:dyDescent="0.2">
      <c r="B44" s="170" t="s">
        <v>349</v>
      </c>
      <c r="C44" s="171">
        <v>41789</v>
      </c>
      <c r="D44" s="172">
        <v>9.4168998976938301E-3</v>
      </c>
      <c r="E44" s="171">
        <v>71505039.789123401</v>
      </c>
      <c r="F44" s="172">
        <v>9.289256257110955E-4</v>
      </c>
    </row>
    <row r="45" spans="2:6" x14ac:dyDescent="0.2">
      <c r="B45" s="170" t="s">
        <v>350</v>
      </c>
      <c r="C45" s="171">
        <v>50</v>
      </c>
      <c r="D45" s="172">
        <v>1.126719937985334E-5</v>
      </c>
      <c r="E45" s="171">
        <v>130801.98000000001</v>
      </c>
      <c r="F45" s="172">
        <v>1.6992552059838584E-6</v>
      </c>
    </row>
    <row r="46" spans="2:6" x14ac:dyDescent="0.2">
      <c r="B46" s="170" t="s">
        <v>66</v>
      </c>
      <c r="C46" s="171">
        <v>4437660</v>
      </c>
      <c r="D46" s="172">
        <v>1</v>
      </c>
      <c r="E46" s="171">
        <v>76976065478.208405</v>
      </c>
      <c r="F46" s="17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2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2hnb2dpY2hhc2h2aWxpPC9Vc2VyTmFtZT48RGF0ZVRpbWU+My8xOC8yMDIyIDk6NDg6NDMgQU08L0RhdGVUaW1lPjxMYWJlbFN0cmluZz5UaGlzIGl0ZW0gaGFzIG5vIGNsYXNzaWZpY2F0aW9uPC9MYWJlbFN0cmluZz48L2l0ZW0+PC9sYWJlbEhpc3Rvcnk+</Value>
</WrappedLabelHistory>
</file>

<file path=customXml/itemProps1.xml><?xml version="1.0" encoding="utf-8"?>
<ds:datastoreItem xmlns:ds="http://schemas.openxmlformats.org/officeDocument/2006/customXml" ds:itemID="{4FF8BB08-5E35-4530-9C78-926F4DC25883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F1C9FA9D-944A-4CE2-9387-591728EE5527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BS</vt:lpstr>
      <vt:lpstr>BS-E</vt:lpstr>
      <vt:lpstr>IS</vt:lpstr>
      <vt:lpstr>IS-E</vt:lpstr>
      <vt:lpstr>RC-D</vt:lpstr>
      <vt:lpstr>RC-D-E</vt:lpstr>
      <vt:lpstr>Sectors_I</vt:lpstr>
      <vt:lpstr>Sectors_I-E</vt:lpstr>
      <vt:lpstr>A-CP</vt:lpstr>
      <vt:lpstr>A-CP-E</vt:lpstr>
      <vt:lpstr>'RC-D'!Print_Area</vt:lpstr>
      <vt:lpstr>'RC-D-E'!Print_Area</vt:lpstr>
      <vt:lpstr>Sectors_I!Print_Area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Khvicha Gogichashvili</dc:creator>
  <cp:lastModifiedBy>Khvicha Gogichashvili</cp:lastModifiedBy>
  <cp:lastPrinted>2019-02-14T08:17:15Z</cp:lastPrinted>
  <dcterms:created xsi:type="dcterms:W3CDTF">2009-07-14T01:33:30Z</dcterms:created>
  <dcterms:modified xsi:type="dcterms:W3CDTF">2026-08-17T09:42:52Z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ab3a3765-3674-4866-8fa1-b844816e5512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YiSZA/+naU2N4UcnvRmdv93tWQmOTiVU</vt:lpwstr>
  </property>
  <property fmtid="{D5CDD505-2E9C-101B-9397-08002B2CF9AE}" pid="5" name="bjClsUserRVM">
    <vt:lpwstr>[]</vt:lpwstr>
  </property>
  <property fmtid="{D5CDD505-2E9C-101B-9397-08002B2CF9AE}" pid="6" name="bjLabelHistoryID">
    <vt:lpwstr>{F1C9FA9D-944A-4CE2-9387-591728EE5527}</vt:lpwstr>
  </property>
</Properties>
</file>