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6-2026\"/>
    </mc:Choice>
  </mc:AlternateContent>
  <bookViews>
    <workbookView xWindow="15" yWindow="345" windowWidth="19125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  <sheet name="A-CP" sheetId="47" r:id="rId9"/>
    <sheet name="A-CP-E" sheetId="48" r:id="rId10"/>
  </sheets>
  <externalReferences>
    <externalReference r:id="rId11"/>
    <externalReference r:id="rId12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53" i="43" l="1"/>
  <c r="Q24" i="45" l="1"/>
  <c r="C31" i="15" l="1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C49" i="15"/>
  <c r="D49" i="15"/>
  <c r="E49" i="15"/>
  <c r="F49" i="15"/>
  <c r="G49" i="15"/>
  <c r="H49" i="15"/>
  <c r="I49" i="15"/>
  <c r="J49" i="15"/>
  <c r="K49" i="15"/>
  <c r="L49" i="15"/>
  <c r="N49" i="15"/>
  <c r="O49" i="15"/>
  <c r="C50" i="15"/>
  <c r="D50" i="15"/>
  <c r="E50" i="15"/>
  <c r="F50" i="15"/>
  <c r="G50" i="15"/>
  <c r="H50" i="15"/>
  <c r="I50" i="15"/>
  <c r="J50" i="15"/>
  <c r="K50" i="15"/>
  <c r="L50" i="15"/>
  <c r="N50" i="15"/>
  <c r="O50" i="15"/>
  <c r="F46" i="48" l="1"/>
  <c r="E46" i="48"/>
  <c r="D46" i="48"/>
  <c r="C46" i="48"/>
  <c r="F45" i="48"/>
  <c r="E45" i="48"/>
  <c r="D45" i="48"/>
  <c r="C45" i="48"/>
  <c r="F44" i="48"/>
  <c r="E44" i="48"/>
  <c r="D44" i="48"/>
  <c r="C44" i="48"/>
  <c r="F43" i="48"/>
  <c r="E43" i="48"/>
  <c r="D43" i="48"/>
  <c r="C43" i="48"/>
  <c r="F42" i="48"/>
  <c r="E42" i="48"/>
  <c r="D42" i="48"/>
  <c r="C42" i="48"/>
  <c r="F41" i="48"/>
  <c r="E41" i="48"/>
  <c r="D41" i="48"/>
  <c r="C41" i="48"/>
  <c r="F40" i="48"/>
  <c r="E40" i="48"/>
  <c r="D40" i="48"/>
  <c r="C40" i="48"/>
  <c r="F39" i="48"/>
  <c r="E39" i="48"/>
  <c r="D39" i="48"/>
  <c r="C39" i="48"/>
  <c r="F38" i="48"/>
  <c r="E38" i="48"/>
  <c r="D38" i="48"/>
  <c r="C38" i="48"/>
  <c r="F37" i="48"/>
  <c r="E37" i="48"/>
  <c r="D37" i="48"/>
  <c r="C37" i="48"/>
  <c r="F36" i="48"/>
  <c r="E36" i="48"/>
  <c r="D36" i="48"/>
  <c r="C36" i="48"/>
  <c r="F35" i="48"/>
  <c r="E35" i="48"/>
  <c r="D35" i="48"/>
  <c r="C35" i="48"/>
  <c r="F30" i="48"/>
  <c r="E30" i="48"/>
  <c r="D30" i="48"/>
  <c r="C30" i="48"/>
  <c r="F29" i="48"/>
  <c r="E29" i="48"/>
  <c r="D29" i="48"/>
  <c r="C29" i="48"/>
  <c r="F28" i="48"/>
  <c r="E28" i="48"/>
  <c r="D28" i="48"/>
  <c r="C28" i="48"/>
  <c r="F27" i="48"/>
  <c r="E27" i="48"/>
  <c r="D27" i="48"/>
  <c r="C27" i="48"/>
  <c r="F26" i="48"/>
  <c r="E26" i="48"/>
  <c r="D26" i="48"/>
  <c r="C26" i="48"/>
  <c r="F25" i="48"/>
  <c r="E25" i="48"/>
  <c r="D25" i="48"/>
  <c r="C25" i="48"/>
  <c r="F24" i="48"/>
  <c r="E24" i="48"/>
  <c r="D24" i="48"/>
  <c r="C24" i="48"/>
  <c r="F23" i="48"/>
  <c r="E23" i="48"/>
  <c r="D23" i="48"/>
  <c r="C23" i="48"/>
  <c r="F22" i="48"/>
  <c r="E22" i="48"/>
  <c r="D22" i="48"/>
  <c r="C22" i="48"/>
  <c r="F21" i="48"/>
  <c r="E21" i="48"/>
  <c r="D21" i="48"/>
  <c r="C21" i="48"/>
  <c r="F20" i="48"/>
  <c r="E20" i="48"/>
  <c r="D20" i="48"/>
  <c r="C20" i="48"/>
  <c r="F15" i="48"/>
  <c r="E15" i="48"/>
  <c r="D15" i="48"/>
  <c r="C15" i="48"/>
  <c r="F14" i="48"/>
  <c r="E14" i="48"/>
  <c r="D14" i="48"/>
  <c r="C14" i="48"/>
  <c r="F13" i="48"/>
  <c r="E13" i="48"/>
  <c r="D13" i="48"/>
  <c r="C13" i="48"/>
  <c r="F12" i="48"/>
  <c r="E12" i="48"/>
  <c r="D12" i="48"/>
  <c r="C12" i="48"/>
  <c r="F11" i="48"/>
  <c r="E11" i="48"/>
  <c r="D11" i="48"/>
  <c r="C11" i="48"/>
  <c r="F10" i="48"/>
  <c r="E10" i="48"/>
  <c r="D10" i="48"/>
  <c r="C10" i="48"/>
  <c r="F9" i="48"/>
  <c r="E9" i="48"/>
  <c r="D9" i="48"/>
  <c r="C9" i="48"/>
  <c r="F8" i="48"/>
  <c r="E8" i="48"/>
  <c r="D8" i="48"/>
  <c r="C8" i="48"/>
  <c r="F7" i="48"/>
  <c r="E7" i="48"/>
  <c r="D7" i="48"/>
  <c r="C7" i="48"/>
  <c r="B3" i="48"/>
  <c r="B3" i="47"/>
  <c r="B7" i="14" l="1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T49" i="15"/>
  <c r="S49" i="15"/>
  <c r="R49" i="15"/>
  <c r="Q49" i="15"/>
  <c r="P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6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6"/>
  <c r="A24" i="14"/>
  <c r="E8" i="15" l="1"/>
  <c r="F8" i="15"/>
  <c r="G8" i="15"/>
  <c r="H8" i="15"/>
  <c r="J8" i="15"/>
  <c r="I8" i="15"/>
  <c r="D8" i="15"/>
  <c r="C10" i="17"/>
  <c r="C20" i="17"/>
  <c r="C14" i="17"/>
  <c r="C11" i="17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6" i="14"/>
  <c r="C7" i="14"/>
  <c r="C26" i="14" s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<sst xmlns="http://schemas.openxmlformats.org/spreadsheetml/2006/main" count="513" uniqueCount="367">
  <si>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</si>
  <si>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</si>
  <si>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</si>
  <si>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</si>
  <si>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</si>
  <si>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</si>
  <si>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</si>
  <si>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</si>
  <si>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</si>
  <si>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</si>
  <si>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</si>
  <si>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</si>
  <si>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</si>
  <si>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</si>
  <si>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</si>
  <si>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</si>
  <si>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</si>
  <si>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</si>
  <si>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</si>
  <si>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</si>
  <si>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</si>
  <si>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</si>
  <si>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</si>
  <si>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</si>
  <si>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</si>
  <si>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</si>
  <si>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</si>
  <si>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</si>
  <si>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</si>
  <si>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</si>
  <si>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</si>
  <si>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</si>
  <si>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</si>
  <si>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</si>
  <si>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</si>
  <si>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</si>
  <si>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</si>
  <si>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</si>
  <si>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</si>
  <si>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</si>
  <si>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</si>
  <si>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</si>
  <si>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</si>
  <si>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</si>
  <si>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</si>
  <si>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</si>
  <si>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</si>
  <si>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</si>
  <si>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</si>
  <si>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</si>
  <si>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</si>
  <si>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</si>
  <si>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</si>
  <si>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</si>
  <si>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</si>
  <si>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</si>
  <si>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</si>
  <si>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</si>
  <si>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</si>
  <si>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</si>
  <si>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</si>
  <si>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</si>
  <si>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</si>
  <si>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</si>
  <si>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</si>
  <si>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</si>
  <si>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</si>
  <si>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</si>
  <si>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</si>
  <si>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</si>
  <si>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</si>
  <si>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</si>
  <si>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</si>
  <si>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</si>
  <si>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</si>
  <si>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</si>
  <si>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</si>
  <si>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</si>
  <si>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</si>
  <si>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</si>
  <si>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</si>
  <si>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</si>
  <si>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</si>
  <si>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</si>
  <si>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</si>
  <si>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</si>
  <si>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</si>
  <si>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</si>
  <si>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</si>
  <si>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</si>
  <si>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</si>
  <si>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</si>
  <si>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</si>
  <si>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</si>
  <si>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</si>
  <si>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</si>
  <si>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</si>
  <si>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</si>
  <si>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</si>
  <si>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</si>
  <si>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</si>
  <si>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</si>
  <si>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</si>
  <si>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</si>
  <si>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</si>
  <si>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</si>
  <si>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</si>
  <si>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</si>
  <si>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</si>
  <si>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</si>
  <si>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</si>
  <si>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</si>
  <si>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</si>
  <si>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</si>
  <si>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</si>
  <si>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</si>
  <si>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</si>
  <si>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</si>
  <si>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</si>
  <si>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</si>
  <si>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</si>
  <si>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</si>
  <si>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</si>
  <si>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</si>
  <si>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</si>
  <si>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</si>
  <si>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</si>
  <si>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</si>
  <si>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</si>
  <si>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</si>
  <si>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</si>
  <si>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</si>
  <si>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</si>
  <si>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</si>
  <si>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</si>
  <si>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</si>
  <si>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</si>
  <si>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</si>
  <si>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</si>
  <si>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</si>
  <si>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</si>
  <si>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</si>
  <si>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</si>
  <si>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</si>
  <si>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</si>
  <si>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</si>
  <si>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</si>
  <si>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</si>
  <si>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</si>
  <si>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</si>
  <si>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</si>
  <si>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</si>
  <si>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</si>
  <si>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</si>
  <si>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</si>
  <si>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</si>
  <si>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</si>
  <si>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</si>
  <si>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</si>
  <si>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</si>
  <si>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</si>
  <si>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</si>
  <si>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</si>
  <si>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</si>
  <si>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</si>
  <si>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</si>
  <si>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</si>
  <si>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</si>
  <si>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</si>
  <si>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</si>
  <si>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</si>
  <si>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</si>
  <si>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</si>
  <si>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</si>
  <si>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</si>
  <si>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</si>
  <si>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</si>
  <si>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</si>
  <si>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</si>
  <si>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</si>
  <si>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</si>
  <si>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</si>
  <si>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</si>
  <si>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</si>
  <si>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</si>
  <si>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</si>
  <si>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</si>
  <si>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</si>
  <si>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</si>
  <si>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</si>
  <si>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</si>
  <si>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</si>
  <si>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</si>
  <si>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</si>
  <si>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</si>
  <si>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</si>
  <si>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</si>
  <si>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</si>
  <si>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</si>
  <si>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</si>
  <si>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</si>
  <si>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</si>
  <si>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</si>
  <si>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</si>
  <si>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</si>
  <si>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</si>
  <si>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</si>
  <si>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</si>
  <si>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</si>
  <si>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</si>
  <si>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</si>
  <si>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</si>
  <si>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</si>
  <si>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</si>
  <si>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</si>
  <si>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</si>
  <si>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</si>
  <si>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</si>
  <si>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</si>
  <si>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</si>
  <si>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</si>
  <si>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</si>
  <si>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</si>
  <si>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</si>
  <si>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</si>
  <si>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</si>
  <si>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</si>
  <si>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</si>
  <si>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</si>
  <si>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</si>
  <si>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</si>
  <si>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</si>
  <si>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</si>
  <si>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</si>
  <si>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</si>
  <si>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</si>
  <si>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</si>
  <si>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</si>
  <si>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</si>
  <si>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</si>
  <si>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</si>
  <si>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</si>
  <si>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</si>
  <si>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</si>
  <si>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</si>
  <si>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</si>
  <si>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</si>
  <si>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</si>
  <si>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</si>
  <si>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</si>
  <si>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</si>
  <si>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</si>
  <si>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</si>
  <si>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</si>
  <si>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</si>
  <si>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</si>
  <si>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</si>
  <si>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</si>
  <si>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</si>
  <si>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</si>
  <si>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</si>
  <si>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</si>
  <si>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</si>
  <si>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</si>
  <si>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</si>
  <si>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</si>
  <si>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</si>
  <si>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</si>
  <si>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</si>
  <si>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</si>
  <si>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</si>
  <si>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</si>
  <si>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</si>
  <si>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</si>
  <si>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</si>
  <si>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</si>
  <si>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</si>
  <si>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</si>
  <si>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</si>
  <si>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</si>
  <si>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</si>
  <si>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</si>
  <si>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</si>
  <si>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</si>
  <si>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</si>
  <si>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</si>
  <si>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</si>
  <si>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</si>
  <si>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</si>
  <si>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</si>
  <si>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</si>
  <si>
    <t>ცხრილი N7 - სასესხო პორტფელის განაწილება</t>
  </si>
  <si>
    <t>Table N 7 - Credit portfolio distribution</t>
  </si>
  <si>
    <t>სესხების რაოდენობა</t>
  </si>
  <si>
    <t>წილი სესხების მთლიან რაოდენობაში</t>
  </si>
  <si>
    <t>წილი სესხების მთლიან მოცულობაში</t>
  </si>
  <si>
    <t>1 თვის ჩათვლით</t>
  </si>
  <si>
    <t>1 თვიდან 3 თვის ჩათვლით</t>
  </si>
  <si>
    <t>3 თვიდან 6 თვის ჩათვლით</t>
  </si>
  <si>
    <t>6 თვიდან 1 წლის ჩათვლით</t>
  </si>
  <si>
    <t>1 წლიდან 2 წლის ჩათვლით</t>
  </si>
  <si>
    <t>2 წლიდან 5 წლის ჩათვლით</t>
  </si>
  <si>
    <t>5 წლიდან 10 წლის ჩათვლით</t>
  </si>
  <si>
    <t>10 წელზე მეტი</t>
  </si>
  <si>
    <t>Up to 1 Month</t>
  </si>
  <si>
    <t>1-3 Months</t>
  </si>
  <si>
    <t>3-6 Months</t>
  </si>
  <si>
    <t>6-12 Months</t>
  </si>
  <si>
    <t>1-2 Years</t>
  </si>
  <si>
    <t>2-5 Years</t>
  </si>
  <si>
    <t>5-10Years</t>
  </si>
  <si>
    <t>more than 12 Years</t>
  </si>
  <si>
    <t xml:space="preserve">Total </t>
  </si>
  <si>
    <t>Number of Loans</t>
  </si>
  <si>
    <t>% of Total Number</t>
  </si>
  <si>
    <t>% of Total Amount</t>
  </si>
  <si>
    <t>by contract maturity</t>
  </si>
  <si>
    <t>საკონტრაქტო ვადიანობის მიხედვით</t>
  </si>
  <si>
    <t>up to 1,000 GEL</t>
  </si>
  <si>
    <t>1,000 - 2,000 GEL</t>
  </si>
  <si>
    <t>2,000 - 20,000 GEL</t>
  </si>
  <si>
    <t>20,000 - 50,000 GEL</t>
  </si>
  <si>
    <t>50,000 - 100,000 GEL</t>
  </si>
  <si>
    <t>100,000 - 500,000 GEL</t>
  </si>
  <si>
    <t>500,000 - 1,000,000 GEL</t>
  </si>
  <si>
    <t>1,000,000 - 2,000,000 GEL</t>
  </si>
  <si>
    <t>2,000,000 - 5,000,000 GEL</t>
  </si>
  <si>
    <t>more than 5,000,000 GEL</t>
  </si>
  <si>
    <t>by contract amount</t>
  </si>
  <si>
    <t>1 GELდან 1,000 GELს ჩათვლით</t>
  </si>
  <si>
    <t>1,000 GELდან 2,000 GELს ჩათვლით</t>
  </si>
  <si>
    <t>2,000 GELდან 20,000 GELს ჩათვლით</t>
  </si>
  <si>
    <t>20,000 GELდან 50,000 GELს ჩათვლით</t>
  </si>
  <si>
    <t>50,000 GELდან 100,000 GELს ჩათვლით</t>
  </si>
  <si>
    <t>100,000 GELდან 500,000 GELს ჩათვლით</t>
  </si>
  <si>
    <t>500,000 GELდან 1,000,000 GELს ჩათვლით</t>
  </si>
  <si>
    <t>1,000,000 GELდან 2,000,000 GELს ჩათვლით</t>
  </si>
  <si>
    <t>2,000,000 GELდან 5,000,000 GELს ჩათვლით</t>
  </si>
  <si>
    <t>5,000,000 ლარზე მეტი</t>
  </si>
  <si>
    <t>საკონტრაქტო თანხის მიხედვით</t>
  </si>
  <si>
    <t>0 % დან 5 % ჩათვლით</t>
  </si>
  <si>
    <t>5 % დან 10 % ჩათვლით</t>
  </si>
  <si>
    <t>10 % დან 15 % ჩათვლით</t>
  </si>
  <si>
    <t>15 % დან 20 % ჩათვლით</t>
  </si>
  <si>
    <t>20 % დან 25 % ჩათვლით</t>
  </si>
  <si>
    <t>25 % დან 30 % ჩათვლით</t>
  </si>
  <si>
    <t>30 % დან 35 % ჩათვლით</t>
  </si>
  <si>
    <t>35 % დან 40 % ჩათვლით</t>
  </si>
  <si>
    <t>40 % დან 45 % ჩათვლით</t>
  </si>
  <si>
    <t>45 % დან 50 % ჩათვლით</t>
  </si>
  <si>
    <t>50 % ზე მეტი</t>
  </si>
  <si>
    <t>საკონტრაქტო საპროცენტო განაკვეთის მიხედვით</t>
  </si>
  <si>
    <t>0%-5%</t>
  </si>
  <si>
    <t>5%-10%</t>
  </si>
  <si>
    <t>10%-15%</t>
  </si>
  <si>
    <t>15%-20%</t>
  </si>
  <si>
    <t>20%-25%</t>
  </si>
  <si>
    <t>25%-30%</t>
  </si>
  <si>
    <t>30%-35%</t>
  </si>
  <si>
    <t>35%-40%</t>
  </si>
  <si>
    <t>40%-45%</t>
  </si>
  <si>
    <t>45%-50%</t>
  </si>
  <si>
    <t>more than 50%</t>
  </si>
  <si>
    <t>by contract interest rate</t>
  </si>
  <si>
    <t>სესხების ძირი თანხის მოცულობა</t>
  </si>
  <si>
    <t>Principal Amount of Loans</t>
  </si>
  <si>
    <t>სხვაობა: საიჯარო მოთხოვნები, რომლებსაც ბანკი ვერ აკლასიფიცირებს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</si>
</sst>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  <numFmt numFmtId="171" formatCode="_-* #,##0_$_-;\-* #,##0_$_-;_-* &quot;-&quot;??_$_-;_-@_-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0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171" fontId="6" fillId="0" borderId="0" xfId="1" applyNumberFormat="1"/>
    <xf numFmtId="167" fontId="9" fillId="0" borderId="0" xfId="0" applyNumberFormat="1" applyFont="1" applyProtection="1"/>
    <xf numFmtId="169" fontId="9" fillId="0" borderId="0" xfId="0" applyNumberFormat="1" applyFont="1" applyProtection="1"/>
    <xf numFmtId="0" fontId="12" fillId="0" borderId="3" xfId="0" applyFont="1" applyFill="1" applyBorder="1"/>
    <xf numFmtId="3" fontId="12" fillId="0" borderId="3" xfId="0" applyNumberFormat="1" applyFont="1" applyBorder="1"/>
    <xf numFmtId="10" fontId="12" fillId="0" borderId="3" xfId="0" applyNumberFormat="1" applyFont="1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5">
        <v>46203</v>
      </c>
    </row>
    <row r="4" spans="1:10" ht="13.5" thickBot="1" x14ac:dyDescent="0.25"/>
    <row r="5" spans="1:10" x14ac:dyDescent="0.2">
      <c r="A5" s="180" t="s">
        <v>0</v>
      </c>
      <c r="B5" s="178" t="s">
        <v>282</v>
      </c>
      <c r="C5" s="182" t="s">
        <v>27</v>
      </c>
      <c r="D5" s="183"/>
      <c r="E5" s="183"/>
      <c r="F5" s="183"/>
      <c r="G5" s="183"/>
      <c r="H5" s="183"/>
      <c r="I5" s="183"/>
      <c r="J5" s="184"/>
    </row>
    <row r="6" spans="1:10" s="11" customFormat="1" ht="117.75" customHeight="1" x14ac:dyDescent="0.2">
      <c r="A6" s="181"/>
      <c r="B6" s="179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0.39770066659691694</v>
      </c>
      <c r="D7" s="59">
        <f t="shared" ref="D7" si="3">E32/E$31</f>
        <v>0.3810558438634053</v>
      </c>
      <c r="E7" s="59">
        <f t="shared" ref="E7" si="4">G32/G$31</f>
        <v>0.40293171113016107</v>
      </c>
      <c r="F7" s="59">
        <f t="shared" ref="F7" si="5">H32/H$31</f>
        <v>0.41468833086332579</v>
      </c>
      <c r="G7" s="59">
        <f t="shared" ref="G7" si="6">J32/J$31</f>
        <v>0.42459060976023427</v>
      </c>
      <c r="H7" s="59">
        <f t="shared" ref="H7" si="7">K32/K$31</f>
        <v>0.38252477539289981</v>
      </c>
      <c r="I7" s="59">
        <f t="shared" ref="I7" si="8">L32/L$31</f>
        <v>0.45515826544739746</v>
      </c>
      <c r="J7" s="59">
        <f t="shared" ref="J7" si="9">O32/O$31</f>
        <v>0.36908971218497749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0.35281320881133227</v>
      </c>
      <c r="D8" s="57">
        <f t="shared" ref="D8:D24" si="10">E33/E$31</f>
        <v>0.36903683303240836</v>
      </c>
      <c r="E8" s="57">
        <f t="shared" ref="E8:E24" si="11">G33/G$31</f>
        <v>0.35479914585456523</v>
      </c>
      <c r="F8" s="57">
        <f t="shared" ref="F8:F24" si="12">H33/H$31</f>
        <v>0.35652096617119894</v>
      </c>
      <c r="G8" s="57">
        <f t="shared" ref="G8:G24" si="13">J33/J$31</f>
        <v>0.33488250177312573</v>
      </c>
      <c r="H8" s="57">
        <f t="shared" ref="H8:H24" si="14">K33/K$31</f>
        <v>0.32705978695192323</v>
      </c>
      <c r="I8" s="57">
        <f t="shared" ref="I8:I24" si="15">L33/L$31</f>
        <v>0.34056697366794902</v>
      </c>
      <c r="J8" s="57">
        <f t="shared" ref="J8:J24" si="16">O33/O$31</f>
        <v>0.34195121801860046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5.6320289180537379E-2</v>
      </c>
      <c r="D9" s="59">
        <f t="shared" si="10"/>
        <v>5.9840769380942696E-2</v>
      </c>
      <c r="E9" s="59">
        <f t="shared" si="11"/>
        <v>5.9709977088862116E-2</v>
      </c>
      <c r="F9" s="59">
        <f t="shared" si="12"/>
        <v>6.6061131269129145E-2</v>
      </c>
      <c r="G9" s="59">
        <f t="shared" si="13"/>
        <v>7.3136106781543725E-2</v>
      </c>
      <c r="H9" s="59">
        <f t="shared" si="14"/>
        <v>7.5583411398356143E-2</v>
      </c>
      <c r="I9" s="59">
        <f t="shared" si="15"/>
        <v>7.1357742795344029E-2</v>
      </c>
      <c r="J9" s="59">
        <f t="shared" si="16"/>
        <v>3.7780549008647552E-2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5.4297759222141043E-2</v>
      </c>
      <c r="D10" s="57">
        <f t="shared" si="10"/>
        <v>4.8052327670211691E-2</v>
      </c>
      <c r="E10" s="57">
        <f t="shared" si="11"/>
        <v>5.0237796618922165E-2</v>
      </c>
      <c r="F10" s="57">
        <f t="shared" si="12"/>
        <v>5.2839453050225492E-2</v>
      </c>
      <c r="G10" s="57">
        <f t="shared" si="13"/>
        <v>5.5268106387716308E-2</v>
      </c>
      <c r="H10" s="57">
        <f t="shared" si="14"/>
        <v>7.0580638729717315E-2</v>
      </c>
      <c r="I10" s="57">
        <f t="shared" si="15"/>
        <v>4.4141066513945164E-2</v>
      </c>
      <c r="J10" s="57">
        <f t="shared" si="16"/>
        <v>7.6503535706224257E-2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8">
        <f t="shared" si="2"/>
        <v>3.6898408620823706E-2</v>
      </c>
      <c r="D11" s="59">
        <f t="shared" si="10"/>
        <v>4.4233034375427999E-2</v>
      </c>
      <c r="E11" s="59">
        <f t="shared" si="11"/>
        <v>3.8180800041132085E-2</v>
      </c>
      <c r="F11" s="59">
        <f t="shared" si="12"/>
        <v>2.7093271348349698E-2</v>
      </c>
      <c r="G11" s="59">
        <f t="shared" si="13"/>
        <v>3.0639250213303104E-2</v>
      </c>
      <c r="H11" s="59">
        <f t="shared" si="14"/>
        <v>2.6995641082480655E-2</v>
      </c>
      <c r="I11" s="59">
        <f t="shared" si="15"/>
        <v>3.3286923581599862E-2</v>
      </c>
      <c r="J11" s="59">
        <f t="shared" si="16"/>
        <v>2.988442844362979E-2</v>
      </c>
    </row>
    <row r="12" spans="1:10" x14ac:dyDescent="0.2">
      <c r="A12" s="54">
        <f t="shared" si="0"/>
        <v>6</v>
      </c>
      <c r="B12" s="12" t="str">
        <f t="shared" si="1"/>
        <v>პროკრედიტ ბანკი</v>
      </c>
      <c r="C12" s="56">
        <f t="shared" si="2"/>
        <v>2.0348778943409706E-2</v>
      </c>
      <c r="D12" s="57">
        <f t="shared" si="10"/>
        <v>1.9686616124858655E-2</v>
      </c>
      <c r="E12" s="57">
        <f t="shared" si="11"/>
        <v>2.0462160864893178E-2</v>
      </c>
      <c r="F12" s="57">
        <f t="shared" si="12"/>
        <v>2.0422217066569822E-2</v>
      </c>
      <c r="G12" s="57">
        <f t="shared" si="13"/>
        <v>2.2379054145096999E-2</v>
      </c>
      <c r="H12" s="57">
        <f t="shared" si="14"/>
        <v>2.9868061684786663E-2</v>
      </c>
      <c r="I12" s="57">
        <f t="shared" si="15"/>
        <v>1.6937074748878574E-2</v>
      </c>
      <c r="J12" s="57">
        <f t="shared" si="16"/>
        <v>1.9728641805095603E-2</v>
      </c>
    </row>
    <row r="13" spans="1:10" x14ac:dyDescent="0.2">
      <c r="A13" s="55">
        <f t="shared" si="0"/>
        <v>7</v>
      </c>
      <c r="B13" s="15" t="str">
        <f t="shared" si="1"/>
        <v>ტერა ბანკი</v>
      </c>
      <c r="C13" s="58">
        <f t="shared" si="2"/>
        <v>2.0002579833408321E-2</v>
      </c>
      <c r="D13" s="59">
        <f t="shared" si="10"/>
        <v>2.2181041537413859E-2</v>
      </c>
      <c r="E13" s="59">
        <f t="shared" si="11"/>
        <v>2.0236763203631814E-2</v>
      </c>
      <c r="F13" s="59">
        <f t="shared" si="12"/>
        <v>1.8286151382337253E-2</v>
      </c>
      <c r="G13" s="59">
        <f t="shared" si="13"/>
        <v>1.8935250680806127E-2</v>
      </c>
      <c r="H13" s="59">
        <f t="shared" si="14"/>
        <v>2.3357011339927965E-2</v>
      </c>
      <c r="I13" s="59">
        <f t="shared" si="15"/>
        <v>1.5722123938120638E-2</v>
      </c>
      <c r="J13" s="59">
        <f t="shared" si="16"/>
        <v>1.8721725056338435E-2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1.7426301363259959E-2</v>
      </c>
      <c r="D14" s="57">
        <f t="shared" si="10"/>
        <v>1.5482417787244327E-2</v>
      </c>
      <c r="E14" s="57">
        <f t="shared" si="11"/>
        <v>1.5349801363874349E-2</v>
      </c>
      <c r="F14" s="57">
        <f t="shared" si="12"/>
        <v>1.8054330781116925E-2</v>
      </c>
      <c r="G14" s="57">
        <f t="shared" si="13"/>
        <v>1.9498119555468884E-2</v>
      </c>
      <c r="H14" s="57">
        <f t="shared" si="14"/>
        <v>2.8992775204651006E-2</v>
      </c>
      <c r="I14" s="57">
        <f t="shared" si="15"/>
        <v>1.2598711303680827E-2</v>
      </c>
      <c r="J14" s="57">
        <f t="shared" si="16"/>
        <v>2.8783621555849907E-2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8">
        <f t="shared" si="2"/>
        <v>1.0104151444696837E-2</v>
      </c>
      <c r="D15" s="59">
        <f t="shared" si="10"/>
        <v>1.2943739599036032E-2</v>
      </c>
      <c r="E15" s="59">
        <f t="shared" si="11"/>
        <v>9.0026988340414713E-3</v>
      </c>
      <c r="F15" s="59">
        <f t="shared" si="12"/>
        <v>4.706079561246676E-3</v>
      </c>
      <c r="G15" s="59">
        <f t="shared" si="13"/>
        <v>3.3767805308879545E-3</v>
      </c>
      <c r="H15" s="59">
        <f t="shared" si="14"/>
        <v>4.0198657644101802E-3</v>
      </c>
      <c r="I15" s="59">
        <f t="shared" si="15"/>
        <v>2.9094747400614622E-3</v>
      </c>
      <c r="J15" s="59">
        <f t="shared" si="16"/>
        <v>1.6128495224895272E-2</v>
      </c>
    </row>
    <row r="16" spans="1:10" x14ac:dyDescent="0.2">
      <c r="A16" s="54">
        <f t="shared" si="0"/>
        <v>10</v>
      </c>
      <c r="B16" s="12" t="str">
        <f t="shared" si="1"/>
        <v>იშ ბანკ</v>
      </c>
      <c r="C16" s="56">
        <f t="shared" si="2"/>
        <v>6.3824273789364807E-3</v>
      </c>
      <c r="D16" s="57">
        <f t="shared" si="10"/>
        <v>4.4344814359549341E-3</v>
      </c>
      <c r="E16" s="57">
        <f t="shared" si="11"/>
        <v>5.7872669080085972E-3</v>
      </c>
      <c r="F16" s="57">
        <f t="shared" si="12"/>
        <v>5.1657282512201502E-3</v>
      </c>
      <c r="G16" s="57">
        <f t="shared" si="13"/>
        <v>3.4969777382726696E-3</v>
      </c>
      <c r="H16" s="57">
        <f t="shared" si="14"/>
        <v>7.9005248706913202E-3</v>
      </c>
      <c r="I16" s="57">
        <f t="shared" si="15"/>
        <v>2.970860786773472E-4</v>
      </c>
      <c r="J16" s="57">
        <f t="shared" si="16"/>
        <v>9.6376298695411734E-3</v>
      </c>
    </row>
    <row r="17" spans="1:20" x14ac:dyDescent="0.2">
      <c r="A17" s="55">
        <f t="shared" si="0"/>
        <v>11</v>
      </c>
      <c r="B17" s="15" t="str">
        <f t="shared" si="1"/>
        <v>მიკრობანკი კრისტალი</v>
      </c>
      <c r="C17" s="58">
        <f t="shared" si="2"/>
        <v>6.1388742887580486E-3</v>
      </c>
      <c r="D17" s="59">
        <f t="shared" si="10"/>
        <v>7.9121495016509606E-3</v>
      </c>
      <c r="E17" s="59">
        <f t="shared" si="11"/>
        <v>6.0493199580027969E-3</v>
      </c>
      <c r="F17" s="59">
        <f t="shared" si="12"/>
        <v>6.3421965413134902E-4</v>
      </c>
      <c r="G17" s="59">
        <f t="shared" si="13"/>
        <v>7.2590657587603741E-4</v>
      </c>
      <c r="H17" s="59">
        <f t="shared" si="14"/>
        <v>1.2103415643275422E-5</v>
      </c>
      <c r="I17" s="59">
        <f t="shared" si="15"/>
        <v>1.2446004175306984E-3</v>
      </c>
      <c r="J17" s="59">
        <f t="shared" si="16"/>
        <v>6.6286875304974674E-3</v>
      </c>
    </row>
    <row r="18" spans="1:20" x14ac:dyDescent="0.2">
      <c r="A18" s="54">
        <f t="shared" si="0"/>
        <v>12</v>
      </c>
      <c r="B18" s="12" t="str">
        <f t="shared" si="1"/>
        <v>პაშაბანკი</v>
      </c>
      <c r="C18" s="56">
        <f t="shared" si="2"/>
        <v>5.871548810234252E-3</v>
      </c>
      <c r="D18" s="57">
        <f t="shared" si="10"/>
        <v>5.4480201137464147E-3</v>
      </c>
      <c r="E18" s="57">
        <f t="shared" si="11"/>
        <v>5.4326818467264285E-3</v>
      </c>
      <c r="F18" s="57">
        <f t="shared" si="12"/>
        <v>5.8780131323544838E-3</v>
      </c>
      <c r="G18" s="57">
        <f t="shared" si="13"/>
        <v>4.2164044649206193E-3</v>
      </c>
      <c r="H18" s="57">
        <f t="shared" si="14"/>
        <v>7.1703993025298476E-3</v>
      </c>
      <c r="I18" s="57">
        <f t="shared" si="15"/>
        <v>2.0698478006885425E-3</v>
      </c>
      <c r="J18" s="57">
        <f t="shared" si="16"/>
        <v>8.2719112267539089E-3</v>
      </c>
    </row>
    <row r="19" spans="1:20" ht="12" customHeight="1" x14ac:dyDescent="0.2">
      <c r="A19" s="55">
        <f t="shared" si="0"/>
        <v>13</v>
      </c>
      <c r="B19" s="15" t="str">
        <f t="shared" si="1"/>
        <v>ზირაათ ბანკი</v>
      </c>
      <c r="C19" s="58">
        <f t="shared" si="2"/>
        <v>4.6113400165032417E-3</v>
      </c>
      <c r="D19" s="59">
        <f t="shared" si="10"/>
        <v>3.55881967774169E-3</v>
      </c>
      <c r="E19" s="59">
        <f t="shared" si="11"/>
        <v>3.6344249615493768E-3</v>
      </c>
      <c r="F19" s="59">
        <f t="shared" si="12"/>
        <v>4.4543229193091619E-3</v>
      </c>
      <c r="G19" s="59">
        <f t="shared" si="13"/>
        <v>3.3281991822323685E-3</v>
      </c>
      <c r="H19" s="59">
        <f t="shared" si="14"/>
        <v>5.9424869637081466E-3</v>
      </c>
      <c r="I19" s="59">
        <f t="shared" si="15"/>
        <v>1.4284948265913526E-3</v>
      </c>
      <c r="J19" s="59">
        <f t="shared" si="16"/>
        <v>9.9545314315519478E-3</v>
      </c>
    </row>
    <row r="20" spans="1:20" x14ac:dyDescent="0.2">
      <c r="A20" s="54">
        <f t="shared" si="0"/>
        <v>14</v>
      </c>
      <c r="B20" s="12" t="str">
        <f t="shared" si="1"/>
        <v>ვი–თი–ბი ბანკი</v>
      </c>
      <c r="C20" s="56">
        <f t="shared" si="2"/>
        <v>3.8222160884140936E-3</v>
      </c>
      <c r="D20" s="57">
        <f t="shared" si="10"/>
        <v>2.0369935891743586E-3</v>
      </c>
      <c r="E20" s="57">
        <f t="shared" si="11"/>
        <v>1.7701806344306494E-3</v>
      </c>
      <c r="F20" s="57">
        <f t="shared" si="12"/>
        <v>1.7797527768055604E-4</v>
      </c>
      <c r="G20" s="57">
        <f t="shared" si="13"/>
        <v>1.9941379364747986E-4</v>
      </c>
      <c r="H20" s="57">
        <f t="shared" si="14"/>
        <v>3.5339907053273992E-4</v>
      </c>
      <c r="I20" s="57">
        <f t="shared" si="15"/>
        <v>8.7518499152248788E-5</v>
      </c>
      <c r="J20" s="57">
        <f t="shared" si="16"/>
        <v>1.5045728474267462E-2</v>
      </c>
    </row>
    <row r="21" spans="1:20" x14ac:dyDescent="0.2">
      <c r="A21" s="55">
        <f t="shared" si="0"/>
        <v>15</v>
      </c>
      <c r="B21" s="15" t="str">
        <f t="shared" si="1"/>
        <v>სილქ ბანკი</v>
      </c>
      <c r="C21" s="58">
        <f t="shared" si="2"/>
        <v>2.1125759809661948E-3</v>
      </c>
      <c r="D21" s="59">
        <f t="shared" si="10"/>
        <v>1.9056465779189846E-3</v>
      </c>
      <c r="E21" s="59">
        <f t="shared" si="11"/>
        <v>1.8472112701592674E-3</v>
      </c>
      <c r="F21" s="59">
        <f t="shared" si="12"/>
        <v>2.019850546389969E-3</v>
      </c>
      <c r="G21" s="59">
        <f t="shared" si="13"/>
        <v>2.1570290512698902E-3</v>
      </c>
      <c r="H21" s="59">
        <f t="shared" si="14"/>
        <v>2.7839269292516382E-3</v>
      </c>
      <c r="I21" s="59">
        <f t="shared" si="15"/>
        <v>1.7014860013491392E-3</v>
      </c>
      <c r="J21" s="59">
        <f t="shared" si="16"/>
        <v>3.5639759172173741E-3</v>
      </c>
    </row>
    <row r="22" spans="1:20" x14ac:dyDescent="0.2">
      <c r="A22" s="54">
        <f t="shared" si="0"/>
        <v>16</v>
      </c>
      <c r="B22" s="12" t="str">
        <f t="shared" si="1"/>
        <v>პეივბანკი</v>
      </c>
      <c r="C22" s="56">
        <f t="shared" si="2"/>
        <v>1.987120021465913E-3</v>
      </c>
      <c r="D22" s="57">
        <f t="shared" si="10"/>
        <v>0</v>
      </c>
      <c r="E22" s="57">
        <f t="shared" si="11"/>
        <v>2.1081131718398995E-3</v>
      </c>
      <c r="F22" s="57">
        <f t="shared" si="12"/>
        <v>2.3960616253540542E-3</v>
      </c>
      <c r="G22" s="57">
        <f t="shared" si="13"/>
        <v>2.7424452335664128E-3</v>
      </c>
      <c r="H22" s="57">
        <f t="shared" si="14"/>
        <v>6.5164751473210337E-3</v>
      </c>
      <c r="I22" s="57">
        <f t="shared" si="15"/>
        <v>0</v>
      </c>
      <c r="J22" s="57">
        <f t="shared" si="16"/>
        <v>1.3253536188995647E-3</v>
      </c>
    </row>
    <row r="23" spans="1:20" x14ac:dyDescent="0.2">
      <c r="A23" s="55">
        <f t="shared" si="0"/>
        <v>17</v>
      </c>
      <c r="B23" s="15" t="str">
        <f t="shared" si="1"/>
        <v>მიკრობანკი ემბისი</v>
      </c>
      <c r="C23" s="58">
        <f t="shared" si="2"/>
        <v>1.854352108621143E-3</v>
      </c>
      <c r="D23" s="59">
        <f t="shared" si="10"/>
        <v>2.0388542844488274E-3</v>
      </c>
      <c r="E23" s="59">
        <f t="shared" si="11"/>
        <v>1.881308346002325E-3</v>
      </c>
      <c r="F23" s="59">
        <f t="shared" si="12"/>
        <v>1.3820136340352029E-4</v>
      </c>
      <c r="G23" s="59">
        <f t="shared" si="13"/>
        <v>1.5818065191209422E-4</v>
      </c>
      <c r="H23" s="59">
        <f t="shared" si="14"/>
        <v>0</v>
      </c>
      <c r="I23" s="59">
        <f t="shared" si="15"/>
        <v>2.7312456724719618E-4</v>
      </c>
      <c r="J23" s="59">
        <f t="shared" si="16"/>
        <v>1.7069162099779048E-3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1.1691280444954104E-3</v>
      </c>
      <c r="D24" s="57">
        <f t="shared" si="10"/>
        <v>1.5241144841555371E-4</v>
      </c>
      <c r="E24" s="57">
        <f t="shared" si="11"/>
        <v>4.8539413164124992E-4</v>
      </c>
      <c r="F24" s="57">
        <f t="shared" si="12"/>
        <v>3.8098216344873922E-4</v>
      </c>
      <c r="G24" s="57">
        <f t="shared" si="13"/>
        <v>1.8108264281320129E-4</v>
      </c>
      <c r="H24" s="57">
        <f t="shared" si="14"/>
        <v>1.8405020043425264E-4</v>
      </c>
      <c r="I24" s="57">
        <f t="shared" si="15"/>
        <v>1.7892623058564489E-4</v>
      </c>
      <c r="J24" s="57">
        <f t="shared" si="16"/>
        <v>4.9087788512819086E-3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8">
        <f t="shared" si="2"/>
        <v>1.3827324508249543E-4</v>
      </c>
      <c r="D25" s="59">
        <f t="shared" ref="D25" si="17">E50/E$31</f>
        <v>0</v>
      </c>
      <c r="E25" s="59">
        <f t="shared" ref="E25" si="18">G50/G$31</f>
        <v>9.3243771556672219E-5</v>
      </c>
      <c r="F25" s="59">
        <f t="shared" ref="F25" si="19">H50/H$31</f>
        <v>8.2713573210858518E-5</v>
      </c>
      <c r="G25" s="59">
        <f t="shared" ref="G25" si="20">J50/J$31</f>
        <v>8.8580837304532683E-5</v>
      </c>
      <c r="H25" s="59">
        <f t="shared" ref="H25" si="21">K50/K$31</f>
        <v>1.5466655073651187E-4</v>
      </c>
      <c r="I25" s="59">
        <f t="shared" ref="I25" si="22">L50/L$31</f>
        <v>4.0558841202211838E-5</v>
      </c>
      <c r="J25" s="59">
        <f t="shared" ref="J25" si="23">O50/O$31</f>
        <v>3.8455986575490633E-4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1.0000000000000033</v>
      </c>
      <c r="D26" s="21">
        <f t="shared" ref="D26:J26" si="24">SUM(D7:D25)</f>
        <v>1.0000000000000009</v>
      </c>
      <c r="E26" s="21">
        <f t="shared" si="24"/>
        <v>1.0000000000000009</v>
      </c>
      <c r="F26" s="21">
        <f t="shared" si="24"/>
        <v>1.0000000000000027</v>
      </c>
      <c r="G26" s="21">
        <f t="shared" si="24"/>
        <v>0.99999999999999833</v>
      </c>
      <c r="H26" s="21">
        <f t="shared" si="24"/>
        <v>1.0000000000000018</v>
      </c>
      <c r="I26" s="21">
        <f t="shared" si="24"/>
        <v>1.0000000000000013</v>
      </c>
      <c r="J26" s="21">
        <f t="shared" si="24"/>
        <v>1.0000000000000022</v>
      </c>
    </row>
    <row r="27" spans="1:20" x14ac:dyDescent="0.2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25">
      <c r="B28" s="61" t="s">
        <v>36</v>
      </c>
      <c r="S28" s="23"/>
    </row>
    <row r="29" spans="1:20" ht="13.5" thickBot="1" x14ac:dyDescent="0.25">
      <c r="A29" s="180" t="s">
        <v>0</v>
      </c>
      <c r="B29" s="178" t="s">
        <v>282</v>
      </c>
      <c r="C29" s="182" t="s">
        <v>28</v>
      </c>
      <c r="D29" s="183"/>
      <c r="E29" s="183"/>
      <c r="F29" s="184"/>
      <c r="G29" s="159" t="s">
        <v>37</v>
      </c>
      <c r="H29" s="176"/>
      <c r="I29" s="176"/>
      <c r="J29" s="176"/>
      <c r="K29" s="176"/>
      <c r="L29" s="176"/>
      <c r="M29" s="176"/>
      <c r="N29" s="177"/>
      <c r="O29" s="175" t="s">
        <v>38</v>
      </c>
      <c r="P29" s="176"/>
      <c r="Q29" s="177"/>
      <c r="R29" s="175" t="s">
        <v>39</v>
      </c>
      <c r="S29" s="176"/>
      <c r="T29" s="177"/>
    </row>
    <row r="30" spans="1:20" ht="150.75" customHeight="1" thickBot="1" x14ac:dyDescent="0.25">
      <c r="A30" s="181"/>
      <c r="B30" s="179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2026 წლის 6 თვის წმინდა მოგება</v>
      </c>
      <c r="S30" s="82" t="s">
        <v>77</v>
      </c>
      <c r="T30" s="83" t="s">
        <v>78</v>
      </c>
    </row>
    <row r="31" spans="1:20" ht="13.5" thickBot="1" x14ac:dyDescent="0.25">
      <c r="A31" s="113"/>
      <c r="B31" s="114" t="s">
        <v>81</v>
      </c>
      <c r="C31" s="162">
        <v>112604708312.95399</v>
      </c>
      <c r="D31" s="163">
        <v>13584267100.650181</v>
      </c>
      <c r="E31" s="163">
        <v>77483249931.472</v>
      </c>
      <c r="F31" s="164">
        <v>-1218480651.31634</v>
      </c>
      <c r="G31" s="162">
        <v>95199109943.819199</v>
      </c>
      <c r="H31" s="163">
        <v>75593141817.976379</v>
      </c>
      <c r="I31" s="163">
        <v>7280252649.29877</v>
      </c>
      <c r="J31" s="163">
        <v>66045215624.764</v>
      </c>
      <c r="K31" s="163">
        <v>27794993872.486698</v>
      </c>
      <c r="L31" s="163">
        <v>38250221752.277199</v>
      </c>
      <c r="M31" s="163">
        <v>2910681668.7392001</v>
      </c>
      <c r="N31" s="164">
        <v>17547684193.38903</v>
      </c>
      <c r="O31" s="115">
        <v>17405598363.366402</v>
      </c>
      <c r="P31" s="166">
        <v>1365986394.1199999</v>
      </c>
      <c r="Q31" s="165">
        <v>19691859565.536999</v>
      </c>
      <c r="R31" s="115">
        <v>1878076332.0727401</v>
      </c>
      <c r="S31" s="116">
        <v>3.4496326946543712E-2</v>
      </c>
      <c r="T31" s="117">
        <v>0.22695892518419269</v>
      </c>
    </row>
    <row r="32" spans="1:20" x14ac:dyDescent="0.2">
      <c r="A32" s="55">
        <v>1</v>
      </c>
      <c r="B32" s="15" t="s">
        <v>137</v>
      </c>
      <c r="C32" s="27">
        <v>44782967558.013199</v>
      </c>
      <c r="D32" s="28">
        <v>5032578312.54879</v>
      </c>
      <c r="E32" s="28">
        <v>29525445187.916203</v>
      </c>
      <c r="F32" s="29">
        <v>-361427158.7827</v>
      </c>
      <c r="G32" s="27">
        <v>38358740267.7314</v>
      </c>
      <c r="H32" s="28">
        <v>31347593805.2113</v>
      </c>
      <c r="I32" s="28">
        <v>2617927988.2965002</v>
      </c>
      <c r="J32" s="28">
        <v>28042178373.8647</v>
      </c>
      <c r="K32" s="28">
        <v>10632273788.120001</v>
      </c>
      <c r="L32" s="28">
        <v>17409904585.744801</v>
      </c>
      <c r="M32" s="84"/>
      <c r="N32" s="29">
        <v>6153649656.0573006</v>
      </c>
      <c r="O32" s="27">
        <v>6424227290.3422203</v>
      </c>
      <c r="P32" s="28">
        <v>27993660.18</v>
      </c>
      <c r="Q32" s="29">
        <v>7631490426.2987204</v>
      </c>
      <c r="R32" s="27">
        <v>966568822.38347805</v>
      </c>
      <c r="S32" s="69">
        <v>4.5283900501310669E-2</v>
      </c>
      <c r="T32" s="70">
        <v>0.31340391260903239</v>
      </c>
    </row>
    <row r="33" spans="1:21" x14ac:dyDescent="0.2">
      <c r="A33" s="54">
        <v>2</v>
      </c>
      <c r="B33" s="12" t="s">
        <v>138</v>
      </c>
      <c r="C33" s="24">
        <v>39728428467.157402</v>
      </c>
      <c r="D33" s="25">
        <v>3819723509.8268995</v>
      </c>
      <c r="E33" s="25">
        <v>28594173167.769001</v>
      </c>
      <c r="F33" s="26">
        <v>-393402612.52079999</v>
      </c>
      <c r="G33" s="24">
        <v>33776562894.1819</v>
      </c>
      <c r="H33" s="25">
        <v>26950539956.861401</v>
      </c>
      <c r="I33" s="25">
        <v>3599587058.8738899</v>
      </c>
      <c r="J33" s="25">
        <v>22117387038.566502</v>
      </c>
      <c r="K33" s="25">
        <v>9090624774.2655106</v>
      </c>
      <c r="L33" s="25">
        <v>13026762264.301001</v>
      </c>
      <c r="M33" s="84"/>
      <c r="N33" s="26">
        <v>6146425136.8127003</v>
      </c>
      <c r="O33" s="24">
        <v>5951865560.6956997</v>
      </c>
      <c r="P33" s="25">
        <v>21015907.690000001</v>
      </c>
      <c r="Q33" s="26">
        <v>7235449316.2467003</v>
      </c>
      <c r="R33" s="24">
        <v>683867763.95799899</v>
      </c>
      <c r="S33" s="71">
        <v>3.4774003670415859E-2</v>
      </c>
      <c r="T33" s="72">
        <v>0.23523547215555823</v>
      </c>
    </row>
    <row r="34" spans="1:21" x14ac:dyDescent="0.2">
      <c r="A34" s="55">
        <v>3</v>
      </c>
      <c r="B34" s="15" t="s">
        <v>139</v>
      </c>
      <c r="C34" s="27">
        <v>6341929735.27563</v>
      </c>
      <c r="D34" s="28">
        <v>603269525.72732306</v>
      </c>
      <c r="E34" s="28">
        <v>4636657290.0351601</v>
      </c>
      <c r="F34" s="29">
        <v>-145750795.338512</v>
      </c>
      <c r="G34" s="27">
        <v>5684336673.6255102</v>
      </c>
      <c r="H34" s="28">
        <v>4993768464.6832333</v>
      </c>
      <c r="I34" s="28">
        <v>113655629.054539</v>
      </c>
      <c r="J34" s="28">
        <v>4830289942.3428202</v>
      </c>
      <c r="K34" s="28">
        <v>2100840456.6789501</v>
      </c>
      <c r="L34" s="28">
        <v>2729449485.6638699</v>
      </c>
      <c r="M34" s="84"/>
      <c r="N34" s="29">
        <v>593010582.09927702</v>
      </c>
      <c r="O34" s="27">
        <v>657593061.99199998</v>
      </c>
      <c r="P34" s="28">
        <v>44490459.259999998</v>
      </c>
      <c r="Q34" s="29">
        <v>663733355.1013</v>
      </c>
      <c r="R34" s="27">
        <v>52834638.864707999</v>
      </c>
      <c r="S34" s="69">
        <v>1.7045124309730944E-2</v>
      </c>
      <c r="T34" s="70">
        <v>0.14992454274478564</v>
      </c>
    </row>
    <row r="35" spans="1:21" x14ac:dyDescent="0.2">
      <c r="A35" s="54">
        <v>4</v>
      </c>
      <c r="B35" s="12" t="s">
        <v>142</v>
      </c>
      <c r="C35" s="24">
        <v>6114183339.2561998</v>
      </c>
      <c r="D35" s="25">
        <v>934795386.43799996</v>
      </c>
      <c r="E35" s="25">
        <v>3723250514.6599998</v>
      </c>
      <c r="F35" s="26">
        <v>-31714997.77</v>
      </c>
      <c r="G35" s="24">
        <v>4782593523.6599998</v>
      </c>
      <c r="H35" s="25">
        <v>3994300268.0100002</v>
      </c>
      <c r="I35" s="25">
        <v>339708517.58466899</v>
      </c>
      <c r="J35" s="25">
        <v>3650194003.5491199</v>
      </c>
      <c r="K35" s="25">
        <v>1961788421.0086901</v>
      </c>
      <c r="L35" s="25">
        <v>1688405582.5404201</v>
      </c>
      <c r="M35" s="84"/>
      <c r="N35" s="26">
        <v>696729208.81000006</v>
      </c>
      <c r="O35" s="24">
        <v>1331589815.8800001</v>
      </c>
      <c r="P35" s="25">
        <v>30617164</v>
      </c>
      <c r="Q35" s="26">
        <v>809647806.23500001</v>
      </c>
      <c r="R35" s="24">
        <v>74025007.121000007</v>
      </c>
      <c r="S35" s="71">
        <v>2.6923961643504812E-2</v>
      </c>
      <c r="T35" s="72">
        <v>0.15350609158029679</v>
      </c>
    </row>
    <row r="36" spans="1:21" x14ac:dyDescent="0.2">
      <c r="A36" s="55">
        <v>5</v>
      </c>
      <c r="B36" s="15" t="s">
        <v>145</v>
      </c>
      <c r="C36" s="27">
        <v>4154934539.9600401</v>
      </c>
      <c r="D36" s="28">
        <v>583926070.82999992</v>
      </c>
      <c r="E36" s="28">
        <v>3427319257.7386799</v>
      </c>
      <c r="F36" s="29">
        <v>-82969497.158639997</v>
      </c>
      <c r="G36" s="27">
        <v>3634778180.8587098</v>
      </c>
      <c r="H36" s="28">
        <v>2048065503.3487148</v>
      </c>
      <c r="I36" s="28">
        <v>0</v>
      </c>
      <c r="J36" s="28">
        <v>2023575886.9187</v>
      </c>
      <c r="K36" s="28">
        <v>750343678.47140002</v>
      </c>
      <c r="L36" s="28">
        <v>1273232208.4473</v>
      </c>
      <c r="M36" s="84"/>
      <c r="N36" s="29">
        <v>1482478401.6800001</v>
      </c>
      <c r="O36" s="27">
        <v>520156358.80858302</v>
      </c>
      <c r="P36" s="28">
        <v>5303030</v>
      </c>
      <c r="Q36" s="29">
        <v>639966137.958583</v>
      </c>
      <c r="R36" s="27">
        <v>43866745.368583001</v>
      </c>
      <c r="S36" s="69">
        <v>2.2175010797856578E-2</v>
      </c>
      <c r="T36" s="70">
        <v>0.17780135257514793</v>
      </c>
    </row>
    <row r="37" spans="1:21" x14ac:dyDescent="0.2">
      <c r="A37" s="54">
        <v>6</v>
      </c>
      <c r="B37" s="12" t="s">
        <v>141</v>
      </c>
      <c r="C37" s="24">
        <v>2291368317.4474301</v>
      </c>
      <c r="D37" s="25">
        <v>558247380.82425106</v>
      </c>
      <c r="E37" s="25">
        <v>1525382997.50737</v>
      </c>
      <c r="F37" s="26">
        <v>-27958322.137952</v>
      </c>
      <c r="G37" s="24">
        <v>1947979501.8650801</v>
      </c>
      <c r="H37" s="25">
        <v>1543779550.9507101</v>
      </c>
      <c r="I37" s="25">
        <v>65750094.459700003</v>
      </c>
      <c r="J37" s="25">
        <v>1478029456.4912</v>
      </c>
      <c r="K37" s="25">
        <v>830182591.51170003</v>
      </c>
      <c r="L37" s="25">
        <v>647846864.97950006</v>
      </c>
      <c r="M37" s="84"/>
      <c r="N37" s="26">
        <v>365151491.74078798</v>
      </c>
      <c r="O37" s="24">
        <v>343388815.51421398</v>
      </c>
      <c r="P37" s="25">
        <v>112482804.98999999</v>
      </c>
      <c r="Q37" s="26">
        <v>385445032.76686603</v>
      </c>
      <c r="R37" s="24">
        <v>18009541.812270999</v>
      </c>
      <c r="S37" s="71">
        <v>1.58977286252029E-2</v>
      </c>
      <c r="T37" s="72">
        <v>0.10764654915757153</v>
      </c>
    </row>
    <row r="38" spans="1:21" x14ac:dyDescent="0.2">
      <c r="A38" s="55">
        <v>7</v>
      </c>
      <c r="B38" s="15" t="s">
        <v>144</v>
      </c>
      <c r="C38" s="27">
        <v>2252384667.6475201</v>
      </c>
      <c r="D38" s="28">
        <v>202411284.65000001</v>
      </c>
      <c r="E38" s="28">
        <v>1718659185.1838</v>
      </c>
      <c r="F38" s="29">
        <v>-38083902.825094</v>
      </c>
      <c r="G38" s="27">
        <v>1926521845.12958</v>
      </c>
      <c r="H38" s="28">
        <v>1382307634.7500048</v>
      </c>
      <c r="I38" s="28">
        <v>131672009.3537</v>
      </c>
      <c r="J38" s="28">
        <v>1250582714.1228001</v>
      </c>
      <c r="K38" s="28">
        <v>649207987.07290006</v>
      </c>
      <c r="L38" s="28">
        <v>601374727.04990005</v>
      </c>
      <c r="M38" s="84"/>
      <c r="N38" s="29">
        <v>510725906.63999999</v>
      </c>
      <c r="O38" s="27">
        <v>325862827</v>
      </c>
      <c r="P38" s="28">
        <v>128022000</v>
      </c>
      <c r="Q38" s="29">
        <v>404198094.45643198</v>
      </c>
      <c r="R38" s="27">
        <v>15334419.835715</v>
      </c>
      <c r="S38" s="69">
        <v>1.3713685357793522E-2</v>
      </c>
      <c r="T38" s="70">
        <v>9.6465616548284588E-2</v>
      </c>
    </row>
    <row r="39" spans="1:21" x14ac:dyDescent="0.2">
      <c r="A39" s="54">
        <v>8</v>
      </c>
      <c r="B39" s="12" t="s">
        <v>143</v>
      </c>
      <c r="C39" s="24">
        <v>1962283581.98352</v>
      </c>
      <c r="D39" s="25">
        <v>615691920.78769994</v>
      </c>
      <c r="E39" s="25">
        <v>1199628046.9525199</v>
      </c>
      <c r="F39" s="26">
        <v>-33601867.285936996</v>
      </c>
      <c r="G39" s="24">
        <v>1461287427.6552601</v>
      </c>
      <c r="H39" s="25">
        <v>1364783587.165628</v>
      </c>
      <c r="I39" s="25">
        <v>76742181.367680997</v>
      </c>
      <c r="J39" s="25">
        <v>1287757510.3183701</v>
      </c>
      <c r="K39" s="25">
        <v>805854009.15965903</v>
      </c>
      <c r="L39" s="25">
        <v>481903501.15871298</v>
      </c>
      <c r="M39" s="84"/>
      <c r="N39" s="26">
        <v>79335303.392840996</v>
      </c>
      <c r="O39" s="24">
        <v>500996156.244259</v>
      </c>
      <c r="P39" s="25">
        <v>114430000</v>
      </c>
      <c r="Q39" s="26">
        <v>539464022.06425905</v>
      </c>
      <c r="R39" s="24">
        <v>16341047.781462001</v>
      </c>
      <c r="S39" s="71">
        <v>1.6750204285308629E-2</v>
      </c>
      <c r="T39" s="72">
        <v>6.6446334091549375E-2</v>
      </c>
    </row>
    <row r="40" spans="1:21" x14ac:dyDescent="0.2">
      <c r="A40" s="55">
        <v>9</v>
      </c>
      <c r="B40" s="15" t="s">
        <v>146</v>
      </c>
      <c r="C40" s="27">
        <v>1137775026.1800001</v>
      </c>
      <c r="D40" s="28">
        <v>102412968.7</v>
      </c>
      <c r="E40" s="28">
        <v>1002923010.4</v>
      </c>
      <c r="F40" s="29">
        <v>-17867166.199999999</v>
      </c>
      <c r="G40" s="27">
        <v>857048916.09300697</v>
      </c>
      <c r="H40" s="28">
        <v>355747339.68000001</v>
      </c>
      <c r="I40" s="28">
        <v>132723670.41</v>
      </c>
      <c r="J40" s="28">
        <v>223020198.28</v>
      </c>
      <c r="K40" s="28">
        <v>111732144.29000001</v>
      </c>
      <c r="L40" s="28">
        <v>111288053.98999999</v>
      </c>
      <c r="M40" s="84"/>
      <c r="N40" s="29">
        <v>488758531.5</v>
      </c>
      <c r="O40" s="27">
        <v>280726110.08999997</v>
      </c>
      <c r="P40" s="28">
        <v>76000000</v>
      </c>
      <c r="Q40" s="29">
        <v>298862163.19</v>
      </c>
      <c r="R40" s="27">
        <v>12226823.91</v>
      </c>
      <c r="S40" s="69">
        <v>2.1622725771053165E-2</v>
      </c>
      <c r="T40" s="70">
        <v>8.7991962094510476E-2</v>
      </c>
    </row>
    <row r="41" spans="1:21" x14ac:dyDescent="0.2">
      <c r="A41" s="54">
        <v>10</v>
      </c>
      <c r="B41" s="12" t="s">
        <v>239</v>
      </c>
      <c r="C41" s="24">
        <v>718691373.33375394</v>
      </c>
      <c r="D41" s="25">
        <v>186679557.821408</v>
      </c>
      <c r="E41" s="25">
        <v>343598033.41856903</v>
      </c>
      <c r="F41" s="26">
        <v>-2386958.0699359998</v>
      </c>
      <c r="G41" s="24">
        <v>550942658.649737</v>
      </c>
      <c r="H41" s="25">
        <v>390493628.28761196</v>
      </c>
      <c r="I41" s="25">
        <v>87174186.615218997</v>
      </c>
      <c r="J41" s="25">
        <v>230958648.75921801</v>
      </c>
      <c r="K41" s="25">
        <v>219595040.370294</v>
      </c>
      <c r="L41" s="25">
        <v>11363608.388923001</v>
      </c>
      <c r="M41" s="84"/>
      <c r="N41" s="26">
        <v>155294405.76305699</v>
      </c>
      <c r="O41" s="24">
        <v>167748714.684017</v>
      </c>
      <c r="P41" s="25">
        <v>69161600</v>
      </c>
      <c r="Q41" s="26">
        <v>178564317.154017</v>
      </c>
      <c r="R41" s="24">
        <v>7447494.3790899999</v>
      </c>
      <c r="S41" s="71">
        <v>2.3572138147856244E-2</v>
      </c>
      <c r="T41" s="72">
        <v>9.0780086856712641E-2</v>
      </c>
    </row>
    <row r="42" spans="1:21" x14ac:dyDescent="0.2">
      <c r="A42" s="55">
        <v>11</v>
      </c>
      <c r="B42" s="15" t="s">
        <v>288</v>
      </c>
      <c r="C42" s="27">
        <v>691266148.65549302</v>
      </c>
      <c r="D42" s="28">
        <v>53698545.4067</v>
      </c>
      <c r="E42" s="28">
        <v>613059057.33159304</v>
      </c>
      <c r="F42" s="29">
        <v>-21834698.230300002</v>
      </c>
      <c r="G42" s="27">
        <v>575889875.76724803</v>
      </c>
      <c r="H42" s="28">
        <v>47942656.258498996</v>
      </c>
      <c r="I42" s="28">
        <v>0</v>
      </c>
      <c r="J42" s="28">
        <v>47942656.327166997</v>
      </c>
      <c r="K42" s="28">
        <v>336414.363641</v>
      </c>
      <c r="L42" s="28">
        <v>47606241.963526003</v>
      </c>
      <c r="M42" s="84"/>
      <c r="N42" s="29">
        <v>498133227.32574898</v>
      </c>
      <c r="O42" s="27">
        <v>115376272.832094</v>
      </c>
      <c r="P42" s="28">
        <v>3634576</v>
      </c>
      <c r="Q42" s="29">
        <v>129942353.052094</v>
      </c>
      <c r="R42" s="27">
        <v>8703877.9199999999</v>
      </c>
      <c r="S42" s="69">
        <v>2.5426542816603066E-2</v>
      </c>
      <c r="T42" s="70">
        <v>0.15652971082343467</v>
      </c>
    </row>
    <row r="43" spans="1:21" x14ac:dyDescent="0.2">
      <c r="A43" s="54">
        <v>12</v>
      </c>
      <c r="B43" s="12" t="s">
        <v>238</v>
      </c>
      <c r="C43" s="24">
        <v>661164041.12170005</v>
      </c>
      <c r="D43" s="25">
        <v>106769228.44350001</v>
      </c>
      <c r="E43" s="25">
        <v>422130304.10509998</v>
      </c>
      <c r="F43" s="26">
        <v>-8328172.0193999996</v>
      </c>
      <c r="G43" s="24">
        <v>517186476.4163</v>
      </c>
      <c r="H43" s="25">
        <v>444337480.32200003</v>
      </c>
      <c r="I43" s="25">
        <v>80143958.816799998</v>
      </c>
      <c r="J43" s="25">
        <v>278473342.04689997</v>
      </c>
      <c r="K43" s="25">
        <v>199301204.6771</v>
      </c>
      <c r="L43" s="25">
        <v>79172137.369800001</v>
      </c>
      <c r="M43" s="84"/>
      <c r="N43" s="26">
        <v>62054012.075800002</v>
      </c>
      <c r="O43" s="24">
        <v>143977564.51030001</v>
      </c>
      <c r="P43" s="25">
        <v>136800000</v>
      </c>
      <c r="Q43" s="26">
        <v>164725459.33129999</v>
      </c>
      <c r="R43" s="24">
        <v>3977948.4105600002</v>
      </c>
      <c r="S43" s="71">
        <v>1.1908674075119733E-2</v>
      </c>
      <c r="T43" s="72">
        <v>5.5620009160325917E-2</v>
      </c>
    </row>
    <row r="44" spans="1:21" x14ac:dyDescent="0.2">
      <c r="A44" s="55">
        <v>13</v>
      </c>
      <c r="B44" s="15" t="s">
        <v>147</v>
      </c>
      <c r="C44" s="27">
        <v>519258597.49019998</v>
      </c>
      <c r="D44" s="28">
        <v>242378460.7518</v>
      </c>
      <c r="E44" s="28">
        <v>275748914.55150002</v>
      </c>
      <c r="F44" s="29">
        <v>-8235994.1518999999</v>
      </c>
      <c r="G44" s="27">
        <v>345994021.4971</v>
      </c>
      <c r="H44" s="28">
        <v>336716264.14240003</v>
      </c>
      <c r="I44" s="28">
        <v>12196729.570499999</v>
      </c>
      <c r="J44" s="28">
        <v>219811632.6327</v>
      </c>
      <c r="K44" s="28">
        <v>165171388.74360001</v>
      </c>
      <c r="L44" s="28">
        <v>54640243.8891</v>
      </c>
      <c r="M44" s="84"/>
      <c r="N44" s="29">
        <v>1571024.2984</v>
      </c>
      <c r="O44" s="27">
        <v>173264575.99309999</v>
      </c>
      <c r="P44" s="28">
        <v>130471000</v>
      </c>
      <c r="Q44" s="29">
        <v>172315670.96309999</v>
      </c>
      <c r="R44" s="27">
        <v>3711149.2612999999</v>
      </c>
      <c r="S44" s="69">
        <v>1.6347813412856453E-2</v>
      </c>
      <c r="T44" s="70">
        <v>6.5262753236254689E-2</v>
      </c>
    </row>
    <row r="45" spans="1:21" x14ac:dyDescent="0.2">
      <c r="A45" s="54">
        <v>14</v>
      </c>
      <c r="B45" s="12" t="s">
        <v>140</v>
      </c>
      <c r="C45" s="24">
        <v>430399527.74494898</v>
      </c>
      <c r="D45" s="25">
        <v>204227904.64030001</v>
      </c>
      <c r="E45" s="25">
        <v>157832883.37880301</v>
      </c>
      <c r="F45" s="26">
        <v>-34134735.792663001</v>
      </c>
      <c r="G45" s="24">
        <v>168519620.83758301</v>
      </c>
      <c r="H45" s="25">
        <v>13453710.4058</v>
      </c>
      <c r="I45" s="25">
        <v>0</v>
      </c>
      <c r="J45" s="25">
        <v>13170327</v>
      </c>
      <c r="K45" s="25">
        <v>9822725</v>
      </c>
      <c r="L45" s="25">
        <v>3347602</v>
      </c>
      <c r="M45" s="84"/>
      <c r="N45" s="26">
        <v>134670038.86160001</v>
      </c>
      <c r="O45" s="24">
        <v>261879906.90736499</v>
      </c>
      <c r="P45" s="25">
        <v>209008277</v>
      </c>
      <c r="Q45" s="26">
        <v>273734272.552885</v>
      </c>
      <c r="R45" s="24">
        <v>-14989341.263769999</v>
      </c>
      <c r="S45" s="71">
        <v>-6.873169989571204E-2</v>
      </c>
      <c r="T45" s="72">
        <v>-0.11253039065083247</v>
      </c>
    </row>
    <row r="46" spans="1:21" x14ac:dyDescent="0.2">
      <c r="A46" s="55">
        <v>15</v>
      </c>
      <c r="B46" s="15" t="s">
        <v>161</v>
      </c>
      <c r="C46" s="27">
        <v>237886002.125651</v>
      </c>
      <c r="D46" s="28">
        <v>39296165.480000004</v>
      </c>
      <c r="E46" s="28">
        <v>147655690.07795101</v>
      </c>
      <c r="F46" s="29">
        <v>-8462344.5291889999</v>
      </c>
      <c r="G46" s="27">
        <v>175852868.79735401</v>
      </c>
      <c r="H46" s="28">
        <v>152686848.80437401</v>
      </c>
      <c r="I46" s="28">
        <v>5728390.0043740002</v>
      </c>
      <c r="J46" s="28">
        <v>142461448.80000001</v>
      </c>
      <c r="K46" s="28">
        <v>77379231.939999998</v>
      </c>
      <c r="L46" s="28">
        <v>65082216.859999999</v>
      </c>
      <c r="M46" s="84"/>
      <c r="N46" s="29">
        <v>19490266.855512999</v>
      </c>
      <c r="O46" s="27">
        <v>62033133.391796</v>
      </c>
      <c r="P46" s="28">
        <v>121372400</v>
      </c>
      <c r="Q46" s="29">
        <v>55041169.918963999</v>
      </c>
      <c r="R46" s="27">
        <v>-13833540.509141</v>
      </c>
      <c r="S46" s="69">
        <v>-0.11795777838918844</v>
      </c>
      <c r="T46" s="70">
        <v>-0.43555965373048261</v>
      </c>
      <c r="U46" s="74"/>
    </row>
    <row r="47" spans="1:21" x14ac:dyDescent="0.2">
      <c r="A47" s="54">
        <v>16</v>
      </c>
      <c r="B47" s="12" t="s">
        <v>270</v>
      </c>
      <c r="C47" s="24">
        <v>223759070.40000001</v>
      </c>
      <c r="D47" s="25">
        <v>161939479.24000001</v>
      </c>
      <c r="E47" s="25">
        <v>0</v>
      </c>
      <c r="F47" s="26">
        <v>0</v>
      </c>
      <c r="G47" s="24">
        <v>200690497.62</v>
      </c>
      <c r="H47" s="25">
        <v>181125826.25</v>
      </c>
      <c r="I47" s="25">
        <v>0</v>
      </c>
      <c r="J47" s="25">
        <v>181125386.78999999</v>
      </c>
      <c r="K47" s="25">
        <v>181125386.78999999</v>
      </c>
      <c r="L47" s="25">
        <v>0</v>
      </c>
      <c r="M47" s="84"/>
      <c r="N47" s="26">
        <v>0</v>
      </c>
      <c r="O47" s="24">
        <v>23068572.780000001</v>
      </c>
      <c r="P47" s="25">
        <v>16577760</v>
      </c>
      <c r="Q47" s="26">
        <v>22717747.690000001</v>
      </c>
      <c r="R47" s="24">
        <v>5599297.2300000004</v>
      </c>
      <c r="S47" s="71">
        <v>5.3552239645376053E-2</v>
      </c>
      <c r="T47" s="72">
        <v>0.68173053774994286</v>
      </c>
    </row>
    <row r="48" spans="1:21" x14ac:dyDescent="0.2">
      <c r="A48" s="55">
        <v>17</v>
      </c>
      <c r="B48" s="15" t="s">
        <v>287</v>
      </c>
      <c r="C48" s="27">
        <v>208808778.30079499</v>
      </c>
      <c r="D48" s="28">
        <v>41033078.176414996</v>
      </c>
      <c r="E48" s="28">
        <v>157977056.095801</v>
      </c>
      <c r="F48" s="29">
        <v>-2095746.9714210001</v>
      </c>
      <c r="G48" s="27">
        <v>179098880.0693</v>
      </c>
      <c r="H48" s="28">
        <v>10447075.2632</v>
      </c>
      <c r="I48" s="28">
        <v>0</v>
      </c>
      <c r="J48" s="28">
        <v>10447075.2632</v>
      </c>
      <c r="K48" s="28">
        <v>0</v>
      </c>
      <c r="L48" s="28">
        <v>10447075.2632</v>
      </c>
      <c r="M48" s="84"/>
      <c r="N48" s="29">
        <v>160206999.4761</v>
      </c>
      <c r="O48" s="27">
        <v>29709897.990795001</v>
      </c>
      <c r="P48" s="28">
        <v>2313500</v>
      </c>
      <c r="Q48" s="29">
        <v>31719008.646795001</v>
      </c>
      <c r="R48" s="27">
        <v>1792515.3019950001</v>
      </c>
      <c r="S48" s="69">
        <v>1.7783846517978971E-2</v>
      </c>
      <c r="T48" s="70">
        <v>0.1231826342273513</v>
      </c>
      <c r="U48" s="74"/>
    </row>
    <row r="49" spans="1:21" x14ac:dyDescent="0.2">
      <c r="A49" s="54">
        <v>18</v>
      </c>
      <c r="B49" s="12" t="s">
        <v>272</v>
      </c>
      <c r="C49" s="24">
        <v>131649322.43089999</v>
      </c>
      <c r="D49" s="25">
        <v>84052822.247099996</v>
      </c>
      <c r="E49" s="25">
        <v>11809334.35</v>
      </c>
      <c r="F49" s="26">
        <v>-225681.5319</v>
      </c>
      <c r="G49" s="24">
        <v>46209089.304200001</v>
      </c>
      <c r="H49" s="25">
        <v>28799638.7117</v>
      </c>
      <c r="I49" s="25">
        <v>16839996.521200001</v>
      </c>
      <c r="J49" s="25">
        <v>11959642.1905</v>
      </c>
      <c r="K49" s="25">
        <v>5115674.1933000004</v>
      </c>
      <c r="L49" s="25">
        <v>6843967.9972000001</v>
      </c>
      <c r="M49" s="84"/>
      <c r="N49" s="26">
        <v>0</v>
      </c>
      <c r="O49" s="24">
        <v>85440233.140000001</v>
      </c>
      <c r="P49" s="25">
        <v>109667250</v>
      </c>
      <c r="Q49" s="26">
        <v>48372182.340000004</v>
      </c>
      <c r="R49" s="24">
        <v>-6208203.9900000002</v>
      </c>
      <c r="S49" s="71">
        <v>-0.13994660166623124</v>
      </c>
      <c r="T49" s="72">
        <v>-0.18375152099093717</v>
      </c>
    </row>
    <row r="50" spans="1:21" x14ac:dyDescent="0.2">
      <c r="A50" s="55">
        <v>19</v>
      </c>
      <c r="B50" s="15" t="s">
        <v>164</v>
      </c>
      <c r="C50" s="27">
        <v>15570218.43</v>
      </c>
      <c r="D50" s="28">
        <v>11135498.110000001</v>
      </c>
      <c r="E50" s="28">
        <v>0</v>
      </c>
      <c r="F50" s="29">
        <v>0</v>
      </c>
      <c r="G50" s="27">
        <v>8876724.0600000005</v>
      </c>
      <c r="H50" s="28">
        <v>6252578.8700000001</v>
      </c>
      <c r="I50" s="28">
        <v>402238.37</v>
      </c>
      <c r="J50" s="28">
        <v>5850340.5</v>
      </c>
      <c r="K50" s="28">
        <v>4298955.83</v>
      </c>
      <c r="L50" s="28">
        <v>1551384.67</v>
      </c>
      <c r="M50" s="84"/>
      <c r="N50" s="29">
        <v>0</v>
      </c>
      <c r="O50" s="27">
        <v>6693494.5700000003</v>
      </c>
      <c r="P50" s="28">
        <v>6625005</v>
      </c>
      <c r="Q50" s="29">
        <v>6471029.5700000003</v>
      </c>
      <c r="R50" s="27">
        <v>-1199675.7024999999</v>
      </c>
      <c r="S50" s="69">
        <v>-0.14393720344827637</v>
      </c>
      <c r="T50" s="70">
        <v>-0.32826345038366417</v>
      </c>
      <c r="U50" s="74"/>
    </row>
    <row r="51" spans="1:2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2">
      <c r="K52" s="85"/>
      <c r="L52" s="86"/>
    </row>
    <row r="53" spans="1:21" x14ac:dyDescent="0.2">
      <c r="C53" s="60"/>
      <c r="K53" s="85"/>
      <c r="L53" s="86"/>
    </row>
    <row r="54" spans="1:21" x14ac:dyDescent="0.2">
      <c r="K54" s="85"/>
      <c r="L54" s="86"/>
    </row>
    <row r="55" spans="1:21" x14ac:dyDescent="0.2">
      <c r="K55" s="85"/>
      <c r="L55" s="86"/>
    </row>
    <row r="56" spans="1:21" x14ac:dyDescent="0.2">
      <c r="K56" s="85"/>
      <c r="L56" s="86"/>
    </row>
    <row r="57" spans="1:21" x14ac:dyDescent="0.2">
      <c r="K57" s="85"/>
      <c r="L57" s="86"/>
    </row>
    <row r="58" spans="1:21" x14ac:dyDescent="0.2">
      <c r="K58" s="85"/>
      <c r="L58" s="86"/>
    </row>
    <row r="59" spans="1:21" x14ac:dyDescent="0.2">
      <c r="K59" s="85"/>
      <c r="L59" s="86"/>
    </row>
    <row r="60" spans="1:21" x14ac:dyDescent="0.2">
      <c r="K60" s="85"/>
      <c r="L60" s="86"/>
    </row>
    <row r="61" spans="1:21" x14ac:dyDescent="0.2">
      <c r="K61" s="85"/>
      <c r="L61" s="86"/>
    </row>
    <row r="62" spans="1:21" x14ac:dyDescent="0.2">
      <c r="K62" s="85"/>
      <c r="L62" s="86"/>
    </row>
    <row r="63" spans="1:21" x14ac:dyDescent="0.2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1.85546875" customWidth="1"/>
    <col min="2" max="2" width="21.7109375" bestFit="1" customWidth="1"/>
    <col min="4" max="5" width="13.42578125" bestFit="1" customWidth="1"/>
  </cols>
  <sheetData>
    <row r="1" spans="1:6" x14ac:dyDescent="0.2">
      <c r="A1" s="107" t="s">
        <v>292</v>
      </c>
    </row>
    <row r="2" spans="1:6" x14ac:dyDescent="0.2">
      <c r="A2" s="66"/>
    </row>
    <row r="3" spans="1:6" x14ac:dyDescent="0.2">
      <c r="B3" s="169">
        <f>BS!B3</f>
        <v>46203</v>
      </c>
    </row>
    <row r="4" spans="1:6" x14ac:dyDescent="0.2">
      <c r="A4" s="160"/>
    </row>
    <row r="5" spans="1:6" x14ac:dyDescent="0.2">
      <c r="B5" t="s">
        <v>316</v>
      </c>
    </row>
    <row r="6" spans="1:6" ht="38.25" x14ac:dyDescent="0.2">
      <c r="B6" s="170"/>
      <c r="C6" s="173" t="s">
        <v>313</v>
      </c>
      <c r="D6" s="173" t="s">
        <v>314</v>
      </c>
      <c r="E6" s="173" t="s">
        <v>365</v>
      </c>
      <c r="F6" s="173" t="s">
        <v>315</v>
      </c>
    </row>
    <row r="7" spans="1:6" x14ac:dyDescent="0.2">
      <c r="B7" s="170" t="s">
        <v>304</v>
      </c>
      <c r="C7" s="171">
        <f>'A-CP'!C7</f>
        <v>364222</v>
      </c>
      <c r="D7" s="172">
        <f>'A-CP'!D7</f>
        <v>8.2420602548276614E-2</v>
      </c>
      <c r="E7" s="171">
        <f>'A-CP'!E7</f>
        <v>1213087384.7901087</v>
      </c>
      <c r="F7" s="172">
        <f>'A-CP'!F7</f>
        <v>1.5772409968490716E-2</v>
      </c>
    </row>
    <row r="8" spans="1:6" x14ac:dyDescent="0.2">
      <c r="B8" s="170" t="s">
        <v>305</v>
      </c>
      <c r="C8" s="171">
        <f>'A-CP'!C8</f>
        <v>42444</v>
      </c>
      <c r="D8" s="172">
        <f>'A-CP'!D8</f>
        <v>9.6047467054682385E-3</v>
      </c>
      <c r="E8" s="171">
        <f>'A-CP'!E8</f>
        <v>778808450.69864595</v>
      </c>
      <c r="F8" s="172">
        <f>'A-CP'!F8</f>
        <v>1.012596975729781E-2</v>
      </c>
    </row>
    <row r="9" spans="1:6" x14ac:dyDescent="0.2">
      <c r="B9" s="170" t="s">
        <v>306</v>
      </c>
      <c r="C9" s="171">
        <f>'A-CP'!C9</f>
        <v>388519</v>
      </c>
      <c r="D9" s="172">
        <f>'A-CP'!D9</f>
        <v>8.7918824457209846E-2</v>
      </c>
      <c r="E9" s="171">
        <f>'A-CP'!E9</f>
        <v>1268849095.1278985</v>
      </c>
      <c r="F9" s="172">
        <f>'A-CP'!F9</f>
        <v>1.6497416729767036E-2</v>
      </c>
    </row>
    <row r="10" spans="1:6" x14ac:dyDescent="0.2">
      <c r="B10" s="170" t="s">
        <v>307</v>
      </c>
      <c r="C10" s="171">
        <f>'A-CP'!C10</f>
        <v>725433</v>
      </c>
      <c r="D10" s="172">
        <f>'A-CP'!D10</f>
        <v>0.16415983924201161</v>
      </c>
      <c r="E10" s="171">
        <f>'A-CP'!E10</f>
        <v>5026422420.5073318</v>
      </c>
      <c r="F10" s="172">
        <f>'A-CP'!F10</f>
        <v>6.5352913635955481E-2</v>
      </c>
    </row>
    <row r="11" spans="1:6" x14ac:dyDescent="0.2">
      <c r="B11" s="170" t="s">
        <v>308</v>
      </c>
      <c r="C11" s="171">
        <f>'A-CP'!C11</f>
        <v>662585</v>
      </c>
      <c r="D11" s="172">
        <f>'A-CP'!D11</f>
        <v>0.14993782621436888</v>
      </c>
      <c r="E11" s="171">
        <f>'A-CP'!E11</f>
        <v>5772075591.5892878</v>
      </c>
      <c r="F11" s="172">
        <f>'A-CP'!F11</f>
        <v>7.504780260773769E-2</v>
      </c>
    </row>
    <row r="12" spans="1:6" x14ac:dyDescent="0.2">
      <c r="B12" s="170" t="s">
        <v>309</v>
      </c>
      <c r="C12" s="171">
        <f>'A-CP'!C12</f>
        <v>1615360</v>
      </c>
      <c r="D12" s="172">
        <f>'A-CP'!D12</f>
        <v>0.36554338983472751</v>
      </c>
      <c r="E12" s="171">
        <f>'A-CP'!E12</f>
        <v>22641024490.209244</v>
      </c>
      <c r="F12" s="172">
        <f>'A-CP'!F12</f>
        <v>0.29437575960614376</v>
      </c>
    </row>
    <row r="13" spans="1:6" x14ac:dyDescent="0.2">
      <c r="B13" s="170" t="s">
        <v>310</v>
      </c>
      <c r="C13" s="171">
        <f>'A-CP'!C13</f>
        <v>166285</v>
      </c>
      <c r="D13" s="172">
        <f>'A-CP'!D13</f>
        <v>3.7629000704900245E-2</v>
      </c>
      <c r="E13" s="171">
        <f>'A-CP'!E13</f>
        <v>14006503823.456612</v>
      </c>
      <c r="F13" s="172">
        <f>'A-CP'!F13</f>
        <v>0.18211080528795856</v>
      </c>
    </row>
    <row r="14" spans="1:6" x14ac:dyDescent="0.2">
      <c r="B14" s="170" t="s">
        <v>311</v>
      </c>
      <c r="C14" s="171">
        <f>'A-CP'!C14</f>
        <v>454217</v>
      </c>
      <c r="D14" s="172">
        <f>'A-CP'!D14</f>
        <v>0.10278577029303711</v>
      </c>
      <c r="E14" s="171">
        <f>'A-CP'!E14</f>
        <v>26205215384.441788</v>
      </c>
      <c r="F14" s="172">
        <f>'A-CP'!F14</f>
        <v>0.34071692240664869</v>
      </c>
    </row>
    <row r="15" spans="1:6" x14ac:dyDescent="0.2">
      <c r="B15" s="170" t="s">
        <v>312</v>
      </c>
      <c r="C15" s="171">
        <f>'A-CP'!C15</f>
        <v>4419065</v>
      </c>
      <c r="D15" s="172">
        <f>'A-CP'!D15</f>
        <v>1</v>
      </c>
      <c r="E15" s="171">
        <f>'A-CP'!E15</f>
        <v>76911986640.820938</v>
      </c>
      <c r="F15" s="172">
        <f>'A-CP'!F15</f>
        <v>1</v>
      </c>
    </row>
    <row r="18" spans="2:6" x14ac:dyDescent="0.2">
      <c r="B18" s="174" t="s">
        <v>328</v>
      </c>
    </row>
    <row r="19" spans="2:6" ht="38.25" x14ac:dyDescent="0.2">
      <c r="B19" s="170"/>
      <c r="C19" s="173" t="s">
        <v>313</v>
      </c>
      <c r="D19" s="173" t="s">
        <v>314</v>
      </c>
      <c r="E19" s="173" t="s">
        <v>365</v>
      </c>
      <c r="F19" s="173" t="s">
        <v>315</v>
      </c>
    </row>
    <row r="20" spans="2:6" x14ac:dyDescent="0.2">
      <c r="B20" s="170" t="s">
        <v>318</v>
      </c>
      <c r="C20" s="171">
        <f>'A-CP'!C20</f>
        <v>1678359</v>
      </c>
      <c r="D20" s="172">
        <f>'A-CP'!D20</f>
        <v>0.37979971333308893</v>
      </c>
      <c r="E20" s="171">
        <f>'A-CP'!E20</f>
        <v>672643446.78768981</v>
      </c>
      <c r="F20" s="172">
        <f>'A-CP'!F20</f>
        <v>8.7456256973010137E-3</v>
      </c>
    </row>
    <row r="21" spans="2:6" x14ac:dyDescent="0.2">
      <c r="B21" s="170" t="s">
        <v>319</v>
      </c>
      <c r="C21" s="171">
        <f>'A-CP'!C21</f>
        <v>635929</v>
      </c>
      <c r="D21" s="172">
        <f>'A-CP'!D21</f>
        <v>0.14390574840927925</v>
      </c>
      <c r="E21" s="171">
        <f>'A-CP'!E21</f>
        <v>670930714.43204308</v>
      </c>
      <c r="F21" s="172">
        <f>'A-CP'!F21</f>
        <v>8.7233569661126272E-3</v>
      </c>
    </row>
    <row r="22" spans="2:6" x14ac:dyDescent="0.2">
      <c r="B22" s="170" t="s">
        <v>320</v>
      </c>
      <c r="C22" s="171">
        <f>'A-CP'!C22</f>
        <v>1578085</v>
      </c>
      <c r="D22" s="172">
        <f>'A-CP'!D22</f>
        <v>0.35710826676949381</v>
      </c>
      <c r="E22" s="171">
        <f>'A-CP'!E22</f>
        <v>8024410807.5130625</v>
      </c>
      <c r="F22" s="172">
        <f>'A-CP'!F22</f>
        <v>0.10433238248143822</v>
      </c>
    </row>
    <row r="23" spans="2:6" x14ac:dyDescent="0.2">
      <c r="B23" s="170" t="s">
        <v>321</v>
      </c>
      <c r="C23" s="171">
        <f>'A-CP'!C23</f>
        <v>276491</v>
      </c>
      <c r="D23" s="172">
        <f>'A-CP'!D23</f>
        <v>6.2567746216055611E-2</v>
      </c>
      <c r="E23" s="171">
        <f>'A-CP'!E23</f>
        <v>6712771936.2787514</v>
      </c>
      <c r="F23" s="172">
        <f>'A-CP'!F23</f>
        <v>8.727861845143442E-2</v>
      </c>
    </row>
    <row r="24" spans="2:6" x14ac:dyDescent="0.2">
      <c r="B24" s="170" t="s">
        <v>322</v>
      </c>
      <c r="C24" s="171">
        <f>'A-CP'!C24</f>
        <v>114262</v>
      </c>
      <c r="D24" s="172">
        <f>'A-CP'!D24</f>
        <v>2.5856595036145649E-2</v>
      </c>
      <c r="E24" s="171">
        <f>'A-CP'!E24</f>
        <v>6229000875.0717192</v>
      </c>
      <c r="F24" s="172">
        <f>'A-CP'!F24</f>
        <v>8.0988687813281321E-2</v>
      </c>
    </row>
    <row r="25" spans="2:6" x14ac:dyDescent="0.2">
      <c r="B25" s="170" t="s">
        <v>323</v>
      </c>
      <c r="C25" s="171">
        <f>'A-CP'!C25</f>
        <v>116391</v>
      </c>
      <c r="D25" s="172">
        <f>'A-CP'!D25</f>
        <v>2.6338371049448004E-2</v>
      </c>
      <c r="E25" s="171">
        <f>'A-CP'!E25</f>
        <v>17021345277.032278</v>
      </c>
      <c r="F25" s="172">
        <f>'A-CP'!F25</f>
        <v>0.22130939559191593</v>
      </c>
    </row>
    <row r="26" spans="2:6" x14ac:dyDescent="0.2">
      <c r="B26" s="170" t="s">
        <v>324</v>
      </c>
      <c r="C26" s="171">
        <f>'A-CP'!C26</f>
        <v>9966</v>
      </c>
      <c r="D26" s="172">
        <f>'A-CP'!D26</f>
        <v>2.2552276883848307E-3</v>
      </c>
      <c r="E26" s="171">
        <f>'A-CP'!E26</f>
        <v>5281321823.5997667</v>
      </c>
      <c r="F26" s="172">
        <f>'A-CP'!F26</f>
        <v>6.8667083693107742E-2</v>
      </c>
    </row>
    <row r="27" spans="2:6" x14ac:dyDescent="0.2">
      <c r="B27" s="170" t="s">
        <v>325</v>
      </c>
      <c r="C27" s="171">
        <f>'A-CP'!C27</f>
        <v>4780</v>
      </c>
      <c r="D27" s="172">
        <f>'A-CP'!D27</f>
        <v>1.0816765352678597E-3</v>
      </c>
      <c r="E27" s="171">
        <f>'A-CP'!E27</f>
        <v>4969931043.5964003</v>
      </c>
      <c r="F27" s="172">
        <f>'A-CP'!F27</f>
        <v>6.4618419842288097E-2</v>
      </c>
    </row>
    <row r="28" spans="2:6" x14ac:dyDescent="0.2">
      <c r="B28" s="170" t="s">
        <v>326</v>
      </c>
      <c r="C28" s="171">
        <f>'A-CP'!C28</f>
        <v>2786</v>
      </c>
      <c r="D28" s="172">
        <f>'A-CP'!D28</f>
        <v>6.3044996386114167E-4</v>
      </c>
      <c r="E28" s="171">
        <f>'A-CP'!E28</f>
        <v>6295703008.8829813</v>
      </c>
      <c r="F28" s="172">
        <f>'A-CP'!F28</f>
        <v>8.185594058785374E-2</v>
      </c>
    </row>
    <row r="29" spans="2:6" x14ac:dyDescent="0.2">
      <c r="B29" s="170" t="s">
        <v>327</v>
      </c>
      <c r="C29" s="171">
        <f>'A-CP'!C29</f>
        <v>2016</v>
      </c>
      <c r="D29" s="172">
        <f>'A-CP'!D29</f>
        <v>4.562049989748965E-4</v>
      </c>
      <c r="E29" s="171">
        <f>'A-CP'!E29</f>
        <v>21033927706.626244</v>
      </c>
      <c r="F29" s="172">
        <f>'A-CP'!F29</f>
        <v>0.27348048887526721</v>
      </c>
    </row>
    <row r="30" spans="2:6" x14ac:dyDescent="0.2">
      <c r="B30" s="170" t="s">
        <v>312</v>
      </c>
      <c r="C30" s="171">
        <f>'A-CP'!C30</f>
        <v>4419065</v>
      </c>
      <c r="D30" s="172">
        <f>'A-CP'!D30</f>
        <v>1</v>
      </c>
      <c r="E30" s="171">
        <f>'A-CP'!E30</f>
        <v>76911986639.820908</v>
      </c>
      <c r="F30" s="172">
        <f>'A-CP'!F30</f>
        <v>1</v>
      </c>
    </row>
    <row r="33" spans="2:6" x14ac:dyDescent="0.2">
      <c r="B33" s="174" t="s">
        <v>363</v>
      </c>
    </row>
    <row r="34" spans="2:6" ht="38.25" x14ac:dyDescent="0.2">
      <c r="B34" s="170"/>
      <c r="C34" s="173" t="s">
        <v>313</v>
      </c>
      <c r="D34" s="173" t="s">
        <v>314</v>
      </c>
      <c r="E34" s="173" t="s">
        <v>365</v>
      </c>
      <c r="F34" s="173" t="s">
        <v>315</v>
      </c>
    </row>
    <row r="35" spans="2:6" x14ac:dyDescent="0.2">
      <c r="B35" s="170" t="s">
        <v>352</v>
      </c>
      <c r="C35" s="171">
        <f>'A-CP'!C35</f>
        <v>587111</v>
      </c>
      <c r="D35" s="172">
        <f>'A-CP'!D35</f>
        <v>0.13285864770036196</v>
      </c>
      <c r="E35" s="171">
        <f>'A-CP'!E35</f>
        <v>939162491.85660756</v>
      </c>
      <c r="F35" s="172">
        <f>'A-CP'!F35</f>
        <v>1.2210872880961055E-2</v>
      </c>
    </row>
    <row r="36" spans="2:6" x14ac:dyDescent="0.2">
      <c r="B36" s="170" t="s">
        <v>353</v>
      </c>
      <c r="C36" s="171">
        <f>'A-CP'!C36</f>
        <v>286396</v>
      </c>
      <c r="D36" s="172">
        <f>'A-CP'!D36</f>
        <v>6.4809184748357396E-2</v>
      </c>
      <c r="E36" s="171">
        <f>'A-CP'!E36</f>
        <v>24667841885.335384</v>
      </c>
      <c r="F36" s="172">
        <f>'A-CP'!F36</f>
        <v>0.32072818508116796</v>
      </c>
    </row>
    <row r="37" spans="2:6" x14ac:dyDescent="0.2">
      <c r="B37" s="170" t="s">
        <v>354</v>
      </c>
      <c r="C37" s="171">
        <f>'A-CP'!C37</f>
        <v>967287</v>
      </c>
      <c r="D37" s="172">
        <f>'A-CP'!D37</f>
        <v>0.2188895162211916</v>
      </c>
      <c r="E37" s="171">
        <f>'A-CP'!E37</f>
        <v>38286779101.088158</v>
      </c>
      <c r="F37" s="172">
        <f>'A-CP'!F37</f>
        <v>0.49779989797144109</v>
      </c>
    </row>
    <row r="38" spans="2:6" x14ac:dyDescent="0.2">
      <c r="B38" s="170" t="s">
        <v>355</v>
      </c>
      <c r="C38" s="171">
        <f>'A-CP'!C38</f>
        <v>681727</v>
      </c>
      <c r="D38" s="172">
        <f>'A-CP'!D38</f>
        <v>0.15426951176323497</v>
      </c>
      <c r="E38" s="171">
        <f>'A-CP'!E38</f>
        <v>7225588777.41782</v>
      </c>
      <c r="F38" s="172">
        <f>'A-CP'!F38</f>
        <v>9.3946198678278275E-2</v>
      </c>
    </row>
    <row r="39" spans="2:6" x14ac:dyDescent="0.2">
      <c r="B39" s="170" t="s">
        <v>356</v>
      </c>
      <c r="C39" s="171">
        <f>'A-CP'!C39</f>
        <v>795879</v>
      </c>
      <c r="D39" s="172">
        <f>'A-CP'!D39</f>
        <v>0.18010122050705296</v>
      </c>
      <c r="E39" s="171">
        <f>'A-CP'!E39</f>
        <v>2818247450.2162161</v>
      </c>
      <c r="F39" s="172">
        <f>'A-CP'!F39</f>
        <v>3.664249973788037E-2</v>
      </c>
    </row>
    <row r="40" spans="2:6" x14ac:dyDescent="0.2">
      <c r="B40" s="170" t="s">
        <v>357</v>
      </c>
      <c r="C40" s="171">
        <f>'A-CP'!C40</f>
        <v>451732</v>
      </c>
      <c r="D40" s="172">
        <f>'A-CP'!D40</f>
        <v>0.10222343414274286</v>
      </c>
      <c r="E40" s="171">
        <f>'A-CP'!E40</f>
        <v>1591364875.9376481</v>
      </c>
      <c r="F40" s="172">
        <f>'A-CP'!F40</f>
        <v>2.0690726445949104E-2</v>
      </c>
    </row>
    <row r="41" spans="2:6" x14ac:dyDescent="0.2">
      <c r="B41" s="170" t="s">
        <v>358</v>
      </c>
      <c r="C41" s="171">
        <f>'A-CP'!C41</f>
        <v>235980</v>
      </c>
      <c r="D41" s="172">
        <f>'A-CP'!D41</f>
        <v>5.3400436517679645E-2</v>
      </c>
      <c r="E41" s="171">
        <f>'A-CP'!E41</f>
        <v>580407651.04411507</v>
      </c>
      <c r="F41" s="172">
        <f>'A-CP'!F41</f>
        <v>7.5463874542372406E-3</v>
      </c>
    </row>
    <row r="42" spans="2:6" x14ac:dyDescent="0.2">
      <c r="B42" s="170" t="s">
        <v>359</v>
      </c>
      <c r="C42" s="171">
        <f>'A-CP'!C42</f>
        <v>339901</v>
      </c>
      <c r="D42" s="172">
        <f>'A-CP'!D42</f>
        <v>7.6916949626221837E-2</v>
      </c>
      <c r="E42" s="171">
        <f>'A-CP'!E42</f>
        <v>493747197.32007176</v>
      </c>
      <c r="F42" s="172">
        <f>'A-CP'!F42</f>
        <v>6.4196391083373022E-3</v>
      </c>
    </row>
    <row r="43" spans="2:6" x14ac:dyDescent="0.2">
      <c r="B43" s="170" t="s">
        <v>360</v>
      </c>
      <c r="C43" s="171">
        <f>'A-CP'!C43</f>
        <v>30188</v>
      </c>
      <c r="D43" s="172">
        <f>'A-CP'!D43</f>
        <v>6.8313093380613322E-3</v>
      </c>
      <c r="E43" s="171">
        <f>'A-CP'!E43</f>
        <v>236029745.41508168</v>
      </c>
      <c r="F43" s="172">
        <f>'A-CP'!F43</f>
        <v>3.0688291348726607E-3</v>
      </c>
    </row>
    <row r="44" spans="2:6" x14ac:dyDescent="0.2">
      <c r="B44" s="170" t="s">
        <v>361</v>
      </c>
      <c r="C44" s="171">
        <f>'A-CP'!C44</f>
        <v>42813</v>
      </c>
      <c r="D44" s="172">
        <f>'A-CP'!D44</f>
        <v>9.6882485322121303E-3</v>
      </c>
      <c r="E44" s="171">
        <f>'A-CP'!E44</f>
        <v>72770794.559960395</v>
      </c>
      <c r="F44" s="172">
        <f>'A-CP'!F44</f>
        <v>9.4615674020537342E-4</v>
      </c>
    </row>
    <row r="45" spans="2:6" x14ac:dyDescent="0.2">
      <c r="B45" s="170" t="s">
        <v>362</v>
      </c>
      <c r="C45" s="171">
        <f>'A-CP'!C45</f>
        <v>51</v>
      </c>
      <c r="D45" s="172">
        <f>'A-CP'!D45</f>
        <v>1.1540902883302229E-5</v>
      </c>
      <c r="E45" s="171">
        <f>'A-CP'!E45</f>
        <v>46667.630000000005</v>
      </c>
      <c r="F45" s="172">
        <f>'A-CP'!F45</f>
        <v>6.0676666980087406E-7</v>
      </c>
    </row>
    <row r="46" spans="2:6" x14ac:dyDescent="0.2">
      <c r="B46" s="170" t="s">
        <v>312</v>
      </c>
      <c r="C46" s="171">
        <f>'A-CP'!C46</f>
        <v>4419065</v>
      </c>
      <c r="D46" s="172">
        <f>'A-CP'!D46</f>
        <v>1</v>
      </c>
      <c r="E46" s="171">
        <f>'A-CP'!E46</f>
        <v>76911986637.821045</v>
      </c>
      <c r="F46" s="172">
        <f>'A-CP'!F46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2"/>
    </row>
    <row r="2" spans="1:10" x14ac:dyDescent="0.2">
      <c r="A2" s="6" t="s">
        <v>286</v>
      </c>
    </row>
    <row r="3" spans="1:10" x14ac:dyDescent="0.2">
      <c r="B3" s="76">
        <f>BS!B3</f>
        <v>46203</v>
      </c>
    </row>
    <row r="4" spans="1:10" ht="13.5" thickBot="1" x14ac:dyDescent="0.25"/>
    <row r="5" spans="1:10" x14ac:dyDescent="0.2">
      <c r="A5" s="180" t="s">
        <v>0</v>
      </c>
      <c r="B5" s="178" t="s">
        <v>283</v>
      </c>
      <c r="C5" s="182" t="s">
        <v>47</v>
      </c>
      <c r="D5" s="183"/>
      <c r="E5" s="183"/>
      <c r="F5" s="183"/>
      <c r="G5" s="183"/>
      <c r="H5" s="183"/>
      <c r="I5" s="183"/>
      <c r="J5" s="184"/>
    </row>
    <row r="6" spans="1:10" s="11" customFormat="1" ht="55.5" x14ac:dyDescent="0.2">
      <c r="A6" s="181"/>
      <c r="B6" s="179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0.39770066659691694</v>
      </c>
      <c r="D7" s="31">
        <f>BS!D7</f>
        <v>0.3810558438634053</v>
      </c>
      <c r="E7" s="31">
        <f>BS!E7</f>
        <v>0.40293171113016107</v>
      </c>
      <c r="F7" s="31">
        <f>BS!F7</f>
        <v>0.41468833086332579</v>
      </c>
      <c r="G7" s="31">
        <f>BS!G7</f>
        <v>0.42459060976023427</v>
      </c>
      <c r="H7" s="31">
        <f>BS!H7</f>
        <v>0.38252477539289981</v>
      </c>
      <c r="I7" s="31">
        <f>BS!I7</f>
        <v>0.45515826544739746</v>
      </c>
      <c r="J7" s="32">
        <f>BS!J7</f>
        <v>0.36908971218497749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0.35281320881133227</v>
      </c>
      <c r="D8" s="34">
        <f>BS!D8</f>
        <v>0.36903683303240836</v>
      </c>
      <c r="E8" s="34">
        <f>BS!E8</f>
        <v>0.35479914585456523</v>
      </c>
      <c r="F8" s="34">
        <f>BS!F8</f>
        <v>0.35652096617119894</v>
      </c>
      <c r="G8" s="34">
        <f>BS!G8</f>
        <v>0.33488250177312573</v>
      </c>
      <c r="H8" s="34">
        <f>BS!H8</f>
        <v>0.32705978695192323</v>
      </c>
      <c r="I8" s="34">
        <f>BS!I8</f>
        <v>0.34056697366794902</v>
      </c>
      <c r="J8" s="35">
        <f>BS!J8</f>
        <v>0.34195121801860046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5.6320289180537379E-2</v>
      </c>
      <c r="D9" s="31">
        <f>BS!D9</f>
        <v>5.9840769380942696E-2</v>
      </c>
      <c r="E9" s="31">
        <f>BS!E9</f>
        <v>5.9709977088862116E-2</v>
      </c>
      <c r="F9" s="31">
        <f>BS!F9</f>
        <v>6.6061131269129145E-2</v>
      </c>
      <c r="G9" s="31">
        <f>BS!G9</f>
        <v>7.3136106781543725E-2</v>
      </c>
      <c r="H9" s="31">
        <f>BS!H9</f>
        <v>7.5583411398356143E-2</v>
      </c>
      <c r="I9" s="31">
        <f>BS!I9</f>
        <v>7.1357742795344029E-2</v>
      </c>
      <c r="J9" s="32">
        <f>BS!J9</f>
        <v>3.7780549008647552E-2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5.4297759222141043E-2</v>
      </c>
      <c r="D10" s="34">
        <f>BS!D10</f>
        <v>4.8052327670211691E-2</v>
      </c>
      <c r="E10" s="34">
        <f>BS!E10</f>
        <v>5.0237796618922165E-2</v>
      </c>
      <c r="F10" s="34">
        <f>BS!F10</f>
        <v>5.2839453050225492E-2</v>
      </c>
      <c r="G10" s="34">
        <f>BS!G10</f>
        <v>5.5268106387716308E-2</v>
      </c>
      <c r="H10" s="34">
        <f>BS!H10</f>
        <v>7.0580638729717315E-2</v>
      </c>
      <c r="I10" s="34">
        <f>BS!I10</f>
        <v>4.4141066513945164E-2</v>
      </c>
      <c r="J10" s="35">
        <f>BS!J10</f>
        <v>7.6503535706224257E-2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3.6898408620823706E-2</v>
      </c>
      <c r="D11" s="31">
        <f>BS!D11</f>
        <v>4.4233034375427999E-2</v>
      </c>
      <c r="E11" s="31">
        <f>BS!E11</f>
        <v>3.8180800041132085E-2</v>
      </c>
      <c r="F11" s="31">
        <f>BS!F11</f>
        <v>2.7093271348349698E-2</v>
      </c>
      <c r="G11" s="31">
        <f>BS!G11</f>
        <v>3.0639250213303104E-2</v>
      </c>
      <c r="H11" s="31">
        <f>BS!H11</f>
        <v>2.6995641082480655E-2</v>
      </c>
      <c r="I11" s="31">
        <f>BS!I11</f>
        <v>3.3286923581599862E-2</v>
      </c>
      <c r="J11" s="32">
        <f>BS!J11</f>
        <v>2.988442844362979E-2</v>
      </c>
    </row>
    <row r="12" spans="1:10" x14ac:dyDescent="0.2">
      <c r="A12" s="55">
        <f t="shared" si="0"/>
        <v>6</v>
      </c>
      <c r="B12" s="15" t="str">
        <f t="shared" si="1"/>
        <v>ProCredit Bank</v>
      </c>
      <c r="C12" s="33">
        <f>BS!C12</f>
        <v>2.0348778943409706E-2</v>
      </c>
      <c r="D12" s="34">
        <f>BS!D12</f>
        <v>1.9686616124858655E-2</v>
      </c>
      <c r="E12" s="34">
        <f>BS!E12</f>
        <v>2.0462160864893178E-2</v>
      </c>
      <c r="F12" s="34">
        <f>BS!F12</f>
        <v>2.0422217066569822E-2</v>
      </c>
      <c r="G12" s="34">
        <f>BS!G12</f>
        <v>2.2379054145096999E-2</v>
      </c>
      <c r="H12" s="34">
        <f>BS!H12</f>
        <v>2.9868061684786663E-2</v>
      </c>
      <c r="I12" s="34">
        <f>BS!I12</f>
        <v>1.6937074748878574E-2</v>
      </c>
      <c r="J12" s="35">
        <f>BS!J12</f>
        <v>1.9728641805095603E-2</v>
      </c>
    </row>
    <row r="13" spans="1:10" x14ac:dyDescent="0.2">
      <c r="A13" s="54">
        <f t="shared" si="0"/>
        <v>7</v>
      </c>
      <c r="B13" s="12" t="str">
        <f t="shared" si="1"/>
        <v>Tera bank</v>
      </c>
      <c r="C13" s="30">
        <f>BS!C13</f>
        <v>2.0002579833408321E-2</v>
      </c>
      <c r="D13" s="31">
        <f>BS!D13</f>
        <v>2.2181041537413859E-2</v>
      </c>
      <c r="E13" s="31">
        <f>BS!E13</f>
        <v>2.0236763203631814E-2</v>
      </c>
      <c r="F13" s="31">
        <f>BS!F13</f>
        <v>1.8286151382337253E-2</v>
      </c>
      <c r="G13" s="31">
        <f>BS!G13</f>
        <v>1.8935250680806127E-2</v>
      </c>
      <c r="H13" s="31">
        <f>BS!H13</f>
        <v>2.3357011339927965E-2</v>
      </c>
      <c r="I13" s="31">
        <f>BS!I13</f>
        <v>1.5722123938120638E-2</v>
      </c>
      <c r="J13" s="32">
        <f>BS!J13</f>
        <v>1.8721725056338435E-2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1.7426301363259959E-2</v>
      </c>
      <c r="D14" s="34">
        <f>BS!D14</f>
        <v>1.5482417787244327E-2</v>
      </c>
      <c r="E14" s="34">
        <f>BS!E14</f>
        <v>1.5349801363874349E-2</v>
      </c>
      <c r="F14" s="34">
        <f>BS!F14</f>
        <v>1.8054330781116925E-2</v>
      </c>
      <c r="G14" s="34">
        <f>BS!G14</f>
        <v>1.9498119555468884E-2</v>
      </c>
      <c r="H14" s="34">
        <f>BS!H14</f>
        <v>2.8992775204651006E-2</v>
      </c>
      <c r="I14" s="34">
        <f>BS!I14</f>
        <v>1.2598711303680827E-2</v>
      </c>
      <c r="J14" s="35">
        <f>BS!J14</f>
        <v>2.8783621555849907E-2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1.0104151444696837E-2</v>
      </c>
      <c r="D15" s="31">
        <f>BS!D15</f>
        <v>1.2943739599036032E-2</v>
      </c>
      <c r="E15" s="31">
        <f>BS!E15</f>
        <v>9.0026988340414713E-3</v>
      </c>
      <c r="F15" s="31">
        <f>BS!F15</f>
        <v>4.706079561246676E-3</v>
      </c>
      <c r="G15" s="31">
        <f>BS!G15</f>
        <v>3.3767805308879545E-3</v>
      </c>
      <c r="H15" s="31">
        <f>BS!H15</f>
        <v>4.0198657644101802E-3</v>
      </c>
      <c r="I15" s="31">
        <f>BS!I15</f>
        <v>2.9094747400614622E-3</v>
      </c>
      <c r="J15" s="32">
        <f>BS!J15</f>
        <v>1.6128495224895272E-2</v>
      </c>
    </row>
    <row r="16" spans="1:10" x14ac:dyDescent="0.2">
      <c r="A16" s="55">
        <f t="shared" si="0"/>
        <v>10</v>
      </c>
      <c r="B16" s="15" t="str">
        <f t="shared" si="1"/>
        <v>IS Bank</v>
      </c>
      <c r="C16" s="33">
        <f>BS!C16</f>
        <v>6.3824273789364807E-3</v>
      </c>
      <c r="D16" s="34">
        <f>BS!D16</f>
        <v>4.4344814359549341E-3</v>
      </c>
      <c r="E16" s="34">
        <f>BS!E16</f>
        <v>5.7872669080085972E-3</v>
      </c>
      <c r="F16" s="34">
        <f>BS!F16</f>
        <v>5.1657282512201502E-3</v>
      </c>
      <c r="G16" s="34">
        <f>BS!G16</f>
        <v>3.4969777382726696E-3</v>
      </c>
      <c r="H16" s="34">
        <f>BS!H16</f>
        <v>7.9005248706913202E-3</v>
      </c>
      <c r="I16" s="34">
        <f>BS!I16</f>
        <v>2.970860786773472E-4</v>
      </c>
      <c r="J16" s="35">
        <f>BS!J16</f>
        <v>9.6376298695411734E-3</v>
      </c>
    </row>
    <row r="17" spans="1:26" x14ac:dyDescent="0.2">
      <c r="A17" s="54">
        <f t="shared" si="0"/>
        <v>11</v>
      </c>
      <c r="B17" s="12" t="str">
        <f t="shared" si="1"/>
        <v>Microbank Crystal</v>
      </c>
      <c r="C17" s="30">
        <f>BS!C17</f>
        <v>6.1388742887580486E-3</v>
      </c>
      <c r="D17" s="31">
        <f>BS!D17</f>
        <v>7.9121495016509606E-3</v>
      </c>
      <c r="E17" s="31">
        <f>BS!E17</f>
        <v>6.0493199580027969E-3</v>
      </c>
      <c r="F17" s="31">
        <f>BS!F17</f>
        <v>6.3421965413134902E-4</v>
      </c>
      <c r="G17" s="31">
        <f>BS!G17</f>
        <v>7.2590657587603741E-4</v>
      </c>
      <c r="H17" s="31">
        <f>BS!H17</f>
        <v>1.2103415643275422E-5</v>
      </c>
      <c r="I17" s="31">
        <f>BS!I17</f>
        <v>1.2446004175306984E-3</v>
      </c>
      <c r="J17" s="32">
        <f>BS!J17</f>
        <v>6.6286875304974674E-3</v>
      </c>
    </row>
    <row r="18" spans="1:26" x14ac:dyDescent="0.2">
      <c r="A18" s="55">
        <f t="shared" si="0"/>
        <v>12</v>
      </c>
      <c r="B18" s="15" t="str">
        <f t="shared" si="1"/>
        <v>Pasha Bank</v>
      </c>
      <c r="C18" s="33">
        <f>BS!C18</f>
        <v>5.871548810234252E-3</v>
      </c>
      <c r="D18" s="34">
        <f>BS!D18</f>
        <v>5.4480201137464147E-3</v>
      </c>
      <c r="E18" s="34">
        <f>BS!E18</f>
        <v>5.4326818467264285E-3</v>
      </c>
      <c r="F18" s="34">
        <f>BS!F18</f>
        <v>5.8780131323544838E-3</v>
      </c>
      <c r="G18" s="34">
        <f>BS!G18</f>
        <v>4.2164044649206193E-3</v>
      </c>
      <c r="H18" s="34">
        <f>BS!H18</f>
        <v>7.1703993025298476E-3</v>
      </c>
      <c r="I18" s="34">
        <f>BS!I18</f>
        <v>2.0698478006885425E-3</v>
      </c>
      <c r="J18" s="35">
        <f>BS!J18</f>
        <v>8.2719112267539089E-3</v>
      </c>
    </row>
    <row r="19" spans="1:26" x14ac:dyDescent="0.2">
      <c r="A19" s="54">
        <f t="shared" si="0"/>
        <v>13</v>
      </c>
      <c r="B19" s="12" t="str">
        <f t="shared" si="1"/>
        <v>Ziraat Bank</v>
      </c>
      <c r="C19" s="30">
        <f>BS!C19</f>
        <v>4.6113400165032417E-3</v>
      </c>
      <c r="D19" s="31">
        <f>BS!D19</f>
        <v>3.55881967774169E-3</v>
      </c>
      <c r="E19" s="31">
        <f>BS!E19</f>
        <v>3.6344249615493768E-3</v>
      </c>
      <c r="F19" s="31">
        <f>BS!F19</f>
        <v>4.4543229193091619E-3</v>
      </c>
      <c r="G19" s="31">
        <f>BS!G19</f>
        <v>3.3281991822323685E-3</v>
      </c>
      <c r="H19" s="31">
        <f>BS!H19</f>
        <v>5.9424869637081466E-3</v>
      </c>
      <c r="I19" s="31">
        <f>BS!I19</f>
        <v>1.4284948265913526E-3</v>
      </c>
      <c r="J19" s="32">
        <f>BS!J19</f>
        <v>9.9545314315519478E-3</v>
      </c>
    </row>
    <row r="20" spans="1:26" x14ac:dyDescent="0.2">
      <c r="A20" s="55">
        <f t="shared" si="0"/>
        <v>14</v>
      </c>
      <c r="B20" s="15" t="str">
        <f t="shared" si="1"/>
        <v>VTB Bank Georgia</v>
      </c>
      <c r="C20" s="33">
        <f>BS!C20</f>
        <v>3.8222160884140936E-3</v>
      </c>
      <c r="D20" s="34">
        <f>BS!D20</f>
        <v>2.0369935891743586E-3</v>
      </c>
      <c r="E20" s="34">
        <f>BS!E20</f>
        <v>1.7701806344306494E-3</v>
      </c>
      <c r="F20" s="34">
        <f>BS!F20</f>
        <v>1.7797527768055604E-4</v>
      </c>
      <c r="G20" s="34">
        <f>BS!G20</f>
        <v>1.9941379364747986E-4</v>
      </c>
      <c r="H20" s="34">
        <f>BS!H20</f>
        <v>3.5339907053273992E-4</v>
      </c>
      <c r="I20" s="34">
        <f>BS!I20</f>
        <v>8.7518499152248788E-5</v>
      </c>
      <c r="J20" s="35">
        <f>BS!J20</f>
        <v>1.5045728474267462E-2</v>
      </c>
    </row>
    <row r="21" spans="1:26" x14ac:dyDescent="0.2">
      <c r="A21" s="54">
        <f t="shared" si="0"/>
        <v>15</v>
      </c>
      <c r="B21" s="12" t="str">
        <f t="shared" si="1"/>
        <v>Silk Bank</v>
      </c>
      <c r="C21" s="30">
        <f>BS!C21</f>
        <v>2.1125759809661948E-3</v>
      </c>
      <c r="D21" s="31">
        <f>BS!D21</f>
        <v>1.9056465779189846E-3</v>
      </c>
      <c r="E21" s="31">
        <f>BS!E21</f>
        <v>1.8472112701592674E-3</v>
      </c>
      <c r="F21" s="31">
        <f>BS!F21</f>
        <v>2.019850546389969E-3</v>
      </c>
      <c r="G21" s="31">
        <f>BS!G21</f>
        <v>2.1570290512698902E-3</v>
      </c>
      <c r="H21" s="31">
        <f>BS!H21</f>
        <v>2.7839269292516382E-3</v>
      </c>
      <c r="I21" s="31">
        <f>BS!I21</f>
        <v>1.7014860013491392E-3</v>
      </c>
      <c r="J21" s="32">
        <f>BS!J21</f>
        <v>3.5639759172173741E-3</v>
      </c>
    </row>
    <row r="22" spans="1:26" s="77" customFormat="1" x14ac:dyDescent="0.2">
      <c r="A22" s="55">
        <f t="shared" si="0"/>
        <v>16</v>
      </c>
      <c r="B22" s="15" t="str">
        <f t="shared" si="1"/>
        <v>PaveBank</v>
      </c>
      <c r="C22" s="33">
        <f>BS!C22</f>
        <v>1.987120021465913E-3</v>
      </c>
      <c r="D22" s="34">
        <f>BS!D22</f>
        <v>0</v>
      </c>
      <c r="E22" s="34">
        <f>BS!E22</f>
        <v>2.1081131718398995E-3</v>
      </c>
      <c r="F22" s="34">
        <f>BS!F22</f>
        <v>2.3960616253540542E-3</v>
      </c>
      <c r="G22" s="34">
        <f>BS!G22</f>
        <v>2.7424452335664128E-3</v>
      </c>
      <c r="H22" s="34">
        <f>BS!H22</f>
        <v>6.5164751473210337E-3</v>
      </c>
      <c r="I22" s="34">
        <f>BS!I22</f>
        <v>0</v>
      </c>
      <c r="J22" s="35">
        <f>BS!J22</f>
        <v>1.3253536188995647E-3</v>
      </c>
    </row>
    <row r="23" spans="1:26" x14ac:dyDescent="0.2">
      <c r="A23" s="54">
        <f t="shared" si="0"/>
        <v>17</v>
      </c>
      <c r="B23" s="12" t="str">
        <f t="shared" si="1"/>
        <v>Microbank MBC</v>
      </c>
      <c r="C23" s="30">
        <f>BS!C23</f>
        <v>1.854352108621143E-3</v>
      </c>
      <c r="D23" s="31">
        <f>BS!D23</f>
        <v>2.0388542844488274E-3</v>
      </c>
      <c r="E23" s="31">
        <f>BS!E23</f>
        <v>1.881308346002325E-3</v>
      </c>
      <c r="F23" s="31">
        <f>BS!F23</f>
        <v>1.3820136340352029E-4</v>
      </c>
      <c r="G23" s="31">
        <f>BS!G23</f>
        <v>1.5818065191209422E-4</v>
      </c>
      <c r="H23" s="31">
        <f>BS!H23</f>
        <v>0</v>
      </c>
      <c r="I23" s="31">
        <f>BS!I23</f>
        <v>2.7312456724719618E-4</v>
      </c>
      <c r="J23" s="32">
        <f>BS!J23</f>
        <v>1.7069162099779048E-3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1.1691280444954104E-3</v>
      </c>
      <c r="D24" s="34">
        <f>BS!D24</f>
        <v>1.5241144841555371E-4</v>
      </c>
      <c r="E24" s="34">
        <f>BS!E24</f>
        <v>4.8539413164124992E-4</v>
      </c>
      <c r="F24" s="34">
        <f>BS!F24</f>
        <v>3.8098216344873922E-4</v>
      </c>
      <c r="G24" s="34">
        <f>BS!G24</f>
        <v>1.8108264281320129E-4</v>
      </c>
      <c r="H24" s="34">
        <f>BS!H24</f>
        <v>1.8405020043425264E-4</v>
      </c>
      <c r="I24" s="34">
        <f>BS!I24</f>
        <v>1.7892623058564489E-4</v>
      </c>
      <c r="J24" s="35">
        <f>BS!J24</f>
        <v>4.9087788512819086E-3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1.3827324508249543E-4</v>
      </c>
      <c r="D25" s="31">
        <f>BS!D25</f>
        <v>0</v>
      </c>
      <c r="E25" s="31">
        <f>BS!E25</f>
        <v>9.3243771556672219E-5</v>
      </c>
      <c r="F25" s="31">
        <f>BS!F25</f>
        <v>8.2713573210858518E-5</v>
      </c>
      <c r="G25" s="31">
        <f>BS!G25</f>
        <v>8.8580837304532683E-5</v>
      </c>
      <c r="H25" s="31">
        <f>BS!H25</f>
        <v>1.5466655073651187E-4</v>
      </c>
      <c r="I25" s="31">
        <f>BS!I25</f>
        <v>4.0558841202211838E-5</v>
      </c>
      <c r="J25" s="32">
        <f>BS!J25</f>
        <v>3.8455986575490633E-4</v>
      </c>
    </row>
    <row r="26" spans="1:26" ht="13.5" thickBot="1" x14ac:dyDescent="0.25">
      <c r="A26" s="55"/>
      <c r="B26" s="19" t="s">
        <v>49</v>
      </c>
      <c r="C26" s="20">
        <f>SUM(C7:C25)</f>
        <v>1.0000000000000033</v>
      </c>
      <c r="D26" s="21">
        <f t="shared" ref="D26:J26" si="2">SUM(D7:D25)</f>
        <v>1.0000000000000009</v>
      </c>
      <c r="E26" s="21">
        <f t="shared" si="2"/>
        <v>1.0000000000000009</v>
      </c>
      <c r="F26" s="21">
        <f t="shared" si="2"/>
        <v>1.0000000000000027</v>
      </c>
      <c r="G26" s="21">
        <f t="shared" si="2"/>
        <v>0.99999999999999833</v>
      </c>
      <c r="H26" s="21">
        <f t="shared" si="2"/>
        <v>1.0000000000000018</v>
      </c>
      <c r="I26" s="21">
        <f t="shared" si="2"/>
        <v>1.0000000000000013</v>
      </c>
      <c r="J26" s="22">
        <f t="shared" si="2"/>
        <v>1.0000000000000022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1" t="s">
        <v>52</v>
      </c>
    </row>
    <row r="29" spans="1:26" x14ac:dyDescent="0.2">
      <c r="A29" s="180" t="s">
        <v>0</v>
      </c>
      <c r="B29" s="178" t="s">
        <v>283</v>
      </c>
      <c r="C29" s="182" t="s">
        <v>1</v>
      </c>
      <c r="D29" s="183"/>
      <c r="E29" s="183"/>
      <c r="F29" s="184"/>
      <c r="G29" s="78" t="s">
        <v>2</v>
      </c>
      <c r="H29" s="79"/>
      <c r="I29" s="79"/>
      <c r="J29" s="79"/>
      <c r="K29" s="79"/>
      <c r="L29" s="79"/>
      <c r="M29" s="79"/>
      <c r="N29" s="80"/>
      <c r="O29" s="182" t="s">
        <v>3</v>
      </c>
      <c r="P29" s="183"/>
      <c r="Q29" s="184"/>
      <c r="R29" s="182" t="s">
        <v>4</v>
      </c>
      <c r="S29" s="183"/>
      <c r="T29" s="184"/>
    </row>
    <row r="30" spans="1:26" ht="105" x14ac:dyDescent="0.2">
      <c r="A30" s="181"/>
      <c r="B30" s="179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6 months 2026</v>
      </c>
      <c r="S30" s="9" t="s">
        <v>79</v>
      </c>
      <c r="T30" s="10" t="s">
        <v>80</v>
      </c>
    </row>
    <row r="31" spans="1:26" x14ac:dyDescent="0.2">
      <c r="A31" s="118"/>
      <c r="B31" s="119" t="s">
        <v>263</v>
      </c>
      <c r="C31" s="120">
        <f>BS!C31</f>
        <v>112604708312.95399</v>
      </c>
      <c r="D31" s="121">
        <f>BS!D31</f>
        <v>13584267100.650181</v>
      </c>
      <c r="E31" s="121">
        <f>BS!E31</f>
        <v>77483249931.472</v>
      </c>
      <c r="F31" s="122">
        <f>BS!F31</f>
        <v>-1218480651.31634</v>
      </c>
      <c r="G31" s="120">
        <f>BS!G31</f>
        <v>95199109943.819199</v>
      </c>
      <c r="H31" s="121">
        <f>BS!H31</f>
        <v>75593141817.976379</v>
      </c>
      <c r="I31" s="121">
        <f>BS!I31</f>
        <v>7280252649.29877</v>
      </c>
      <c r="J31" s="121">
        <f>BS!J31</f>
        <v>66045215624.764</v>
      </c>
      <c r="K31" s="121">
        <f>BS!K31</f>
        <v>27794993872.486698</v>
      </c>
      <c r="L31" s="121">
        <f>BS!L31</f>
        <v>38250221752.277199</v>
      </c>
      <c r="M31" s="121">
        <f>BS!M31</f>
        <v>2910681668.7392001</v>
      </c>
      <c r="N31" s="122">
        <f>BS!N31</f>
        <v>17547684193.38903</v>
      </c>
      <c r="O31" s="120">
        <f>BS!O31</f>
        <v>17405598363.366402</v>
      </c>
      <c r="P31" s="121">
        <f>BS!P31</f>
        <v>1365986394.1199999</v>
      </c>
      <c r="Q31" s="122">
        <f>BS!Q31</f>
        <v>19691859565.536999</v>
      </c>
      <c r="R31" s="123">
        <f>BS!R31</f>
        <v>1878076332.0727401</v>
      </c>
      <c r="S31" s="124">
        <f>BS!S31</f>
        <v>3.4496326946543712E-2</v>
      </c>
      <c r="T31" s="125">
        <f>BS!T31</f>
        <v>0.22695892518419269</v>
      </c>
    </row>
    <row r="32" spans="1:26" x14ac:dyDescent="0.2">
      <c r="A32" s="55">
        <v>1</v>
      </c>
      <c r="B32" s="15" t="s">
        <v>148</v>
      </c>
      <c r="C32" s="27">
        <f>BS!C32</f>
        <v>44782967558.013199</v>
      </c>
      <c r="D32" s="28">
        <f>BS!D32</f>
        <v>5032578312.54879</v>
      </c>
      <c r="E32" s="28">
        <f>BS!E32</f>
        <v>29525445187.916203</v>
      </c>
      <c r="F32" s="29">
        <f>BS!F32</f>
        <v>-361427158.7827</v>
      </c>
      <c r="G32" s="27">
        <f>BS!G32</f>
        <v>38358740267.7314</v>
      </c>
      <c r="H32" s="28">
        <f>BS!H32</f>
        <v>31347593805.2113</v>
      </c>
      <c r="I32" s="28">
        <f>BS!I32</f>
        <v>2617927988.2965002</v>
      </c>
      <c r="J32" s="28">
        <f>BS!J32</f>
        <v>28042178373.8647</v>
      </c>
      <c r="K32" s="28">
        <f>BS!K32</f>
        <v>10632273788.120001</v>
      </c>
      <c r="L32" s="28">
        <f>BS!L32</f>
        <v>17409904585.744801</v>
      </c>
      <c r="M32" s="84"/>
      <c r="N32" s="29">
        <f>BS!N32</f>
        <v>6153649656.0573006</v>
      </c>
      <c r="O32" s="27">
        <f>BS!O32</f>
        <v>6424227290.3422203</v>
      </c>
      <c r="P32" s="28">
        <f>BS!P32</f>
        <v>27993660.18</v>
      </c>
      <c r="Q32" s="29">
        <f>BS!Q32</f>
        <v>7631490426.2987204</v>
      </c>
      <c r="R32" s="27">
        <f>BS!R32</f>
        <v>966568822.38347805</v>
      </c>
      <c r="S32" s="69">
        <f>BS!S32</f>
        <v>4.5283900501310669E-2</v>
      </c>
      <c r="T32" s="70">
        <f>BS!T32</f>
        <v>0.31340391260903239</v>
      </c>
    </row>
    <row r="33" spans="1:21" x14ac:dyDescent="0.2">
      <c r="A33" s="54">
        <v>2</v>
      </c>
      <c r="B33" s="12" t="s">
        <v>149</v>
      </c>
      <c r="C33" s="24">
        <f>BS!C33</f>
        <v>39728428467.157402</v>
      </c>
      <c r="D33" s="25">
        <f>BS!D33</f>
        <v>3819723509.8268995</v>
      </c>
      <c r="E33" s="25">
        <f>BS!E33</f>
        <v>28594173167.769001</v>
      </c>
      <c r="F33" s="26">
        <f>BS!F33</f>
        <v>-393402612.52079999</v>
      </c>
      <c r="G33" s="24">
        <f>BS!G33</f>
        <v>33776562894.1819</v>
      </c>
      <c r="H33" s="25">
        <f>BS!H33</f>
        <v>26950539956.861401</v>
      </c>
      <c r="I33" s="25">
        <f>BS!I33</f>
        <v>3599587058.8738899</v>
      </c>
      <c r="J33" s="25">
        <f>BS!J33</f>
        <v>22117387038.566502</v>
      </c>
      <c r="K33" s="25">
        <f>BS!K33</f>
        <v>9090624774.2655106</v>
      </c>
      <c r="L33" s="25">
        <f>BS!L33</f>
        <v>13026762264.301001</v>
      </c>
      <c r="M33" s="84"/>
      <c r="N33" s="26">
        <f>BS!N33</f>
        <v>6146425136.8127003</v>
      </c>
      <c r="O33" s="24">
        <f>BS!O33</f>
        <v>5951865560.6956997</v>
      </c>
      <c r="P33" s="25">
        <f>BS!P33</f>
        <v>21015907.690000001</v>
      </c>
      <c r="Q33" s="26">
        <f>BS!Q33</f>
        <v>7235449316.2467003</v>
      </c>
      <c r="R33" s="24">
        <f>BS!R33</f>
        <v>683867763.95799899</v>
      </c>
      <c r="S33" s="71">
        <f>BS!S33</f>
        <v>3.4774003670415859E-2</v>
      </c>
      <c r="T33" s="72">
        <f>BS!T33</f>
        <v>0.23523547215555823</v>
      </c>
    </row>
    <row r="34" spans="1:21" x14ac:dyDescent="0.2">
      <c r="A34" s="55">
        <v>3</v>
      </c>
      <c r="B34" s="15" t="s">
        <v>150</v>
      </c>
      <c r="C34" s="27">
        <f>BS!C34</f>
        <v>6341929735.27563</v>
      </c>
      <c r="D34" s="28">
        <f>BS!D34</f>
        <v>603269525.72732306</v>
      </c>
      <c r="E34" s="28">
        <f>BS!E34</f>
        <v>4636657290.0351601</v>
      </c>
      <c r="F34" s="29">
        <f>BS!F34</f>
        <v>-145750795.338512</v>
      </c>
      <c r="G34" s="27">
        <f>BS!G34</f>
        <v>5684336673.6255102</v>
      </c>
      <c r="H34" s="28">
        <f>BS!H34</f>
        <v>4993768464.6832333</v>
      </c>
      <c r="I34" s="28">
        <f>BS!I34</f>
        <v>113655629.054539</v>
      </c>
      <c r="J34" s="28">
        <f>BS!J34</f>
        <v>4830289942.3428202</v>
      </c>
      <c r="K34" s="28">
        <f>BS!K34</f>
        <v>2100840456.6789501</v>
      </c>
      <c r="L34" s="28">
        <f>BS!L34</f>
        <v>2729449485.6638699</v>
      </c>
      <c r="M34" s="84"/>
      <c r="N34" s="29">
        <f>BS!N34</f>
        <v>593010582.09927702</v>
      </c>
      <c r="O34" s="27">
        <f>BS!O34</f>
        <v>657593061.99199998</v>
      </c>
      <c r="P34" s="28">
        <f>BS!P34</f>
        <v>44490459.259999998</v>
      </c>
      <c r="Q34" s="29">
        <f>BS!Q34</f>
        <v>663733355.1013</v>
      </c>
      <c r="R34" s="27">
        <f>BS!R34</f>
        <v>52834638.864707999</v>
      </c>
      <c r="S34" s="69">
        <f>BS!S34</f>
        <v>1.7045124309730944E-2</v>
      </c>
      <c r="T34" s="70">
        <f>BS!T34</f>
        <v>0.14992454274478564</v>
      </c>
    </row>
    <row r="35" spans="1:21" x14ac:dyDescent="0.2">
      <c r="A35" s="54">
        <v>4</v>
      </c>
      <c r="B35" s="12" t="s">
        <v>153</v>
      </c>
      <c r="C35" s="24">
        <f>BS!C35</f>
        <v>6114183339.2561998</v>
      </c>
      <c r="D35" s="25">
        <f>BS!D35</f>
        <v>934795386.43799996</v>
      </c>
      <c r="E35" s="25">
        <f>BS!E35</f>
        <v>3723250514.6599998</v>
      </c>
      <c r="F35" s="26">
        <f>BS!F35</f>
        <v>-31714997.77</v>
      </c>
      <c r="G35" s="24">
        <f>BS!G35</f>
        <v>4782593523.6599998</v>
      </c>
      <c r="H35" s="25">
        <f>BS!H35</f>
        <v>3994300268.0100002</v>
      </c>
      <c r="I35" s="25">
        <f>BS!I35</f>
        <v>339708517.58466899</v>
      </c>
      <c r="J35" s="25">
        <f>BS!J35</f>
        <v>3650194003.5491199</v>
      </c>
      <c r="K35" s="25">
        <f>BS!K35</f>
        <v>1961788421.0086901</v>
      </c>
      <c r="L35" s="25">
        <f>BS!L35</f>
        <v>1688405582.5404201</v>
      </c>
      <c r="M35" s="84"/>
      <c r="N35" s="26">
        <f>BS!N35</f>
        <v>696729208.81000006</v>
      </c>
      <c r="O35" s="24">
        <f>BS!O35</f>
        <v>1331589815.8800001</v>
      </c>
      <c r="P35" s="25">
        <f>BS!P35</f>
        <v>30617164</v>
      </c>
      <c r="Q35" s="26">
        <f>BS!Q35</f>
        <v>809647806.23500001</v>
      </c>
      <c r="R35" s="24">
        <f>BS!R35</f>
        <v>74025007.121000007</v>
      </c>
      <c r="S35" s="71">
        <f>BS!S35</f>
        <v>2.6923961643504812E-2</v>
      </c>
      <c r="T35" s="72">
        <f>BS!T35</f>
        <v>0.15350609158029679</v>
      </c>
    </row>
    <row r="36" spans="1:21" x14ac:dyDescent="0.2">
      <c r="A36" s="55">
        <v>5</v>
      </c>
      <c r="B36" s="15" t="s">
        <v>156</v>
      </c>
      <c r="C36" s="27">
        <f>BS!C36</f>
        <v>4154934539.9600401</v>
      </c>
      <c r="D36" s="28">
        <f>BS!D36</f>
        <v>583926070.82999992</v>
      </c>
      <c r="E36" s="28">
        <f>BS!E36</f>
        <v>3427319257.7386799</v>
      </c>
      <c r="F36" s="29">
        <f>BS!F36</f>
        <v>-82969497.158639997</v>
      </c>
      <c r="G36" s="27">
        <f>BS!G36</f>
        <v>3634778180.8587098</v>
      </c>
      <c r="H36" s="28">
        <f>BS!H36</f>
        <v>2048065503.3487148</v>
      </c>
      <c r="I36" s="28">
        <f>BS!I36</f>
        <v>0</v>
      </c>
      <c r="J36" s="28">
        <f>BS!J36</f>
        <v>2023575886.9187</v>
      </c>
      <c r="K36" s="28">
        <f>BS!K36</f>
        <v>750343678.47140002</v>
      </c>
      <c r="L36" s="28">
        <f>BS!L36</f>
        <v>1273232208.4473</v>
      </c>
      <c r="M36" s="84"/>
      <c r="N36" s="29">
        <f>BS!N36</f>
        <v>1482478401.6800001</v>
      </c>
      <c r="O36" s="27">
        <f>BS!O36</f>
        <v>520156358.80858302</v>
      </c>
      <c r="P36" s="28">
        <f>BS!P36</f>
        <v>5303030</v>
      </c>
      <c r="Q36" s="29">
        <f>BS!Q36</f>
        <v>639966137.958583</v>
      </c>
      <c r="R36" s="27">
        <f>BS!R36</f>
        <v>43866745.368583001</v>
      </c>
      <c r="S36" s="69">
        <f>BS!S36</f>
        <v>2.2175010797856578E-2</v>
      </c>
      <c r="T36" s="70">
        <f>BS!T36</f>
        <v>0.17780135257514793</v>
      </c>
    </row>
    <row r="37" spans="1:21" x14ac:dyDescent="0.2">
      <c r="A37" s="54">
        <v>6</v>
      </c>
      <c r="B37" s="12" t="s">
        <v>152</v>
      </c>
      <c r="C37" s="24">
        <f>BS!C37</f>
        <v>2291368317.4474301</v>
      </c>
      <c r="D37" s="25">
        <f>BS!D37</f>
        <v>558247380.82425106</v>
      </c>
      <c r="E37" s="25">
        <f>BS!E37</f>
        <v>1525382997.50737</v>
      </c>
      <c r="F37" s="26">
        <f>BS!F37</f>
        <v>-27958322.137952</v>
      </c>
      <c r="G37" s="24">
        <f>BS!G37</f>
        <v>1947979501.8650801</v>
      </c>
      <c r="H37" s="25">
        <f>BS!H37</f>
        <v>1543779550.9507101</v>
      </c>
      <c r="I37" s="25">
        <f>BS!I37</f>
        <v>65750094.459700003</v>
      </c>
      <c r="J37" s="25">
        <f>BS!J37</f>
        <v>1478029456.4912</v>
      </c>
      <c r="K37" s="25">
        <f>BS!K37</f>
        <v>830182591.51170003</v>
      </c>
      <c r="L37" s="25">
        <f>BS!L37</f>
        <v>647846864.97950006</v>
      </c>
      <c r="M37" s="84"/>
      <c r="N37" s="26">
        <f>BS!N37</f>
        <v>365151491.74078798</v>
      </c>
      <c r="O37" s="24">
        <f>BS!O37</f>
        <v>343388815.51421398</v>
      </c>
      <c r="P37" s="25">
        <f>BS!P37</f>
        <v>112482804.98999999</v>
      </c>
      <c r="Q37" s="26">
        <f>BS!Q37</f>
        <v>385445032.76686603</v>
      </c>
      <c r="R37" s="24">
        <f>BS!R37</f>
        <v>18009541.812270999</v>
      </c>
      <c r="S37" s="71">
        <f>BS!S37</f>
        <v>1.58977286252029E-2</v>
      </c>
      <c r="T37" s="72">
        <f>BS!T37</f>
        <v>0.10764654915757153</v>
      </c>
    </row>
    <row r="38" spans="1:21" x14ac:dyDescent="0.2">
      <c r="A38" s="55">
        <v>7</v>
      </c>
      <c r="B38" s="15" t="s">
        <v>155</v>
      </c>
      <c r="C38" s="27">
        <f>BS!C38</f>
        <v>2252384667.6475201</v>
      </c>
      <c r="D38" s="28">
        <f>BS!D38</f>
        <v>202411284.65000001</v>
      </c>
      <c r="E38" s="28">
        <f>BS!E38</f>
        <v>1718659185.1838</v>
      </c>
      <c r="F38" s="29">
        <f>BS!F38</f>
        <v>-38083902.825094</v>
      </c>
      <c r="G38" s="27">
        <f>BS!G38</f>
        <v>1926521845.12958</v>
      </c>
      <c r="H38" s="28">
        <f>BS!H38</f>
        <v>1382307634.7500048</v>
      </c>
      <c r="I38" s="28">
        <f>BS!I38</f>
        <v>131672009.3537</v>
      </c>
      <c r="J38" s="28">
        <f>BS!J38</f>
        <v>1250582714.1228001</v>
      </c>
      <c r="K38" s="28">
        <f>BS!K38</f>
        <v>649207987.07290006</v>
      </c>
      <c r="L38" s="28">
        <f>BS!L38</f>
        <v>601374727.04990005</v>
      </c>
      <c r="M38" s="84"/>
      <c r="N38" s="29">
        <f>BS!N38</f>
        <v>510725906.63999999</v>
      </c>
      <c r="O38" s="27">
        <f>BS!O38</f>
        <v>325862827</v>
      </c>
      <c r="P38" s="28">
        <f>BS!P38</f>
        <v>128022000</v>
      </c>
      <c r="Q38" s="29">
        <f>BS!Q38</f>
        <v>404198094.45643198</v>
      </c>
      <c r="R38" s="27">
        <f>BS!R38</f>
        <v>15334419.835715</v>
      </c>
      <c r="S38" s="69">
        <f>BS!S38</f>
        <v>1.3713685357793522E-2</v>
      </c>
      <c r="T38" s="70">
        <f>BS!T38</f>
        <v>9.6465616548284588E-2</v>
      </c>
    </row>
    <row r="39" spans="1:21" x14ac:dyDescent="0.2">
      <c r="A39" s="54">
        <v>8</v>
      </c>
      <c r="B39" s="12" t="s">
        <v>154</v>
      </c>
      <c r="C39" s="24">
        <f>BS!C39</f>
        <v>1962283581.98352</v>
      </c>
      <c r="D39" s="25">
        <f>BS!D39</f>
        <v>615691920.78769994</v>
      </c>
      <c r="E39" s="25">
        <f>BS!E39</f>
        <v>1199628046.9525199</v>
      </c>
      <c r="F39" s="26">
        <f>BS!F39</f>
        <v>-33601867.285936996</v>
      </c>
      <c r="G39" s="24">
        <f>BS!G39</f>
        <v>1461287427.6552601</v>
      </c>
      <c r="H39" s="25">
        <f>BS!H39</f>
        <v>1364783587.165628</v>
      </c>
      <c r="I39" s="25">
        <f>BS!I39</f>
        <v>76742181.367680997</v>
      </c>
      <c r="J39" s="25">
        <f>BS!J39</f>
        <v>1287757510.3183701</v>
      </c>
      <c r="K39" s="25">
        <f>BS!K39</f>
        <v>805854009.15965903</v>
      </c>
      <c r="L39" s="25">
        <f>BS!L39</f>
        <v>481903501.15871298</v>
      </c>
      <c r="M39" s="84"/>
      <c r="N39" s="26">
        <f>BS!N39</f>
        <v>79335303.392840996</v>
      </c>
      <c r="O39" s="24">
        <f>BS!O39</f>
        <v>500996156.244259</v>
      </c>
      <c r="P39" s="25">
        <f>BS!P39</f>
        <v>114430000</v>
      </c>
      <c r="Q39" s="26">
        <f>BS!Q39</f>
        <v>539464022.06425905</v>
      </c>
      <c r="R39" s="24">
        <f>BS!R39</f>
        <v>16341047.781462001</v>
      </c>
      <c r="S39" s="71">
        <f>BS!S39</f>
        <v>1.6750204285308629E-2</v>
      </c>
      <c r="T39" s="72">
        <f>BS!T39</f>
        <v>6.6446334091549375E-2</v>
      </c>
    </row>
    <row r="40" spans="1:21" x14ac:dyDescent="0.2">
      <c r="A40" s="55">
        <v>9</v>
      </c>
      <c r="B40" s="15" t="s">
        <v>157</v>
      </c>
      <c r="C40" s="27">
        <f>BS!C40</f>
        <v>1137775026.1800001</v>
      </c>
      <c r="D40" s="28">
        <f>BS!D40</f>
        <v>102412968.7</v>
      </c>
      <c r="E40" s="28">
        <f>BS!E40</f>
        <v>1002923010.4</v>
      </c>
      <c r="F40" s="29">
        <f>BS!F40</f>
        <v>-17867166.199999999</v>
      </c>
      <c r="G40" s="27">
        <f>BS!G40</f>
        <v>857048916.09300697</v>
      </c>
      <c r="H40" s="28">
        <f>BS!H40</f>
        <v>355747339.68000001</v>
      </c>
      <c r="I40" s="28">
        <f>BS!I40</f>
        <v>132723670.41</v>
      </c>
      <c r="J40" s="28">
        <f>BS!J40</f>
        <v>223020198.28</v>
      </c>
      <c r="K40" s="28">
        <f>BS!K40</f>
        <v>111732144.29000001</v>
      </c>
      <c r="L40" s="28">
        <f>BS!L40</f>
        <v>111288053.98999999</v>
      </c>
      <c r="M40" s="84"/>
      <c r="N40" s="29">
        <f>BS!N40</f>
        <v>488758531.5</v>
      </c>
      <c r="O40" s="27">
        <f>BS!O40</f>
        <v>280726110.08999997</v>
      </c>
      <c r="P40" s="28">
        <f>BS!P40</f>
        <v>76000000</v>
      </c>
      <c r="Q40" s="29">
        <f>BS!Q40</f>
        <v>298862163.19</v>
      </c>
      <c r="R40" s="27">
        <f>BS!R40</f>
        <v>12226823.91</v>
      </c>
      <c r="S40" s="69">
        <f>BS!S40</f>
        <v>2.1622725771053165E-2</v>
      </c>
      <c r="T40" s="70">
        <f>BS!T40</f>
        <v>8.7991962094510476E-2</v>
      </c>
    </row>
    <row r="41" spans="1:21" x14ac:dyDescent="0.2">
      <c r="A41" s="54">
        <v>10</v>
      </c>
      <c r="B41" s="12" t="s">
        <v>240</v>
      </c>
      <c r="C41" s="24">
        <f>BS!C41</f>
        <v>718691373.33375394</v>
      </c>
      <c r="D41" s="25">
        <f>BS!D41</f>
        <v>186679557.821408</v>
      </c>
      <c r="E41" s="25">
        <f>BS!E41</f>
        <v>343598033.41856903</v>
      </c>
      <c r="F41" s="26">
        <f>BS!F41</f>
        <v>-2386958.0699359998</v>
      </c>
      <c r="G41" s="24">
        <f>BS!G41</f>
        <v>550942658.649737</v>
      </c>
      <c r="H41" s="25">
        <f>BS!H41</f>
        <v>390493628.28761196</v>
      </c>
      <c r="I41" s="25">
        <f>BS!I41</f>
        <v>87174186.615218997</v>
      </c>
      <c r="J41" s="25">
        <f>BS!J41</f>
        <v>230958648.75921801</v>
      </c>
      <c r="K41" s="25">
        <f>BS!K41</f>
        <v>219595040.370294</v>
      </c>
      <c r="L41" s="25">
        <f>BS!L41</f>
        <v>11363608.388923001</v>
      </c>
      <c r="M41" s="84"/>
      <c r="N41" s="26">
        <f>BS!N41</f>
        <v>155294405.76305699</v>
      </c>
      <c r="O41" s="24">
        <f>BS!O41</f>
        <v>167748714.684017</v>
      </c>
      <c r="P41" s="25">
        <f>BS!P41</f>
        <v>69161600</v>
      </c>
      <c r="Q41" s="26">
        <f>BS!Q41</f>
        <v>178564317.154017</v>
      </c>
      <c r="R41" s="24">
        <f>BS!R41</f>
        <v>7447494.3790899999</v>
      </c>
      <c r="S41" s="71">
        <f>BS!S41</f>
        <v>2.3572138147856244E-2</v>
      </c>
      <c r="T41" s="72">
        <f>BS!T41</f>
        <v>9.0780086856712641E-2</v>
      </c>
    </row>
    <row r="42" spans="1:21" x14ac:dyDescent="0.2">
      <c r="A42" s="55">
        <v>11</v>
      </c>
      <c r="B42" s="15" t="s">
        <v>289</v>
      </c>
      <c r="C42" s="27">
        <f>BS!C42</f>
        <v>691266148.65549302</v>
      </c>
      <c r="D42" s="28">
        <f>BS!D42</f>
        <v>53698545.4067</v>
      </c>
      <c r="E42" s="28">
        <f>BS!E42</f>
        <v>613059057.33159304</v>
      </c>
      <c r="F42" s="29">
        <f>BS!F42</f>
        <v>-21834698.230300002</v>
      </c>
      <c r="G42" s="27">
        <f>BS!G42</f>
        <v>575889875.76724803</v>
      </c>
      <c r="H42" s="28">
        <f>BS!H42</f>
        <v>47942656.258498996</v>
      </c>
      <c r="I42" s="28">
        <f>BS!I42</f>
        <v>0</v>
      </c>
      <c r="J42" s="28">
        <f>BS!J42</f>
        <v>47942656.327166997</v>
      </c>
      <c r="K42" s="28">
        <f>BS!K42</f>
        <v>336414.363641</v>
      </c>
      <c r="L42" s="28">
        <f>BS!L42</f>
        <v>47606241.963526003</v>
      </c>
      <c r="M42" s="84"/>
      <c r="N42" s="29">
        <f>BS!N42</f>
        <v>498133227.32574898</v>
      </c>
      <c r="O42" s="27">
        <f>BS!O42</f>
        <v>115376272.832094</v>
      </c>
      <c r="P42" s="28">
        <f>BS!P42</f>
        <v>3634576</v>
      </c>
      <c r="Q42" s="29">
        <f>BS!Q42</f>
        <v>129942353.052094</v>
      </c>
      <c r="R42" s="27">
        <f>BS!R42</f>
        <v>8703877.9199999999</v>
      </c>
      <c r="S42" s="69">
        <f>BS!S42</f>
        <v>2.5426542816603066E-2</v>
      </c>
      <c r="T42" s="70">
        <f>BS!T42</f>
        <v>0.15652971082343467</v>
      </c>
    </row>
    <row r="43" spans="1:21" x14ac:dyDescent="0.2">
      <c r="A43" s="54">
        <v>12</v>
      </c>
      <c r="B43" s="12" t="s">
        <v>158</v>
      </c>
      <c r="C43" s="24">
        <f>BS!C43</f>
        <v>661164041.12170005</v>
      </c>
      <c r="D43" s="25">
        <f>BS!D43</f>
        <v>106769228.44350001</v>
      </c>
      <c r="E43" s="25">
        <f>BS!E43</f>
        <v>422130304.10509998</v>
      </c>
      <c r="F43" s="26">
        <f>BS!F43</f>
        <v>-8328172.0193999996</v>
      </c>
      <c r="G43" s="24">
        <f>BS!G43</f>
        <v>517186476.4163</v>
      </c>
      <c r="H43" s="25">
        <f>BS!H43</f>
        <v>444337480.32200003</v>
      </c>
      <c r="I43" s="25">
        <f>BS!I43</f>
        <v>80143958.816799998</v>
      </c>
      <c r="J43" s="25">
        <f>BS!J43</f>
        <v>278473342.04689997</v>
      </c>
      <c r="K43" s="25">
        <f>BS!K43</f>
        <v>199301204.6771</v>
      </c>
      <c r="L43" s="25">
        <f>BS!L43</f>
        <v>79172137.369800001</v>
      </c>
      <c r="M43" s="84"/>
      <c r="N43" s="26">
        <f>BS!N43</f>
        <v>62054012.075800002</v>
      </c>
      <c r="O43" s="24">
        <f>BS!O43</f>
        <v>143977564.51030001</v>
      </c>
      <c r="P43" s="25">
        <f>BS!P43</f>
        <v>136800000</v>
      </c>
      <c r="Q43" s="26">
        <f>BS!Q43</f>
        <v>164725459.33129999</v>
      </c>
      <c r="R43" s="24">
        <f>BS!R43</f>
        <v>3977948.4105600002</v>
      </c>
      <c r="S43" s="71">
        <f>BS!S43</f>
        <v>1.1908674075119733E-2</v>
      </c>
      <c r="T43" s="72">
        <f>BS!T43</f>
        <v>5.5620009160325917E-2</v>
      </c>
    </row>
    <row r="44" spans="1:21" x14ac:dyDescent="0.2">
      <c r="A44" s="55">
        <v>13</v>
      </c>
      <c r="B44" s="15" t="s">
        <v>159</v>
      </c>
      <c r="C44" s="27">
        <f>BS!C44</f>
        <v>519258597.49019998</v>
      </c>
      <c r="D44" s="28">
        <f>BS!D44</f>
        <v>242378460.7518</v>
      </c>
      <c r="E44" s="28">
        <f>BS!E44</f>
        <v>275748914.55150002</v>
      </c>
      <c r="F44" s="29">
        <f>BS!F44</f>
        <v>-8235994.1518999999</v>
      </c>
      <c r="G44" s="27">
        <f>BS!G44</f>
        <v>345994021.4971</v>
      </c>
      <c r="H44" s="28">
        <f>BS!H44</f>
        <v>336716264.14240003</v>
      </c>
      <c r="I44" s="28">
        <f>BS!I44</f>
        <v>12196729.570499999</v>
      </c>
      <c r="J44" s="28">
        <f>BS!J44</f>
        <v>219811632.6327</v>
      </c>
      <c r="K44" s="28">
        <f>BS!K44</f>
        <v>165171388.74360001</v>
      </c>
      <c r="L44" s="28">
        <f>BS!L44</f>
        <v>54640243.8891</v>
      </c>
      <c r="M44" s="84"/>
      <c r="N44" s="29">
        <f>BS!N44</f>
        <v>1571024.2984</v>
      </c>
      <c r="O44" s="27">
        <f>BS!O44</f>
        <v>173264575.99309999</v>
      </c>
      <c r="P44" s="28">
        <f>BS!P44</f>
        <v>130471000</v>
      </c>
      <c r="Q44" s="29">
        <f>BS!Q44</f>
        <v>172315670.96309999</v>
      </c>
      <c r="R44" s="27">
        <f>BS!R44</f>
        <v>3711149.2612999999</v>
      </c>
      <c r="S44" s="69">
        <f>BS!S44</f>
        <v>1.6347813412856453E-2</v>
      </c>
      <c r="T44" s="70">
        <f>BS!T44</f>
        <v>6.5262753236254689E-2</v>
      </c>
    </row>
    <row r="45" spans="1:21" x14ac:dyDescent="0.2">
      <c r="A45" s="54">
        <v>14</v>
      </c>
      <c r="B45" s="12" t="s">
        <v>151</v>
      </c>
      <c r="C45" s="24">
        <f>BS!C45</f>
        <v>430399527.74494898</v>
      </c>
      <c r="D45" s="25">
        <f>BS!D45</f>
        <v>204227904.64030001</v>
      </c>
      <c r="E45" s="25">
        <f>BS!E45</f>
        <v>157832883.37880301</v>
      </c>
      <c r="F45" s="26">
        <f>BS!F45</f>
        <v>-34134735.792663001</v>
      </c>
      <c r="G45" s="24">
        <f>BS!G45</f>
        <v>168519620.83758301</v>
      </c>
      <c r="H45" s="25">
        <f>BS!H45</f>
        <v>13453710.4058</v>
      </c>
      <c r="I45" s="25">
        <f>BS!I45</f>
        <v>0</v>
      </c>
      <c r="J45" s="25">
        <f>BS!J45</f>
        <v>13170327</v>
      </c>
      <c r="K45" s="25">
        <f>BS!K45</f>
        <v>9822725</v>
      </c>
      <c r="L45" s="25">
        <f>BS!L45</f>
        <v>3347602</v>
      </c>
      <c r="M45" s="84"/>
      <c r="N45" s="26">
        <f>BS!N45</f>
        <v>134670038.86160001</v>
      </c>
      <c r="O45" s="24">
        <f>BS!O45</f>
        <v>261879906.90736499</v>
      </c>
      <c r="P45" s="25">
        <f>BS!P45</f>
        <v>209008277</v>
      </c>
      <c r="Q45" s="26">
        <f>BS!Q45</f>
        <v>273734272.552885</v>
      </c>
      <c r="R45" s="24">
        <f>BS!R45</f>
        <v>-14989341.263769999</v>
      </c>
      <c r="S45" s="71">
        <f>BS!S45</f>
        <v>-6.873169989571204E-2</v>
      </c>
      <c r="T45" s="72">
        <f>BS!T45</f>
        <v>-0.11253039065083247</v>
      </c>
      <c r="U45" s="73"/>
    </row>
    <row r="46" spans="1:21" x14ac:dyDescent="0.2">
      <c r="A46" s="55">
        <v>15</v>
      </c>
      <c r="B46" s="15" t="s">
        <v>160</v>
      </c>
      <c r="C46" s="27">
        <f>BS!C46</f>
        <v>237886002.125651</v>
      </c>
      <c r="D46" s="28">
        <f>BS!D46</f>
        <v>39296165.480000004</v>
      </c>
      <c r="E46" s="28">
        <f>BS!E46</f>
        <v>147655690.07795101</v>
      </c>
      <c r="F46" s="29">
        <f>BS!F46</f>
        <v>-8462344.5291889999</v>
      </c>
      <c r="G46" s="27">
        <f>BS!G46</f>
        <v>175852868.79735401</v>
      </c>
      <c r="H46" s="28">
        <f>BS!H46</f>
        <v>152686848.80437401</v>
      </c>
      <c r="I46" s="28">
        <f>BS!I46</f>
        <v>5728390.0043740002</v>
      </c>
      <c r="J46" s="28">
        <f>BS!J46</f>
        <v>142461448.80000001</v>
      </c>
      <c r="K46" s="28">
        <f>BS!K46</f>
        <v>77379231.939999998</v>
      </c>
      <c r="L46" s="28">
        <f>BS!L46</f>
        <v>65082216.859999999</v>
      </c>
      <c r="M46" s="84"/>
      <c r="N46" s="29">
        <f>BS!N46</f>
        <v>19490266.855512999</v>
      </c>
      <c r="O46" s="27">
        <f>BS!O46</f>
        <v>62033133.391796</v>
      </c>
      <c r="P46" s="28">
        <f>BS!P46</f>
        <v>121372400</v>
      </c>
      <c r="Q46" s="29">
        <f>BS!Q46</f>
        <v>55041169.918963999</v>
      </c>
      <c r="R46" s="27">
        <f>BS!R46</f>
        <v>-13833540.509141</v>
      </c>
      <c r="S46" s="69">
        <f>BS!S46</f>
        <v>-0.11795777838918844</v>
      </c>
      <c r="T46" s="70">
        <f>BS!T46</f>
        <v>-0.43555965373048261</v>
      </c>
      <c r="U46" s="74"/>
    </row>
    <row r="47" spans="1:21" x14ac:dyDescent="0.2">
      <c r="A47" s="55">
        <v>16</v>
      </c>
      <c r="B47" s="12" t="s">
        <v>271</v>
      </c>
      <c r="C47" s="24">
        <f>BS!C47</f>
        <v>223759070.40000001</v>
      </c>
      <c r="D47" s="25">
        <f>BS!D47</f>
        <v>161939479.24000001</v>
      </c>
      <c r="E47" s="25">
        <f>BS!E47</f>
        <v>0</v>
      </c>
      <c r="F47" s="26">
        <f>BS!F47</f>
        <v>0</v>
      </c>
      <c r="G47" s="24">
        <f>BS!G47</f>
        <v>200690497.62</v>
      </c>
      <c r="H47" s="25">
        <f>BS!H47</f>
        <v>181125826.25</v>
      </c>
      <c r="I47" s="25">
        <f>BS!I47</f>
        <v>0</v>
      </c>
      <c r="J47" s="25">
        <f>BS!J47</f>
        <v>181125386.78999999</v>
      </c>
      <c r="K47" s="25">
        <f>BS!K47</f>
        <v>181125386.78999999</v>
      </c>
      <c r="L47" s="25">
        <f>BS!L47</f>
        <v>0</v>
      </c>
      <c r="M47" s="84"/>
      <c r="N47" s="26">
        <f>BS!N47</f>
        <v>0</v>
      </c>
      <c r="O47" s="24">
        <f>BS!O47</f>
        <v>23068572.780000001</v>
      </c>
      <c r="P47" s="25">
        <f>BS!P47</f>
        <v>16577760</v>
      </c>
      <c r="Q47" s="26">
        <f>BS!Q47</f>
        <v>22717747.690000001</v>
      </c>
      <c r="R47" s="24">
        <f>BS!R47</f>
        <v>5599297.2300000004</v>
      </c>
      <c r="S47" s="71">
        <f>BS!S47</f>
        <v>5.3552239645376053E-2</v>
      </c>
      <c r="T47" s="72">
        <f>BS!T47</f>
        <v>0.68173053774994286</v>
      </c>
    </row>
    <row r="48" spans="1:21" x14ac:dyDescent="0.2">
      <c r="A48" s="55">
        <v>17</v>
      </c>
      <c r="B48" s="15" t="s">
        <v>290</v>
      </c>
      <c r="C48" s="27">
        <f>BS!C48</f>
        <v>208808778.30079499</v>
      </c>
      <c r="D48" s="28">
        <f>BS!D48</f>
        <v>41033078.176414996</v>
      </c>
      <c r="E48" s="28">
        <f>BS!E48</f>
        <v>157977056.095801</v>
      </c>
      <c r="F48" s="29">
        <f>BS!F48</f>
        <v>-2095746.9714210001</v>
      </c>
      <c r="G48" s="27">
        <f>BS!G48</f>
        <v>179098880.0693</v>
      </c>
      <c r="H48" s="28">
        <f>BS!H48</f>
        <v>10447075.2632</v>
      </c>
      <c r="I48" s="28">
        <f>BS!I48</f>
        <v>0</v>
      </c>
      <c r="J48" s="28">
        <f>BS!J48</f>
        <v>10447075.2632</v>
      </c>
      <c r="K48" s="28">
        <f>BS!K48</f>
        <v>0</v>
      </c>
      <c r="L48" s="28">
        <f>BS!L48</f>
        <v>10447075.2632</v>
      </c>
      <c r="M48" s="84"/>
      <c r="N48" s="29">
        <f>BS!N48</f>
        <v>160206999.4761</v>
      </c>
      <c r="O48" s="27">
        <f>BS!O48</f>
        <v>29709897.990795001</v>
      </c>
      <c r="P48" s="28">
        <f>BS!P48</f>
        <v>2313500</v>
      </c>
      <c r="Q48" s="29">
        <f>BS!Q48</f>
        <v>31719008.646795001</v>
      </c>
      <c r="R48" s="27">
        <f>BS!R48</f>
        <v>1792515.3019950001</v>
      </c>
      <c r="S48" s="69">
        <f>BS!S48</f>
        <v>1.7783846517978971E-2</v>
      </c>
      <c r="T48" s="70">
        <f>BS!T48</f>
        <v>0.1231826342273513</v>
      </c>
      <c r="U48" s="74"/>
    </row>
    <row r="49" spans="1:21" x14ac:dyDescent="0.2">
      <c r="A49" s="55">
        <v>18</v>
      </c>
      <c r="B49" s="12" t="s">
        <v>273</v>
      </c>
      <c r="C49" s="24">
        <f>BS!C49</f>
        <v>131649322.43089999</v>
      </c>
      <c r="D49" s="25">
        <f>BS!D49</f>
        <v>84052822.247099996</v>
      </c>
      <c r="E49" s="25">
        <f>BS!E49</f>
        <v>11809334.35</v>
      </c>
      <c r="F49" s="26">
        <f>BS!F49</f>
        <v>-225681.5319</v>
      </c>
      <c r="G49" s="24">
        <f>BS!G49</f>
        <v>46209089.304200001</v>
      </c>
      <c r="H49" s="25">
        <f>BS!H49</f>
        <v>28799638.7117</v>
      </c>
      <c r="I49" s="25">
        <f>BS!I49</f>
        <v>16839996.521200001</v>
      </c>
      <c r="J49" s="25">
        <f>BS!J49</f>
        <v>11959642.1905</v>
      </c>
      <c r="K49" s="25">
        <f>BS!K49</f>
        <v>5115674.1933000004</v>
      </c>
      <c r="L49" s="25">
        <f>BS!L49</f>
        <v>6843967.9972000001</v>
      </c>
      <c r="M49" s="84"/>
      <c r="N49" s="26">
        <f>BS!N49</f>
        <v>0</v>
      </c>
      <c r="O49" s="24">
        <f>BS!O49</f>
        <v>85440233.140000001</v>
      </c>
      <c r="P49" s="25">
        <f>BS!P49</f>
        <v>109667250</v>
      </c>
      <c r="Q49" s="26">
        <f>BS!Q49</f>
        <v>48372182.340000004</v>
      </c>
      <c r="R49" s="24">
        <f>BS!R49</f>
        <v>-6208203.9900000002</v>
      </c>
      <c r="S49" s="71">
        <f>BS!S49</f>
        <v>-0.13994660166623124</v>
      </c>
      <c r="T49" s="72">
        <f>BS!T49</f>
        <v>-0.18375152099093717</v>
      </c>
    </row>
    <row r="50" spans="1:21" x14ac:dyDescent="0.2">
      <c r="A50" s="55">
        <v>19</v>
      </c>
      <c r="B50" s="15" t="s">
        <v>165</v>
      </c>
      <c r="C50" s="27">
        <f>BS!C50</f>
        <v>15570218.43</v>
      </c>
      <c r="D50" s="28">
        <f>BS!D50</f>
        <v>11135498.110000001</v>
      </c>
      <c r="E50" s="28">
        <f>BS!E50</f>
        <v>0</v>
      </c>
      <c r="F50" s="29">
        <f>BS!F50</f>
        <v>0</v>
      </c>
      <c r="G50" s="27">
        <f>BS!G50</f>
        <v>8876724.0600000005</v>
      </c>
      <c r="H50" s="28">
        <f>BS!H50</f>
        <v>6252578.8700000001</v>
      </c>
      <c r="I50" s="28">
        <f>BS!I50</f>
        <v>402238.37</v>
      </c>
      <c r="J50" s="28">
        <f>BS!J50</f>
        <v>5850340.5</v>
      </c>
      <c r="K50" s="28">
        <f>BS!K50</f>
        <v>4298955.83</v>
      </c>
      <c r="L50" s="28">
        <f>BS!L50</f>
        <v>1551384.67</v>
      </c>
      <c r="M50" s="84"/>
      <c r="N50" s="29">
        <f>BS!N50</f>
        <v>0</v>
      </c>
      <c r="O50" s="27">
        <f>BS!O50</f>
        <v>6693494.5700000003</v>
      </c>
      <c r="P50" s="28">
        <f>BS!P50</f>
        <v>6625005</v>
      </c>
      <c r="Q50" s="29">
        <f>BS!Q50</f>
        <v>6471029.5700000003</v>
      </c>
      <c r="R50" s="27">
        <f>BS!R50</f>
        <v>-1199675.7024999999</v>
      </c>
      <c r="S50" s="69">
        <f>BS!S50</f>
        <v>-0.14393720344827637</v>
      </c>
      <c r="T50" s="70">
        <f>BS!T50</f>
        <v>-0.32826345038366417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3">
        <f>BS!B3</f>
        <v>46203</v>
      </c>
    </row>
    <row r="4" spans="1:6" ht="13.5" thickBot="1" x14ac:dyDescent="0.25"/>
    <row r="5" spans="1:6" ht="15.75" customHeight="1" x14ac:dyDescent="0.2">
      <c r="A5" s="187" t="s">
        <v>0</v>
      </c>
      <c r="B5" s="189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2">
      <c r="A6" s="188"/>
      <c r="B6" s="190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0.39770066659691694</v>
      </c>
      <c r="D7" s="14">
        <f>IFERROR(H32/ABS(H$31),0)</f>
        <v>0.40537062258657852</v>
      </c>
      <c r="E7" s="14">
        <f>IFERROR(I32/ABS(I$31),0)</f>
        <v>0.54776863692784572</v>
      </c>
      <c r="F7" s="14">
        <f t="shared" ref="F7:F20" si="2">IFERROR(O32/ABS(O$31),0)</f>
        <v>0.51465896560057478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0.35281320881133227</v>
      </c>
      <c r="D8" s="17">
        <f t="shared" ref="D8:E8" si="3">IFERROR(H33/ABS(H$31),0)</f>
        <v>0.33002147981838426</v>
      </c>
      <c r="E8" s="17">
        <f t="shared" si="3"/>
        <v>0.31892429828044883</v>
      </c>
      <c r="F8" s="17">
        <f t="shared" si="2"/>
        <v>0.3641320388736532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5.6320289180537379E-2</v>
      </c>
      <c r="D9" s="14">
        <f t="shared" ref="D9:E9" si="4">IFERROR(H34/ABS(H$31),0)</f>
        <v>6.8282451852227519E-2</v>
      </c>
      <c r="E9" s="14">
        <f t="shared" si="4"/>
        <v>3.1070256133282712E-2</v>
      </c>
      <c r="F9" s="14">
        <f t="shared" si="2"/>
        <v>2.8132317074885352E-2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5.4297759222141043E-2</v>
      </c>
      <c r="D10" s="17">
        <f t="shared" ref="D10:E10" si="5">IFERROR(H35/ABS(H$31),0)</f>
        <v>3.2608179701095912E-2</v>
      </c>
      <c r="E10" s="17">
        <f t="shared" si="5"/>
        <v>1.8661204244801093E-2</v>
      </c>
      <c r="F10" s="17">
        <f t="shared" si="2"/>
        <v>3.9415334646862976E-2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3.6898408620823706E-2</v>
      </c>
      <c r="D11" s="14">
        <f t="shared" ref="D11:E11" si="6">IFERROR(H36/ABS(H$31),0)</f>
        <v>6.9306392564738042E-2</v>
      </c>
      <c r="E11" s="14">
        <f t="shared" si="6"/>
        <v>4.9521932295466288E-2</v>
      </c>
      <c r="F11" s="14">
        <f t="shared" si="2"/>
        <v>2.3357275004988451E-2</v>
      </c>
    </row>
    <row r="12" spans="1:6" x14ac:dyDescent="0.2">
      <c r="A12" s="55">
        <f t="shared" si="0"/>
        <v>6</v>
      </c>
      <c r="B12" s="15" t="str">
        <f>BS!B12</f>
        <v>პროკრედიტ ბანკი</v>
      </c>
      <c r="C12" s="16">
        <f t="shared" si="1"/>
        <v>2.0348778943409706E-2</v>
      </c>
      <c r="D12" s="17">
        <f t="shared" ref="D12:E12" si="7">IFERROR(H37/ABS(H$31),0)</f>
        <v>1.3735014047980531E-2</v>
      </c>
      <c r="E12" s="17">
        <f t="shared" si="7"/>
        <v>4.3337942056923791E-3</v>
      </c>
      <c r="F12" s="17">
        <f t="shared" si="2"/>
        <v>9.5893556106927541E-3</v>
      </c>
    </row>
    <row r="13" spans="1:6" x14ac:dyDescent="0.2">
      <c r="A13" s="54">
        <f t="shared" si="0"/>
        <v>7</v>
      </c>
      <c r="B13" s="12" t="str">
        <f>BS!B13</f>
        <v>ტერა ბანკი</v>
      </c>
      <c r="C13" s="13">
        <f t="shared" si="1"/>
        <v>2.0002579833408321E-2</v>
      </c>
      <c r="D13" s="14">
        <f t="shared" ref="D13:E13" si="8">IFERROR(H38/ABS(H$31),0)</f>
        <v>1.526860896996092E-2</v>
      </c>
      <c r="E13" s="14">
        <f t="shared" si="8"/>
        <v>4.5194904151727401E-3</v>
      </c>
      <c r="F13" s="14">
        <f t="shared" si="2"/>
        <v>8.1649609091187254E-3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1.7426301363259959E-2</v>
      </c>
      <c r="D14" s="17">
        <f t="shared" ref="D14:E14" si="9">IFERROR(H39/ABS(H$31),0)</f>
        <v>1.3795254095714023E-2</v>
      </c>
      <c r="E14" s="17">
        <f t="shared" si="9"/>
        <v>3.8656500873411486E-3</v>
      </c>
      <c r="F14" s="17">
        <f t="shared" si="2"/>
        <v>8.7009497443733784E-3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1.0104151444696837E-2</v>
      </c>
      <c r="D15" s="14">
        <f t="shared" ref="D15:E15" si="10">IFERROR(H40/ABS(H$31),0)</f>
        <v>1.0071288973512768E-2</v>
      </c>
      <c r="E15" s="14">
        <f t="shared" si="10"/>
        <v>1.2117257351968884E-4</v>
      </c>
      <c r="F15" s="14">
        <f t="shared" si="2"/>
        <v>6.5102912491878636E-3</v>
      </c>
    </row>
    <row r="16" spans="1:6" x14ac:dyDescent="0.2">
      <c r="A16" s="55">
        <f t="shared" si="0"/>
        <v>10</v>
      </c>
      <c r="B16" s="15" t="str">
        <f>BS!B16</f>
        <v>იშ ბანკ</v>
      </c>
      <c r="C16" s="16">
        <f t="shared" si="1"/>
        <v>6.3824273789364807E-3</v>
      </c>
      <c r="D16" s="17">
        <f t="shared" ref="D16:E16" si="11">IFERROR(H41/ABS(H$31),0)</f>
        <v>4.2372436777091049E-3</v>
      </c>
      <c r="E16" s="17">
        <f t="shared" si="11"/>
        <v>2.8816939143941496E-3</v>
      </c>
      <c r="F16" s="17">
        <f t="shared" si="2"/>
        <v>3.9654907800635393E-3</v>
      </c>
    </row>
    <row r="17" spans="1:22" x14ac:dyDescent="0.2">
      <c r="A17" s="54">
        <f t="shared" si="0"/>
        <v>11</v>
      </c>
      <c r="B17" s="12" t="str">
        <f>BS!B17</f>
        <v>მიკრობანკი კრისტალი</v>
      </c>
      <c r="C17" s="13">
        <f t="shared" si="1"/>
        <v>6.1388742887580486E-3</v>
      </c>
      <c r="D17" s="14">
        <f t="shared" ref="D17:E17" si="12">IFERROR(H42/ABS(H$31),0)</f>
        <v>2.0701875835050645E-2</v>
      </c>
      <c r="E17" s="14">
        <f t="shared" si="12"/>
        <v>3.4273074056366563E-3</v>
      </c>
      <c r="F17" s="14">
        <f t="shared" si="2"/>
        <v>4.6344644098645126E-3</v>
      </c>
    </row>
    <row r="18" spans="1:22" x14ac:dyDescent="0.2">
      <c r="A18" s="55">
        <f t="shared" si="0"/>
        <v>12</v>
      </c>
      <c r="B18" s="15" t="str">
        <f>BS!B18</f>
        <v>პაშაბანკი</v>
      </c>
      <c r="C18" s="16">
        <f t="shared" si="1"/>
        <v>5.871548810234252E-3</v>
      </c>
      <c r="D18" s="17">
        <f t="shared" ref="D18:E18" si="13">IFERROR(H43/ABS(H$31),0)</f>
        <v>3.6203180579201157E-3</v>
      </c>
      <c r="E18" s="17">
        <f t="shared" si="13"/>
        <v>8.9752326618815171E-4</v>
      </c>
      <c r="F18" s="17">
        <f t="shared" si="2"/>
        <v>2.1180973012794079E-3</v>
      </c>
    </row>
    <row r="19" spans="1:22" x14ac:dyDescent="0.2">
      <c r="A19" s="54">
        <f t="shared" si="0"/>
        <v>13</v>
      </c>
      <c r="B19" s="12" t="str">
        <f>BS!B19</f>
        <v>ზირაათ ბანკი</v>
      </c>
      <c r="C19" s="13">
        <f t="shared" si="1"/>
        <v>4.6113400165032417E-3</v>
      </c>
      <c r="D19" s="14">
        <f t="shared" ref="D19:E19" si="14">IFERROR(H44/ABS(H$31),0)</f>
        <v>3.7647031848641265E-3</v>
      </c>
      <c r="E19" s="14">
        <f t="shared" si="14"/>
        <v>-3.9125001193565895E-4</v>
      </c>
      <c r="F19" s="14">
        <f t="shared" si="2"/>
        <v>1.9760375006718646E-3</v>
      </c>
    </row>
    <row r="20" spans="1:22" x14ac:dyDescent="0.2">
      <c r="A20" s="55">
        <f t="shared" si="0"/>
        <v>14</v>
      </c>
      <c r="B20" s="15" t="str">
        <f>BS!B20</f>
        <v>ვი–თი–ბი ბანკი</v>
      </c>
      <c r="C20" s="16">
        <f t="shared" si="1"/>
        <v>3.8222160884140936E-3</v>
      </c>
      <c r="D20" s="17">
        <f t="shared" ref="D20:E20" si="15">IFERROR(H45/ABS(H$31),0)</f>
        <v>-1.0390041817614233E-4</v>
      </c>
      <c r="E20" s="17">
        <f t="shared" si="15"/>
        <v>2.6483367045716455E-6</v>
      </c>
      <c r="F20" s="17">
        <f t="shared" si="2"/>
        <v>-7.9812204689396222E-3</v>
      </c>
    </row>
    <row r="21" spans="1:22" x14ac:dyDescent="0.2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2.1125759809661948E-3</v>
      </c>
      <c r="D21" s="14">
        <f t="shared" ref="D21:D24" si="18">IFERROR(H46/ABS(H$31),0)</f>
        <v>2.6092956336276041E-3</v>
      </c>
      <c r="E21" s="14">
        <f t="shared" ref="E21:E24" si="19">IFERROR(I46/ABS(I$31),0)</f>
        <v>3.957758750469602E-4</v>
      </c>
      <c r="F21" s="14">
        <f t="shared" ref="F21:F24" si="20">IFERROR(O46/ABS(O$31),0)</f>
        <v>-7.3658031214703639E-3</v>
      </c>
    </row>
    <row r="22" spans="1:22" x14ac:dyDescent="0.2">
      <c r="A22" s="55">
        <f t="shared" si="16"/>
        <v>16</v>
      </c>
      <c r="B22" s="15" t="str">
        <f>BS!B22</f>
        <v>პეივბანკი</v>
      </c>
      <c r="C22" s="16">
        <f t="shared" si="17"/>
        <v>1.987120021465913E-3</v>
      </c>
      <c r="D22" s="17">
        <f t="shared" si="18"/>
        <v>9.3691454195483947E-4</v>
      </c>
      <c r="E22" s="17">
        <f t="shared" si="19"/>
        <v>1.4280836800318272E-2</v>
      </c>
      <c r="F22" s="17">
        <f t="shared" si="20"/>
        <v>2.9814002415015435E-3</v>
      </c>
    </row>
    <row r="23" spans="1:22" x14ac:dyDescent="0.2">
      <c r="A23" s="54">
        <f t="shared" si="16"/>
        <v>17</v>
      </c>
      <c r="B23" s="12" t="str">
        <f>BS!B23</f>
        <v>მიკრობანკი ემბისი</v>
      </c>
      <c r="C23" s="13">
        <f t="shared" si="17"/>
        <v>1.854352108621143E-3</v>
      </c>
      <c r="D23" s="14">
        <f t="shared" si="18"/>
        <v>4.6754661791695348E-3</v>
      </c>
      <c r="E23" s="14">
        <f t="shared" si="19"/>
        <v>-5.5740278219015187E-4</v>
      </c>
      <c r="F23" s="14">
        <f t="shared" si="20"/>
        <v>9.5444219778686502E-4</v>
      </c>
    </row>
    <row r="24" spans="1:22" s="77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1.1691280444954104E-3</v>
      </c>
      <c r="D24" s="17">
        <f t="shared" si="18"/>
        <v>1.0052326203860464E-3</v>
      </c>
      <c r="E24" s="17">
        <f t="shared" si="19"/>
        <v>9.2096432277592567E-5</v>
      </c>
      <c r="F24" s="17">
        <f t="shared" si="20"/>
        <v>-3.3056185651135447E-3</v>
      </c>
    </row>
    <row r="25" spans="1:22" s="77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1.3827324508249543E-4</v>
      </c>
      <c r="D25" s="14">
        <f t="shared" ref="D25" si="21">IFERROR(H50/ABS(H$31),0)</f>
        <v>9.3558077300711853E-5</v>
      </c>
      <c r="E25" s="14">
        <f t="shared" ref="E25" si="22">IFERROR(I50/ABS(I$31),0)</f>
        <v>1.8433559998887875E-4</v>
      </c>
      <c r="F25" s="14">
        <f t="shared" ref="F25" si="23">IFERROR(O50/ABS(O$31),0)</f>
        <v>-6.3877898997639622E-4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1.0000000000000033</v>
      </c>
      <c r="D26" s="20">
        <f t="shared" ref="D26:F26" si="24">SUM(D7:D25)</f>
        <v>0.999999999999999</v>
      </c>
      <c r="E26" s="20">
        <f t="shared" si="24"/>
        <v>1.0000000000000004</v>
      </c>
      <c r="F26" s="20">
        <f t="shared" si="24"/>
        <v>1.0000000000000056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36</v>
      </c>
      <c r="U28" s="23"/>
      <c r="V28" s="23"/>
    </row>
    <row r="29" spans="1:22" ht="15.75" customHeight="1" x14ac:dyDescent="0.2">
      <c r="A29" s="187" t="s">
        <v>0</v>
      </c>
      <c r="B29" s="189" t="s">
        <v>282</v>
      </c>
      <c r="C29" s="191" t="s">
        <v>56</v>
      </c>
      <c r="D29" s="193" t="s">
        <v>280</v>
      </c>
      <c r="E29" s="194"/>
      <c r="F29" s="194"/>
      <c r="G29" s="194"/>
      <c r="H29" s="195"/>
      <c r="I29" s="198" t="s">
        <v>279</v>
      </c>
      <c r="J29" s="199"/>
      <c r="K29" s="199"/>
      <c r="L29" s="200"/>
      <c r="M29" s="196" t="s">
        <v>57</v>
      </c>
      <c r="N29" s="196" t="s">
        <v>235</v>
      </c>
      <c r="O29" s="185" t="str">
        <f>YEAR($B$3)&amp;" წლის "&amp;MONTH($B$3)&amp;" თვის წმინდა მოგება"</f>
        <v>2026 წლის 6 თვის წმინდა მოგება</v>
      </c>
      <c r="P29" s="38"/>
    </row>
    <row r="30" spans="1:22" ht="121.5" customHeight="1" x14ac:dyDescent="0.2">
      <c r="A30" s="188"/>
      <c r="B30" s="190"/>
      <c r="C30" s="192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7"/>
      <c r="N30" s="197"/>
      <c r="O30" s="186"/>
      <c r="P30" s="38"/>
    </row>
    <row r="31" spans="1:22" x14ac:dyDescent="0.2">
      <c r="A31" s="129"/>
      <c r="B31" s="130" t="str">
        <f>BS!B31</f>
        <v>კონსოლიდირებული</v>
      </c>
      <c r="C31" s="131">
        <v>112604708312.95399</v>
      </c>
      <c r="D31" s="131">
        <v>5522166265.3767996</v>
      </c>
      <c r="E31" s="131">
        <v>4689255535.4100704</v>
      </c>
      <c r="F31" s="131">
        <v>-2579721093.9655499</v>
      </c>
      <c r="G31" s="131">
        <v>-1776411358.3438711</v>
      </c>
      <c r="H31" s="131">
        <v>2942445171.4112496</v>
      </c>
      <c r="I31" s="131">
        <v>466681595.98683101</v>
      </c>
      <c r="J31" s="131">
        <v>361676237.0887</v>
      </c>
      <c r="K31" s="131">
        <v>-1427935020.6171801</v>
      </c>
      <c r="L31" s="131">
        <v>-471146908.02608103</v>
      </c>
      <c r="M31" s="131">
        <v>-268149276.436077</v>
      </c>
      <c r="N31" s="131">
        <v>2203148986.9490914</v>
      </c>
      <c r="O31" s="131">
        <v>1878076332.0727401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7">
        <v>44782967558.013199</v>
      </c>
      <c r="D32" s="27">
        <v>2135557881.0517499</v>
      </c>
      <c r="E32" s="28">
        <v>1779028459.33582</v>
      </c>
      <c r="F32" s="28">
        <v>-942777049.98989999</v>
      </c>
      <c r="G32" s="28">
        <v>-673682403.88989997</v>
      </c>
      <c r="H32" s="29">
        <v>1192780831.0618501</v>
      </c>
      <c r="I32" s="28">
        <v>255633541.713018</v>
      </c>
      <c r="J32" s="28">
        <v>153957973.53369999</v>
      </c>
      <c r="K32" s="28">
        <v>-468636826.042629</v>
      </c>
      <c r="L32" s="29">
        <v>11707752.619979</v>
      </c>
      <c r="M32" s="28">
        <v>-72683931.168349028</v>
      </c>
      <c r="N32" s="28">
        <v>1131804652.5134799</v>
      </c>
      <c r="O32" s="29">
        <v>966568822.38347805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8">
        <v>39728428467.157402</v>
      </c>
      <c r="D33" s="24">
        <v>1869501868.4814</v>
      </c>
      <c r="E33" s="25">
        <v>1585252457.1050999</v>
      </c>
      <c r="F33" s="25">
        <v>-898431758.72780001</v>
      </c>
      <c r="G33" s="25">
        <v>-602009721.67770004</v>
      </c>
      <c r="H33" s="26">
        <v>971070109.7536</v>
      </c>
      <c r="I33" s="25">
        <v>148836100.5205</v>
      </c>
      <c r="J33" s="25">
        <v>143931901.69999999</v>
      </c>
      <c r="K33" s="25">
        <v>-420746558.19709998</v>
      </c>
      <c r="L33" s="26">
        <v>-69812250.140799999</v>
      </c>
      <c r="M33" s="25">
        <v>-101045520.32360001</v>
      </c>
      <c r="N33" s="25">
        <v>800212339.28919995</v>
      </c>
      <c r="O33" s="26">
        <v>683867763.95799899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7">
        <v>6341929735.27563</v>
      </c>
      <c r="D34" s="27">
        <v>403910346.917</v>
      </c>
      <c r="E34" s="28">
        <v>354114289.17699999</v>
      </c>
      <c r="F34" s="28">
        <v>-202992976.17229199</v>
      </c>
      <c r="G34" s="28">
        <v>-163026093.55106398</v>
      </c>
      <c r="H34" s="29">
        <v>200917370.744708</v>
      </c>
      <c r="I34" s="28">
        <v>14499916.720000001</v>
      </c>
      <c r="J34" s="28">
        <v>16943650.359999999</v>
      </c>
      <c r="K34" s="28">
        <v>-157453674.66</v>
      </c>
      <c r="L34" s="29">
        <v>-122118527.72</v>
      </c>
      <c r="M34" s="28">
        <v>-19401378.940000001</v>
      </c>
      <c r="N34" s="28">
        <v>59397464.084708005</v>
      </c>
      <c r="O34" s="29">
        <v>52834638.864707999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8">
        <v>6114183339.2561998</v>
      </c>
      <c r="D35" s="24">
        <v>234643094.34999999</v>
      </c>
      <c r="E35" s="25">
        <v>199330772.34</v>
      </c>
      <c r="F35" s="25">
        <v>-138695313.44</v>
      </c>
      <c r="G35" s="25">
        <v>-114215999.48</v>
      </c>
      <c r="H35" s="26">
        <v>95947780.909999996</v>
      </c>
      <c r="I35" s="25">
        <v>8708840.5800000001</v>
      </c>
      <c r="J35" s="25">
        <v>18109154.620000001</v>
      </c>
      <c r="K35" s="25">
        <v>-48059188.560000002</v>
      </c>
      <c r="L35" s="26">
        <v>-10538004.119999999</v>
      </c>
      <c r="M35" s="25">
        <v>-1262474.42</v>
      </c>
      <c r="N35" s="25">
        <v>84147302.36999999</v>
      </c>
      <c r="O35" s="26">
        <v>74025007.121000007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7">
        <v>4154934539.9600401</v>
      </c>
      <c r="D36" s="27">
        <v>356057056.10004598</v>
      </c>
      <c r="E36" s="28">
        <v>324132877.52004302</v>
      </c>
      <c r="F36" s="28">
        <v>-152126795.94999999</v>
      </c>
      <c r="G36" s="28">
        <v>-70046554.349999994</v>
      </c>
      <c r="H36" s="29">
        <v>203930260.15004599</v>
      </c>
      <c r="I36" s="28">
        <v>23110974.399999999</v>
      </c>
      <c r="J36" s="28">
        <v>6848629.6399999997</v>
      </c>
      <c r="K36" s="28">
        <v>-123454798.19</v>
      </c>
      <c r="L36" s="29">
        <v>-104369486.28</v>
      </c>
      <c r="M36" s="28">
        <v>-45971520.471463002</v>
      </c>
      <c r="N36" s="28">
        <v>53589253.398582987</v>
      </c>
      <c r="O36" s="29">
        <v>43866745.368583001</v>
      </c>
    </row>
    <row r="37" spans="1:16" x14ac:dyDescent="0.2">
      <c r="A37" s="54">
        <f>BS!A37</f>
        <v>6</v>
      </c>
      <c r="B37" s="12" t="str">
        <f>BS!B37</f>
        <v>პროკრედიტ ბანკი</v>
      </c>
      <c r="C37" s="68">
        <v>2291368317.4474301</v>
      </c>
      <c r="D37" s="24">
        <v>82354702.981999993</v>
      </c>
      <c r="E37" s="25">
        <v>69600497.837599993</v>
      </c>
      <c r="F37" s="25">
        <v>-41940177.217253998</v>
      </c>
      <c r="G37" s="25">
        <v>-30730169.513054002</v>
      </c>
      <c r="H37" s="26">
        <v>40414525.764745995</v>
      </c>
      <c r="I37" s="25">
        <v>2022501.9965909999</v>
      </c>
      <c r="J37" s="25">
        <v>5834536.2800000003</v>
      </c>
      <c r="K37" s="25">
        <v>-33885232.698120996</v>
      </c>
      <c r="L37" s="26">
        <v>-24362003.953574002</v>
      </c>
      <c r="M37" s="25">
        <v>4355417.9111000011</v>
      </c>
      <c r="N37" s="25">
        <v>20407939.722271994</v>
      </c>
      <c r="O37" s="26">
        <v>18009541.812270999</v>
      </c>
    </row>
    <row r="38" spans="1:16" x14ac:dyDescent="0.2">
      <c r="A38" s="55">
        <f>BS!A38</f>
        <v>7</v>
      </c>
      <c r="B38" s="15" t="str">
        <f>BS!B38</f>
        <v>ტერა ბანკი</v>
      </c>
      <c r="C38" s="67">
        <v>2252384667.6475201</v>
      </c>
      <c r="D38" s="27">
        <v>114208518.004261</v>
      </c>
      <c r="E38" s="28">
        <v>102281624.09426101</v>
      </c>
      <c r="F38" s="28">
        <v>-69281473.266433001</v>
      </c>
      <c r="G38" s="28">
        <v>-49043589.350000001</v>
      </c>
      <c r="H38" s="29">
        <v>44927044.737828001</v>
      </c>
      <c r="I38" s="28">
        <v>2109163</v>
      </c>
      <c r="J38" s="28">
        <v>2074623</v>
      </c>
      <c r="K38" s="28">
        <v>-28165192.710406002</v>
      </c>
      <c r="L38" s="29">
        <v>-23729486.840289</v>
      </c>
      <c r="M38" s="28">
        <v>-3511141.0618240004</v>
      </c>
      <c r="N38" s="28">
        <v>17686416.835715</v>
      </c>
      <c r="O38" s="29">
        <v>15334419.835715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8">
        <v>1962283581.98352</v>
      </c>
      <c r="D39" s="24">
        <v>66884421.799314998</v>
      </c>
      <c r="E39" s="25">
        <v>55844292.093069002</v>
      </c>
      <c r="F39" s="25">
        <v>-26292642.996989999</v>
      </c>
      <c r="G39" s="25">
        <v>-23052737.523897</v>
      </c>
      <c r="H39" s="26">
        <v>40591778.802324995</v>
      </c>
      <c r="I39" s="25">
        <v>1804027.752287</v>
      </c>
      <c r="J39" s="25">
        <v>4943061.4000000004</v>
      </c>
      <c r="K39" s="25">
        <v>-25692099.253941</v>
      </c>
      <c r="L39" s="26">
        <v>-16670595.414008001</v>
      </c>
      <c r="M39" s="25">
        <v>-3038395.763727</v>
      </c>
      <c r="N39" s="25">
        <v>20882787.624589995</v>
      </c>
      <c r="O39" s="26">
        <v>16341047.781462001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7">
        <v>1137775026.1800001</v>
      </c>
      <c r="D40" s="27">
        <v>51068682.490000002</v>
      </c>
      <c r="E40" s="28">
        <v>48564760.289999999</v>
      </c>
      <c r="F40" s="28">
        <v>-21434466.879999999</v>
      </c>
      <c r="G40" s="28">
        <v>-10714779.33</v>
      </c>
      <c r="H40" s="29">
        <v>29634215.610000003</v>
      </c>
      <c r="I40" s="28">
        <v>56549.01</v>
      </c>
      <c r="J40" s="28">
        <v>1317097.1200000001</v>
      </c>
      <c r="K40" s="28">
        <v>-15327467.859999999</v>
      </c>
      <c r="L40" s="29">
        <v>-13727506.699999999</v>
      </c>
      <c r="M40" s="28">
        <v>-752268</v>
      </c>
      <c r="N40" s="28">
        <v>15154440.910000004</v>
      </c>
      <c r="O40" s="29">
        <v>12226823.91</v>
      </c>
    </row>
    <row r="41" spans="1:16" x14ac:dyDescent="0.2">
      <c r="A41" s="54">
        <f>BS!A41</f>
        <v>10</v>
      </c>
      <c r="B41" s="12" t="str">
        <f>BS!B41</f>
        <v>იშ ბანკ</v>
      </c>
      <c r="C41" s="68">
        <v>718691373.33375394</v>
      </c>
      <c r="D41" s="24">
        <v>23310412.314738002</v>
      </c>
      <c r="E41" s="25">
        <v>15738191.609897999</v>
      </c>
      <c r="F41" s="25">
        <v>-10842555.11517</v>
      </c>
      <c r="G41" s="25">
        <v>-8816745.1919780001</v>
      </c>
      <c r="H41" s="26">
        <v>12467857.199568002</v>
      </c>
      <c r="I41" s="25">
        <v>1344833.5151150001</v>
      </c>
      <c r="J41" s="25">
        <v>539573.07999999996</v>
      </c>
      <c r="K41" s="25">
        <v>-4838831.2925000004</v>
      </c>
      <c r="L41" s="26">
        <v>-2984259.2073849998</v>
      </c>
      <c r="M41" s="25">
        <v>-556571.62435499998</v>
      </c>
      <c r="N41" s="25">
        <v>8927026.3678280022</v>
      </c>
      <c r="O41" s="26">
        <v>7447494.3790899999</v>
      </c>
    </row>
    <row r="42" spans="1:16" x14ac:dyDescent="0.2">
      <c r="A42" s="55">
        <f>BS!A42</f>
        <v>11</v>
      </c>
      <c r="B42" s="15" t="str">
        <f>BS!B42</f>
        <v>მიკრობანკი კრისტალი</v>
      </c>
      <c r="C42" s="67">
        <v>691266148.65549302</v>
      </c>
      <c r="D42" s="27">
        <v>88039680.560000002</v>
      </c>
      <c r="E42" s="28">
        <v>79831453.75</v>
      </c>
      <c r="F42" s="28">
        <v>-27125545.969999999</v>
      </c>
      <c r="G42" s="28">
        <v>-1287308.78</v>
      </c>
      <c r="H42" s="29">
        <v>60914134.590000004</v>
      </c>
      <c r="I42" s="28">
        <v>1599461.29</v>
      </c>
      <c r="J42" s="28">
        <v>-4155037.8</v>
      </c>
      <c r="K42" s="28">
        <v>-32362080.82</v>
      </c>
      <c r="L42" s="29">
        <v>-36383338.840000004</v>
      </c>
      <c r="M42" s="28">
        <v>-13650948.35</v>
      </c>
      <c r="N42" s="28">
        <v>10879847.4</v>
      </c>
      <c r="O42" s="29">
        <v>8703877.9199999999</v>
      </c>
    </row>
    <row r="43" spans="1:16" x14ac:dyDescent="0.2">
      <c r="A43" s="54">
        <f>BS!A43</f>
        <v>12</v>
      </c>
      <c r="B43" s="12" t="str">
        <f>BS!B43</f>
        <v>პაშაბანკი</v>
      </c>
      <c r="C43" s="68">
        <v>661164041.12170005</v>
      </c>
      <c r="D43" s="24">
        <v>28179576.219999999</v>
      </c>
      <c r="E43" s="25">
        <v>20150035.82</v>
      </c>
      <c r="F43" s="25">
        <v>-17526988.831500001</v>
      </c>
      <c r="G43" s="25">
        <v>-14897947.179400001</v>
      </c>
      <c r="H43" s="26">
        <v>10652587.388499998</v>
      </c>
      <c r="I43" s="25">
        <v>418857.59029999998</v>
      </c>
      <c r="J43" s="25">
        <v>8706091.0199999996</v>
      </c>
      <c r="K43" s="25">
        <v>-15088123.810000001</v>
      </c>
      <c r="L43" s="26">
        <v>-7759513.7896999996</v>
      </c>
      <c r="M43" s="25">
        <v>1293440.2417600001</v>
      </c>
      <c r="N43" s="25">
        <v>4186513.8405599981</v>
      </c>
      <c r="O43" s="26">
        <v>3977948.4105600002</v>
      </c>
    </row>
    <row r="44" spans="1:16" x14ac:dyDescent="0.2">
      <c r="A44" s="55">
        <f>BS!A44</f>
        <v>13</v>
      </c>
      <c r="B44" s="15" t="str">
        <f>BS!B44</f>
        <v>ზირაათ ბანკი</v>
      </c>
      <c r="C44" s="67">
        <v>519258597.49019998</v>
      </c>
      <c r="D44" s="27">
        <v>18382002.518100001</v>
      </c>
      <c r="E44" s="28">
        <v>15558042.2381</v>
      </c>
      <c r="F44" s="28">
        <v>-7304569.8099999996</v>
      </c>
      <c r="G44" s="28">
        <v>-6579139.4499999993</v>
      </c>
      <c r="H44" s="29">
        <v>11077432.708100002</v>
      </c>
      <c r="I44" s="28">
        <v>-182589.18</v>
      </c>
      <c r="J44" s="28">
        <v>891604.69</v>
      </c>
      <c r="K44" s="28">
        <v>-4541063.84</v>
      </c>
      <c r="L44" s="29">
        <v>-3760375.53</v>
      </c>
      <c r="M44" s="28">
        <v>-3131159.9168000002</v>
      </c>
      <c r="N44" s="28">
        <v>4185897.2613000027</v>
      </c>
      <c r="O44" s="29">
        <v>3711149.2612999999</v>
      </c>
    </row>
    <row r="45" spans="1:16" x14ac:dyDescent="0.2">
      <c r="A45" s="54">
        <f>BS!A45</f>
        <v>14</v>
      </c>
      <c r="B45" s="12" t="str">
        <f>BS!B45</f>
        <v>ვი–თი–ბი ბანკი</v>
      </c>
      <c r="C45" s="68">
        <v>430399527.74494898</v>
      </c>
      <c r="D45" s="24">
        <v>5000270.02623</v>
      </c>
      <c r="E45" s="25">
        <v>4995386.7334179999</v>
      </c>
      <c r="F45" s="25">
        <v>-5305991.3099999996</v>
      </c>
      <c r="G45" s="25">
        <v>-435100.31</v>
      </c>
      <c r="H45" s="26">
        <v>-305721.28376999963</v>
      </c>
      <c r="I45" s="25">
        <v>1235.93</v>
      </c>
      <c r="J45" s="25">
        <v>6875</v>
      </c>
      <c r="K45" s="25">
        <v>-5919691.0899999999</v>
      </c>
      <c r="L45" s="26">
        <v>-10318234.880000001</v>
      </c>
      <c r="M45" s="25">
        <v>-4428663.0999999996</v>
      </c>
      <c r="N45" s="25">
        <v>-15052619.263770001</v>
      </c>
      <c r="O45" s="26">
        <v>-14989341.263769999</v>
      </c>
      <c r="P45" s="73"/>
    </row>
    <row r="46" spans="1:16" x14ac:dyDescent="0.2">
      <c r="A46" s="55">
        <f>BS!A46</f>
        <v>15</v>
      </c>
      <c r="B46" s="15" t="str">
        <f>BS!B46</f>
        <v>სილქ ბანკი</v>
      </c>
      <c r="C46" s="67">
        <v>237886002.125651</v>
      </c>
      <c r="D46" s="27">
        <v>16567736.763968</v>
      </c>
      <c r="E46" s="28">
        <v>14483627.333968</v>
      </c>
      <c r="F46" s="28">
        <v>-8890027.4260159992</v>
      </c>
      <c r="G46" s="28">
        <v>-7541638.428084</v>
      </c>
      <c r="H46" s="29">
        <v>7677709.337952001</v>
      </c>
      <c r="I46" s="28">
        <v>184701.31701999999</v>
      </c>
      <c r="J46" s="28">
        <v>595258.57999999996</v>
      </c>
      <c r="K46" s="28">
        <v>-19632057.285184</v>
      </c>
      <c r="L46" s="29">
        <v>-18842495.518261999</v>
      </c>
      <c r="M46" s="28">
        <v>-2547643.9845640003</v>
      </c>
      <c r="N46" s="28">
        <v>-13712430.164873999</v>
      </c>
      <c r="O46" s="29">
        <v>-13833540.509141</v>
      </c>
      <c r="P46" s="74"/>
    </row>
    <row r="47" spans="1:16" x14ac:dyDescent="0.2">
      <c r="A47" s="54">
        <f>BS!A47</f>
        <v>16</v>
      </c>
      <c r="B47" s="12" t="str">
        <f>BS!B47</f>
        <v>პეივბანკი</v>
      </c>
      <c r="C47" s="68">
        <v>223759070.40000001</v>
      </c>
      <c r="D47" s="24">
        <v>2756819.67</v>
      </c>
      <c r="E47" s="25">
        <v>0</v>
      </c>
      <c r="F47" s="25">
        <v>0</v>
      </c>
      <c r="G47" s="25">
        <v>0</v>
      </c>
      <c r="H47" s="26">
        <v>2756819.67</v>
      </c>
      <c r="I47" s="25">
        <v>6664603.71</v>
      </c>
      <c r="J47" s="25">
        <v>432260.8</v>
      </c>
      <c r="K47" s="25">
        <v>-4367851.41</v>
      </c>
      <c r="L47" s="26">
        <v>2844530.93</v>
      </c>
      <c r="M47" s="25">
        <v>0</v>
      </c>
      <c r="N47" s="25">
        <v>5601350.5999999996</v>
      </c>
      <c r="O47" s="26">
        <v>5599297.2300000004</v>
      </c>
      <c r="P47" s="73"/>
    </row>
    <row r="48" spans="1:16" x14ac:dyDescent="0.2">
      <c r="A48" s="55">
        <f>BS!A48</f>
        <v>17</v>
      </c>
      <c r="B48" s="15" t="str">
        <f>BS!B48</f>
        <v>მიკრობანკი ემბისი</v>
      </c>
      <c r="C48" s="67">
        <v>208808778.30079499</v>
      </c>
      <c r="D48" s="27">
        <v>22233822.311794002</v>
      </c>
      <c r="E48" s="28">
        <v>20076424.171794001</v>
      </c>
      <c r="F48" s="28">
        <v>-8476519.4287999999</v>
      </c>
      <c r="G48" s="28">
        <v>-144912.23879999999</v>
      </c>
      <c r="H48" s="29">
        <v>13757302.882994002</v>
      </c>
      <c r="I48" s="28">
        <v>-260129.62</v>
      </c>
      <c r="J48" s="28">
        <v>138455.30499999999</v>
      </c>
      <c r="K48" s="28">
        <v>-8654655.6899999995</v>
      </c>
      <c r="L48" s="29">
        <v>-9951155.6567419991</v>
      </c>
      <c r="M48" s="28">
        <v>-1563631.924257</v>
      </c>
      <c r="N48" s="28">
        <v>2242515.3019950027</v>
      </c>
      <c r="O48" s="29">
        <v>1792515.3019950001</v>
      </c>
      <c r="P48" s="74"/>
    </row>
    <row r="49" spans="1:16" x14ac:dyDescent="0.2">
      <c r="A49" s="54">
        <f>BS!A49</f>
        <v>18</v>
      </c>
      <c r="B49" s="12" t="str">
        <f>BS!B49</f>
        <v>ჰეშბანკი</v>
      </c>
      <c r="C49" s="68">
        <v>131649322.43089999</v>
      </c>
      <c r="D49" s="24">
        <v>3229949.93</v>
      </c>
      <c r="E49" s="25">
        <v>272343.96000000002</v>
      </c>
      <c r="F49" s="25">
        <v>-272108.06</v>
      </c>
      <c r="G49" s="25">
        <v>-186420.68</v>
      </c>
      <c r="H49" s="26">
        <v>2957841.87</v>
      </c>
      <c r="I49" s="25">
        <v>42979.71</v>
      </c>
      <c r="J49" s="25">
        <v>286384.32</v>
      </c>
      <c r="K49" s="25">
        <v>-9359363.5899999999</v>
      </c>
      <c r="L49" s="26">
        <v>-8902660.6999999993</v>
      </c>
      <c r="M49" s="25">
        <v>-253391.25</v>
      </c>
      <c r="N49" s="25">
        <v>-6198210.0799999991</v>
      </c>
      <c r="O49" s="26">
        <v>-6208203.9900000002</v>
      </c>
      <c r="P49" s="73"/>
    </row>
    <row r="50" spans="1:16" x14ac:dyDescent="0.2">
      <c r="A50" s="55">
        <f>BS!A50</f>
        <v>19</v>
      </c>
      <c r="B50" s="15" t="str">
        <f>BS!B50</f>
        <v>პეისერა</v>
      </c>
      <c r="C50" s="67">
        <v>15570218.43</v>
      </c>
      <c r="D50" s="27">
        <v>279422.88620000001</v>
      </c>
      <c r="E50" s="28">
        <v>0</v>
      </c>
      <c r="F50" s="28">
        <v>-4133.3734000000004</v>
      </c>
      <c r="G50" s="28">
        <v>-97.42</v>
      </c>
      <c r="H50" s="29">
        <v>275289.51280000003</v>
      </c>
      <c r="I50" s="28">
        <v>86026.032000000007</v>
      </c>
      <c r="J50" s="28">
        <v>274144.44</v>
      </c>
      <c r="K50" s="28">
        <v>-1750263.6173</v>
      </c>
      <c r="L50" s="29">
        <v>-1469296.2853000001</v>
      </c>
      <c r="M50" s="28">
        <v>505.71000000000004</v>
      </c>
      <c r="N50" s="28">
        <v>-1193501.0625</v>
      </c>
      <c r="O50" s="29">
        <v>-1199675.7024999999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4">
        <f>'BS-E'!B3</f>
        <v>46203</v>
      </c>
    </row>
    <row r="4" spans="1:6" ht="13.5" thickBot="1" x14ac:dyDescent="0.25"/>
    <row r="5" spans="1:6" ht="15.75" customHeight="1" x14ac:dyDescent="0.2">
      <c r="A5" s="180" t="s">
        <v>0</v>
      </c>
      <c r="B5" s="178" t="s">
        <v>283</v>
      </c>
      <c r="C5" s="205" t="s">
        <v>47</v>
      </c>
      <c r="D5" s="206"/>
      <c r="E5" s="206"/>
      <c r="F5" s="207"/>
    </row>
    <row r="6" spans="1:6" s="11" customFormat="1" ht="180.75" customHeight="1" x14ac:dyDescent="0.2">
      <c r="A6" s="181"/>
      <c r="B6" s="179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0.39770066659691694</v>
      </c>
      <c r="D7" s="31">
        <f>IS!D7</f>
        <v>0.40537062258657852</v>
      </c>
      <c r="E7" s="31">
        <f>IS!E7</f>
        <v>0.54776863692784572</v>
      </c>
      <c r="F7" s="32">
        <f>IS!F7</f>
        <v>0.51465896560057478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0.35281320881133227</v>
      </c>
      <c r="D8" s="34">
        <f>IS!D8</f>
        <v>0.33002147981838426</v>
      </c>
      <c r="E8" s="34">
        <f>IS!E8</f>
        <v>0.31892429828044883</v>
      </c>
      <c r="F8" s="35">
        <f>IS!F8</f>
        <v>0.3641320388736532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5.6320289180537379E-2</v>
      </c>
      <c r="D9" s="31">
        <f>IS!D9</f>
        <v>6.8282451852227519E-2</v>
      </c>
      <c r="E9" s="31">
        <f>IS!E9</f>
        <v>3.1070256133282712E-2</v>
      </c>
      <c r="F9" s="32">
        <f>IS!F9</f>
        <v>2.8132317074885352E-2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5.4297759222141043E-2</v>
      </c>
      <c r="D10" s="34">
        <f>IS!D10</f>
        <v>3.2608179701095912E-2</v>
      </c>
      <c r="E10" s="34">
        <f>IS!E10</f>
        <v>1.8661204244801093E-2</v>
      </c>
      <c r="F10" s="35">
        <f>IS!F10</f>
        <v>3.9415334646862976E-2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3.6898408620823706E-2</v>
      </c>
      <c r="D11" s="31">
        <f>IS!D11</f>
        <v>6.9306392564738042E-2</v>
      </c>
      <c r="E11" s="31">
        <f>IS!E11</f>
        <v>4.9521932295466288E-2</v>
      </c>
      <c r="F11" s="32">
        <f>IS!F11</f>
        <v>2.3357275004988451E-2</v>
      </c>
    </row>
    <row r="12" spans="1:6" x14ac:dyDescent="0.2">
      <c r="A12" s="55">
        <f t="shared" ref="A12" si="5">A37</f>
        <v>6</v>
      </c>
      <c r="B12" s="15" t="str">
        <f t="shared" si="1"/>
        <v>ProCredit Bank</v>
      </c>
      <c r="C12" s="33">
        <f>IS!C12</f>
        <v>2.0348778943409706E-2</v>
      </c>
      <c r="D12" s="34">
        <f>IS!D12</f>
        <v>1.3735014047980531E-2</v>
      </c>
      <c r="E12" s="34">
        <f>IS!E12</f>
        <v>4.3337942056923791E-3</v>
      </c>
      <c r="F12" s="35">
        <f>IS!F12</f>
        <v>9.5893556106927541E-3</v>
      </c>
    </row>
    <row r="13" spans="1:6" x14ac:dyDescent="0.2">
      <c r="A13" s="54">
        <f t="shared" ref="A13" si="6">A38</f>
        <v>7</v>
      </c>
      <c r="B13" s="12" t="str">
        <f t="shared" si="1"/>
        <v>Tera bank</v>
      </c>
      <c r="C13" s="30">
        <f>IS!C13</f>
        <v>2.0002579833408321E-2</v>
      </c>
      <c r="D13" s="31">
        <f>IS!D13</f>
        <v>1.526860896996092E-2</v>
      </c>
      <c r="E13" s="31">
        <f>IS!E13</f>
        <v>4.5194904151727401E-3</v>
      </c>
      <c r="F13" s="32">
        <f>IS!F13</f>
        <v>8.1649609091187254E-3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1.7426301363259959E-2</v>
      </c>
      <c r="D14" s="34">
        <f>IS!D14</f>
        <v>1.3795254095714023E-2</v>
      </c>
      <c r="E14" s="34">
        <f>IS!E14</f>
        <v>3.8656500873411486E-3</v>
      </c>
      <c r="F14" s="35">
        <f>IS!F14</f>
        <v>8.7009497443733784E-3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1.0104151444696837E-2</v>
      </c>
      <c r="D15" s="31">
        <f>IS!D15</f>
        <v>1.0071288973512768E-2</v>
      </c>
      <c r="E15" s="31">
        <f>IS!E15</f>
        <v>1.2117257351968884E-4</v>
      </c>
      <c r="F15" s="32">
        <f>IS!F15</f>
        <v>6.5102912491878636E-3</v>
      </c>
    </row>
    <row r="16" spans="1:6" x14ac:dyDescent="0.2">
      <c r="A16" s="55">
        <f t="shared" ref="A16" si="9">A41</f>
        <v>10</v>
      </c>
      <c r="B16" s="15" t="str">
        <f t="shared" si="1"/>
        <v>IS Bank</v>
      </c>
      <c r="C16" s="33">
        <f>IS!C16</f>
        <v>6.3824273789364807E-3</v>
      </c>
      <c r="D16" s="34">
        <f>IS!D16</f>
        <v>4.2372436777091049E-3</v>
      </c>
      <c r="E16" s="34">
        <f>IS!E16</f>
        <v>2.8816939143941496E-3</v>
      </c>
      <c r="F16" s="35">
        <f>IS!F16</f>
        <v>3.9654907800635393E-3</v>
      </c>
    </row>
    <row r="17" spans="1:22" x14ac:dyDescent="0.2">
      <c r="A17" s="54">
        <f t="shared" ref="A17" si="10">A42</f>
        <v>11</v>
      </c>
      <c r="B17" s="12" t="str">
        <f t="shared" si="1"/>
        <v>Microbank Crystal</v>
      </c>
      <c r="C17" s="30">
        <f>IS!C17</f>
        <v>6.1388742887580486E-3</v>
      </c>
      <c r="D17" s="31">
        <f>IS!D17</f>
        <v>2.0701875835050645E-2</v>
      </c>
      <c r="E17" s="31">
        <f>IS!E17</f>
        <v>3.4273074056366563E-3</v>
      </c>
      <c r="F17" s="32">
        <f>IS!F17</f>
        <v>4.6344644098645126E-3</v>
      </c>
    </row>
    <row r="18" spans="1:22" x14ac:dyDescent="0.2">
      <c r="A18" s="55">
        <f t="shared" ref="A18" si="11">A43</f>
        <v>12</v>
      </c>
      <c r="B18" s="15" t="str">
        <f t="shared" si="1"/>
        <v>Pasha Bank</v>
      </c>
      <c r="C18" s="33">
        <f>IS!C18</f>
        <v>5.871548810234252E-3</v>
      </c>
      <c r="D18" s="34">
        <f>IS!D18</f>
        <v>3.6203180579201157E-3</v>
      </c>
      <c r="E18" s="34">
        <f>IS!E18</f>
        <v>8.9752326618815171E-4</v>
      </c>
      <c r="F18" s="35">
        <f>IS!F18</f>
        <v>2.1180973012794079E-3</v>
      </c>
    </row>
    <row r="19" spans="1:22" x14ac:dyDescent="0.2">
      <c r="A19" s="54">
        <f t="shared" ref="A19" si="12">A44</f>
        <v>13</v>
      </c>
      <c r="B19" s="12" t="str">
        <f t="shared" si="1"/>
        <v>Ziraat Bank</v>
      </c>
      <c r="C19" s="30">
        <f>IS!C19</f>
        <v>4.6113400165032417E-3</v>
      </c>
      <c r="D19" s="31">
        <f>IS!D19</f>
        <v>3.7647031848641265E-3</v>
      </c>
      <c r="E19" s="31">
        <f>IS!E19</f>
        <v>-3.9125001193565895E-4</v>
      </c>
      <c r="F19" s="32">
        <f>IS!F19</f>
        <v>1.9760375006718646E-3</v>
      </c>
    </row>
    <row r="20" spans="1:22" x14ac:dyDescent="0.2">
      <c r="A20" s="55">
        <f t="shared" ref="A20" si="13">A45</f>
        <v>14</v>
      </c>
      <c r="B20" s="15" t="str">
        <f t="shared" si="1"/>
        <v>VTB Bank Georgia</v>
      </c>
      <c r="C20" s="33">
        <f>IS!C20</f>
        <v>3.8222160884140936E-3</v>
      </c>
      <c r="D20" s="34">
        <f>IS!D20</f>
        <v>-1.0390041817614233E-4</v>
      </c>
      <c r="E20" s="34">
        <f>IS!E20</f>
        <v>2.6483367045716455E-6</v>
      </c>
      <c r="F20" s="35">
        <f>IS!F20</f>
        <v>-7.9812204689396222E-3</v>
      </c>
    </row>
    <row r="21" spans="1:22" x14ac:dyDescent="0.2">
      <c r="A21" s="54">
        <f t="shared" ref="A21" si="14">A46</f>
        <v>15</v>
      </c>
      <c r="B21" s="12" t="str">
        <f t="shared" si="1"/>
        <v>Silk Bank</v>
      </c>
      <c r="C21" s="30">
        <f>IS!C21</f>
        <v>2.1125759809661948E-3</v>
      </c>
      <c r="D21" s="31">
        <f>IS!D21</f>
        <v>2.6092956336276041E-3</v>
      </c>
      <c r="E21" s="31">
        <f>IS!E21</f>
        <v>3.957758750469602E-4</v>
      </c>
      <c r="F21" s="32">
        <f>IS!F21</f>
        <v>-7.3658031214703639E-3</v>
      </c>
    </row>
    <row r="22" spans="1:22" x14ac:dyDescent="0.2">
      <c r="A22" s="55">
        <f t="shared" ref="A22:B25" si="15">A47</f>
        <v>16</v>
      </c>
      <c r="B22" s="15" t="str">
        <f t="shared" si="1"/>
        <v>PaveBank</v>
      </c>
      <c r="C22" s="33">
        <f>IS!C22</f>
        <v>1.987120021465913E-3</v>
      </c>
      <c r="D22" s="34">
        <f>IS!D22</f>
        <v>9.3691454195483947E-4</v>
      </c>
      <c r="E22" s="34">
        <f>IS!E22</f>
        <v>1.4280836800318272E-2</v>
      </c>
      <c r="F22" s="35">
        <f>IS!F22</f>
        <v>2.9814002415015435E-3</v>
      </c>
    </row>
    <row r="23" spans="1:22" x14ac:dyDescent="0.2">
      <c r="A23" s="54">
        <f t="shared" si="15"/>
        <v>17</v>
      </c>
      <c r="B23" s="12" t="str">
        <f t="shared" si="15"/>
        <v>Microbank MBC</v>
      </c>
      <c r="C23" s="30">
        <f>IS!C23</f>
        <v>1.854352108621143E-3</v>
      </c>
      <c r="D23" s="31">
        <f>IS!D23</f>
        <v>4.6754661791695348E-3</v>
      </c>
      <c r="E23" s="31">
        <f>IS!E23</f>
        <v>-5.5740278219015187E-4</v>
      </c>
      <c r="F23" s="32">
        <f>IS!F23</f>
        <v>9.5444219778686502E-4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1.1691280444954104E-3</v>
      </c>
      <c r="D24" s="34">
        <f>IS!D24</f>
        <v>1.0052326203860464E-3</v>
      </c>
      <c r="E24" s="34">
        <f>IS!E24</f>
        <v>9.2096432277592567E-5</v>
      </c>
      <c r="F24" s="35">
        <f>IS!F24</f>
        <v>-3.3056185651135447E-3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1.3827324508249543E-4</v>
      </c>
      <c r="D25" s="34">
        <f>IS!D25</f>
        <v>9.3558077300711853E-5</v>
      </c>
      <c r="E25" s="34">
        <f>IS!E25</f>
        <v>1.8433559998887875E-4</v>
      </c>
      <c r="F25" s="35">
        <f>IS!F25</f>
        <v>-6.3877898997639622E-4</v>
      </c>
    </row>
    <row r="26" spans="1:22" ht="13.5" thickBot="1" x14ac:dyDescent="0.25">
      <c r="A26" s="18"/>
      <c r="B26" s="19" t="s">
        <v>49</v>
      </c>
      <c r="C26" s="20">
        <f>SUM(C7:C25)</f>
        <v>1.0000000000000033</v>
      </c>
      <c r="D26" s="21">
        <f t="shared" ref="D26:F26" si="16">SUM(D7:D25)</f>
        <v>0.999999999999999</v>
      </c>
      <c r="E26" s="21">
        <f t="shared" si="16"/>
        <v>1.0000000000000004</v>
      </c>
      <c r="F26" s="21">
        <f t="shared" si="16"/>
        <v>1.0000000000000056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52</v>
      </c>
      <c r="U28" s="23"/>
      <c r="V28" s="23"/>
    </row>
    <row r="29" spans="1:22" ht="15.75" customHeight="1" x14ac:dyDescent="0.2">
      <c r="A29" s="180" t="s">
        <v>0</v>
      </c>
      <c r="B29" s="178" t="s">
        <v>283</v>
      </c>
      <c r="C29" s="191" t="s">
        <v>5</v>
      </c>
      <c r="D29" s="193" t="s">
        <v>278</v>
      </c>
      <c r="E29" s="194"/>
      <c r="F29" s="194"/>
      <c r="G29" s="194"/>
      <c r="H29" s="195"/>
      <c r="I29" s="208" t="s">
        <v>277</v>
      </c>
      <c r="J29" s="209"/>
      <c r="K29" s="209"/>
      <c r="L29" s="210"/>
      <c r="M29" s="203" t="s">
        <v>14</v>
      </c>
      <c r="N29" s="203" t="s">
        <v>237</v>
      </c>
      <c r="O29" s="201" t="str">
        <f>'BS-E'!$R$30</f>
        <v>NET Income of 6 months 2026</v>
      </c>
      <c r="P29" s="38"/>
    </row>
    <row r="30" spans="1:22" ht="131.25" customHeight="1" x14ac:dyDescent="0.2">
      <c r="A30" s="181"/>
      <c r="B30" s="179"/>
      <c r="C30" s="192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204"/>
      <c r="N30" s="204"/>
      <c r="O30" s="202"/>
      <c r="P30" s="38"/>
    </row>
    <row r="31" spans="1:22" x14ac:dyDescent="0.2">
      <c r="A31" s="132"/>
      <c r="B31" s="119" t="str">
        <f>'BS-E'!B31</f>
        <v>Consolidated</v>
      </c>
      <c r="C31" s="133">
        <f>IS!C31</f>
        <v>112604708312.95399</v>
      </c>
      <c r="D31" s="134">
        <f>IS!D31</f>
        <v>5522166265.3767996</v>
      </c>
      <c r="E31" s="134">
        <f>IS!E31</f>
        <v>4689255535.4100704</v>
      </c>
      <c r="F31" s="134">
        <f>IS!F31</f>
        <v>-2579721093.9655499</v>
      </c>
      <c r="G31" s="134">
        <f>IS!G31</f>
        <v>-1776411358.3438711</v>
      </c>
      <c r="H31" s="134">
        <f>IS!H31</f>
        <v>2942445171.4112496</v>
      </c>
      <c r="I31" s="135">
        <f>IS!I31</f>
        <v>466681595.98683101</v>
      </c>
      <c r="J31" s="135">
        <f>IS!J31</f>
        <v>361676237.0887</v>
      </c>
      <c r="K31" s="133">
        <f>IS!K31</f>
        <v>-1427935020.6171801</v>
      </c>
      <c r="L31" s="135">
        <f>IS!L31</f>
        <v>-471146908.02608103</v>
      </c>
      <c r="M31" s="135">
        <f>IS!M31</f>
        <v>-268149276.436077</v>
      </c>
      <c r="N31" s="135">
        <f>IS!N31</f>
        <v>2203148986.9490914</v>
      </c>
      <c r="O31" s="136">
        <f>IS!O31</f>
        <v>1878076332.0727401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44782967558.013199</v>
      </c>
      <c r="D32" s="46">
        <f>IS!D32</f>
        <v>2135557881.0517499</v>
      </c>
      <c r="E32" s="47">
        <f>IS!E32</f>
        <v>1779028459.33582</v>
      </c>
      <c r="F32" s="47">
        <f>IS!F32</f>
        <v>-942777049.98989999</v>
      </c>
      <c r="G32" s="47">
        <f>IS!G32</f>
        <v>-673682403.88989997</v>
      </c>
      <c r="H32" s="48">
        <f>IS!H32</f>
        <v>1192780831.0618501</v>
      </c>
      <c r="I32" s="47">
        <f>IS!I32</f>
        <v>255633541.713018</v>
      </c>
      <c r="J32" s="47">
        <f>IS!J32</f>
        <v>153957973.53369999</v>
      </c>
      <c r="K32" s="45">
        <f>IS!K32</f>
        <v>-468636826.042629</v>
      </c>
      <c r="L32" s="47">
        <f>IS!L32</f>
        <v>11707752.619979</v>
      </c>
      <c r="M32" s="47">
        <f>IS!M32</f>
        <v>-72683931.168349028</v>
      </c>
      <c r="N32" s="47">
        <f>IS!N32</f>
        <v>1131804652.5134799</v>
      </c>
      <c r="O32" s="48">
        <f>IS!O32</f>
        <v>966568822.38347805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39728428467.157402</v>
      </c>
      <c r="D33" s="42">
        <f>IS!D33</f>
        <v>1869501868.4814</v>
      </c>
      <c r="E33" s="43">
        <f>IS!E33</f>
        <v>1585252457.1050999</v>
      </c>
      <c r="F33" s="43">
        <f>IS!F33</f>
        <v>-898431758.72780001</v>
      </c>
      <c r="G33" s="43">
        <f>IS!G33</f>
        <v>-602009721.67770004</v>
      </c>
      <c r="H33" s="44">
        <f>IS!H33</f>
        <v>971070109.7536</v>
      </c>
      <c r="I33" s="43">
        <f>IS!I33</f>
        <v>148836100.5205</v>
      </c>
      <c r="J33" s="43">
        <f>IS!J33</f>
        <v>143931901.69999999</v>
      </c>
      <c r="K33" s="41">
        <f>IS!K33</f>
        <v>-420746558.19709998</v>
      </c>
      <c r="L33" s="43">
        <f>IS!L33</f>
        <v>-69812250.140799999</v>
      </c>
      <c r="M33" s="43">
        <f>IS!M33</f>
        <v>-101045520.32360001</v>
      </c>
      <c r="N33" s="43">
        <f>IS!N33</f>
        <v>800212339.28919995</v>
      </c>
      <c r="O33" s="44">
        <f>IS!O33</f>
        <v>683867763.95799899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6341929735.27563</v>
      </c>
      <c r="D34" s="46">
        <f>IS!D34</f>
        <v>403910346.917</v>
      </c>
      <c r="E34" s="47">
        <f>IS!E34</f>
        <v>354114289.17699999</v>
      </c>
      <c r="F34" s="47">
        <f>IS!F34</f>
        <v>-202992976.17229199</v>
      </c>
      <c r="G34" s="47">
        <f>IS!G34</f>
        <v>-163026093.55106398</v>
      </c>
      <c r="H34" s="48">
        <f>IS!H34</f>
        <v>200917370.744708</v>
      </c>
      <c r="I34" s="47">
        <f>IS!I34</f>
        <v>14499916.720000001</v>
      </c>
      <c r="J34" s="47">
        <f>IS!J34</f>
        <v>16943650.359999999</v>
      </c>
      <c r="K34" s="45">
        <f>IS!K34</f>
        <v>-157453674.66</v>
      </c>
      <c r="L34" s="47">
        <f>IS!L34</f>
        <v>-122118527.72</v>
      </c>
      <c r="M34" s="47">
        <f>IS!M34</f>
        <v>-19401378.940000001</v>
      </c>
      <c r="N34" s="47">
        <f>IS!N34</f>
        <v>59397464.084708005</v>
      </c>
      <c r="O34" s="48">
        <f>IS!O34</f>
        <v>52834638.864707999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6114183339.2561998</v>
      </c>
      <c r="D35" s="42">
        <f>IS!D35</f>
        <v>234643094.34999999</v>
      </c>
      <c r="E35" s="43">
        <f>IS!E35</f>
        <v>199330772.34</v>
      </c>
      <c r="F35" s="43">
        <f>IS!F35</f>
        <v>-138695313.44</v>
      </c>
      <c r="G35" s="43">
        <f>IS!G35</f>
        <v>-114215999.48</v>
      </c>
      <c r="H35" s="44">
        <f>IS!H35</f>
        <v>95947780.909999996</v>
      </c>
      <c r="I35" s="43">
        <f>IS!I35</f>
        <v>8708840.5800000001</v>
      </c>
      <c r="J35" s="43">
        <f>IS!J35</f>
        <v>18109154.620000001</v>
      </c>
      <c r="K35" s="41">
        <f>IS!K35</f>
        <v>-48059188.560000002</v>
      </c>
      <c r="L35" s="43">
        <f>IS!L35</f>
        <v>-10538004.119999999</v>
      </c>
      <c r="M35" s="43">
        <f>IS!M35</f>
        <v>-1262474.42</v>
      </c>
      <c r="N35" s="43">
        <f>IS!N35</f>
        <v>84147302.36999999</v>
      </c>
      <c r="O35" s="44">
        <f>IS!O35</f>
        <v>74025007.121000007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4154934539.9600401</v>
      </c>
      <c r="D36" s="46">
        <f>IS!D36</f>
        <v>356057056.10004598</v>
      </c>
      <c r="E36" s="47">
        <f>IS!E36</f>
        <v>324132877.52004302</v>
      </c>
      <c r="F36" s="47">
        <f>IS!F36</f>
        <v>-152126795.94999999</v>
      </c>
      <c r="G36" s="47">
        <f>IS!G36</f>
        <v>-70046554.349999994</v>
      </c>
      <c r="H36" s="48">
        <f>IS!H36</f>
        <v>203930260.15004599</v>
      </c>
      <c r="I36" s="47">
        <f>IS!I36</f>
        <v>23110974.399999999</v>
      </c>
      <c r="J36" s="47">
        <f>IS!J36</f>
        <v>6848629.6399999997</v>
      </c>
      <c r="K36" s="45">
        <f>IS!K36</f>
        <v>-123454798.19</v>
      </c>
      <c r="L36" s="47">
        <f>IS!L36</f>
        <v>-104369486.28</v>
      </c>
      <c r="M36" s="47">
        <f>IS!M36</f>
        <v>-45971520.471463002</v>
      </c>
      <c r="N36" s="47">
        <f>IS!N36</f>
        <v>53589253.398582987</v>
      </c>
      <c r="O36" s="48">
        <f>IS!O36</f>
        <v>43866745.368583001</v>
      </c>
    </row>
    <row r="37" spans="1:16" x14ac:dyDescent="0.2">
      <c r="A37" s="54">
        <f>'BS-E'!A37</f>
        <v>6</v>
      </c>
      <c r="B37" s="12" t="str">
        <f>'BS-E'!B37</f>
        <v>ProCredit Bank</v>
      </c>
      <c r="C37" s="41">
        <f>IS!C37</f>
        <v>2291368317.4474301</v>
      </c>
      <c r="D37" s="42">
        <f>IS!D37</f>
        <v>82354702.981999993</v>
      </c>
      <c r="E37" s="43">
        <f>IS!E37</f>
        <v>69600497.837599993</v>
      </c>
      <c r="F37" s="43">
        <f>IS!F37</f>
        <v>-41940177.217253998</v>
      </c>
      <c r="G37" s="43">
        <f>IS!G37</f>
        <v>-30730169.513054002</v>
      </c>
      <c r="H37" s="44">
        <f>IS!H37</f>
        <v>40414525.764745995</v>
      </c>
      <c r="I37" s="43">
        <f>IS!I37</f>
        <v>2022501.9965909999</v>
      </c>
      <c r="J37" s="43">
        <f>IS!J37</f>
        <v>5834536.2800000003</v>
      </c>
      <c r="K37" s="41">
        <f>IS!K37</f>
        <v>-33885232.698120996</v>
      </c>
      <c r="L37" s="43">
        <f>IS!L37</f>
        <v>-24362003.953574002</v>
      </c>
      <c r="M37" s="43">
        <f>IS!M37</f>
        <v>4355417.9111000011</v>
      </c>
      <c r="N37" s="43">
        <f>IS!N37</f>
        <v>20407939.722271994</v>
      </c>
      <c r="O37" s="44">
        <f>IS!O37</f>
        <v>18009541.812270999</v>
      </c>
    </row>
    <row r="38" spans="1:16" x14ac:dyDescent="0.2">
      <c r="A38" s="55">
        <f>'BS-E'!A38</f>
        <v>7</v>
      </c>
      <c r="B38" s="15" t="str">
        <f>'BS-E'!B38</f>
        <v>Tera bank</v>
      </c>
      <c r="C38" s="45">
        <f>IS!C38</f>
        <v>2252384667.6475201</v>
      </c>
      <c r="D38" s="46">
        <f>IS!D38</f>
        <v>114208518.004261</v>
      </c>
      <c r="E38" s="47">
        <f>IS!E38</f>
        <v>102281624.09426101</v>
      </c>
      <c r="F38" s="47">
        <f>IS!F38</f>
        <v>-69281473.266433001</v>
      </c>
      <c r="G38" s="47">
        <f>IS!G38</f>
        <v>-49043589.350000001</v>
      </c>
      <c r="H38" s="48">
        <f>IS!H38</f>
        <v>44927044.737828001</v>
      </c>
      <c r="I38" s="47">
        <f>IS!I38</f>
        <v>2109163</v>
      </c>
      <c r="J38" s="47">
        <f>IS!J38</f>
        <v>2074623</v>
      </c>
      <c r="K38" s="45">
        <f>IS!K38</f>
        <v>-28165192.710406002</v>
      </c>
      <c r="L38" s="47">
        <f>IS!L38</f>
        <v>-23729486.840289</v>
      </c>
      <c r="M38" s="47">
        <f>IS!M38</f>
        <v>-3511141.0618240004</v>
      </c>
      <c r="N38" s="47">
        <f>IS!N38</f>
        <v>17686416.835715</v>
      </c>
      <c r="O38" s="48">
        <f>IS!O38</f>
        <v>15334419.835715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1962283581.98352</v>
      </c>
      <c r="D39" s="42">
        <f>IS!D39</f>
        <v>66884421.799314998</v>
      </c>
      <c r="E39" s="43">
        <f>IS!E39</f>
        <v>55844292.093069002</v>
      </c>
      <c r="F39" s="43">
        <f>IS!F39</f>
        <v>-26292642.996989999</v>
      </c>
      <c r="G39" s="43">
        <f>IS!G39</f>
        <v>-23052737.523897</v>
      </c>
      <c r="H39" s="44">
        <f>IS!H39</f>
        <v>40591778.802324995</v>
      </c>
      <c r="I39" s="43">
        <f>IS!I39</f>
        <v>1804027.752287</v>
      </c>
      <c r="J39" s="43">
        <f>IS!J39</f>
        <v>4943061.4000000004</v>
      </c>
      <c r="K39" s="41">
        <f>IS!K39</f>
        <v>-25692099.253941</v>
      </c>
      <c r="L39" s="43">
        <f>IS!L39</f>
        <v>-16670595.414008001</v>
      </c>
      <c r="M39" s="43">
        <f>IS!M39</f>
        <v>-3038395.763727</v>
      </c>
      <c r="N39" s="43">
        <f>IS!N39</f>
        <v>20882787.624589995</v>
      </c>
      <c r="O39" s="44">
        <f>IS!O39</f>
        <v>16341047.781462001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1137775026.1800001</v>
      </c>
      <c r="D40" s="46">
        <f>IS!D40</f>
        <v>51068682.490000002</v>
      </c>
      <c r="E40" s="47">
        <f>IS!E40</f>
        <v>48564760.289999999</v>
      </c>
      <c r="F40" s="47">
        <f>IS!F40</f>
        <v>-21434466.879999999</v>
      </c>
      <c r="G40" s="47">
        <f>IS!G40</f>
        <v>-10714779.33</v>
      </c>
      <c r="H40" s="48">
        <f>IS!H40</f>
        <v>29634215.610000003</v>
      </c>
      <c r="I40" s="47">
        <f>IS!I40</f>
        <v>56549.01</v>
      </c>
      <c r="J40" s="47">
        <f>IS!J40</f>
        <v>1317097.1200000001</v>
      </c>
      <c r="K40" s="45">
        <f>IS!K40</f>
        <v>-15327467.859999999</v>
      </c>
      <c r="L40" s="47">
        <f>IS!L40</f>
        <v>-13727506.699999999</v>
      </c>
      <c r="M40" s="47">
        <f>IS!M40</f>
        <v>-752268</v>
      </c>
      <c r="N40" s="47">
        <f>IS!N40</f>
        <v>15154440.910000004</v>
      </c>
      <c r="O40" s="48">
        <f>IS!O40</f>
        <v>12226823.91</v>
      </c>
    </row>
    <row r="41" spans="1:16" x14ac:dyDescent="0.2">
      <c r="A41" s="54">
        <f>'BS-E'!A41</f>
        <v>10</v>
      </c>
      <c r="B41" s="12" t="str">
        <f>'BS-E'!B41</f>
        <v>IS Bank</v>
      </c>
      <c r="C41" s="41">
        <f>IS!C41</f>
        <v>718691373.33375394</v>
      </c>
      <c r="D41" s="42">
        <f>IS!D41</f>
        <v>23310412.314738002</v>
      </c>
      <c r="E41" s="43">
        <f>IS!E41</f>
        <v>15738191.609897999</v>
      </c>
      <c r="F41" s="43">
        <f>IS!F41</f>
        <v>-10842555.11517</v>
      </c>
      <c r="G41" s="43">
        <f>IS!G41</f>
        <v>-8816745.1919780001</v>
      </c>
      <c r="H41" s="44">
        <f>IS!H41</f>
        <v>12467857.199568002</v>
      </c>
      <c r="I41" s="43">
        <f>IS!I41</f>
        <v>1344833.5151150001</v>
      </c>
      <c r="J41" s="43">
        <f>IS!J41</f>
        <v>539573.07999999996</v>
      </c>
      <c r="K41" s="41">
        <f>IS!K41</f>
        <v>-4838831.2925000004</v>
      </c>
      <c r="L41" s="43">
        <f>IS!L41</f>
        <v>-2984259.2073849998</v>
      </c>
      <c r="M41" s="43">
        <f>IS!M41</f>
        <v>-556571.62435499998</v>
      </c>
      <c r="N41" s="43">
        <f>IS!N41</f>
        <v>8927026.3678280022</v>
      </c>
      <c r="O41" s="44">
        <f>IS!O41</f>
        <v>7447494.3790899999</v>
      </c>
    </row>
    <row r="42" spans="1:16" x14ac:dyDescent="0.2">
      <c r="A42" s="55">
        <f>'BS-E'!A42</f>
        <v>11</v>
      </c>
      <c r="B42" s="15" t="str">
        <f>'BS-E'!B42</f>
        <v>Microbank Crystal</v>
      </c>
      <c r="C42" s="45">
        <f>IS!C42</f>
        <v>691266148.65549302</v>
      </c>
      <c r="D42" s="46">
        <f>IS!D42</f>
        <v>88039680.560000002</v>
      </c>
      <c r="E42" s="47">
        <f>IS!E42</f>
        <v>79831453.75</v>
      </c>
      <c r="F42" s="47">
        <f>IS!F42</f>
        <v>-27125545.969999999</v>
      </c>
      <c r="G42" s="47">
        <f>IS!G42</f>
        <v>-1287308.78</v>
      </c>
      <c r="H42" s="48">
        <f>IS!H42</f>
        <v>60914134.590000004</v>
      </c>
      <c r="I42" s="47">
        <f>IS!I42</f>
        <v>1599461.29</v>
      </c>
      <c r="J42" s="47">
        <f>IS!J42</f>
        <v>-4155037.8</v>
      </c>
      <c r="K42" s="45">
        <f>IS!K42</f>
        <v>-32362080.82</v>
      </c>
      <c r="L42" s="47">
        <f>IS!L42</f>
        <v>-36383338.840000004</v>
      </c>
      <c r="M42" s="47">
        <f>IS!M42</f>
        <v>-13650948.35</v>
      </c>
      <c r="N42" s="47">
        <f>IS!N42</f>
        <v>10879847.4</v>
      </c>
      <c r="O42" s="48">
        <f>IS!O42</f>
        <v>8703877.9199999999</v>
      </c>
    </row>
    <row r="43" spans="1:16" x14ac:dyDescent="0.2">
      <c r="A43" s="54">
        <f>'BS-E'!A43</f>
        <v>12</v>
      </c>
      <c r="B43" s="12" t="str">
        <f>'BS-E'!B43</f>
        <v>Pasha Bank</v>
      </c>
      <c r="C43" s="41">
        <f>IS!C43</f>
        <v>661164041.12170005</v>
      </c>
      <c r="D43" s="42">
        <f>IS!D43</f>
        <v>28179576.219999999</v>
      </c>
      <c r="E43" s="43">
        <f>IS!E43</f>
        <v>20150035.82</v>
      </c>
      <c r="F43" s="43">
        <f>IS!F43</f>
        <v>-17526988.831500001</v>
      </c>
      <c r="G43" s="43">
        <f>IS!G43</f>
        <v>-14897947.179400001</v>
      </c>
      <c r="H43" s="44">
        <f>IS!H43</f>
        <v>10652587.388499998</v>
      </c>
      <c r="I43" s="43">
        <f>IS!I43</f>
        <v>418857.59029999998</v>
      </c>
      <c r="J43" s="43">
        <f>IS!J43</f>
        <v>8706091.0199999996</v>
      </c>
      <c r="K43" s="41">
        <f>IS!K43</f>
        <v>-15088123.810000001</v>
      </c>
      <c r="L43" s="43">
        <f>IS!L43</f>
        <v>-7759513.7896999996</v>
      </c>
      <c r="M43" s="43">
        <f>IS!M43</f>
        <v>1293440.2417600001</v>
      </c>
      <c r="N43" s="43">
        <f>IS!N43</f>
        <v>4186513.8405599981</v>
      </c>
      <c r="O43" s="44">
        <f>IS!O43</f>
        <v>3977948.4105600002</v>
      </c>
    </row>
    <row r="44" spans="1:16" x14ac:dyDescent="0.2">
      <c r="A44" s="55">
        <f>'BS-E'!A44</f>
        <v>13</v>
      </c>
      <c r="B44" s="15" t="str">
        <f>'BS-E'!B44</f>
        <v>Ziraat Bank</v>
      </c>
      <c r="C44" s="45">
        <f>IS!C44</f>
        <v>519258597.49019998</v>
      </c>
      <c r="D44" s="46">
        <f>IS!D44</f>
        <v>18382002.518100001</v>
      </c>
      <c r="E44" s="47">
        <f>IS!E44</f>
        <v>15558042.2381</v>
      </c>
      <c r="F44" s="47">
        <f>IS!F44</f>
        <v>-7304569.8099999996</v>
      </c>
      <c r="G44" s="47">
        <f>IS!G44</f>
        <v>-6579139.4499999993</v>
      </c>
      <c r="H44" s="48">
        <f>IS!H44</f>
        <v>11077432.708100002</v>
      </c>
      <c r="I44" s="47">
        <f>IS!I44</f>
        <v>-182589.18</v>
      </c>
      <c r="J44" s="47">
        <f>IS!J44</f>
        <v>891604.69</v>
      </c>
      <c r="K44" s="45">
        <f>IS!K44</f>
        <v>-4541063.84</v>
      </c>
      <c r="L44" s="47">
        <f>IS!L44</f>
        <v>-3760375.53</v>
      </c>
      <c r="M44" s="47">
        <f>IS!M44</f>
        <v>-3131159.9168000002</v>
      </c>
      <c r="N44" s="47">
        <f>IS!N44</f>
        <v>4185897.2613000027</v>
      </c>
      <c r="O44" s="48">
        <f>IS!O44</f>
        <v>3711149.2612999999</v>
      </c>
    </row>
    <row r="45" spans="1:16" x14ac:dyDescent="0.2">
      <c r="A45" s="54">
        <f>'BS-E'!A45</f>
        <v>14</v>
      </c>
      <c r="B45" s="12" t="str">
        <f>'BS-E'!B45</f>
        <v>VTB Bank Georgia</v>
      </c>
      <c r="C45" s="41">
        <f>IS!C45</f>
        <v>430399527.74494898</v>
      </c>
      <c r="D45" s="42">
        <f>IS!D45</f>
        <v>5000270.02623</v>
      </c>
      <c r="E45" s="43">
        <f>IS!E45</f>
        <v>4995386.7334179999</v>
      </c>
      <c r="F45" s="43">
        <f>IS!F45</f>
        <v>-5305991.3099999996</v>
      </c>
      <c r="G45" s="43">
        <f>IS!G45</f>
        <v>-435100.31</v>
      </c>
      <c r="H45" s="44">
        <f>IS!H45</f>
        <v>-305721.28376999963</v>
      </c>
      <c r="I45" s="43">
        <f>IS!I45</f>
        <v>1235.93</v>
      </c>
      <c r="J45" s="43">
        <f>IS!J45</f>
        <v>6875</v>
      </c>
      <c r="K45" s="41">
        <f>IS!K45</f>
        <v>-5919691.0899999999</v>
      </c>
      <c r="L45" s="43">
        <f>IS!L45</f>
        <v>-10318234.880000001</v>
      </c>
      <c r="M45" s="43">
        <f>IS!M45</f>
        <v>-4428663.0999999996</v>
      </c>
      <c r="N45" s="43">
        <f>IS!N45</f>
        <v>-15052619.263770001</v>
      </c>
      <c r="O45" s="44">
        <f>IS!O45</f>
        <v>-14989341.263769999</v>
      </c>
      <c r="P45" s="73"/>
    </row>
    <row r="46" spans="1:16" x14ac:dyDescent="0.2">
      <c r="A46" s="55">
        <f>'BS-E'!A46</f>
        <v>15</v>
      </c>
      <c r="B46" s="15" t="str">
        <f>'BS-E'!B46</f>
        <v>Silk Bank</v>
      </c>
      <c r="C46" s="45">
        <f>IS!C46</f>
        <v>237886002.125651</v>
      </c>
      <c r="D46" s="46">
        <f>IS!D46</f>
        <v>16567736.763968</v>
      </c>
      <c r="E46" s="47">
        <f>IS!E46</f>
        <v>14483627.333968</v>
      </c>
      <c r="F46" s="47">
        <f>IS!F46</f>
        <v>-8890027.4260159992</v>
      </c>
      <c r="G46" s="47">
        <f>IS!G46</f>
        <v>-7541638.428084</v>
      </c>
      <c r="H46" s="48">
        <f>IS!H46</f>
        <v>7677709.337952001</v>
      </c>
      <c r="I46" s="47">
        <f>IS!I46</f>
        <v>184701.31701999999</v>
      </c>
      <c r="J46" s="47">
        <f>IS!J46</f>
        <v>595258.57999999996</v>
      </c>
      <c r="K46" s="45">
        <f>IS!K46</f>
        <v>-19632057.285184</v>
      </c>
      <c r="L46" s="47">
        <f>IS!L46</f>
        <v>-18842495.518261999</v>
      </c>
      <c r="M46" s="47">
        <f>IS!M46</f>
        <v>-2547643.9845640003</v>
      </c>
      <c r="N46" s="47">
        <f>IS!N46</f>
        <v>-13712430.164873999</v>
      </c>
      <c r="O46" s="48">
        <f>IS!O46</f>
        <v>-13833540.509141</v>
      </c>
      <c r="P46" s="74"/>
    </row>
    <row r="47" spans="1:16" x14ac:dyDescent="0.2">
      <c r="A47" s="54">
        <f>'BS-E'!A47</f>
        <v>16</v>
      </c>
      <c r="B47" s="12" t="str">
        <f>'BS-E'!B47</f>
        <v>PaveBank</v>
      </c>
      <c r="C47" s="41">
        <f>IS!C47</f>
        <v>223759070.40000001</v>
      </c>
      <c r="D47" s="42">
        <f>IS!D47</f>
        <v>2756819.67</v>
      </c>
      <c r="E47" s="43">
        <f>IS!E47</f>
        <v>0</v>
      </c>
      <c r="F47" s="43">
        <f>IS!F47</f>
        <v>0</v>
      </c>
      <c r="G47" s="43">
        <f>IS!G47</f>
        <v>0</v>
      </c>
      <c r="H47" s="44">
        <f>IS!H47</f>
        <v>2756819.67</v>
      </c>
      <c r="I47" s="43">
        <f>IS!I47</f>
        <v>6664603.71</v>
      </c>
      <c r="J47" s="43">
        <f>IS!J47</f>
        <v>432260.8</v>
      </c>
      <c r="K47" s="41">
        <f>IS!K47</f>
        <v>-4367851.41</v>
      </c>
      <c r="L47" s="43">
        <f>IS!L47</f>
        <v>2844530.93</v>
      </c>
      <c r="M47" s="43">
        <f>IS!M47</f>
        <v>0</v>
      </c>
      <c r="N47" s="43">
        <f>IS!N47</f>
        <v>5601350.5999999996</v>
      </c>
      <c r="O47" s="44">
        <f>IS!O47</f>
        <v>5599297.2300000004</v>
      </c>
    </row>
    <row r="48" spans="1:16" x14ac:dyDescent="0.2">
      <c r="A48" s="55">
        <f>'BS-E'!A48</f>
        <v>17</v>
      </c>
      <c r="B48" s="15" t="str">
        <f>'BS-E'!B48</f>
        <v>Microbank MBC</v>
      </c>
      <c r="C48" s="45">
        <f>IS!C48</f>
        <v>208808778.30079499</v>
      </c>
      <c r="D48" s="46">
        <f>IS!D48</f>
        <v>22233822.311794002</v>
      </c>
      <c r="E48" s="47">
        <f>IS!E48</f>
        <v>20076424.171794001</v>
      </c>
      <c r="F48" s="47">
        <f>IS!F48</f>
        <v>-8476519.4287999999</v>
      </c>
      <c r="G48" s="47">
        <f>IS!G48</f>
        <v>-144912.23879999999</v>
      </c>
      <c r="H48" s="48">
        <f>IS!H48</f>
        <v>13757302.882994002</v>
      </c>
      <c r="I48" s="47">
        <f>IS!I48</f>
        <v>-260129.62</v>
      </c>
      <c r="J48" s="47">
        <f>IS!J48</f>
        <v>138455.30499999999</v>
      </c>
      <c r="K48" s="45">
        <f>IS!K48</f>
        <v>-8654655.6899999995</v>
      </c>
      <c r="L48" s="47">
        <f>IS!L48</f>
        <v>-9951155.6567419991</v>
      </c>
      <c r="M48" s="47">
        <f>IS!M48</f>
        <v>-1563631.924257</v>
      </c>
      <c r="N48" s="47">
        <f>IS!N48</f>
        <v>2242515.3019950027</v>
      </c>
      <c r="O48" s="48">
        <f>IS!O48</f>
        <v>1792515.3019950001</v>
      </c>
      <c r="P48" s="74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131649322.43089999</v>
      </c>
      <c r="D49" s="42">
        <f>IS!D49</f>
        <v>3229949.93</v>
      </c>
      <c r="E49" s="43">
        <f>IS!E49</f>
        <v>272343.96000000002</v>
      </c>
      <c r="F49" s="43">
        <f>IS!F49</f>
        <v>-272108.06</v>
      </c>
      <c r="G49" s="43">
        <f>IS!G49</f>
        <v>-186420.68</v>
      </c>
      <c r="H49" s="44">
        <f>IS!H49</f>
        <v>2957841.87</v>
      </c>
      <c r="I49" s="43">
        <f>IS!I49</f>
        <v>42979.71</v>
      </c>
      <c r="J49" s="43">
        <f>IS!J49</f>
        <v>286384.32</v>
      </c>
      <c r="K49" s="41">
        <f>IS!K49</f>
        <v>-9359363.5899999999</v>
      </c>
      <c r="L49" s="43">
        <f>IS!L49</f>
        <v>-8902660.6999999993</v>
      </c>
      <c r="M49" s="43">
        <f>IS!M49</f>
        <v>-253391.25</v>
      </c>
      <c r="N49" s="43">
        <f>IS!N49</f>
        <v>-6198210.0799999991</v>
      </c>
      <c r="O49" s="44">
        <f>IS!O49</f>
        <v>-6208203.9900000002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15570218.43</v>
      </c>
      <c r="D50" s="46">
        <f>IS!D50</f>
        <v>279422.88620000001</v>
      </c>
      <c r="E50" s="47">
        <f>IS!E50</f>
        <v>0</v>
      </c>
      <c r="F50" s="47">
        <f>IS!F50</f>
        <v>-4133.3734000000004</v>
      </c>
      <c r="G50" s="47">
        <f>IS!G50</f>
        <v>-97.42</v>
      </c>
      <c r="H50" s="48">
        <f>IS!H50</f>
        <v>275289.51280000003</v>
      </c>
      <c r="I50" s="47">
        <f>IS!I50</f>
        <v>86026.032000000007</v>
      </c>
      <c r="J50" s="47">
        <f>IS!J50</f>
        <v>274144.44</v>
      </c>
      <c r="K50" s="45">
        <f>IS!K50</f>
        <v>-1750263.6173</v>
      </c>
      <c r="L50" s="47">
        <f>IS!L50</f>
        <v>-1469296.2853000001</v>
      </c>
      <c r="M50" s="47">
        <f>IS!M50</f>
        <v>505.71000000000004</v>
      </c>
      <c r="N50" s="47">
        <f>IS!N50</f>
        <v>-1193501.0625</v>
      </c>
      <c r="O50" s="48">
        <f>IS!O50</f>
        <v>-1199675.7024999999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2" sqref="B2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8" t="s">
        <v>181</v>
      </c>
    </row>
    <row r="2" spans="1:17" x14ac:dyDescent="0.2">
      <c r="A2" s="5"/>
      <c r="B2" s="63">
        <f>BS!B3</f>
        <v>46203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7"/>
      <c r="B4" s="212"/>
      <c r="C4" s="211" t="s">
        <v>168</v>
      </c>
      <c r="D4" s="211"/>
      <c r="E4" s="211"/>
      <c r="F4" s="211" t="s">
        <v>167</v>
      </c>
      <c r="G4" s="211"/>
      <c r="H4" s="211"/>
      <c r="I4" s="211" t="s">
        <v>76</v>
      </c>
      <c r="J4" s="211"/>
      <c r="K4" s="211"/>
      <c r="L4" s="214" t="s">
        <v>169</v>
      </c>
      <c r="M4" s="214"/>
      <c r="N4" s="214"/>
      <c r="O4" s="211" t="s">
        <v>170</v>
      </c>
      <c r="P4" s="211"/>
      <c r="Q4" s="211"/>
    </row>
    <row r="5" spans="1:17" x14ac:dyDescent="0.2">
      <c r="A5" s="87"/>
      <c r="B5" s="213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2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87"/>
      <c r="B7" s="89" t="s">
        <v>68</v>
      </c>
      <c r="C7" s="142">
        <v>0</v>
      </c>
      <c r="D7" s="142">
        <v>0</v>
      </c>
      <c r="E7" s="143">
        <v>0</v>
      </c>
      <c r="F7" s="142">
        <v>0</v>
      </c>
      <c r="G7" s="142">
        <v>0</v>
      </c>
      <c r="H7" s="143">
        <v>0</v>
      </c>
      <c r="I7" s="142">
        <v>0</v>
      </c>
      <c r="J7" s="142">
        <v>0</v>
      </c>
      <c r="K7" s="143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</row>
    <row r="8" spans="1:17" x14ac:dyDescent="0.2">
      <c r="A8" s="87"/>
      <c r="B8" s="90" t="s">
        <v>69</v>
      </c>
      <c r="C8" s="144">
        <v>61729542.619999997</v>
      </c>
      <c r="D8" s="144">
        <v>484280295.2508713</v>
      </c>
      <c r="E8" s="143">
        <v>546009837.87087131</v>
      </c>
      <c r="F8" s="144">
        <v>20604.63</v>
      </c>
      <c r="G8" s="144">
        <v>5993771.6299999999</v>
      </c>
      <c r="H8" s="143">
        <v>6014376.2599999998</v>
      </c>
      <c r="I8" s="144">
        <v>1136157255.6237001</v>
      </c>
      <c r="J8" s="144">
        <v>575095524.35814786</v>
      </c>
      <c r="K8" s="143">
        <v>1711252779.981848</v>
      </c>
      <c r="L8" s="144">
        <v>4396550.8</v>
      </c>
      <c r="M8" s="144">
        <v>0</v>
      </c>
      <c r="N8" s="143">
        <v>4396550.8</v>
      </c>
      <c r="O8" s="143">
        <v>1202303953.6736999</v>
      </c>
      <c r="P8" s="143">
        <v>1065369591.2390208</v>
      </c>
      <c r="Q8" s="143">
        <v>2267673544.9127207</v>
      </c>
    </row>
    <row r="9" spans="1:17" x14ac:dyDescent="0.2">
      <c r="A9" s="87"/>
      <c r="B9" s="91" t="s">
        <v>172</v>
      </c>
      <c r="C9" s="142">
        <v>20072976.200000003</v>
      </c>
      <c r="D9" s="142">
        <v>200560816.07222825</v>
      </c>
      <c r="E9" s="143">
        <v>220633792.27222827</v>
      </c>
      <c r="F9" s="142">
        <v>20604.63</v>
      </c>
      <c r="G9" s="142">
        <v>1322.6499999999978</v>
      </c>
      <c r="H9" s="143">
        <v>21927.279999999999</v>
      </c>
      <c r="I9" s="142">
        <v>437448559.08810002</v>
      </c>
      <c r="J9" s="142">
        <v>50437109.839032948</v>
      </c>
      <c r="K9" s="143">
        <v>487885668.92713296</v>
      </c>
      <c r="L9" s="142">
        <v>4396550.8</v>
      </c>
      <c r="M9" s="142">
        <v>0</v>
      </c>
      <c r="N9" s="143">
        <v>4396550.8</v>
      </c>
      <c r="O9" s="143">
        <v>461938690.71810001</v>
      </c>
      <c r="P9" s="143">
        <v>250999248.56126148</v>
      </c>
      <c r="Q9" s="143">
        <v>712937939.27936149</v>
      </c>
    </row>
    <row r="10" spans="1:17" x14ac:dyDescent="0.2">
      <c r="A10" s="87"/>
      <c r="B10" s="92" t="s">
        <v>173</v>
      </c>
      <c r="C10" s="142">
        <v>41656566.420000002</v>
      </c>
      <c r="D10" s="142">
        <v>283719479.17864299</v>
      </c>
      <c r="E10" s="143">
        <v>325376045.598643</v>
      </c>
      <c r="F10" s="142">
        <v>0</v>
      </c>
      <c r="G10" s="142">
        <v>5992448.9800000004</v>
      </c>
      <c r="H10" s="143">
        <v>5992448.9800000004</v>
      </c>
      <c r="I10" s="142">
        <v>698708696.53559995</v>
      </c>
      <c r="J10" s="142">
        <v>524658414.51911211</v>
      </c>
      <c r="K10" s="143">
        <v>1223367111.0547121</v>
      </c>
      <c r="L10" s="142">
        <v>0</v>
      </c>
      <c r="M10" s="142">
        <v>0</v>
      </c>
      <c r="N10" s="143">
        <v>0</v>
      </c>
      <c r="O10" s="143">
        <v>740365262.95560002</v>
      </c>
      <c r="P10" s="143">
        <v>814370342.67775512</v>
      </c>
      <c r="Q10" s="143">
        <v>1554735605.6333551</v>
      </c>
    </row>
    <row r="11" spans="1:17" x14ac:dyDescent="0.2">
      <c r="A11" s="87"/>
      <c r="B11" s="90" t="s">
        <v>174</v>
      </c>
      <c r="C11" s="144">
        <v>529927519.15649992</v>
      </c>
      <c r="D11" s="144">
        <v>545595389.21632767</v>
      </c>
      <c r="E11" s="143">
        <v>1075522908.3728275</v>
      </c>
      <c r="F11" s="144">
        <v>339775645.37000006</v>
      </c>
      <c r="G11" s="144">
        <v>290778219.80811697</v>
      </c>
      <c r="H11" s="143">
        <v>630553865.17811704</v>
      </c>
      <c r="I11" s="144">
        <v>148604563.52179998</v>
      </c>
      <c r="J11" s="144">
        <v>52241426.943055928</v>
      </c>
      <c r="K11" s="143">
        <v>200845990.46485591</v>
      </c>
      <c r="L11" s="144">
        <v>5209124603.4458723</v>
      </c>
      <c r="M11" s="144">
        <v>164205281.83709431</v>
      </c>
      <c r="N11" s="143">
        <v>5373329885.2829666</v>
      </c>
      <c r="O11" s="143">
        <v>6227432331.494174</v>
      </c>
      <c r="P11" s="143">
        <v>1052820317.8045988</v>
      </c>
      <c r="Q11" s="143">
        <v>7280252649.2987728</v>
      </c>
    </row>
    <row r="12" spans="1:17" ht="25.5" x14ac:dyDescent="0.2">
      <c r="A12" s="87"/>
      <c r="B12" s="93" t="s">
        <v>175</v>
      </c>
      <c r="C12" s="142">
        <v>523607079.50999993</v>
      </c>
      <c r="D12" s="142">
        <v>508275955.2112698</v>
      </c>
      <c r="E12" s="143">
        <v>1031883034.7212697</v>
      </c>
      <c r="F12" s="142">
        <v>197764076.62</v>
      </c>
      <c r="G12" s="142">
        <v>283579877.14183998</v>
      </c>
      <c r="H12" s="143">
        <v>481343953.76183999</v>
      </c>
      <c r="I12" s="142">
        <v>148604563.52179998</v>
      </c>
      <c r="J12" s="142">
        <v>52241426.943055928</v>
      </c>
      <c r="K12" s="143">
        <v>200845990.46485591</v>
      </c>
      <c r="L12" s="142">
        <v>5209124603.4458733</v>
      </c>
      <c r="M12" s="142">
        <v>124328325.86778259</v>
      </c>
      <c r="N12" s="143">
        <v>5333452929.3136559</v>
      </c>
      <c r="O12" s="143">
        <v>6079100323.0976744</v>
      </c>
      <c r="P12" s="143">
        <v>968425585.16394806</v>
      </c>
      <c r="Q12" s="143">
        <v>7047525908.2616224</v>
      </c>
    </row>
    <row r="13" spans="1:17" ht="25.5" x14ac:dyDescent="0.2">
      <c r="A13" s="87"/>
      <c r="B13" s="93" t="s">
        <v>176</v>
      </c>
      <c r="C13" s="142">
        <v>6320439.6465000007</v>
      </c>
      <c r="D13" s="142">
        <v>37319434.005058601</v>
      </c>
      <c r="E13" s="143">
        <v>43639873.6515586</v>
      </c>
      <c r="F13" s="142">
        <v>142011568.75</v>
      </c>
      <c r="G13" s="142">
        <v>7198342.6662769914</v>
      </c>
      <c r="H13" s="143">
        <v>149209911.41627699</v>
      </c>
      <c r="I13" s="142">
        <v>0</v>
      </c>
      <c r="J13" s="142">
        <v>0</v>
      </c>
      <c r="K13" s="143">
        <v>0</v>
      </c>
      <c r="L13" s="142">
        <v>0</v>
      </c>
      <c r="M13" s="142">
        <v>39876955.969306201</v>
      </c>
      <c r="N13" s="143">
        <v>39876955.969306201</v>
      </c>
      <c r="O13" s="143">
        <v>148332008.39650002</v>
      </c>
      <c r="P13" s="143">
        <v>84394732.640641958</v>
      </c>
      <c r="Q13" s="143">
        <v>232726741.03714198</v>
      </c>
    </row>
    <row r="14" spans="1:17" x14ac:dyDescent="0.2">
      <c r="A14" s="87"/>
      <c r="B14" s="94" t="s">
        <v>177</v>
      </c>
      <c r="C14" s="144">
        <v>591657061.77650011</v>
      </c>
      <c r="D14" s="144">
        <v>1029875684.467199</v>
      </c>
      <c r="E14" s="143">
        <v>1621532746.2436991</v>
      </c>
      <c r="F14" s="144">
        <v>339796250</v>
      </c>
      <c r="G14" s="144">
        <v>296771991.43811703</v>
      </c>
      <c r="H14" s="143">
        <v>636568241.43811703</v>
      </c>
      <c r="I14" s="144">
        <v>1284761819.1455002</v>
      </c>
      <c r="J14" s="144">
        <v>627336951.30120254</v>
      </c>
      <c r="K14" s="143">
        <v>1912098770.4467027</v>
      </c>
      <c r="L14" s="144">
        <v>5213521154.2458735</v>
      </c>
      <c r="M14" s="144">
        <v>164205281.83709335</v>
      </c>
      <c r="N14" s="143">
        <v>5377726436.0829668</v>
      </c>
      <c r="O14" s="143">
        <v>7429736285.1678724</v>
      </c>
      <c r="P14" s="143">
        <v>2118189909.0436087</v>
      </c>
      <c r="Q14" s="143">
        <v>9547926194.2114811</v>
      </c>
    </row>
    <row r="15" spans="1:17" x14ac:dyDescent="0.2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87"/>
      <c r="B16" s="89" t="s">
        <v>70</v>
      </c>
      <c r="C16" s="144">
        <v>6797548421.6970997</v>
      </c>
      <c r="D16" s="144">
        <v>5280614636.2931786</v>
      </c>
      <c r="E16" s="143">
        <v>12078163057.990278</v>
      </c>
      <c r="F16" s="144">
        <v>4119800082.0799999</v>
      </c>
      <c r="G16" s="144">
        <v>2029502752.6832542</v>
      </c>
      <c r="H16" s="143">
        <v>6149302834.7632542</v>
      </c>
      <c r="I16" s="144">
        <v>5152026910.3815002</v>
      </c>
      <c r="J16" s="144">
        <v>1267693266.387867</v>
      </c>
      <c r="K16" s="143">
        <v>6419720176.7693672</v>
      </c>
      <c r="L16" s="144">
        <v>2586141420.6923003</v>
      </c>
      <c r="M16" s="144">
        <v>561666382.27155828</v>
      </c>
      <c r="N16" s="143">
        <v>3147807802.9638586</v>
      </c>
      <c r="O16" s="143">
        <v>18655516834.850903</v>
      </c>
      <c r="P16" s="143">
        <v>9139477037.6358414</v>
      </c>
      <c r="Q16" s="143">
        <v>27794993872.486744</v>
      </c>
    </row>
    <row r="17" spans="1:17" x14ac:dyDescent="0.2">
      <c r="A17" s="87"/>
      <c r="B17" s="95" t="s">
        <v>71</v>
      </c>
      <c r="C17" s="147">
        <v>6685981954.3071012</v>
      </c>
      <c r="D17" s="147">
        <v>4319732713.4266958</v>
      </c>
      <c r="E17" s="143">
        <v>11005714667.733797</v>
      </c>
      <c r="F17" s="147">
        <v>4116452358.7200003</v>
      </c>
      <c r="G17" s="147">
        <v>1932023840.9071941</v>
      </c>
      <c r="H17" s="143">
        <v>6048476199.6271944</v>
      </c>
      <c r="I17" s="147">
        <v>5151086359.5615005</v>
      </c>
      <c r="J17" s="147">
        <v>1215185135.0506086</v>
      </c>
      <c r="K17" s="143">
        <v>6366271494.6121092</v>
      </c>
      <c r="L17" s="147">
        <v>2581742899.0022998</v>
      </c>
      <c r="M17" s="147">
        <v>427050726.16600227</v>
      </c>
      <c r="N17" s="143">
        <v>3008793625.1683021</v>
      </c>
      <c r="O17" s="143">
        <v>18535263571.590904</v>
      </c>
      <c r="P17" s="143">
        <v>7893992415.5504951</v>
      </c>
      <c r="Q17" s="143">
        <v>26429255987.141399</v>
      </c>
    </row>
    <row r="18" spans="1:17" x14ac:dyDescent="0.2">
      <c r="A18" s="87"/>
      <c r="B18" s="95" t="s">
        <v>72</v>
      </c>
      <c r="C18" s="147">
        <v>111566467.39</v>
      </c>
      <c r="D18" s="147">
        <v>960881922.86647022</v>
      </c>
      <c r="E18" s="143">
        <v>1072448390.2564702</v>
      </c>
      <c r="F18" s="147">
        <v>3347723.36</v>
      </c>
      <c r="G18" s="147">
        <v>97478911.776058987</v>
      </c>
      <c r="H18" s="143">
        <v>100826635.13605899</v>
      </c>
      <c r="I18" s="147">
        <v>940550.82</v>
      </c>
      <c r="J18" s="147">
        <v>52508131.33725699</v>
      </c>
      <c r="K18" s="143">
        <v>53448682.157256991</v>
      </c>
      <c r="L18" s="147">
        <v>4398521.6900000004</v>
      </c>
      <c r="M18" s="147">
        <v>134615656.10555631</v>
      </c>
      <c r="N18" s="143">
        <v>139014177.79555631</v>
      </c>
      <c r="O18" s="143">
        <v>120253263.26000002</v>
      </c>
      <c r="P18" s="143">
        <v>1245484622.0853422</v>
      </c>
      <c r="Q18" s="143">
        <v>1365737885.3453422</v>
      </c>
    </row>
    <row r="19" spans="1:17" x14ac:dyDescent="0.2">
      <c r="A19" s="87"/>
      <c r="B19" s="89" t="s">
        <v>73</v>
      </c>
      <c r="C19" s="144">
        <v>4273777530.0475583</v>
      </c>
      <c r="D19" s="144">
        <v>7443327276.3481026</v>
      </c>
      <c r="E19" s="143">
        <v>11717104806.39566</v>
      </c>
      <c r="F19" s="144">
        <v>1600667266.4694624</v>
      </c>
      <c r="G19" s="144">
        <v>3797551601.3912287</v>
      </c>
      <c r="H19" s="143">
        <v>5398218867.8606911</v>
      </c>
      <c r="I19" s="144">
        <v>7549965099.9139671</v>
      </c>
      <c r="J19" s="144">
        <v>8251988771.1170349</v>
      </c>
      <c r="K19" s="143">
        <v>15801953871.031002</v>
      </c>
      <c r="L19" s="144">
        <v>2680635972.2830997</v>
      </c>
      <c r="M19" s="144">
        <v>2652308234.7067876</v>
      </c>
      <c r="N19" s="143">
        <v>5332944206.9898872</v>
      </c>
      <c r="O19" s="143">
        <v>16105045868.714087</v>
      </c>
      <c r="P19" s="143">
        <v>22145175883.563164</v>
      </c>
      <c r="Q19" s="143">
        <v>38250221752.277252</v>
      </c>
    </row>
    <row r="20" spans="1:17" x14ac:dyDescent="0.2">
      <c r="A20" s="87"/>
      <c r="B20" s="95" t="s">
        <v>74</v>
      </c>
      <c r="C20" s="147">
        <v>3792699719.9075584</v>
      </c>
      <c r="D20" s="147">
        <v>3540280629.4421406</v>
      </c>
      <c r="E20" s="143">
        <v>7332980349.349699</v>
      </c>
      <c r="F20" s="147">
        <v>1296150254.7894635</v>
      </c>
      <c r="G20" s="147">
        <v>2535220505.9862394</v>
      </c>
      <c r="H20" s="143">
        <v>3831370760.775703</v>
      </c>
      <c r="I20" s="147">
        <v>6063059610.8639679</v>
      </c>
      <c r="J20" s="147">
        <v>6069621664.7132301</v>
      </c>
      <c r="K20" s="143">
        <v>12132681275.577198</v>
      </c>
      <c r="L20" s="147">
        <v>2068182295.8088992</v>
      </c>
      <c r="M20" s="147">
        <v>1865197743.5765398</v>
      </c>
      <c r="N20" s="143">
        <v>3933380039.3854389</v>
      </c>
      <c r="O20" s="143">
        <v>13220091881.369886</v>
      </c>
      <c r="P20" s="143">
        <v>14010320543.718149</v>
      </c>
      <c r="Q20" s="143">
        <v>27230412425.088036</v>
      </c>
    </row>
    <row r="21" spans="1:17" x14ac:dyDescent="0.2">
      <c r="A21" s="87"/>
      <c r="B21" s="95" t="s">
        <v>75</v>
      </c>
      <c r="C21" s="147">
        <v>481077810.14000034</v>
      </c>
      <c r="D21" s="147">
        <v>3903046646.9059591</v>
      </c>
      <c r="E21" s="143">
        <v>4384124457.0459595</v>
      </c>
      <c r="F21" s="147">
        <v>304517011.67999983</v>
      </c>
      <c r="G21" s="147">
        <v>1262331095.404985</v>
      </c>
      <c r="H21" s="143">
        <v>1566848107.0849848</v>
      </c>
      <c r="I21" s="147">
        <v>1486905489.05</v>
      </c>
      <c r="J21" s="147">
        <v>2182367106.4038076</v>
      </c>
      <c r="K21" s="143">
        <v>3669272595.4538074</v>
      </c>
      <c r="L21" s="147">
        <v>612453676.47419989</v>
      </c>
      <c r="M21" s="147">
        <v>787110491.13024867</v>
      </c>
      <c r="N21" s="143">
        <v>1399564167.6044486</v>
      </c>
      <c r="O21" s="143">
        <v>2884953987.3442001</v>
      </c>
      <c r="P21" s="143">
        <v>8134855339.8449917</v>
      </c>
      <c r="Q21" s="143">
        <v>11019809327.189192</v>
      </c>
    </row>
    <row r="22" spans="1:17" ht="25.5" x14ac:dyDescent="0.2">
      <c r="A22" s="87"/>
      <c r="B22" s="96" t="s">
        <v>179</v>
      </c>
      <c r="C22" s="148">
        <v>11071325951.744659</v>
      </c>
      <c r="D22" s="148">
        <v>12723941912.641266</v>
      </c>
      <c r="E22" s="143">
        <v>23795267864.385925</v>
      </c>
      <c r="F22" s="148">
        <v>5720467348.5494585</v>
      </c>
      <c r="G22" s="148">
        <v>5827054354.0744848</v>
      </c>
      <c r="H22" s="143">
        <v>11547521702.623943</v>
      </c>
      <c r="I22" s="148">
        <v>12701992010.295467</v>
      </c>
      <c r="J22" s="148">
        <v>9519682037.5048981</v>
      </c>
      <c r="K22" s="143">
        <v>22221674047.800365</v>
      </c>
      <c r="L22" s="148">
        <v>5266777392.9754</v>
      </c>
      <c r="M22" s="148">
        <v>3213974616.9783497</v>
      </c>
      <c r="N22" s="143">
        <v>8480752009.9537497</v>
      </c>
      <c r="O22" s="143">
        <v>34760562703.564995</v>
      </c>
      <c r="P22" s="143">
        <v>31284652921.199005</v>
      </c>
      <c r="Q22" s="143">
        <v>66045215624.764</v>
      </c>
    </row>
    <row r="23" spans="1:17" x14ac:dyDescent="0.2">
      <c r="A23" s="87"/>
      <c r="B23" s="97" t="s">
        <v>43</v>
      </c>
      <c r="C23" s="144">
        <v>11662983013.52116</v>
      </c>
      <c r="D23" s="144">
        <v>13753817597.108421</v>
      </c>
      <c r="E23" s="143">
        <v>25416800610.629581</v>
      </c>
      <c r="F23" s="144">
        <v>6060263598.5494585</v>
      </c>
      <c r="G23" s="144">
        <v>6123826345.5126009</v>
      </c>
      <c r="H23" s="143">
        <v>12184089944.062059</v>
      </c>
      <c r="I23" s="144">
        <v>13986753829.440968</v>
      </c>
      <c r="J23" s="144">
        <v>10147018988.806103</v>
      </c>
      <c r="K23" s="143">
        <v>24133772818.24707</v>
      </c>
      <c r="L23" s="144">
        <v>10480298547.221275</v>
      </c>
      <c r="M23" s="144">
        <v>3378179898.8154373</v>
      </c>
      <c r="N23" s="143">
        <v>13858478446.036713</v>
      </c>
      <c r="O23" s="143">
        <v>42190298988.732887</v>
      </c>
      <c r="P23" s="143">
        <v>33402842830.242592</v>
      </c>
      <c r="Q23" s="143">
        <v>75593141818.975479</v>
      </c>
    </row>
    <row r="24" spans="1:17" x14ac:dyDescent="0.2">
      <c r="Q24" s="167">
        <f>Q23-BS!H31</f>
        <v>0.9990997314453125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8" t="s">
        <v>24</v>
      </c>
    </row>
    <row r="2" spans="1:17" x14ac:dyDescent="0.2">
      <c r="A2" s="53"/>
      <c r="B2" s="64">
        <f>BS!B3</f>
        <v>46203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15"/>
      <c r="B4" s="212"/>
      <c r="C4" s="211" t="s">
        <v>242</v>
      </c>
      <c r="D4" s="211"/>
      <c r="E4" s="211"/>
      <c r="F4" s="211" t="s">
        <v>243</v>
      </c>
      <c r="G4" s="211"/>
      <c r="H4" s="211"/>
      <c r="I4" s="211" t="s">
        <v>244</v>
      </c>
      <c r="J4" s="211"/>
      <c r="K4" s="211"/>
      <c r="L4" s="214" t="s">
        <v>245</v>
      </c>
      <c r="M4" s="214"/>
      <c r="N4" s="214"/>
      <c r="O4" s="211" t="s">
        <v>246</v>
      </c>
      <c r="P4" s="211"/>
      <c r="Q4" s="211"/>
    </row>
    <row r="5" spans="1:17" x14ac:dyDescent="0.2">
      <c r="A5" s="216"/>
      <c r="B5" s="213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2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149"/>
      <c r="B7" s="89" t="s">
        <v>248</v>
      </c>
      <c r="C7" s="142">
        <f>'RC-D'!C7</f>
        <v>0</v>
      </c>
      <c r="D7" s="142">
        <f>'RC-D'!D7</f>
        <v>0</v>
      </c>
      <c r="E7" s="143">
        <f>'RC-D'!E7</f>
        <v>0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0</v>
      </c>
      <c r="J7" s="142">
        <f>'RC-D'!J7</f>
        <v>0</v>
      </c>
      <c r="K7" s="143">
        <f>'RC-D'!K7</f>
        <v>0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0</v>
      </c>
      <c r="P7" s="143">
        <f>'RC-D'!P7</f>
        <v>0</v>
      </c>
      <c r="Q7" s="143">
        <f>'RC-D'!Q7</f>
        <v>0</v>
      </c>
    </row>
    <row r="8" spans="1:17" x14ac:dyDescent="0.2">
      <c r="A8" s="149"/>
      <c r="B8" s="90" t="s">
        <v>249</v>
      </c>
      <c r="C8" s="144">
        <f>'RC-D'!C8</f>
        <v>61729542.619999997</v>
      </c>
      <c r="D8" s="144">
        <f>'RC-D'!D8</f>
        <v>484280295.2508713</v>
      </c>
      <c r="E8" s="143">
        <f>'RC-D'!E8</f>
        <v>546009837.87087131</v>
      </c>
      <c r="F8" s="144">
        <f>'RC-D'!F8</f>
        <v>20604.63</v>
      </c>
      <c r="G8" s="144">
        <f>'RC-D'!G8</f>
        <v>5993771.6299999999</v>
      </c>
      <c r="H8" s="143">
        <f>'RC-D'!H8</f>
        <v>6014376.2599999998</v>
      </c>
      <c r="I8" s="144">
        <f>'RC-D'!I8</f>
        <v>1136157255.6237001</v>
      </c>
      <c r="J8" s="144">
        <f>'RC-D'!J8</f>
        <v>575095524.35814786</v>
      </c>
      <c r="K8" s="143">
        <f>'RC-D'!K8</f>
        <v>1711252779.981848</v>
      </c>
      <c r="L8" s="144">
        <f>'RC-D'!L8</f>
        <v>4396550.8</v>
      </c>
      <c r="M8" s="144">
        <f>'RC-D'!M8</f>
        <v>0</v>
      </c>
      <c r="N8" s="143">
        <f>'RC-D'!N8</f>
        <v>4396550.8</v>
      </c>
      <c r="O8" s="143">
        <f>'RC-D'!O8</f>
        <v>1202303953.6736999</v>
      </c>
      <c r="P8" s="143">
        <f>'RC-D'!P8</f>
        <v>1065369591.2390208</v>
      </c>
      <c r="Q8" s="143">
        <f>'RC-D'!Q8</f>
        <v>2267673544.9127207</v>
      </c>
    </row>
    <row r="9" spans="1:17" x14ac:dyDescent="0.2">
      <c r="A9" s="149"/>
      <c r="B9" s="91" t="s">
        <v>250</v>
      </c>
      <c r="C9" s="142">
        <f>'RC-D'!C9</f>
        <v>20072976.200000003</v>
      </c>
      <c r="D9" s="142">
        <f>'RC-D'!D9</f>
        <v>200560816.07222825</v>
      </c>
      <c r="E9" s="143">
        <f>'RC-D'!E9</f>
        <v>220633792.27222827</v>
      </c>
      <c r="F9" s="142">
        <f>'RC-D'!F9</f>
        <v>20604.63</v>
      </c>
      <c r="G9" s="142">
        <f>'RC-D'!G9</f>
        <v>1322.6499999999978</v>
      </c>
      <c r="H9" s="143">
        <f>'RC-D'!H9</f>
        <v>21927.279999999999</v>
      </c>
      <c r="I9" s="142">
        <f>'RC-D'!I9</f>
        <v>437448559.08810002</v>
      </c>
      <c r="J9" s="142">
        <f>'RC-D'!J9</f>
        <v>50437109.839032948</v>
      </c>
      <c r="K9" s="143">
        <f>'RC-D'!K9</f>
        <v>487885668.92713296</v>
      </c>
      <c r="L9" s="142">
        <f>'RC-D'!L9</f>
        <v>4396550.8</v>
      </c>
      <c r="M9" s="142">
        <f>'RC-D'!M9</f>
        <v>0</v>
      </c>
      <c r="N9" s="143">
        <f>'RC-D'!N9</f>
        <v>4396550.8</v>
      </c>
      <c r="O9" s="143">
        <f>'RC-D'!O9</f>
        <v>461938690.71810001</v>
      </c>
      <c r="P9" s="143">
        <f>'RC-D'!P9</f>
        <v>250999248.56126148</v>
      </c>
      <c r="Q9" s="143">
        <f>'RC-D'!Q9</f>
        <v>712937939.27936149</v>
      </c>
    </row>
    <row r="10" spans="1:17" x14ac:dyDescent="0.2">
      <c r="A10" s="149"/>
      <c r="B10" s="92" t="s">
        <v>251</v>
      </c>
      <c r="C10" s="142">
        <f>'RC-D'!C10</f>
        <v>41656566.420000002</v>
      </c>
      <c r="D10" s="142">
        <f>'RC-D'!D10</f>
        <v>283719479.17864299</v>
      </c>
      <c r="E10" s="143">
        <f>'RC-D'!E10</f>
        <v>325376045.598643</v>
      </c>
      <c r="F10" s="142">
        <f>'RC-D'!F10</f>
        <v>0</v>
      </c>
      <c r="G10" s="142">
        <f>'RC-D'!G10</f>
        <v>5992448.9800000004</v>
      </c>
      <c r="H10" s="143">
        <f>'RC-D'!H10</f>
        <v>5992448.9800000004</v>
      </c>
      <c r="I10" s="142">
        <f>'RC-D'!I10</f>
        <v>698708696.53559995</v>
      </c>
      <c r="J10" s="142">
        <f>'RC-D'!J10</f>
        <v>524658414.51911211</v>
      </c>
      <c r="K10" s="143">
        <f>'RC-D'!K10</f>
        <v>1223367111.0547121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740365262.95560002</v>
      </c>
      <c r="P10" s="143">
        <f>'RC-D'!P10</f>
        <v>814370342.67775512</v>
      </c>
      <c r="Q10" s="143">
        <f>'RC-D'!Q10</f>
        <v>1554735605.6333551</v>
      </c>
    </row>
    <row r="11" spans="1:17" x14ac:dyDescent="0.2">
      <c r="A11" s="149"/>
      <c r="B11" s="90" t="s">
        <v>252</v>
      </c>
      <c r="C11" s="144">
        <f>'RC-D'!C11</f>
        <v>529927519.15649992</v>
      </c>
      <c r="D11" s="144">
        <f>'RC-D'!D11</f>
        <v>545595389.21632767</v>
      </c>
      <c r="E11" s="143">
        <f>'RC-D'!E11</f>
        <v>1075522908.3728275</v>
      </c>
      <c r="F11" s="144">
        <f>'RC-D'!F11</f>
        <v>339775645.37000006</v>
      </c>
      <c r="G11" s="144">
        <f>'RC-D'!G11</f>
        <v>290778219.80811697</v>
      </c>
      <c r="H11" s="143">
        <f>'RC-D'!H11</f>
        <v>630553865.17811704</v>
      </c>
      <c r="I11" s="144">
        <f>'RC-D'!I11</f>
        <v>148604563.52179998</v>
      </c>
      <c r="J11" s="144">
        <f>'RC-D'!J11</f>
        <v>52241426.943055928</v>
      </c>
      <c r="K11" s="143">
        <f>'RC-D'!K11</f>
        <v>200845990.46485591</v>
      </c>
      <c r="L11" s="144">
        <f>'RC-D'!L11</f>
        <v>5209124603.4458723</v>
      </c>
      <c r="M11" s="144">
        <f>'RC-D'!M11</f>
        <v>164205281.83709431</v>
      </c>
      <c r="N11" s="143">
        <f>'RC-D'!N11</f>
        <v>5373329885.2829666</v>
      </c>
      <c r="O11" s="143">
        <f>'RC-D'!O11</f>
        <v>6227432331.494174</v>
      </c>
      <c r="P11" s="143">
        <f>'RC-D'!P11</f>
        <v>1052820317.8045988</v>
      </c>
      <c r="Q11" s="143">
        <f>'RC-D'!Q11</f>
        <v>7280252649.2987728</v>
      </c>
    </row>
    <row r="12" spans="1:17" x14ac:dyDescent="0.2">
      <c r="A12" s="149"/>
      <c r="B12" s="93" t="s">
        <v>253</v>
      </c>
      <c r="C12" s="142">
        <f>'RC-D'!C12</f>
        <v>523607079.50999993</v>
      </c>
      <c r="D12" s="142">
        <f>'RC-D'!D12</f>
        <v>508275955.2112698</v>
      </c>
      <c r="E12" s="143">
        <f>'RC-D'!E12</f>
        <v>1031883034.7212697</v>
      </c>
      <c r="F12" s="142">
        <f>'RC-D'!F12</f>
        <v>197764076.62</v>
      </c>
      <c r="G12" s="142">
        <f>'RC-D'!G12</f>
        <v>283579877.14183998</v>
      </c>
      <c r="H12" s="143">
        <f>'RC-D'!H12</f>
        <v>481343953.76183999</v>
      </c>
      <c r="I12" s="142">
        <f>'RC-D'!I12</f>
        <v>148604563.52179998</v>
      </c>
      <c r="J12" s="142">
        <f>'RC-D'!J12</f>
        <v>52241426.943055928</v>
      </c>
      <c r="K12" s="143">
        <f>'RC-D'!K12</f>
        <v>200845990.46485591</v>
      </c>
      <c r="L12" s="142">
        <f>'RC-D'!L12</f>
        <v>5209124603.4458733</v>
      </c>
      <c r="M12" s="142">
        <f>'RC-D'!M12</f>
        <v>124328325.86778259</v>
      </c>
      <c r="N12" s="143">
        <f>'RC-D'!N12</f>
        <v>5333452929.3136559</v>
      </c>
      <c r="O12" s="143">
        <f>'RC-D'!O12</f>
        <v>6079100323.0976744</v>
      </c>
      <c r="P12" s="143">
        <f>'RC-D'!P12</f>
        <v>968425585.16394806</v>
      </c>
      <c r="Q12" s="143">
        <f>'RC-D'!Q12</f>
        <v>7047525908.2616224</v>
      </c>
    </row>
    <row r="13" spans="1:17" x14ac:dyDescent="0.2">
      <c r="A13" s="149"/>
      <c r="B13" s="93" t="s">
        <v>254</v>
      </c>
      <c r="C13" s="142">
        <f>'RC-D'!C13</f>
        <v>6320439.6465000007</v>
      </c>
      <c r="D13" s="142">
        <f>'RC-D'!D13</f>
        <v>37319434.005058601</v>
      </c>
      <c r="E13" s="143">
        <f>'RC-D'!E13</f>
        <v>43639873.6515586</v>
      </c>
      <c r="F13" s="142">
        <f>'RC-D'!F13</f>
        <v>142011568.75</v>
      </c>
      <c r="G13" s="142">
        <f>'RC-D'!G13</f>
        <v>7198342.6662769914</v>
      </c>
      <c r="H13" s="143">
        <f>'RC-D'!H13</f>
        <v>149209911.41627699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39876955.969306201</v>
      </c>
      <c r="N13" s="143">
        <f>'RC-D'!N13</f>
        <v>39876955.969306201</v>
      </c>
      <c r="O13" s="143">
        <f>'RC-D'!O13</f>
        <v>148332008.39650002</v>
      </c>
      <c r="P13" s="143">
        <f>'RC-D'!P13</f>
        <v>84394732.640641958</v>
      </c>
      <c r="Q13" s="143">
        <f>'RC-D'!Q13</f>
        <v>232726741.03714198</v>
      </c>
    </row>
    <row r="14" spans="1:17" x14ac:dyDescent="0.2">
      <c r="A14" s="149"/>
      <c r="B14" s="94" t="s">
        <v>255</v>
      </c>
      <c r="C14" s="144">
        <f>'RC-D'!C14</f>
        <v>591657061.77650011</v>
      </c>
      <c r="D14" s="144">
        <f>'RC-D'!D14</f>
        <v>1029875684.467199</v>
      </c>
      <c r="E14" s="143">
        <f>'RC-D'!E14</f>
        <v>1621532746.2436991</v>
      </c>
      <c r="F14" s="144">
        <f>'RC-D'!F14</f>
        <v>339796250</v>
      </c>
      <c r="G14" s="144">
        <f>'RC-D'!G14</f>
        <v>296771991.43811703</v>
      </c>
      <c r="H14" s="143">
        <f>'RC-D'!H14</f>
        <v>636568241.43811703</v>
      </c>
      <c r="I14" s="144">
        <f>'RC-D'!I14</f>
        <v>1284761819.1455002</v>
      </c>
      <c r="J14" s="144">
        <f>'RC-D'!J14</f>
        <v>627336951.30120254</v>
      </c>
      <c r="K14" s="143">
        <f>'RC-D'!K14</f>
        <v>1912098770.4467027</v>
      </c>
      <c r="L14" s="144">
        <f>'RC-D'!L14</f>
        <v>5213521154.2458735</v>
      </c>
      <c r="M14" s="144">
        <f>'RC-D'!M14</f>
        <v>164205281.83709335</v>
      </c>
      <c r="N14" s="143">
        <f>'RC-D'!N14</f>
        <v>5377726436.0829668</v>
      </c>
      <c r="O14" s="143">
        <f>'RC-D'!O14</f>
        <v>7429736285.1678724</v>
      </c>
      <c r="P14" s="143">
        <f>'RC-D'!P14</f>
        <v>2118189909.0436087</v>
      </c>
      <c r="Q14" s="143">
        <f>'RC-D'!Q14</f>
        <v>9547926194.2114811</v>
      </c>
    </row>
    <row r="15" spans="1:17" x14ac:dyDescent="0.2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149"/>
      <c r="B16" s="89" t="s">
        <v>25</v>
      </c>
      <c r="C16" s="144">
        <f>'RC-D'!C16</f>
        <v>6797548421.6970997</v>
      </c>
      <c r="D16" s="144">
        <f>'RC-D'!D16</f>
        <v>5280614636.2931786</v>
      </c>
      <c r="E16" s="143">
        <f>'RC-D'!E16</f>
        <v>12078163057.990278</v>
      </c>
      <c r="F16" s="144">
        <f>'RC-D'!F16</f>
        <v>4119800082.0799999</v>
      </c>
      <c r="G16" s="144">
        <f>'RC-D'!G16</f>
        <v>2029502752.6832542</v>
      </c>
      <c r="H16" s="143">
        <f>'RC-D'!H16</f>
        <v>6149302834.7632542</v>
      </c>
      <c r="I16" s="144">
        <f>'RC-D'!I16</f>
        <v>5152026910.3815002</v>
      </c>
      <c r="J16" s="144">
        <f>'RC-D'!J16</f>
        <v>1267693266.387867</v>
      </c>
      <c r="K16" s="143">
        <f>'RC-D'!K16</f>
        <v>6419720176.7693672</v>
      </c>
      <c r="L16" s="144">
        <f>'RC-D'!L16</f>
        <v>2586141420.6923003</v>
      </c>
      <c r="M16" s="144">
        <f>'RC-D'!M16</f>
        <v>561666382.27155828</v>
      </c>
      <c r="N16" s="143">
        <f>'RC-D'!N16</f>
        <v>3147807802.9638586</v>
      </c>
      <c r="O16" s="143">
        <f>'RC-D'!O16</f>
        <v>18655516834.850903</v>
      </c>
      <c r="P16" s="143">
        <f>'RC-D'!P16</f>
        <v>9139477037.6358414</v>
      </c>
      <c r="Q16" s="143">
        <f>'RC-D'!Q16</f>
        <v>27794993872.486744</v>
      </c>
    </row>
    <row r="17" spans="1:17" x14ac:dyDescent="0.2">
      <c r="A17" s="149"/>
      <c r="B17" s="95" t="s">
        <v>257</v>
      </c>
      <c r="C17" s="147">
        <f>'RC-D'!C17</f>
        <v>6685981954.3071012</v>
      </c>
      <c r="D17" s="147">
        <f>'RC-D'!D17</f>
        <v>4319732713.4266958</v>
      </c>
      <c r="E17" s="143">
        <f>'RC-D'!E17</f>
        <v>11005714667.733797</v>
      </c>
      <c r="F17" s="147">
        <f>'RC-D'!F17</f>
        <v>4116452358.7200003</v>
      </c>
      <c r="G17" s="147">
        <f>'RC-D'!G17</f>
        <v>1932023840.9071941</v>
      </c>
      <c r="H17" s="143">
        <f>'RC-D'!H17</f>
        <v>6048476199.6271944</v>
      </c>
      <c r="I17" s="147">
        <f>'RC-D'!I17</f>
        <v>5151086359.5615005</v>
      </c>
      <c r="J17" s="147">
        <f>'RC-D'!J17</f>
        <v>1215185135.0506086</v>
      </c>
      <c r="K17" s="143">
        <f>'RC-D'!K17</f>
        <v>6366271494.6121092</v>
      </c>
      <c r="L17" s="147">
        <f>'RC-D'!L17</f>
        <v>2581742899.0022998</v>
      </c>
      <c r="M17" s="147">
        <f>'RC-D'!M17</f>
        <v>427050726.16600227</v>
      </c>
      <c r="N17" s="143">
        <f>'RC-D'!N17</f>
        <v>3008793625.1683021</v>
      </c>
      <c r="O17" s="143">
        <f>'RC-D'!O17</f>
        <v>18535263571.590904</v>
      </c>
      <c r="P17" s="143">
        <f>'RC-D'!P17</f>
        <v>7893992415.5504951</v>
      </c>
      <c r="Q17" s="143">
        <f>'RC-D'!Q17</f>
        <v>26429255987.141399</v>
      </c>
    </row>
    <row r="18" spans="1:17" x14ac:dyDescent="0.2">
      <c r="A18" s="149"/>
      <c r="B18" s="95" t="s">
        <v>258</v>
      </c>
      <c r="C18" s="147">
        <f>'RC-D'!C18</f>
        <v>111566467.39</v>
      </c>
      <c r="D18" s="147">
        <f>'RC-D'!D18</f>
        <v>960881922.86647022</v>
      </c>
      <c r="E18" s="143">
        <f>'RC-D'!E18</f>
        <v>1072448390.2564702</v>
      </c>
      <c r="F18" s="147">
        <f>'RC-D'!F18</f>
        <v>3347723.36</v>
      </c>
      <c r="G18" s="147">
        <f>'RC-D'!G18</f>
        <v>97478911.776058987</v>
      </c>
      <c r="H18" s="143">
        <f>'RC-D'!H18</f>
        <v>100826635.13605899</v>
      </c>
      <c r="I18" s="147">
        <f>'RC-D'!I18</f>
        <v>940550.82</v>
      </c>
      <c r="J18" s="147">
        <f>'RC-D'!J18</f>
        <v>52508131.33725699</v>
      </c>
      <c r="K18" s="143">
        <f>'RC-D'!K18</f>
        <v>53448682.157256991</v>
      </c>
      <c r="L18" s="147">
        <f>'RC-D'!L18</f>
        <v>4398521.6900000004</v>
      </c>
      <c r="M18" s="147">
        <f>'RC-D'!M18</f>
        <v>134615656.10555631</v>
      </c>
      <c r="N18" s="143">
        <f>'RC-D'!N18</f>
        <v>139014177.79555631</v>
      </c>
      <c r="O18" s="143">
        <f>'RC-D'!O18</f>
        <v>120253263.26000002</v>
      </c>
      <c r="P18" s="143">
        <f>'RC-D'!P18</f>
        <v>1245484622.0853422</v>
      </c>
      <c r="Q18" s="143">
        <f>'RC-D'!Q18</f>
        <v>1365737885.3453422</v>
      </c>
    </row>
    <row r="19" spans="1:17" x14ac:dyDescent="0.2">
      <c r="A19" s="150"/>
      <c r="B19" s="89" t="s">
        <v>8</v>
      </c>
      <c r="C19" s="144">
        <f>'RC-D'!C19</f>
        <v>4273777530.0475583</v>
      </c>
      <c r="D19" s="144">
        <f>'RC-D'!D19</f>
        <v>7443327276.3481026</v>
      </c>
      <c r="E19" s="143">
        <f>'RC-D'!E19</f>
        <v>11717104806.39566</v>
      </c>
      <c r="F19" s="144">
        <f>'RC-D'!F19</f>
        <v>1600667266.4694624</v>
      </c>
      <c r="G19" s="144">
        <f>'RC-D'!G19</f>
        <v>3797551601.3912287</v>
      </c>
      <c r="H19" s="143">
        <f>'RC-D'!H19</f>
        <v>5398218867.8606911</v>
      </c>
      <c r="I19" s="144">
        <f>'RC-D'!I19</f>
        <v>7549965099.9139671</v>
      </c>
      <c r="J19" s="144">
        <f>'RC-D'!J19</f>
        <v>8251988771.1170349</v>
      </c>
      <c r="K19" s="143">
        <f>'RC-D'!K19</f>
        <v>15801953871.031002</v>
      </c>
      <c r="L19" s="144">
        <f>'RC-D'!L19</f>
        <v>2680635972.2830997</v>
      </c>
      <c r="M19" s="144">
        <f>'RC-D'!M19</f>
        <v>2652308234.7067876</v>
      </c>
      <c r="N19" s="143">
        <f>'RC-D'!N19</f>
        <v>5332944206.9898872</v>
      </c>
      <c r="O19" s="143">
        <f>'RC-D'!O19</f>
        <v>16105045868.714087</v>
      </c>
      <c r="P19" s="143">
        <f>'RC-D'!P19</f>
        <v>22145175883.563164</v>
      </c>
      <c r="Q19" s="143">
        <f>'RC-D'!Q19</f>
        <v>38250221752.277252</v>
      </c>
    </row>
    <row r="20" spans="1:17" x14ac:dyDescent="0.2">
      <c r="B20" s="95" t="s">
        <v>259</v>
      </c>
      <c r="C20" s="147">
        <f>'RC-D'!C20</f>
        <v>3792699719.9075584</v>
      </c>
      <c r="D20" s="147">
        <f>'RC-D'!D20</f>
        <v>3540280629.4421406</v>
      </c>
      <c r="E20" s="143">
        <f>'RC-D'!E20</f>
        <v>7332980349.349699</v>
      </c>
      <c r="F20" s="147">
        <f>'RC-D'!F20</f>
        <v>1296150254.7894635</v>
      </c>
      <c r="G20" s="147">
        <f>'RC-D'!G20</f>
        <v>2535220505.9862394</v>
      </c>
      <c r="H20" s="143">
        <f>'RC-D'!H20</f>
        <v>3831370760.775703</v>
      </c>
      <c r="I20" s="147">
        <f>'RC-D'!I20</f>
        <v>6063059610.8639679</v>
      </c>
      <c r="J20" s="147">
        <f>'RC-D'!J20</f>
        <v>6069621664.7132301</v>
      </c>
      <c r="K20" s="143">
        <f>'RC-D'!K20</f>
        <v>12132681275.577198</v>
      </c>
      <c r="L20" s="147">
        <f>'RC-D'!L20</f>
        <v>2068182295.8088992</v>
      </c>
      <c r="M20" s="147">
        <f>'RC-D'!M20</f>
        <v>1865197743.5765398</v>
      </c>
      <c r="N20" s="143">
        <f>'RC-D'!N20</f>
        <v>3933380039.3854389</v>
      </c>
      <c r="O20" s="143">
        <f>'RC-D'!O20</f>
        <v>13220091881.369886</v>
      </c>
      <c r="P20" s="143">
        <f>'RC-D'!P20</f>
        <v>14010320543.718149</v>
      </c>
      <c r="Q20" s="143">
        <f>'RC-D'!Q20</f>
        <v>27230412425.088036</v>
      </c>
    </row>
    <row r="21" spans="1:17" x14ac:dyDescent="0.2">
      <c r="B21" s="95" t="s">
        <v>260</v>
      </c>
      <c r="C21" s="147">
        <f>'RC-D'!C21</f>
        <v>481077810.14000034</v>
      </c>
      <c r="D21" s="147">
        <f>'RC-D'!D21</f>
        <v>3903046646.9059591</v>
      </c>
      <c r="E21" s="143">
        <f>'RC-D'!E21</f>
        <v>4384124457.0459595</v>
      </c>
      <c r="F21" s="147">
        <f>'RC-D'!F21</f>
        <v>304517011.67999983</v>
      </c>
      <c r="G21" s="147">
        <f>'RC-D'!G21</f>
        <v>1262331095.404985</v>
      </c>
      <c r="H21" s="143">
        <f>'RC-D'!H21</f>
        <v>1566848107.0849848</v>
      </c>
      <c r="I21" s="147">
        <f>'RC-D'!I21</f>
        <v>1486905489.05</v>
      </c>
      <c r="J21" s="147">
        <f>'RC-D'!J21</f>
        <v>2182367106.4038076</v>
      </c>
      <c r="K21" s="143">
        <f>'RC-D'!K21</f>
        <v>3669272595.4538074</v>
      </c>
      <c r="L21" s="147">
        <f>'RC-D'!L21</f>
        <v>612453676.47419989</v>
      </c>
      <c r="M21" s="147">
        <f>'RC-D'!M21</f>
        <v>787110491.13024867</v>
      </c>
      <c r="N21" s="143">
        <f>'RC-D'!N21</f>
        <v>1399564167.6044486</v>
      </c>
      <c r="O21" s="143">
        <f>'RC-D'!O21</f>
        <v>2884953987.3442001</v>
      </c>
      <c r="P21" s="143">
        <f>'RC-D'!P21</f>
        <v>8134855339.8449917</v>
      </c>
      <c r="Q21" s="143">
        <f>'RC-D'!Q21</f>
        <v>11019809327.189192</v>
      </c>
    </row>
    <row r="22" spans="1:17" x14ac:dyDescent="0.2">
      <c r="B22" s="96" t="s">
        <v>261</v>
      </c>
      <c r="C22" s="148">
        <f>'RC-D'!C22</f>
        <v>11071325951.744659</v>
      </c>
      <c r="D22" s="148">
        <f>'RC-D'!D22</f>
        <v>12723941912.641266</v>
      </c>
      <c r="E22" s="143">
        <f>'RC-D'!E22</f>
        <v>23795267864.385925</v>
      </c>
      <c r="F22" s="148">
        <f>'RC-D'!F22</f>
        <v>5720467348.5494585</v>
      </c>
      <c r="G22" s="148">
        <f>'RC-D'!G22</f>
        <v>5827054354.0744848</v>
      </c>
      <c r="H22" s="143">
        <f>'RC-D'!H22</f>
        <v>11547521702.623943</v>
      </c>
      <c r="I22" s="148">
        <f>'RC-D'!I22</f>
        <v>12701992010.295467</v>
      </c>
      <c r="J22" s="148">
        <f>'RC-D'!J22</f>
        <v>9519682037.5048981</v>
      </c>
      <c r="K22" s="143">
        <f>'RC-D'!K22</f>
        <v>22221674047.800365</v>
      </c>
      <c r="L22" s="148">
        <f>'RC-D'!L22</f>
        <v>5266777392.9754</v>
      </c>
      <c r="M22" s="148">
        <f>'RC-D'!M22</f>
        <v>3213974616.9783497</v>
      </c>
      <c r="N22" s="143">
        <f>'RC-D'!N22</f>
        <v>8480752009.9537497</v>
      </c>
      <c r="O22" s="143">
        <f>'RC-D'!O22</f>
        <v>34760562703.564995</v>
      </c>
      <c r="P22" s="143">
        <f>'RC-D'!P22</f>
        <v>31284652921.199005</v>
      </c>
      <c r="Q22" s="143">
        <f>'RC-D'!Q22</f>
        <v>66045215624.764</v>
      </c>
    </row>
    <row r="23" spans="1:17" x14ac:dyDescent="0.2">
      <c r="B23" s="151" t="s">
        <v>26</v>
      </c>
      <c r="C23" s="152">
        <f>'RC-D'!C23</f>
        <v>11662983013.52116</v>
      </c>
      <c r="D23" s="152">
        <f>'RC-D'!D23</f>
        <v>13753817597.108421</v>
      </c>
      <c r="E23" s="152">
        <f>'RC-D'!E23</f>
        <v>25416800610.629581</v>
      </c>
      <c r="F23" s="152">
        <f>'RC-D'!F23</f>
        <v>6060263598.5494585</v>
      </c>
      <c r="G23" s="152">
        <f>'RC-D'!G23</f>
        <v>6123826345.5126009</v>
      </c>
      <c r="H23" s="152">
        <f>'RC-D'!H23</f>
        <v>12184089944.062059</v>
      </c>
      <c r="I23" s="152">
        <f>'RC-D'!I23</f>
        <v>13986753829.440968</v>
      </c>
      <c r="J23" s="152">
        <f>'RC-D'!J23</f>
        <v>10147018988.806103</v>
      </c>
      <c r="K23" s="152">
        <f>'RC-D'!K23</f>
        <v>24133772818.24707</v>
      </c>
      <c r="L23" s="152">
        <f>'RC-D'!L23</f>
        <v>10480298547.221275</v>
      </c>
      <c r="M23" s="152">
        <f>'RC-D'!M23</f>
        <v>3378179898.8154373</v>
      </c>
      <c r="N23" s="152">
        <f>'RC-D'!N23</f>
        <v>13858478446.036713</v>
      </c>
      <c r="O23" s="152">
        <f>'RC-D'!O23</f>
        <v>42190298988.732887</v>
      </c>
      <c r="P23" s="152">
        <f>'RC-D'!P23</f>
        <v>33402842830.242592</v>
      </c>
      <c r="Q23" s="152">
        <f>'RC-D'!Q23</f>
        <v>75593141818.975479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Normal="115" zoomScaleSheetLayoutView="100" workbookViewId="0">
      <selection activeCell="A3" sqref="A3"/>
    </sheetView>
  </sheetViews>
  <sheetFormatPr defaultColWidth="8.7109375" defaultRowHeight="12.75" x14ac:dyDescent="0.2"/>
  <cols>
    <col min="1" max="1" width="59.7109375" style="104" customWidth="1"/>
    <col min="2" max="2" width="18.140625" style="104" bestFit="1" customWidth="1"/>
    <col min="3" max="4" width="9.85546875" style="104" bestFit="1" customWidth="1"/>
    <col min="5" max="7" width="8.85546875" style="104" bestFit="1" customWidth="1"/>
    <col min="8" max="13" width="8.7109375" style="104"/>
    <col min="14" max="16" width="8.85546875" style="104" bestFit="1" customWidth="1"/>
    <col min="17" max="19" width="9.85546875" style="104" bestFit="1" customWidth="1"/>
    <col min="20" max="28" width="8.85546875" style="104" bestFit="1" customWidth="1"/>
    <col min="29" max="16384" width="8.7109375" style="104"/>
  </cols>
  <sheetData>
    <row r="1" spans="1:28" x14ac:dyDescent="0.2">
      <c r="A1" s="107" t="s">
        <v>211</v>
      </c>
    </row>
    <row r="2" spans="1:28" x14ac:dyDescent="0.2">
      <c r="A2" s="66"/>
    </row>
    <row r="3" spans="1:28" x14ac:dyDescent="0.2">
      <c r="A3" s="66">
        <f>BS!B3</f>
        <v>46203</v>
      </c>
    </row>
    <row r="4" spans="1:28" x14ac:dyDescent="0.2">
      <c r="A4" s="160" t="s">
        <v>262</v>
      </c>
    </row>
    <row r="5" spans="1:28" ht="87" customHeight="1" x14ac:dyDescent="0.2">
      <c r="A5" s="218" t="s">
        <v>210</v>
      </c>
      <c r="B5" s="219" t="s">
        <v>183</v>
      </c>
      <c r="C5" s="219"/>
      <c r="D5" s="219"/>
      <c r="E5" s="219" t="s">
        <v>184</v>
      </c>
      <c r="F5" s="219"/>
      <c r="G5" s="219"/>
      <c r="H5" s="219" t="s">
        <v>185</v>
      </c>
      <c r="I5" s="219"/>
      <c r="J5" s="219"/>
      <c r="K5" s="219" t="s">
        <v>186</v>
      </c>
      <c r="L5" s="219"/>
      <c r="M5" s="219"/>
      <c r="N5" s="219" t="s">
        <v>187</v>
      </c>
      <c r="O5" s="219"/>
      <c r="P5" s="219"/>
      <c r="Q5" s="217" t="s">
        <v>188</v>
      </c>
      <c r="R5" s="217"/>
      <c r="S5" s="217"/>
      <c r="T5" s="217" t="s">
        <v>189</v>
      </c>
      <c r="U5" s="217"/>
      <c r="V5" s="217"/>
      <c r="W5" s="217" t="s">
        <v>190</v>
      </c>
      <c r="X5" s="217"/>
      <c r="Y5" s="217"/>
      <c r="Z5" s="217" t="s">
        <v>191</v>
      </c>
      <c r="AA5" s="217"/>
      <c r="AB5" s="217"/>
    </row>
    <row r="6" spans="1:28" x14ac:dyDescent="0.2">
      <c r="A6" s="218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2">
      <c r="A7" s="100" t="s">
        <v>265</v>
      </c>
      <c r="B7" s="153">
        <v>520648894.3204</v>
      </c>
      <c r="C7" s="153">
        <v>699261.51043000002</v>
      </c>
      <c r="D7" s="153">
        <v>521348155.83082998</v>
      </c>
      <c r="E7" s="154">
        <v>0</v>
      </c>
      <c r="F7" s="154">
        <v>1692.8675988699999</v>
      </c>
      <c r="G7" s="154">
        <v>1692.8675988699999</v>
      </c>
      <c r="H7" s="106">
        <v>8.2500000000000004E-2</v>
      </c>
      <c r="I7" s="102">
        <v>7.8495999999999996E-2</v>
      </c>
      <c r="J7" s="106">
        <v>8.2494700000000004E-2</v>
      </c>
      <c r="K7" s="103">
        <v>1</v>
      </c>
      <c r="L7" s="103">
        <v>2.0333299999999999</v>
      </c>
      <c r="M7" s="103">
        <v>1.0013799999999999</v>
      </c>
      <c r="N7" s="157">
        <v>0</v>
      </c>
      <c r="O7" s="157">
        <v>0</v>
      </c>
      <c r="P7" s="157">
        <v>0</v>
      </c>
      <c r="Q7" s="157">
        <v>520648894.3204</v>
      </c>
      <c r="R7" s="157">
        <v>699261.51043000002</v>
      </c>
      <c r="S7" s="157">
        <v>521348155.83082998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</row>
    <row r="8" spans="1:28" x14ac:dyDescent="0.2">
      <c r="A8" s="99" t="s">
        <v>82</v>
      </c>
      <c r="B8" s="153">
        <v>7670100.4991000006</v>
      </c>
      <c r="C8" s="153">
        <v>35221492.167341389</v>
      </c>
      <c r="D8" s="153">
        <v>42891592.666441388</v>
      </c>
      <c r="E8" s="154">
        <v>171472.90608132002</v>
      </c>
      <c r="F8" s="154">
        <v>180133.70474623999</v>
      </c>
      <c r="G8" s="154">
        <v>351606.61082756001</v>
      </c>
      <c r="H8" s="106">
        <v>0.16964899999999999</v>
      </c>
      <c r="I8" s="102">
        <v>9.2073609825958719E-2</v>
      </c>
      <c r="J8" s="106">
        <v>0.10578600000000001</v>
      </c>
      <c r="K8" s="103">
        <v>46.551099999999998</v>
      </c>
      <c r="L8" s="103">
        <v>51.311326065189043</v>
      </c>
      <c r="M8" s="103">
        <v>50.47</v>
      </c>
      <c r="N8" s="157">
        <v>39717.01</v>
      </c>
      <c r="O8" s="157">
        <v>0</v>
      </c>
      <c r="P8" s="157">
        <v>39717.01</v>
      </c>
      <c r="Q8" s="157">
        <v>7296552.0291000009</v>
      </c>
      <c r="R8" s="157">
        <v>35221492.167341389</v>
      </c>
      <c r="S8" s="157">
        <v>42518044.19644139</v>
      </c>
      <c r="T8" s="157">
        <v>311328.23</v>
      </c>
      <c r="U8" s="157">
        <v>0</v>
      </c>
      <c r="V8" s="157">
        <v>311328.23</v>
      </c>
      <c r="W8" s="157">
        <v>62220.240000000005</v>
      </c>
      <c r="X8" s="157">
        <v>0</v>
      </c>
      <c r="Y8" s="157">
        <v>62220.240000000005</v>
      </c>
      <c r="Z8" s="157">
        <v>0</v>
      </c>
      <c r="AA8" s="157">
        <v>0</v>
      </c>
      <c r="AB8" s="157">
        <v>0</v>
      </c>
    </row>
    <row r="9" spans="1:28" x14ac:dyDescent="0.2">
      <c r="A9" s="99" t="s">
        <v>83</v>
      </c>
      <c r="B9" s="153">
        <v>1127721789.8616097</v>
      </c>
      <c r="C9" s="153">
        <v>348403881.83640099</v>
      </c>
      <c r="D9" s="153">
        <v>1476125671.6980107</v>
      </c>
      <c r="E9" s="154">
        <v>2382914.0647242903</v>
      </c>
      <c r="F9" s="154">
        <v>822960.11456835992</v>
      </c>
      <c r="G9" s="154">
        <v>3205874.17929265</v>
      </c>
      <c r="H9" s="106">
        <v>0.116563</v>
      </c>
      <c r="I9" s="102">
        <v>0.10782537637398779</v>
      </c>
      <c r="J9" s="106">
        <v>0.114514</v>
      </c>
      <c r="K9" s="103">
        <v>23.3597</v>
      </c>
      <c r="L9" s="103">
        <v>45.338777433140407</v>
      </c>
      <c r="M9" s="103">
        <v>28.5016</v>
      </c>
      <c r="N9" s="157">
        <v>1409553.3</v>
      </c>
      <c r="O9" s="157">
        <v>377981.62</v>
      </c>
      <c r="P9" s="157">
        <v>1787534.92</v>
      </c>
      <c r="Q9" s="157">
        <v>1122393848.9811099</v>
      </c>
      <c r="R9" s="157">
        <v>345000822.67970097</v>
      </c>
      <c r="S9" s="157">
        <v>1467394671.6608107</v>
      </c>
      <c r="T9" s="157">
        <v>2110876.5096</v>
      </c>
      <c r="U9" s="157">
        <v>3022848.6862999899</v>
      </c>
      <c r="V9" s="157">
        <v>5133725.1958999895</v>
      </c>
      <c r="W9" s="157">
        <v>2212767.3327000001</v>
      </c>
      <c r="X9" s="157">
        <v>321868.5404</v>
      </c>
      <c r="Y9" s="157">
        <v>2534635.8731</v>
      </c>
      <c r="Z9" s="157">
        <v>1004297.0382000001</v>
      </c>
      <c r="AA9" s="157">
        <v>58341.93</v>
      </c>
      <c r="AB9" s="157">
        <v>1062638.9682</v>
      </c>
    </row>
    <row r="10" spans="1:28" x14ac:dyDescent="0.2">
      <c r="A10" s="99" t="s">
        <v>192</v>
      </c>
      <c r="B10" s="153">
        <v>283843621.10212982</v>
      </c>
      <c r="C10" s="153">
        <v>3880162.4128999999</v>
      </c>
      <c r="D10" s="153">
        <v>287723783.51502979</v>
      </c>
      <c r="E10" s="154">
        <v>951304.36700000009</v>
      </c>
      <c r="F10" s="154">
        <v>9877.8077999999987</v>
      </c>
      <c r="G10" s="154">
        <v>961182.17480000004</v>
      </c>
      <c r="H10" s="106">
        <v>0.142377</v>
      </c>
      <c r="I10" s="102">
        <v>9.4293600000000005E-2</v>
      </c>
      <c r="J10" s="106">
        <v>0.141764</v>
      </c>
      <c r="K10" s="103">
        <v>26.9132</v>
      </c>
      <c r="L10" s="103">
        <v>88.131100000000004</v>
      </c>
      <c r="M10" s="103">
        <v>27.741</v>
      </c>
      <c r="N10" s="157">
        <v>1051.3499999999999</v>
      </c>
      <c r="O10" s="157">
        <v>0</v>
      </c>
      <c r="P10" s="157">
        <v>1051.3499999999999</v>
      </c>
      <c r="Q10" s="157">
        <v>283836855.98212981</v>
      </c>
      <c r="R10" s="157">
        <v>3880162.4128999999</v>
      </c>
      <c r="S10" s="157">
        <v>287717018.39502978</v>
      </c>
      <c r="T10" s="157">
        <v>4238.96</v>
      </c>
      <c r="U10" s="157">
        <v>0</v>
      </c>
      <c r="V10" s="157">
        <v>4238.96</v>
      </c>
      <c r="W10" s="157">
        <v>2526.16</v>
      </c>
      <c r="X10" s="157">
        <v>0</v>
      </c>
      <c r="Y10" s="157">
        <v>2526.16</v>
      </c>
      <c r="Z10" s="157">
        <v>0</v>
      </c>
      <c r="AA10" s="157">
        <v>0</v>
      </c>
      <c r="AB10" s="157">
        <v>0</v>
      </c>
    </row>
    <row r="11" spans="1:28" x14ac:dyDescent="0.2">
      <c r="A11" s="99" t="s">
        <v>84</v>
      </c>
      <c r="B11" s="153">
        <v>266128117.97570774</v>
      </c>
      <c r="C11" s="153">
        <v>4856263485.0918684</v>
      </c>
      <c r="D11" s="153">
        <v>5122391603.0675764</v>
      </c>
      <c r="E11" s="154">
        <v>17165200.644345652</v>
      </c>
      <c r="F11" s="154">
        <v>24259850.381139562</v>
      </c>
      <c r="G11" s="154">
        <v>41425051.025485218</v>
      </c>
      <c r="H11" s="106">
        <v>0.134606</v>
      </c>
      <c r="I11" s="102">
        <v>0.10711679399630895</v>
      </c>
      <c r="J11" s="106">
        <v>0.10843899999999999</v>
      </c>
      <c r="K11" s="103">
        <v>44.982900000000001</v>
      </c>
      <c r="L11" s="103">
        <v>38.267137609281399</v>
      </c>
      <c r="M11" s="103">
        <v>38.588099999999997</v>
      </c>
      <c r="N11" s="157">
        <v>21251133.41</v>
      </c>
      <c r="O11" s="157">
        <v>78015643.964033276</v>
      </c>
      <c r="P11" s="157">
        <v>99266777.374033272</v>
      </c>
      <c r="Q11" s="157">
        <v>231938041.13050228</v>
      </c>
      <c r="R11" s="157">
        <v>4478501174.205925</v>
      </c>
      <c r="S11" s="157">
        <v>4710439215.3364277</v>
      </c>
      <c r="T11" s="157">
        <v>4527449.7291538902</v>
      </c>
      <c r="U11" s="157">
        <v>277854280.32703</v>
      </c>
      <c r="V11" s="157">
        <v>282381730.05618387</v>
      </c>
      <c r="W11" s="157">
        <v>29662627.116051547</v>
      </c>
      <c r="X11" s="157">
        <v>93533967.976513267</v>
      </c>
      <c r="Y11" s="157">
        <v>123196595.09256482</v>
      </c>
      <c r="Z11" s="157">
        <v>0</v>
      </c>
      <c r="AA11" s="157">
        <v>6374062.5823999997</v>
      </c>
      <c r="AB11" s="157">
        <v>6374062.5823999997</v>
      </c>
    </row>
    <row r="12" spans="1:28" x14ac:dyDescent="0.2">
      <c r="A12" s="99" t="s">
        <v>85</v>
      </c>
      <c r="B12" s="153">
        <v>642203552.92284083</v>
      </c>
      <c r="C12" s="153">
        <v>3852344835.2781091</v>
      </c>
      <c r="D12" s="153">
        <v>4494548388.2009497</v>
      </c>
      <c r="E12" s="154">
        <v>4953712.0424702698</v>
      </c>
      <c r="F12" s="154">
        <v>22569775.76182808</v>
      </c>
      <c r="G12" s="154">
        <v>27523487.804298349</v>
      </c>
      <c r="H12" s="106">
        <v>0.129192</v>
      </c>
      <c r="I12" s="102">
        <v>8.9218678694247155E-2</v>
      </c>
      <c r="J12" s="106">
        <v>9.4738100000000006E-2</v>
      </c>
      <c r="K12" s="103">
        <v>94.707499999999996</v>
      </c>
      <c r="L12" s="103">
        <v>111.60089437360647</v>
      </c>
      <c r="M12" s="103">
        <v>109.13200000000001</v>
      </c>
      <c r="N12" s="157">
        <v>9325279.6235000007</v>
      </c>
      <c r="O12" s="157">
        <v>43478310.559388004</v>
      </c>
      <c r="P12" s="157">
        <v>52803590.182888001</v>
      </c>
      <c r="Q12" s="157">
        <v>603446059.31041586</v>
      </c>
      <c r="R12" s="157">
        <v>3600569471.5751853</v>
      </c>
      <c r="S12" s="157">
        <v>4204015530.8856015</v>
      </c>
      <c r="T12" s="157">
        <v>17667198.303124957</v>
      </c>
      <c r="U12" s="157">
        <v>187775263.51534459</v>
      </c>
      <c r="V12" s="157">
        <v>205442461.81846955</v>
      </c>
      <c r="W12" s="157">
        <v>18710668.430600002</v>
      </c>
      <c r="X12" s="157">
        <v>61930998.356819004</v>
      </c>
      <c r="Y12" s="157">
        <v>80641666.787419006</v>
      </c>
      <c r="Z12" s="157">
        <v>2379626.8786999998</v>
      </c>
      <c r="AA12" s="157">
        <v>2069101.8307600003</v>
      </c>
      <c r="AB12" s="157">
        <v>4448728.7094599996</v>
      </c>
    </row>
    <row r="13" spans="1:28" x14ac:dyDescent="0.2">
      <c r="A13" s="99" t="s">
        <v>86</v>
      </c>
      <c r="B13" s="153">
        <v>719620395.8151027</v>
      </c>
      <c r="C13" s="153">
        <v>509222536.99666369</v>
      </c>
      <c r="D13" s="153">
        <v>1228842932.8117664</v>
      </c>
      <c r="E13" s="154">
        <v>22759480.17646626</v>
      </c>
      <c r="F13" s="154">
        <v>12708646.366968539</v>
      </c>
      <c r="G13" s="154">
        <v>35468126.543434799</v>
      </c>
      <c r="H13" s="106">
        <v>0.140935</v>
      </c>
      <c r="I13" s="102">
        <v>9.2689974856255991E-2</v>
      </c>
      <c r="J13" s="106">
        <v>0.120779</v>
      </c>
      <c r="K13" s="103">
        <v>38.846800000000002</v>
      </c>
      <c r="L13" s="103">
        <v>63.31331821519305</v>
      </c>
      <c r="M13" s="103">
        <v>48.981499999999997</v>
      </c>
      <c r="N13" s="157">
        <v>39154895.931999996</v>
      </c>
      <c r="O13" s="157">
        <v>24238219.284907997</v>
      </c>
      <c r="P13" s="157">
        <v>63393115.216907993</v>
      </c>
      <c r="Q13" s="157">
        <v>595738000.23009956</v>
      </c>
      <c r="R13" s="157">
        <v>457651501.18921274</v>
      </c>
      <c r="S13" s="157">
        <v>1053389501.4193126</v>
      </c>
      <c r="T13" s="157">
        <v>74459468.34118028</v>
      </c>
      <c r="U13" s="157">
        <v>26256209.13564292</v>
      </c>
      <c r="V13" s="157">
        <v>100715677.4768232</v>
      </c>
      <c r="W13" s="157">
        <v>48551109.305922814</v>
      </c>
      <c r="X13" s="157">
        <v>25314826.671808001</v>
      </c>
      <c r="Y13" s="157">
        <v>73865935.977730811</v>
      </c>
      <c r="Z13" s="157">
        <v>871817.93790000002</v>
      </c>
      <c r="AA13" s="157">
        <v>0</v>
      </c>
      <c r="AB13" s="157">
        <v>871817.93790000002</v>
      </c>
    </row>
    <row r="14" spans="1:28" x14ac:dyDescent="0.2">
      <c r="A14" s="99" t="s">
        <v>87</v>
      </c>
      <c r="B14" s="153">
        <v>711544085.64696491</v>
      </c>
      <c r="C14" s="153">
        <v>1411488839.3285787</v>
      </c>
      <c r="D14" s="153">
        <v>2123032924.9755435</v>
      </c>
      <c r="E14" s="154">
        <v>29903839.883753572</v>
      </c>
      <c r="F14" s="154">
        <v>8854250.1246680412</v>
      </c>
      <c r="G14" s="154">
        <v>38758090.008421615</v>
      </c>
      <c r="H14" s="106">
        <v>0.137292</v>
      </c>
      <c r="I14" s="102">
        <v>9.5277718472161071E-2</v>
      </c>
      <c r="J14" s="106">
        <v>0.109634</v>
      </c>
      <c r="K14" s="103">
        <v>63.3108</v>
      </c>
      <c r="L14" s="103">
        <v>66.895867155781332</v>
      </c>
      <c r="M14" s="103">
        <v>65.657200000000003</v>
      </c>
      <c r="N14" s="157">
        <v>93970564.751806185</v>
      </c>
      <c r="O14" s="157">
        <v>21504449.703535996</v>
      </c>
      <c r="P14" s="157">
        <v>115475014.45534217</v>
      </c>
      <c r="Q14" s="157">
        <v>574142665.77615881</v>
      </c>
      <c r="R14" s="157">
        <v>1342981675.5107665</v>
      </c>
      <c r="S14" s="157">
        <v>1917124341.2869253</v>
      </c>
      <c r="T14" s="157">
        <v>27164310.174500003</v>
      </c>
      <c r="U14" s="157">
        <v>30095032.295405999</v>
      </c>
      <c r="V14" s="157">
        <v>57259342.469906002</v>
      </c>
      <c r="W14" s="157">
        <v>109640753.80650617</v>
      </c>
      <c r="X14" s="157">
        <v>36629776.523906</v>
      </c>
      <c r="Y14" s="157">
        <v>146270530.33041218</v>
      </c>
      <c r="Z14" s="157">
        <v>596355.8898</v>
      </c>
      <c r="AA14" s="157">
        <v>1782354.9985</v>
      </c>
      <c r="AB14" s="157">
        <v>2378710.8882999998</v>
      </c>
    </row>
    <row r="15" spans="1:28" x14ac:dyDescent="0.2">
      <c r="A15" s="99" t="s">
        <v>193</v>
      </c>
      <c r="B15" s="153">
        <v>1690745168.8378181</v>
      </c>
      <c r="C15" s="153">
        <v>1303308943.6108737</v>
      </c>
      <c r="D15" s="153">
        <v>2994054112.4486918</v>
      </c>
      <c r="E15" s="154">
        <v>25791456.110827252</v>
      </c>
      <c r="F15" s="154">
        <v>6420733.5936580393</v>
      </c>
      <c r="G15" s="154">
        <v>32212189.70448529</v>
      </c>
      <c r="H15" s="106">
        <v>0.129634</v>
      </c>
      <c r="I15" s="102">
        <v>8.3781091452311149E-2</v>
      </c>
      <c r="J15" s="106">
        <v>0.109456</v>
      </c>
      <c r="K15" s="103">
        <v>51.858699999999999</v>
      </c>
      <c r="L15" s="103">
        <v>60.994439865004296</v>
      </c>
      <c r="M15" s="103">
        <v>55.572099999999999</v>
      </c>
      <c r="N15" s="157">
        <v>25765950.833429474</v>
      </c>
      <c r="O15" s="157">
        <v>30083802.01972127</v>
      </c>
      <c r="P15" s="157">
        <v>55849752.85315074</v>
      </c>
      <c r="Q15" s="157">
        <v>1607308048.6985867</v>
      </c>
      <c r="R15" s="157">
        <v>1208343251.8306403</v>
      </c>
      <c r="S15" s="157">
        <v>2815651300.5292273</v>
      </c>
      <c r="T15" s="157">
        <v>58384294.041941509</v>
      </c>
      <c r="U15" s="157">
        <v>85811763.470950007</v>
      </c>
      <c r="V15" s="157">
        <v>144196057.51289153</v>
      </c>
      <c r="W15" s="157">
        <v>23889023.279889978</v>
      </c>
      <c r="X15" s="157">
        <v>8893284.3758832701</v>
      </c>
      <c r="Y15" s="157">
        <v>32782307.655773249</v>
      </c>
      <c r="Z15" s="157">
        <v>1163802.8174000001</v>
      </c>
      <c r="AA15" s="157">
        <v>260643.93340000001</v>
      </c>
      <c r="AB15" s="157">
        <v>1424446.7508</v>
      </c>
    </row>
    <row r="16" spans="1:28" x14ac:dyDescent="0.2">
      <c r="A16" s="99" t="s">
        <v>88</v>
      </c>
      <c r="B16" s="153">
        <v>1084221863.5466828</v>
      </c>
      <c r="C16" s="153">
        <v>808915479.81224239</v>
      </c>
      <c r="D16" s="153">
        <v>1893137343.3589253</v>
      </c>
      <c r="E16" s="154">
        <v>16433723.105745468</v>
      </c>
      <c r="F16" s="154">
        <v>52987462.89617677</v>
      </c>
      <c r="G16" s="154">
        <v>69421186.001922235</v>
      </c>
      <c r="H16" s="106">
        <v>0.13072300000000001</v>
      </c>
      <c r="I16" s="102">
        <v>8.8241363672394921E-2</v>
      </c>
      <c r="J16" s="106">
        <v>0.112582</v>
      </c>
      <c r="K16" s="103">
        <v>59.332900000000002</v>
      </c>
      <c r="L16" s="103">
        <v>85.252354353822483</v>
      </c>
      <c r="M16" s="103">
        <v>70.260300000000001</v>
      </c>
      <c r="N16" s="157">
        <v>17898202.350857489</v>
      </c>
      <c r="O16" s="157">
        <v>16893251.72076204</v>
      </c>
      <c r="P16" s="157">
        <v>34791454.071619526</v>
      </c>
      <c r="Q16" s="157">
        <v>1009453940.7035792</v>
      </c>
      <c r="R16" s="157">
        <v>590016779.63049936</v>
      </c>
      <c r="S16" s="157">
        <v>1599470720.3340788</v>
      </c>
      <c r="T16" s="157">
        <v>53139327.291442297</v>
      </c>
      <c r="U16" s="157">
        <v>127780962.69058101</v>
      </c>
      <c r="V16" s="157">
        <v>180920289.9820233</v>
      </c>
      <c r="W16" s="157">
        <v>17385635.10676137</v>
      </c>
      <c r="X16" s="157">
        <v>91117737.491162032</v>
      </c>
      <c r="Y16" s="157">
        <v>108503372.5979234</v>
      </c>
      <c r="Z16" s="157">
        <v>4242960.4448999995</v>
      </c>
      <c r="AA16" s="157">
        <v>0</v>
      </c>
      <c r="AB16" s="157">
        <v>4242960.4448999995</v>
      </c>
    </row>
    <row r="17" spans="1:28" x14ac:dyDescent="0.2">
      <c r="A17" s="99" t="s">
        <v>194</v>
      </c>
      <c r="B17" s="153">
        <v>378085464.15916181</v>
      </c>
      <c r="C17" s="153">
        <v>623766478.1060096</v>
      </c>
      <c r="D17" s="153">
        <v>1001851942.2651714</v>
      </c>
      <c r="E17" s="154">
        <v>4895875.0054991506</v>
      </c>
      <c r="F17" s="154">
        <v>5411008.8118264005</v>
      </c>
      <c r="G17" s="154">
        <v>10306883.817325551</v>
      </c>
      <c r="H17" s="106">
        <v>0.133243</v>
      </c>
      <c r="I17" s="102">
        <v>8.115953402967023E-2</v>
      </c>
      <c r="J17" s="106">
        <v>0.10051499999999999</v>
      </c>
      <c r="K17" s="103">
        <v>56.312199999999997</v>
      </c>
      <c r="L17" s="103">
        <v>67.890829622511646</v>
      </c>
      <c r="M17" s="103">
        <v>63.421599999999998</v>
      </c>
      <c r="N17" s="157">
        <v>4065486.2828712403</v>
      </c>
      <c r="O17" s="157">
        <v>4063555.3731839997</v>
      </c>
      <c r="P17" s="157">
        <v>8129041.65605524</v>
      </c>
      <c r="Q17" s="157">
        <v>355146860.24458331</v>
      </c>
      <c r="R17" s="157">
        <v>600226690.82912564</v>
      </c>
      <c r="S17" s="157">
        <v>955373551.07370889</v>
      </c>
      <c r="T17" s="157">
        <v>17557556.997550741</v>
      </c>
      <c r="U17" s="157">
        <v>18306530.724599991</v>
      </c>
      <c r="V17" s="157">
        <v>35864087.722150728</v>
      </c>
      <c r="W17" s="157">
        <v>5331587.4270277601</v>
      </c>
      <c r="X17" s="157">
        <v>4748654.5485840002</v>
      </c>
      <c r="Y17" s="157">
        <v>10080241.975611761</v>
      </c>
      <c r="Z17" s="157">
        <v>49459.49</v>
      </c>
      <c r="AA17" s="157">
        <v>484602.0037</v>
      </c>
      <c r="AB17" s="157">
        <v>534061.49369999999</v>
      </c>
    </row>
    <row r="18" spans="1:28" x14ac:dyDescent="0.2">
      <c r="A18" s="99" t="s">
        <v>195</v>
      </c>
      <c r="B18" s="153">
        <v>280180233.93819028</v>
      </c>
      <c r="C18" s="153">
        <v>352757203.66896701</v>
      </c>
      <c r="D18" s="153">
        <v>632937437.60715723</v>
      </c>
      <c r="E18" s="154">
        <v>2993600.2642570203</v>
      </c>
      <c r="F18" s="154">
        <v>991318.92945513001</v>
      </c>
      <c r="G18" s="154">
        <v>3984919.1937121502</v>
      </c>
      <c r="H18" s="106">
        <v>0.139182</v>
      </c>
      <c r="I18" s="102">
        <v>7.9459703713570862E-2</v>
      </c>
      <c r="J18" s="106">
        <v>0.104793</v>
      </c>
      <c r="K18" s="103">
        <v>49.961100000000002</v>
      </c>
      <c r="L18" s="103">
        <v>57.191977559023137</v>
      </c>
      <c r="M18" s="103">
        <v>53.490200000000002</v>
      </c>
      <c r="N18" s="157">
        <v>3903105.4690739997</v>
      </c>
      <c r="O18" s="157">
        <v>872342.10349999985</v>
      </c>
      <c r="P18" s="157">
        <v>4775447.5725739999</v>
      </c>
      <c r="Q18" s="157">
        <v>264875772.36557707</v>
      </c>
      <c r="R18" s="157">
        <v>285873750.45666701</v>
      </c>
      <c r="S18" s="157">
        <v>550749522.82224405</v>
      </c>
      <c r="T18" s="157">
        <v>9780970.874993559</v>
      </c>
      <c r="U18" s="157">
        <v>65473186.717799999</v>
      </c>
      <c r="V18" s="157">
        <v>75254157.592793554</v>
      </c>
      <c r="W18" s="157">
        <v>4622403.0335196601</v>
      </c>
      <c r="X18" s="157">
        <v>1336051.6745</v>
      </c>
      <c r="Y18" s="157">
        <v>5958454.7080196599</v>
      </c>
      <c r="Z18" s="157">
        <v>901087.66410000005</v>
      </c>
      <c r="AA18" s="157">
        <v>74214.820000000007</v>
      </c>
      <c r="AB18" s="157">
        <v>975302.4841</v>
      </c>
    </row>
    <row r="19" spans="1:28" x14ac:dyDescent="0.2">
      <c r="A19" s="99" t="s">
        <v>89</v>
      </c>
      <c r="B19" s="153">
        <v>983432343.29511428</v>
      </c>
      <c r="C19" s="153">
        <v>1122554537.9867468</v>
      </c>
      <c r="D19" s="153">
        <v>2105986881.2818611</v>
      </c>
      <c r="E19" s="154">
        <v>25013676.737532578</v>
      </c>
      <c r="F19" s="154">
        <v>25029286.864368934</v>
      </c>
      <c r="G19" s="154">
        <v>50042963.601901516</v>
      </c>
      <c r="H19" s="106">
        <v>0.13922699999999999</v>
      </c>
      <c r="I19" s="102">
        <v>8.2372450895170965E-2</v>
      </c>
      <c r="J19" s="106">
        <v>0.108671</v>
      </c>
      <c r="K19" s="103">
        <v>63.1051</v>
      </c>
      <c r="L19" s="103">
        <v>70.806939126270208</v>
      </c>
      <c r="M19" s="103">
        <v>67.083200000000005</v>
      </c>
      <c r="N19" s="157">
        <v>29104079.611024067</v>
      </c>
      <c r="O19" s="157">
        <v>56440323.435655698</v>
      </c>
      <c r="P19" s="157">
        <v>85544403.046679765</v>
      </c>
      <c r="Q19" s="157">
        <v>899034056.70980215</v>
      </c>
      <c r="R19" s="157">
        <v>975684789.56846845</v>
      </c>
      <c r="S19" s="157">
        <v>1874718846.2782707</v>
      </c>
      <c r="T19" s="157">
        <v>42939210.757381514</v>
      </c>
      <c r="U19" s="157">
        <v>74271065.203282654</v>
      </c>
      <c r="V19" s="157">
        <v>117210275.96066417</v>
      </c>
      <c r="W19" s="157">
        <v>40927394.754530489</v>
      </c>
      <c r="X19" s="157">
        <v>69820189.272295699</v>
      </c>
      <c r="Y19" s="157">
        <v>110747584.02682619</v>
      </c>
      <c r="Z19" s="157">
        <v>531681.07339999999</v>
      </c>
      <c r="AA19" s="157">
        <v>2778493.9427</v>
      </c>
      <c r="AB19" s="157">
        <v>3310175.0161000001</v>
      </c>
    </row>
    <row r="20" spans="1:28" x14ac:dyDescent="0.2">
      <c r="A20" s="99" t="s">
        <v>90</v>
      </c>
      <c r="B20" s="153">
        <v>382696532.54278862</v>
      </c>
      <c r="C20" s="153">
        <v>550465199.01287329</v>
      </c>
      <c r="D20" s="153">
        <v>933161731.55566192</v>
      </c>
      <c r="E20" s="154">
        <v>8606653.4838354904</v>
      </c>
      <c r="F20" s="154">
        <v>11345172.899859872</v>
      </c>
      <c r="G20" s="154">
        <v>19951826.383695364</v>
      </c>
      <c r="H20" s="106">
        <v>0.13248499999999999</v>
      </c>
      <c r="I20" s="102">
        <v>8.6133592129874509E-2</v>
      </c>
      <c r="J20" s="106">
        <v>0.104975</v>
      </c>
      <c r="K20" s="103">
        <v>78.612700000000004</v>
      </c>
      <c r="L20" s="103">
        <v>58.286434827028543</v>
      </c>
      <c r="M20" s="103">
        <v>66.549400000000006</v>
      </c>
      <c r="N20" s="157">
        <v>9207763.7133997399</v>
      </c>
      <c r="O20" s="157">
        <v>6355301.455279001</v>
      </c>
      <c r="P20" s="157">
        <v>15563065.168678742</v>
      </c>
      <c r="Q20" s="157">
        <v>347806627.18874234</v>
      </c>
      <c r="R20" s="157">
        <v>483885418.14952254</v>
      </c>
      <c r="S20" s="157">
        <v>831692045.33826494</v>
      </c>
      <c r="T20" s="157">
        <v>18689927.236146539</v>
      </c>
      <c r="U20" s="157">
        <v>54682878.293971747</v>
      </c>
      <c r="V20" s="157">
        <v>73372805.530118287</v>
      </c>
      <c r="W20" s="157">
        <v>16199930.617899742</v>
      </c>
      <c r="X20" s="157">
        <v>11896902.569379</v>
      </c>
      <c r="Y20" s="157">
        <v>28096833.18727874</v>
      </c>
      <c r="Z20" s="157">
        <v>47.5</v>
      </c>
      <c r="AA20" s="157">
        <v>0</v>
      </c>
      <c r="AB20" s="157">
        <v>47.5</v>
      </c>
    </row>
    <row r="21" spans="1:28" x14ac:dyDescent="0.2">
      <c r="A21" s="99" t="s">
        <v>91</v>
      </c>
      <c r="B21" s="153">
        <v>812231001.62427223</v>
      </c>
      <c r="C21" s="153">
        <v>2043673802.5536673</v>
      </c>
      <c r="D21" s="153">
        <v>2855904804.1779394</v>
      </c>
      <c r="E21" s="154">
        <v>23498858.008750595</v>
      </c>
      <c r="F21" s="154">
        <v>27974706.561089039</v>
      </c>
      <c r="G21" s="154">
        <v>51473564.569839634</v>
      </c>
      <c r="H21" s="106">
        <v>0.13376099999999999</v>
      </c>
      <c r="I21" s="102">
        <v>8.588987690364798E-2</v>
      </c>
      <c r="J21" s="106">
        <v>9.9018400000000006E-2</v>
      </c>
      <c r="K21" s="103">
        <v>106.791</v>
      </c>
      <c r="L21" s="103">
        <v>119.35745196937503</v>
      </c>
      <c r="M21" s="103">
        <v>115.864</v>
      </c>
      <c r="N21" s="157">
        <v>27218714.176200002</v>
      </c>
      <c r="O21" s="157">
        <v>107822591.79817601</v>
      </c>
      <c r="P21" s="157">
        <v>135041305.97437602</v>
      </c>
      <c r="Q21" s="157">
        <v>676051738.84407222</v>
      </c>
      <c r="R21" s="157">
        <v>1570380343.9963934</v>
      </c>
      <c r="S21" s="157">
        <v>2246432082.8404655</v>
      </c>
      <c r="T21" s="157">
        <v>81891147.321999997</v>
      </c>
      <c r="U21" s="157">
        <v>295088570.02748001</v>
      </c>
      <c r="V21" s="157">
        <v>376979717.34948003</v>
      </c>
      <c r="W21" s="157">
        <v>46817122.5418</v>
      </c>
      <c r="X21" s="157">
        <v>168879635.484368</v>
      </c>
      <c r="Y21" s="157">
        <v>215696758.02616799</v>
      </c>
      <c r="Z21" s="157">
        <v>7470992.9164000005</v>
      </c>
      <c r="AA21" s="157">
        <v>9325253.0454259999</v>
      </c>
      <c r="AB21" s="157">
        <v>16796245.961826</v>
      </c>
    </row>
    <row r="22" spans="1:28" x14ac:dyDescent="0.2">
      <c r="A22" s="99" t="s">
        <v>92</v>
      </c>
      <c r="B22" s="153">
        <v>402083417.15101004</v>
      </c>
      <c r="C22" s="153">
        <v>546148397.45935798</v>
      </c>
      <c r="D22" s="153">
        <v>948231814.61036801</v>
      </c>
      <c r="E22" s="154">
        <v>5236813.2163909404</v>
      </c>
      <c r="F22" s="154">
        <v>8333139.4925964288</v>
      </c>
      <c r="G22" s="154">
        <v>13569952.70898737</v>
      </c>
      <c r="H22" s="106">
        <v>0.13092400000000001</v>
      </c>
      <c r="I22" s="102">
        <v>7.990071870711038E-2</v>
      </c>
      <c r="J22" s="106">
        <v>0.101247</v>
      </c>
      <c r="K22" s="103">
        <v>85.720399999999998</v>
      </c>
      <c r="L22" s="103">
        <v>109.21396854617998</v>
      </c>
      <c r="M22" s="103">
        <v>99.151200000000003</v>
      </c>
      <c r="N22" s="157">
        <v>11522345.295200001</v>
      </c>
      <c r="O22" s="157">
        <v>34609685.384192996</v>
      </c>
      <c r="P22" s="157">
        <v>46132030.679392993</v>
      </c>
      <c r="Q22" s="157">
        <v>354009604.94017214</v>
      </c>
      <c r="R22" s="157">
        <v>462739237.99427497</v>
      </c>
      <c r="S22" s="157">
        <v>816748842.93444717</v>
      </c>
      <c r="T22" s="157">
        <v>32720095.450590748</v>
      </c>
      <c r="U22" s="157">
        <v>43156602.523149997</v>
      </c>
      <c r="V22" s="157">
        <v>75876697.973740742</v>
      </c>
      <c r="W22" s="157">
        <v>15056451.782047151</v>
      </c>
      <c r="X22" s="157">
        <v>38094744.224233001</v>
      </c>
      <c r="Y22" s="157">
        <v>53151196.006280154</v>
      </c>
      <c r="Z22" s="157">
        <v>297264.97820000001</v>
      </c>
      <c r="AA22" s="157">
        <v>2157812.7176999999</v>
      </c>
      <c r="AB22" s="157">
        <v>2455077.6958999997</v>
      </c>
    </row>
    <row r="23" spans="1:28" x14ac:dyDescent="0.2">
      <c r="A23" s="99" t="s">
        <v>93</v>
      </c>
      <c r="B23" s="153">
        <v>118907718.52409329</v>
      </c>
      <c r="C23" s="153">
        <v>650903597.69230735</v>
      </c>
      <c r="D23" s="153">
        <v>769811316.21640062</v>
      </c>
      <c r="E23" s="154">
        <v>11557925.014424311</v>
      </c>
      <c r="F23" s="154">
        <v>17566972.986783117</v>
      </c>
      <c r="G23" s="154">
        <v>29124898.001207426</v>
      </c>
      <c r="H23" s="106">
        <v>0.13131499999999999</v>
      </c>
      <c r="I23" s="102">
        <v>9.7697344156904745E-2</v>
      </c>
      <c r="J23" s="106">
        <v>0.10288799999999999</v>
      </c>
      <c r="K23" s="103">
        <v>61.2515</v>
      </c>
      <c r="L23" s="103">
        <v>72.513368379116343</v>
      </c>
      <c r="M23" s="103">
        <v>70.7654</v>
      </c>
      <c r="N23" s="157">
        <v>8046195.9872000003</v>
      </c>
      <c r="O23" s="157">
        <v>60444162.832699999</v>
      </c>
      <c r="P23" s="157">
        <v>68490358.819900006</v>
      </c>
      <c r="Q23" s="157">
        <v>63374486.556141831</v>
      </c>
      <c r="R23" s="157">
        <v>333601763.01138628</v>
      </c>
      <c r="S23" s="157">
        <v>396976249.56752801</v>
      </c>
      <c r="T23" s="157">
        <v>42467571.995651454</v>
      </c>
      <c r="U23" s="157">
        <v>210574379.7263211</v>
      </c>
      <c r="V23" s="157">
        <v>253041951.72197255</v>
      </c>
      <c r="W23" s="157">
        <v>13047392.362299999</v>
      </c>
      <c r="X23" s="157">
        <v>106727454.95460001</v>
      </c>
      <c r="Y23" s="157">
        <v>119774847.3169</v>
      </c>
      <c r="Z23" s="157">
        <v>18267.61</v>
      </c>
      <c r="AA23" s="157">
        <v>0</v>
      </c>
      <c r="AB23" s="157">
        <v>18267.61</v>
      </c>
    </row>
    <row r="24" spans="1:28" x14ac:dyDescent="0.2">
      <c r="A24" s="99" t="s">
        <v>196</v>
      </c>
      <c r="B24" s="153">
        <v>158417486.50136441</v>
      </c>
      <c r="C24" s="153">
        <v>722734744.68672216</v>
      </c>
      <c r="D24" s="153">
        <v>881152231.18808651</v>
      </c>
      <c r="E24" s="154">
        <v>4713451.0097279502</v>
      </c>
      <c r="F24" s="154">
        <v>1609384.5519854201</v>
      </c>
      <c r="G24" s="154">
        <v>6322835.5617133705</v>
      </c>
      <c r="H24" s="106">
        <v>0.14418500000000001</v>
      </c>
      <c r="I24" s="102">
        <v>9.211001355706977E-2</v>
      </c>
      <c r="J24" s="106">
        <v>0.101627</v>
      </c>
      <c r="K24" s="103">
        <v>57.762</v>
      </c>
      <c r="L24" s="103">
        <v>50.435642393920112</v>
      </c>
      <c r="M24" s="103">
        <v>51.7761</v>
      </c>
      <c r="N24" s="157">
        <v>6642401.7102999995</v>
      </c>
      <c r="O24" s="157">
        <v>7698150.5409999993</v>
      </c>
      <c r="P24" s="157">
        <v>14340552.2513</v>
      </c>
      <c r="Q24" s="157">
        <v>147931518.0190644</v>
      </c>
      <c r="R24" s="157">
        <v>718597486.97492206</v>
      </c>
      <c r="S24" s="157">
        <v>866529004.99398649</v>
      </c>
      <c r="T24" s="157">
        <v>307501.2366</v>
      </c>
      <c r="U24" s="157">
        <v>829721.72950000002</v>
      </c>
      <c r="V24" s="157">
        <v>1137222.9661000001</v>
      </c>
      <c r="W24" s="157">
        <v>10167659.2437</v>
      </c>
      <c r="X24" s="157">
        <v>3250247.8901999998</v>
      </c>
      <c r="Y24" s="157">
        <v>13417907.1339</v>
      </c>
      <c r="Z24" s="157">
        <v>10808.002</v>
      </c>
      <c r="AA24" s="157">
        <v>57288.092100000002</v>
      </c>
      <c r="AB24" s="157">
        <v>68096.094100000002</v>
      </c>
    </row>
    <row r="25" spans="1:28" x14ac:dyDescent="0.2">
      <c r="A25" s="99" t="s">
        <v>94</v>
      </c>
      <c r="B25" s="153">
        <v>1127125076.1490386</v>
      </c>
      <c r="C25" s="153">
        <v>1974100857.7167645</v>
      </c>
      <c r="D25" s="153">
        <v>3101225933.8658028</v>
      </c>
      <c r="E25" s="154">
        <v>2796508.7378036296</v>
      </c>
      <c r="F25" s="154">
        <v>5999614.8071026197</v>
      </c>
      <c r="G25" s="154">
        <v>8796123.5449062493</v>
      </c>
      <c r="H25" s="106">
        <v>0.121722</v>
      </c>
      <c r="I25" s="102">
        <v>8.8749430457415707E-2</v>
      </c>
      <c r="J25" s="106">
        <v>0.10080699999999999</v>
      </c>
      <c r="K25" s="103">
        <v>37.882800000000003</v>
      </c>
      <c r="L25" s="103">
        <v>151.72176124872041</v>
      </c>
      <c r="M25" s="103">
        <v>109.986</v>
      </c>
      <c r="N25" s="157">
        <v>36.590000000000003</v>
      </c>
      <c r="O25" s="157">
        <v>211863.13380000001</v>
      </c>
      <c r="P25" s="157">
        <v>211899.72380000001</v>
      </c>
      <c r="Q25" s="157">
        <v>1126316988.2935386</v>
      </c>
      <c r="R25" s="157">
        <v>1929978152.0102644</v>
      </c>
      <c r="S25" s="157">
        <v>3056295140.303803</v>
      </c>
      <c r="T25" s="157">
        <v>697347.20000000007</v>
      </c>
      <c r="U25" s="157">
        <v>43910842.572700001</v>
      </c>
      <c r="V25" s="157">
        <v>44608189.772700004</v>
      </c>
      <c r="W25" s="157">
        <v>110740.65549999999</v>
      </c>
      <c r="X25" s="157">
        <v>211863.13380000001</v>
      </c>
      <c r="Y25" s="157">
        <v>322603.7893</v>
      </c>
      <c r="Z25" s="157">
        <v>0</v>
      </c>
      <c r="AA25" s="157">
        <v>0</v>
      </c>
      <c r="AB25" s="157">
        <v>0</v>
      </c>
    </row>
    <row r="26" spans="1:28" x14ac:dyDescent="0.2">
      <c r="A26" s="99" t="s">
        <v>95</v>
      </c>
      <c r="B26" s="153">
        <v>47417672.093837924</v>
      </c>
      <c r="C26" s="153">
        <v>267404334.63743699</v>
      </c>
      <c r="D26" s="153">
        <v>314822006.7312749</v>
      </c>
      <c r="E26" s="154">
        <v>623141.41320935998</v>
      </c>
      <c r="F26" s="154">
        <v>946711.57018961001</v>
      </c>
      <c r="G26" s="154">
        <v>1569852.98339897</v>
      </c>
      <c r="H26" s="106">
        <v>0.141823</v>
      </c>
      <c r="I26" s="102">
        <v>9.6859912612384233E-2</v>
      </c>
      <c r="J26" s="106">
        <v>0.103516</v>
      </c>
      <c r="K26" s="103">
        <v>54.783700000000003</v>
      </c>
      <c r="L26" s="103">
        <v>27.928351226539846</v>
      </c>
      <c r="M26" s="103">
        <v>31.9129</v>
      </c>
      <c r="N26" s="157">
        <v>387393.81349999999</v>
      </c>
      <c r="O26" s="157">
        <v>525416.78330000001</v>
      </c>
      <c r="P26" s="157">
        <v>912810.59679999994</v>
      </c>
      <c r="Q26" s="157">
        <v>44874234.882937923</v>
      </c>
      <c r="R26" s="157">
        <v>266362268.57823697</v>
      </c>
      <c r="S26" s="157">
        <v>311236503.46117491</v>
      </c>
      <c r="T26" s="157">
        <v>1876030.4021999999</v>
      </c>
      <c r="U26" s="157">
        <v>516427.73200000002</v>
      </c>
      <c r="V26" s="157">
        <v>2392458.1341999997</v>
      </c>
      <c r="W26" s="157">
        <v>667406.80870000005</v>
      </c>
      <c r="X26" s="157">
        <v>166854.8106</v>
      </c>
      <c r="Y26" s="157">
        <v>834261.61930000002</v>
      </c>
      <c r="Z26" s="157">
        <v>0</v>
      </c>
      <c r="AA26" s="157">
        <v>358783.51659999997</v>
      </c>
      <c r="AB26" s="157">
        <v>358783.51659999997</v>
      </c>
    </row>
    <row r="27" spans="1:28" x14ac:dyDescent="0.2">
      <c r="A27" s="99" t="s">
        <v>96</v>
      </c>
      <c r="B27" s="153">
        <v>499190506.07904738</v>
      </c>
      <c r="C27" s="153">
        <v>573419624.64855886</v>
      </c>
      <c r="D27" s="153">
        <v>1072610130.7276063</v>
      </c>
      <c r="E27" s="154">
        <v>8456196.5951633304</v>
      </c>
      <c r="F27" s="154">
        <v>9173968.2590593509</v>
      </c>
      <c r="G27" s="154">
        <v>17630164.854222681</v>
      </c>
      <c r="H27" s="106">
        <v>0.12845000000000001</v>
      </c>
      <c r="I27" s="102">
        <v>7.897328550349389E-2</v>
      </c>
      <c r="J27" s="106">
        <v>0.101641</v>
      </c>
      <c r="K27" s="103">
        <v>95.7714</v>
      </c>
      <c r="L27" s="103">
        <v>109.06274727195289</v>
      </c>
      <c r="M27" s="103">
        <v>102.91800000000001</v>
      </c>
      <c r="N27" s="157">
        <v>8633322.93213352</v>
      </c>
      <c r="O27" s="157">
        <v>25747093.928616002</v>
      </c>
      <c r="P27" s="157">
        <v>34380416.86074952</v>
      </c>
      <c r="Q27" s="157">
        <v>424720992.60891384</v>
      </c>
      <c r="R27" s="157">
        <v>500252957.51315314</v>
      </c>
      <c r="S27" s="157">
        <v>924973950.12206709</v>
      </c>
      <c r="T27" s="157">
        <v>20950868.468500003</v>
      </c>
      <c r="U27" s="157">
        <v>33183508.760389678</v>
      </c>
      <c r="V27" s="157">
        <v>54134377.228889681</v>
      </c>
      <c r="W27" s="157">
        <v>52765333.55943352</v>
      </c>
      <c r="X27" s="157">
        <v>35188284.343715996</v>
      </c>
      <c r="Y27" s="157">
        <v>87953617.903149515</v>
      </c>
      <c r="Z27" s="157">
        <v>753311.44219999993</v>
      </c>
      <c r="AA27" s="157">
        <v>4794874.0312999999</v>
      </c>
      <c r="AB27" s="157">
        <v>5548185.4735000003</v>
      </c>
    </row>
    <row r="28" spans="1:28" x14ac:dyDescent="0.2">
      <c r="A28" s="99" t="s">
        <v>97</v>
      </c>
      <c r="B28" s="153">
        <v>144881991.45729229</v>
      </c>
      <c r="C28" s="153">
        <v>130555502.38989902</v>
      </c>
      <c r="D28" s="153">
        <v>275437493.84719133</v>
      </c>
      <c r="E28" s="154">
        <v>4803087.4065246684</v>
      </c>
      <c r="F28" s="154">
        <v>4727979.5824665995</v>
      </c>
      <c r="G28" s="154">
        <v>9531066.988991268</v>
      </c>
      <c r="H28" s="106">
        <v>0.13206100000000001</v>
      </c>
      <c r="I28" s="102">
        <v>8.0051689923046218E-2</v>
      </c>
      <c r="J28" s="106">
        <v>0.107268</v>
      </c>
      <c r="K28" s="103">
        <v>54.5518</v>
      </c>
      <c r="L28" s="103">
        <v>48.973380296320769</v>
      </c>
      <c r="M28" s="103">
        <v>51.900700000000001</v>
      </c>
      <c r="N28" s="157">
        <v>6094560.9721000008</v>
      </c>
      <c r="O28" s="157">
        <v>6725387.1436000001</v>
      </c>
      <c r="P28" s="157">
        <v>12819948.115700001</v>
      </c>
      <c r="Q28" s="157">
        <v>135166044.32549229</v>
      </c>
      <c r="R28" s="157">
        <v>123123413.23229901</v>
      </c>
      <c r="S28" s="157">
        <v>258289457.55779132</v>
      </c>
      <c r="T28" s="157">
        <v>3010096.6974999998</v>
      </c>
      <c r="U28" s="157">
        <v>688565.98600000003</v>
      </c>
      <c r="V28" s="157">
        <v>3698662.6834999998</v>
      </c>
      <c r="W28" s="157">
        <v>6473098.2778000003</v>
      </c>
      <c r="X28" s="157">
        <v>6743523.1715999991</v>
      </c>
      <c r="Y28" s="157">
        <v>13216621.4494</v>
      </c>
      <c r="Z28" s="157">
        <v>232752.15650000001</v>
      </c>
      <c r="AA28" s="157">
        <v>0</v>
      </c>
      <c r="AB28" s="157">
        <v>232752.15650000001</v>
      </c>
    </row>
    <row r="29" spans="1:28" x14ac:dyDescent="0.2">
      <c r="A29" s="99" t="s">
        <v>98</v>
      </c>
      <c r="B29" s="153">
        <v>78150971.61191754</v>
      </c>
      <c r="C29" s="153">
        <v>197071828.70734817</v>
      </c>
      <c r="D29" s="153">
        <v>275222800.31926572</v>
      </c>
      <c r="E29" s="154">
        <v>114844.37297554</v>
      </c>
      <c r="F29" s="154">
        <v>284961.03857343999</v>
      </c>
      <c r="G29" s="154">
        <v>399805.41154897999</v>
      </c>
      <c r="H29" s="106">
        <v>0.11902</v>
      </c>
      <c r="I29" s="102">
        <v>9.0059633401593633E-2</v>
      </c>
      <c r="J29" s="106">
        <v>9.7525399999999998E-2</v>
      </c>
      <c r="K29" s="103">
        <v>79.464200000000005</v>
      </c>
      <c r="L29" s="103">
        <v>63.211401923102272</v>
      </c>
      <c r="M29" s="103">
        <v>67.409099999999995</v>
      </c>
      <c r="N29" s="157">
        <v>0</v>
      </c>
      <c r="O29" s="157">
        <v>419069.27250000002</v>
      </c>
      <c r="P29" s="157">
        <v>419069.27250000002</v>
      </c>
      <c r="Q29" s="157">
        <v>75288066.928959206</v>
      </c>
      <c r="R29" s="157">
        <v>182484161.83814815</v>
      </c>
      <c r="S29" s="157">
        <v>257772228.7671074</v>
      </c>
      <c r="T29" s="157">
        <v>176252.5404</v>
      </c>
      <c r="U29" s="157">
        <v>14168597.490900001</v>
      </c>
      <c r="V29" s="157">
        <v>14344850.031300001</v>
      </c>
      <c r="W29" s="157">
        <v>2686652.1425583297</v>
      </c>
      <c r="X29" s="157">
        <v>419069.37830000004</v>
      </c>
      <c r="Y29" s="157">
        <v>3105721.5208583297</v>
      </c>
      <c r="Z29" s="157">
        <v>0</v>
      </c>
      <c r="AA29" s="157">
        <v>0</v>
      </c>
      <c r="AB29" s="157">
        <v>0</v>
      </c>
    </row>
    <row r="30" spans="1:28" x14ac:dyDescent="0.2">
      <c r="A30" s="99" t="s">
        <v>99</v>
      </c>
      <c r="B30" s="153">
        <v>1902733657.4971948</v>
      </c>
      <c r="C30" s="153">
        <v>2632186842.6020179</v>
      </c>
      <c r="D30" s="153">
        <v>4534920500.0992126</v>
      </c>
      <c r="E30" s="154">
        <v>35473015.153397277</v>
      </c>
      <c r="F30" s="154">
        <v>20292183.43385442</v>
      </c>
      <c r="G30" s="154">
        <v>55765198.587251693</v>
      </c>
      <c r="H30" s="106">
        <v>0.14352100000000001</v>
      </c>
      <c r="I30" s="102">
        <v>8.8910518504091055E-2</v>
      </c>
      <c r="J30" s="106">
        <v>0.10970100000000001</v>
      </c>
      <c r="K30" s="103">
        <v>73.329899999999995</v>
      </c>
      <c r="L30" s="103">
        <v>91.982730860883365</v>
      </c>
      <c r="M30" s="103">
        <v>83.086100000000002</v>
      </c>
      <c r="N30" s="157">
        <v>29153978.380446412</v>
      </c>
      <c r="O30" s="157">
        <v>40083537.523849368</v>
      </c>
      <c r="P30" s="157">
        <v>69237515.904295772</v>
      </c>
      <c r="Q30" s="157">
        <v>1784076869.5837209</v>
      </c>
      <c r="R30" s="157">
        <v>2375819007.7908244</v>
      </c>
      <c r="S30" s="157">
        <v>4159895877.3745446</v>
      </c>
      <c r="T30" s="157">
        <v>71405111.428628311</v>
      </c>
      <c r="U30" s="157">
        <v>198878630.18127</v>
      </c>
      <c r="V30" s="157">
        <v>270283741.60989833</v>
      </c>
      <c r="W30" s="157">
        <v>45174181.814445809</v>
      </c>
      <c r="X30" s="157">
        <v>55711329.408153601</v>
      </c>
      <c r="Y30" s="157">
        <v>100885511.22259942</v>
      </c>
      <c r="Z30" s="157">
        <v>2077494.6703999999</v>
      </c>
      <c r="AA30" s="157">
        <v>1777875.2217699999</v>
      </c>
      <c r="AB30" s="157">
        <v>3855369.8921699999</v>
      </c>
    </row>
    <row r="31" spans="1:28" x14ac:dyDescent="0.2">
      <c r="A31" s="99" t="s">
        <v>100</v>
      </c>
      <c r="B31" s="153">
        <v>3389847871.7686963</v>
      </c>
      <c r="C31" s="153">
        <v>480737163.71911597</v>
      </c>
      <c r="D31" s="153">
        <v>3870585035.487812</v>
      </c>
      <c r="E31" s="154">
        <v>88063164.161742479</v>
      </c>
      <c r="F31" s="154">
        <v>8979335.3131314609</v>
      </c>
      <c r="G31" s="154">
        <v>97042499.474873945</v>
      </c>
      <c r="H31" s="106">
        <v>0.15215500000000001</v>
      </c>
      <c r="I31" s="102">
        <v>8.6287065346485614E-2</v>
      </c>
      <c r="J31" s="106">
        <v>0.14329800000000001</v>
      </c>
      <c r="K31" s="103">
        <v>60.1265</v>
      </c>
      <c r="L31" s="103">
        <v>86.193274870652942</v>
      </c>
      <c r="M31" s="103">
        <v>63.130499999999998</v>
      </c>
      <c r="N31" s="157">
        <v>83541889.18419835</v>
      </c>
      <c r="O31" s="157">
        <v>13498034.073604999</v>
      </c>
      <c r="P31" s="157">
        <v>97039923.257803351</v>
      </c>
      <c r="Q31" s="157">
        <v>3111353679.0216031</v>
      </c>
      <c r="R31" s="157">
        <v>411514114.5942837</v>
      </c>
      <c r="S31" s="157">
        <v>3522867793.6158862</v>
      </c>
      <c r="T31" s="157">
        <v>160504134.46200711</v>
      </c>
      <c r="U31" s="157">
        <v>48244680.987447247</v>
      </c>
      <c r="V31" s="157">
        <v>208748815.44945437</v>
      </c>
      <c r="W31" s="157">
        <v>115225687.64168619</v>
      </c>
      <c r="X31" s="157">
        <v>19796278.298584998</v>
      </c>
      <c r="Y31" s="157">
        <v>135021965.9402712</v>
      </c>
      <c r="Z31" s="157">
        <v>2764370.6434000004</v>
      </c>
      <c r="AA31" s="157">
        <v>1182089.8388</v>
      </c>
      <c r="AB31" s="157">
        <v>3946460.4822000004</v>
      </c>
    </row>
    <row r="32" spans="1:28" x14ac:dyDescent="0.2">
      <c r="A32" s="99" t="s">
        <v>166</v>
      </c>
      <c r="B32" s="153">
        <v>222809799.87801605</v>
      </c>
      <c r="C32" s="153">
        <v>466229904.16242021</v>
      </c>
      <c r="D32" s="153">
        <v>689039704.04043627</v>
      </c>
      <c r="E32" s="154">
        <v>2677581.34865588</v>
      </c>
      <c r="F32" s="154">
        <v>4975690.5760282902</v>
      </c>
      <c r="G32" s="154">
        <v>7653271.9246841706</v>
      </c>
      <c r="H32" s="106">
        <v>0.149918</v>
      </c>
      <c r="I32" s="102">
        <v>9.2255647539623842E-2</v>
      </c>
      <c r="J32" s="106">
        <v>0.109762</v>
      </c>
      <c r="K32" s="103">
        <v>46.548099999999998</v>
      </c>
      <c r="L32" s="103">
        <v>55.756844495837491</v>
      </c>
      <c r="M32" s="103">
        <v>52.5197</v>
      </c>
      <c r="N32" s="157">
        <v>4950444.5345004797</v>
      </c>
      <c r="O32" s="157">
        <v>10085105.955158999</v>
      </c>
      <c r="P32" s="157">
        <v>15035550.489659479</v>
      </c>
      <c r="Q32" s="157">
        <v>211079127.4413299</v>
      </c>
      <c r="R32" s="157">
        <v>315368853.50115818</v>
      </c>
      <c r="S32" s="157">
        <v>526447980.94248813</v>
      </c>
      <c r="T32" s="157">
        <v>6311232.016685701</v>
      </c>
      <c r="U32" s="157">
        <v>139081912.67313403</v>
      </c>
      <c r="V32" s="157">
        <v>145393144.68981972</v>
      </c>
      <c r="W32" s="157">
        <v>5385216.7500004806</v>
      </c>
      <c r="X32" s="157">
        <v>11311670.280404998</v>
      </c>
      <c r="Y32" s="157">
        <v>16696887.030405479</v>
      </c>
      <c r="Z32" s="157">
        <v>34223.670000000006</v>
      </c>
      <c r="AA32" s="157">
        <v>467467.70772300003</v>
      </c>
      <c r="AB32" s="157">
        <v>501691.37772300001</v>
      </c>
    </row>
    <row r="33" spans="1:28" x14ac:dyDescent="0.2">
      <c r="A33" s="99" t="s">
        <v>197</v>
      </c>
      <c r="B33" s="153">
        <v>209151581.06888151</v>
      </c>
      <c r="C33" s="153">
        <v>654813404.25506496</v>
      </c>
      <c r="D33" s="153">
        <v>863964985.32394648</v>
      </c>
      <c r="E33" s="154">
        <v>2816379.94436689</v>
      </c>
      <c r="F33" s="154">
        <v>25516481.024412837</v>
      </c>
      <c r="G33" s="154">
        <v>28332860.968779728</v>
      </c>
      <c r="H33" s="106">
        <v>0.132323</v>
      </c>
      <c r="I33" s="102">
        <v>9.4456439133063771E-2</v>
      </c>
      <c r="J33" s="106">
        <v>0.103871</v>
      </c>
      <c r="K33" s="103">
        <v>62.0017</v>
      </c>
      <c r="L33" s="103">
        <v>69.271039024415941</v>
      </c>
      <c r="M33" s="103">
        <v>67.443700000000007</v>
      </c>
      <c r="N33" s="157">
        <v>2795298.67</v>
      </c>
      <c r="O33" s="157">
        <v>17201670.374699999</v>
      </c>
      <c r="P33" s="157">
        <v>19996969.044699997</v>
      </c>
      <c r="Q33" s="157">
        <v>186126042.53888151</v>
      </c>
      <c r="R33" s="157">
        <v>464155857.32296497</v>
      </c>
      <c r="S33" s="157">
        <v>650281899.86184645</v>
      </c>
      <c r="T33" s="157">
        <v>5028392.03</v>
      </c>
      <c r="U33" s="157">
        <v>137512816.34710002</v>
      </c>
      <c r="V33" s="157">
        <v>142541208.37710002</v>
      </c>
      <c r="W33" s="157">
        <v>13699261.529999999</v>
      </c>
      <c r="X33" s="157">
        <v>50747506.1382</v>
      </c>
      <c r="Y33" s="157">
        <v>64446767.668200001</v>
      </c>
      <c r="Z33" s="157">
        <v>4297884.97</v>
      </c>
      <c r="AA33" s="157">
        <v>2397224.4468</v>
      </c>
      <c r="AB33" s="157">
        <v>6695109.4167999998</v>
      </c>
    </row>
    <row r="34" spans="1:28" x14ac:dyDescent="0.2">
      <c r="A34" s="100" t="s">
        <v>101</v>
      </c>
      <c r="B34" s="153">
        <v>27479661043.630859</v>
      </c>
      <c r="C34" s="153">
        <v>5536804475.948473</v>
      </c>
      <c r="D34" s="153">
        <v>33016465519.57933</v>
      </c>
      <c r="E34" s="154">
        <v>540453398.85617471</v>
      </c>
      <c r="F34" s="154">
        <v>30277511.167231876</v>
      </c>
      <c r="G34" s="154">
        <v>570730910.02340662</v>
      </c>
      <c r="H34" s="106">
        <v>0.155857</v>
      </c>
      <c r="I34" s="102">
        <v>7.5251512876141943E-2</v>
      </c>
      <c r="J34" s="106">
        <v>0.14207400000000001</v>
      </c>
      <c r="K34" s="103">
        <v>94.634399999999999</v>
      </c>
      <c r="L34" s="103">
        <v>138.99745351826988</v>
      </c>
      <c r="M34" s="103">
        <v>101.893</v>
      </c>
      <c r="N34" s="157">
        <v>262152319.27214265</v>
      </c>
      <c r="O34" s="157">
        <v>39467688.462623991</v>
      </c>
      <c r="P34" s="157">
        <v>301620007.73476666</v>
      </c>
      <c r="Q34" s="157">
        <v>25806501267.489059</v>
      </c>
      <c r="R34" s="157">
        <v>5305090717.5658264</v>
      </c>
      <c r="S34" s="157">
        <v>31111591985.054878</v>
      </c>
      <c r="T34" s="157">
        <v>1194975362.2481246</v>
      </c>
      <c r="U34" s="157">
        <v>146556330.84137824</v>
      </c>
      <c r="V34" s="157">
        <v>1341531693.0895028</v>
      </c>
      <c r="W34" s="157">
        <v>434039215.60057932</v>
      </c>
      <c r="X34" s="157">
        <v>70036147.335468039</v>
      </c>
      <c r="Y34" s="157">
        <v>504075362.93604738</v>
      </c>
      <c r="Z34" s="157">
        <v>44145198.293099999</v>
      </c>
      <c r="AA34" s="157">
        <v>15121280.205800001</v>
      </c>
      <c r="AB34" s="157">
        <v>59266478.498899996</v>
      </c>
    </row>
    <row r="35" spans="1:28" x14ac:dyDescent="0.2">
      <c r="A35" s="99" t="s">
        <v>198</v>
      </c>
      <c r="B35" s="153">
        <v>252270533.96446794</v>
      </c>
      <c r="C35" s="153">
        <v>39448062.222226001</v>
      </c>
      <c r="D35" s="153">
        <v>291718596.18669397</v>
      </c>
      <c r="E35" s="154">
        <v>3367278.9007087802</v>
      </c>
      <c r="F35" s="154">
        <v>751300.92465530999</v>
      </c>
      <c r="G35" s="154">
        <v>4118579.82536409</v>
      </c>
      <c r="H35" s="106">
        <v>0.189031</v>
      </c>
      <c r="I35" s="102">
        <v>8.4999429182116268E-2</v>
      </c>
      <c r="J35" s="106">
        <v>0.10290100000000001</v>
      </c>
      <c r="K35" s="103">
        <v>51.472099999999998</v>
      </c>
      <c r="L35" s="103">
        <v>61.925267701107799</v>
      </c>
      <c r="M35" s="103">
        <v>44.671999999999997</v>
      </c>
      <c r="N35" s="157">
        <v>3804878.1035394799</v>
      </c>
      <c r="O35" s="157">
        <v>0</v>
      </c>
      <c r="P35" s="157">
        <v>3804878.1035394799</v>
      </c>
      <c r="Q35" s="157">
        <v>239347455.20235533</v>
      </c>
      <c r="R35" s="157">
        <v>36877908.580026001</v>
      </c>
      <c r="S35" s="157">
        <v>276225363.78238136</v>
      </c>
      <c r="T35" s="157">
        <v>7618614.0764032099</v>
      </c>
      <c r="U35" s="157">
        <v>1517374.9805000001</v>
      </c>
      <c r="V35" s="157">
        <v>9135989.0569032095</v>
      </c>
      <c r="W35" s="157">
        <v>5304464.6857094299</v>
      </c>
      <c r="X35" s="157">
        <v>1037504.0736</v>
      </c>
      <c r="Y35" s="157">
        <v>6341968.7593094297</v>
      </c>
      <c r="Z35" s="157">
        <v>0</v>
      </c>
      <c r="AA35" s="157">
        <v>15274.588100000001</v>
      </c>
      <c r="AB35" s="157">
        <v>15274.588100000001</v>
      </c>
    </row>
    <row r="36" spans="1:28" x14ac:dyDescent="0.2">
      <c r="A36" s="99" t="s">
        <v>199</v>
      </c>
      <c r="B36" s="153">
        <v>15026713325.002012</v>
      </c>
      <c r="C36" s="153">
        <v>1245048878.9999197</v>
      </c>
      <c r="D36" s="153">
        <v>16271762204.001932</v>
      </c>
      <c r="E36" s="154">
        <v>457400310.40954363</v>
      </c>
      <c r="F36" s="154">
        <v>5063664.2397603299</v>
      </c>
      <c r="G36" s="154">
        <v>462463974.64930391</v>
      </c>
      <c r="H36" s="106">
        <v>0.17041000000000001</v>
      </c>
      <c r="I36" s="102">
        <v>7.415400536164897E-2</v>
      </c>
      <c r="J36" s="106">
        <v>0.16327</v>
      </c>
      <c r="K36" s="103">
        <v>62.663699999999999</v>
      </c>
      <c r="L36" s="103">
        <v>94.967940881553389</v>
      </c>
      <c r="M36" s="103">
        <v>65.105999999999995</v>
      </c>
      <c r="N36" s="157">
        <v>187241366.61592597</v>
      </c>
      <c r="O36" s="157">
        <v>4780777.9154979996</v>
      </c>
      <c r="P36" s="157">
        <v>192022144.53142396</v>
      </c>
      <c r="Q36" s="157">
        <v>13871942493.525335</v>
      </c>
      <c r="R36" s="157">
        <v>1198935431.8541436</v>
      </c>
      <c r="S36" s="157">
        <v>15070877925.37948</v>
      </c>
      <c r="T36" s="157">
        <v>827883464.88867879</v>
      </c>
      <c r="U36" s="157">
        <v>30570990.432498001</v>
      </c>
      <c r="V36" s="157">
        <v>858454455.32117677</v>
      </c>
      <c r="W36" s="157">
        <v>310361163.24549592</v>
      </c>
      <c r="X36" s="157">
        <v>12996521.30397805</v>
      </c>
      <c r="Y36" s="157">
        <v>323357684.54947394</v>
      </c>
      <c r="Z36" s="157">
        <v>16526203.342499999</v>
      </c>
      <c r="AA36" s="157">
        <v>2545935.4092999999</v>
      </c>
      <c r="AB36" s="157">
        <v>19072138.751800001</v>
      </c>
    </row>
    <row r="37" spans="1:28" x14ac:dyDescent="0.2">
      <c r="A37" s="99" t="s">
        <v>200</v>
      </c>
      <c r="B37" s="153">
        <v>34073.8416</v>
      </c>
      <c r="C37" s="153">
        <v>0</v>
      </c>
      <c r="D37" s="153">
        <v>34073.8416</v>
      </c>
      <c r="E37" s="154">
        <v>4700.5679724199999</v>
      </c>
      <c r="F37" s="154">
        <v>0</v>
      </c>
      <c r="G37" s="154">
        <v>4700.5679724199999</v>
      </c>
      <c r="H37" s="106">
        <v>0.27582099999999998</v>
      </c>
      <c r="I37" s="102" t="s">
        <v>269</v>
      </c>
      <c r="J37" s="106">
        <v>0.27582099999999998</v>
      </c>
      <c r="K37" s="103">
        <v>42.102699999999999</v>
      </c>
      <c r="L37" s="103" t="s">
        <v>269</v>
      </c>
      <c r="M37" s="103">
        <v>42.102699999999999</v>
      </c>
      <c r="N37" s="157">
        <v>540.62</v>
      </c>
      <c r="O37" s="157">
        <v>0</v>
      </c>
      <c r="P37" s="157">
        <v>540.62</v>
      </c>
      <c r="Q37" s="157">
        <v>14234.309299999997</v>
      </c>
      <c r="R37" s="157">
        <v>0</v>
      </c>
      <c r="S37" s="157">
        <v>14234.309299999997</v>
      </c>
      <c r="T37" s="157">
        <v>14073.065000000001</v>
      </c>
      <c r="U37" s="157">
        <v>0</v>
      </c>
      <c r="V37" s="157">
        <v>14073.065000000001</v>
      </c>
      <c r="W37" s="157">
        <v>5766.4673000000003</v>
      </c>
      <c r="X37" s="157">
        <v>0</v>
      </c>
      <c r="Y37" s="157">
        <v>5766.4673000000003</v>
      </c>
      <c r="Z37" s="157">
        <v>0</v>
      </c>
      <c r="AA37" s="157">
        <v>0</v>
      </c>
      <c r="AB37" s="157">
        <v>0</v>
      </c>
    </row>
    <row r="38" spans="1:28" x14ac:dyDescent="0.2">
      <c r="A38" s="99" t="s">
        <v>102</v>
      </c>
      <c r="B38" s="153">
        <v>625860279.98157036</v>
      </c>
      <c r="C38" s="153">
        <v>14.4169</v>
      </c>
      <c r="D38" s="153">
        <v>625860294.3984704</v>
      </c>
      <c r="E38" s="154">
        <v>19649759.037585329</v>
      </c>
      <c r="F38" s="154">
        <v>0</v>
      </c>
      <c r="G38" s="154">
        <v>19649759.037585329</v>
      </c>
      <c r="H38" s="106">
        <v>0.17288700000000001</v>
      </c>
      <c r="I38" s="102" t="s">
        <v>269</v>
      </c>
      <c r="J38" s="106">
        <v>0.17288700000000001</v>
      </c>
      <c r="K38" s="103">
        <v>22.645800000000001</v>
      </c>
      <c r="L38" s="103" t="s">
        <v>269</v>
      </c>
      <c r="M38" s="103">
        <v>22.645800000000001</v>
      </c>
      <c r="N38" s="157">
        <v>9185631.3910999987</v>
      </c>
      <c r="O38" s="157">
        <v>0</v>
      </c>
      <c r="P38" s="157">
        <v>9185631.3910999987</v>
      </c>
      <c r="Q38" s="157">
        <v>593762102.46987033</v>
      </c>
      <c r="R38" s="157">
        <v>14.4169</v>
      </c>
      <c r="S38" s="157">
        <v>593762116.88677037</v>
      </c>
      <c r="T38" s="157">
        <v>21654414.6985</v>
      </c>
      <c r="U38" s="157">
        <v>0</v>
      </c>
      <c r="V38" s="157">
        <v>21654414.6985</v>
      </c>
      <c r="W38" s="157">
        <v>10443762.813200001</v>
      </c>
      <c r="X38" s="157">
        <v>0</v>
      </c>
      <c r="Y38" s="157">
        <v>10443762.813200001</v>
      </c>
      <c r="Z38" s="157">
        <v>0</v>
      </c>
      <c r="AA38" s="157">
        <v>0</v>
      </c>
      <c r="AB38" s="157">
        <v>0</v>
      </c>
    </row>
    <row r="39" spans="1:28" x14ac:dyDescent="0.2">
      <c r="A39" s="99" t="s">
        <v>103</v>
      </c>
      <c r="B39" s="153">
        <v>70694220.222499996</v>
      </c>
      <c r="C39" s="153">
        <v>9081689.4712990001</v>
      </c>
      <c r="D39" s="153">
        <v>79775909.693798989</v>
      </c>
      <c r="E39" s="154">
        <v>5886300.6514975606</v>
      </c>
      <c r="F39" s="154">
        <v>3009138.0847392199</v>
      </c>
      <c r="G39" s="154">
        <v>8895438.7362367809</v>
      </c>
      <c r="H39" s="106">
        <v>0.14901500000000001</v>
      </c>
      <c r="I39" s="102">
        <v>0.10420498429530263</v>
      </c>
      <c r="J39" s="106">
        <v>0.14466999999999999</v>
      </c>
      <c r="K39" s="103">
        <v>235.50800000000001</v>
      </c>
      <c r="L39" s="103">
        <v>65.565239447783753</v>
      </c>
      <c r="M39" s="103">
        <v>219.53299999999999</v>
      </c>
      <c r="N39" s="157">
        <v>3593605.7895999998</v>
      </c>
      <c r="O39" s="157">
        <v>2793545.0379399997</v>
      </c>
      <c r="P39" s="157">
        <v>6387150.827539999</v>
      </c>
      <c r="Q39" s="157">
        <v>59027317.082999997</v>
      </c>
      <c r="R39" s="157">
        <v>5672087.5381089998</v>
      </c>
      <c r="S39" s="157">
        <v>64699404.621108994</v>
      </c>
      <c r="T39" s="157">
        <v>7493611.0298999995</v>
      </c>
      <c r="U39" s="157">
        <v>381237.00520000001</v>
      </c>
      <c r="V39" s="157">
        <v>7874848.0351</v>
      </c>
      <c r="W39" s="157">
        <v>4173292.1096000001</v>
      </c>
      <c r="X39" s="157">
        <v>3028364.9279899998</v>
      </c>
      <c r="Y39" s="157">
        <v>7201657.0375899998</v>
      </c>
      <c r="Z39" s="157">
        <v>0</v>
      </c>
      <c r="AA39" s="157">
        <v>0</v>
      </c>
      <c r="AB39" s="157">
        <v>0</v>
      </c>
    </row>
    <row r="40" spans="1:28" x14ac:dyDescent="0.2">
      <c r="A40" s="99" t="s">
        <v>104</v>
      </c>
      <c r="B40" s="153">
        <v>671855437.80368686</v>
      </c>
      <c r="C40" s="153">
        <v>6304744.2983299997</v>
      </c>
      <c r="D40" s="153">
        <v>678160182.10201681</v>
      </c>
      <c r="E40" s="154">
        <v>23491483.845367618</v>
      </c>
      <c r="F40" s="154">
        <v>1387753.3563292301</v>
      </c>
      <c r="G40" s="154">
        <v>24879237.201696847</v>
      </c>
      <c r="H40" s="106">
        <v>0.299626</v>
      </c>
      <c r="I40" s="102">
        <v>0.31318094411341058</v>
      </c>
      <c r="J40" s="106">
        <v>0.29970799999999997</v>
      </c>
      <c r="K40" s="103">
        <v>330.185</v>
      </c>
      <c r="L40" s="103">
        <v>257.80049265124273</v>
      </c>
      <c r="M40" s="103">
        <v>329.51</v>
      </c>
      <c r="N40" s="157">
        <v>12058799.20510844</v>
      </c>
      <c r="O40" s="157">
        <v>1291554.2047999999</v>
      </c>
      <c r="P40" s="157">
        <v>13350353.40990844</v>
      </c>
      <c r="Q40" s="157">
        <v>623787720.70085478</v>
      </c>
      <c r="R40" s="157">
        <v>4838904.1716299998</v>
      </c>
      <c r="S40" s="157">
        <v>628626624.87248468</v>
      </c>
      <c r="T40" s="157">
        <v>33969818.725754164</v>
      </c>
      <c r="U40" s="157">
        <v>130895.465</v>
      </c>
      <c r="V40" s="157">
        <v>34100714.190754168</v>
      </c>
      <c r="W40" s="157">
        <v>13767085.374077911</v>
      </c>
      <c r="X40" s="157">
        <v>1334944.6616999998</v>
      </c>
      <c r="Y40" s="157">
        <v>15102030.03577791</v>
      </c>
      <c r="Z40" s="157">
        <v>330813.00299999997</v>
      </c>
      <c r="AA40" s="157">
        <v>0</v>
      </c>
      <c r="AB40" s="157">
        <v>330813.00299999997</v>
      </c>
    </row>
    <row r="41" spans="1:28" x14ac:dyDescent="0.2">
      <c r="A41" s="99" t="s">
        <v>105</v>
      </c>
      <c r="B41" s="153">
        <v>10131474952.181763</v>
      </c>
      <c r="C41" s="153">
        <v>4236107619.3199439</v>
      </c>
      <c r="D41" s="153">
        <v>14367582571.501707</v>
      </c>
      <c r="E41" s="154">
        <v>27224972.12972815</v>
      </c>
      <c r="F41" s="154">
        <v>20014459.811876502</v>
      </c>
      <c r="G41" s="154">
        <v>47239431.941604652</v>
      </c>
      <c r="H41" s="106">
        <v>0.119931</v>
      </c>
      <c r="I41" s="102">
        <v>7.5062774320375447E-2</v>
      </c>
      <c r="J41" s="106">
        <v>0.10673000000000001</v>
      </c>
      <c r="K41" s="103">
        <v>137.40100000000001</v>
      </c>
      <c r="L41" s="103">
        <v>152.76693984709217</v>
      </c>
      <c r="M41" s="103">
        <v>141.88300000000001</v>
      </c>
      <c r="N41" s="157">
        <v>40610178.147200003</v>
      </c>
      <c r="O41" s="157">
        <v>30544550.866285991</v>
      </c>
      <c r="P41" s="157">
        <v>71154729.013485998</v>
      </c>
      <c r="Q41" s="157">
        <v>9746938488.2922115</v>
      </c>
      <c r="R41" s="157">
        <v>4058022163.251204</v>
      </c>
      <c r="S41" s="157">
        <v>13804960651.543415</v>
      </c>
      <c r="T41" s="157">
        <v>279039002.39935094</v>
      </c>
      <c r="U41" s="157">
        <v>113949860.37334022</v>
      </c>
      <c r="V41" s="157">
        <v>392988862.77269113</v>
      </c>
      <c r="W41" s="157">
        <v>78209279.542600006</v>
      </c>
      <c r="X41" s="157">
        <v>51575525.486999989</v>
      </c>
      <c r="Y41" s="157">
        <v>129784805.02959999</v>
      </c>
      <c r="Z41" s="157">
        <v>27288181.9476</v>
      </c>
      <c r="AA41" s="157">
        <v>12560070.2084</v>
      </c>
      <c r="AB41" s="157">
        <v>39848252.156000003</v>
      </c>
    </row>
    <row r="42" spans="1:28" s="112" customFormat="1" x14ac:dyDescent="0.2">
      <c r="A42" s="108" t="s">
        <v>201</v>
      </c>
      <c r="B42" s="155">
        <v>7408732202.3737888</v>
      </c>
      <c r="C42" s="155">
        <v>3549036786.7690983</v>
      </c>
      <c r="D42" s="155">
        <v>10957768989.142887</v>
      </c>
      <c r="E42" s="156">
        <v>20440820.276733391</v>
      </c>
      <c r="F42" s="156">
        <v>17515923.688913181</v>
      </c>
      <c r="G42" s="156">
        <v>37956743.965646572</v>
      </c>
      <c r="H42" s="109">
        <v>0.119252</v>
      </c>
      <c r="I42" s="110">
        <v>7.4890742253821446E-2</v>
      </c>
      <c r="J42" s="109">
        <v>0.104946</v>
      </c>
      <c r="K42" s="111">
        <v>140.61799999999999</v>
      </c>
      <c r="L42" s="111">
        <v>154.53006001592732</v>
      </c>
      <c r="M42" s="111">
        <v>145.078</v>
      </c>
      <c r="N42" s="158">
        <v>33235049.205900002</v>
      </c>
      <c r="O42" s="158">
        <v>28438872.241385989</v>
      </c>
      <c r="P42" s="158">
        <v>61673921.447285995</v>
      </c>
      <c r="Q42" s="158">
        <v>7099813377.9024057</v>
      </c>
      <c r="R42" s="158">
        <v>3391606487.5561857</v>
      </c>
      <c r="S42" s="158">
        <v>10491419865.458591</v>
      </c>
      <c r="T42" s="158">
        <v>216265624.32098275</v>
      </c>
      <c r="U42" s="158">
        <v>97911392.278746665</v>
      </c>
      <c r="V42" s="158">
        <v>314177016.59972942</v>
      </c>
      <c r="W42" s="158">
        <v>65867812.94160001</v>
      </c>
      <c r="X42" s="158">
        <v>46958836.725765988</v>
      </c>
      <c r="Y42" s="158">
        <v>112826649.667366</v>
      </c>
      <c r="Z42" s="158">
        <v>26785387.208799999</v>
      </c>
      <c r="AA42" s="158">
        <v>12560070.2084</v>
      </c>
      <c r="AB42" s="158">
        <v>39345457.417199999</v>
      </c>
    </row>
    <row r="43" spans="1:28" s="112" customFormat="1" x14ac:dyDescent="0.2">
      <c r="A43" s="108" t="s">
        <v>202</v>
      </c>
      <c r="B43" s="155">
        <v>1789213604.3649151</v>
      </c>
      <c r="C43" s="155">
        <v>498941613.34584767</v>
      </c>
      <c r="D43" s="155">
        <v>2288155217.710763</v>
      </c>
      <c r="E43" s="156">
        <v>3732646.860454319</v>
      </c>
      <c r="F43" s="156">
        <v>1976435.3329504398</v>
      </c>
      <c r="G43" s="156">
        <v>5709082.1934047583</v>
      </c>
      <c r="H43" s="109">
        <v>0.1178</v>
      </c>
      <c r="I43" s="110">
        <v>7.5839354652073379E-2</v>
      </c>
      <c r="J43" s="109">
        <v>0.10877299999999999</v>
      </c>
      <c r="K43" s="111">
        <v>138.13</v>
      </c>
      <c r="L43" s="111">
        <v>138.08309951610912</v>
      </c>
      <c r="M43" s="111">
        <v>138.12100000000001</v>
      </c>
      <c r="N43" s="158">
        <v>5084720.7763999999</v>
      </c>
      <c r="O43" s="158">
        <v>1880960.2514</v>
      </c>
      <c r="P43" s="158">
        <v>6965681.0277999993</v>
      </c>
      <c r="Q43" s="158">
        <v>1739797422.0910153</v>
      </c>
      <c r="R43" s="158">
        <v>486662153.09080011</v>
      </c>
      <c r="S43" s="158">
        <v>2226459575.1818151</v>
      </c>
      <c r="T43" s="158">
        <v>41291231.745900005</v>
      </c>
      <c r="U43" s="158">
        <v>8277258.8706135806</v>
      </c>
      <c r="V43" s="158">
        <v>49568490.616513588</v>
      </c>
      <c r="W43" s="158">
        <v>7952509.8902000003</v>
      </c>
      <c r="X43" s="158">
        <v>4002201.3844340001</v>
      </c>
      <c r="Y43" s="158">
        <v>11954711.274634</v>
      </c>
      <c r="Z43" s="158">
        <v>172440.6378</v>
      </c>
      <c r="AA43" s="158">
        <v>0</v>
      </c>
      <c r="AB43" s="158">
        <v>172440.6378</v>
      </c>
    </row>
    <row r="44" spans="1:28" s="112" customFormat="1" x14ac:dyDescent="0.2">
      <c r="A44" s="108" t="s">
        <v>203</v>
      </c>
      <c r="B44" s="155">
        <v>933529145.44306087</v>
      </c>
      <c r="C44" s="155">
        <v>188129219.205098</v>
      </c>
      <c r="D44" s="155">
        <v>1121658364.6481588</v>
      </c>
      <c r="E44" s="156">
        <v>3051504.9925404401</v>
      </c>
      <c r="F44" s="156">
        <v>522100.78991288994</v>
      </c>
      <c r="G44" s="156">
        <v>3573605.7824533302</v>
      </c>
      <c r="H44" s="109">
        <v>0.12831100000000001</v>
      </c>
      <c r="I44" s="110">
        <v>7.6201982597743259E-2</v>
      </c>
      <c r="J44" s="109">
        <v>0.119828</v>
      </c>
      <c r="K44" s="111">
        <v>110.486</v>
      </c>
      <c r="L44" s="111">
        <v>158.51813710710354</v>
      </c>
      <c r="M44" s="111">
        <v>118.41800000000001</v>
      </c>
      <c r="N44" s="158">
        <v>2290408.1648999997</v>
      </c>
      <c r="O44" s="158">
        <v>224718.37359999999</v>
      </c>
      <c r="P44" s="158">
        <v>2515126.5384999998</v>
      </c>
      <c r="Q44" s="158">
        <v>907327688.29879272</v>
      </c>
      <c r="R44" s="158">
        <v>179753522.60431802</v>
      </c>
      <c r="S44" s="158">
        <v>1087081210.9031105</v>
      </c>
      <c r="T44" s="158">
        <v>21482146.332468152</v>
      </c>
      <c r="U44" s="158">
        <v>7761209.22397999</v>
      </c>
      <c r="V44" s="158">
        <v>29243355.556448143</v>
      </c>
      <c r="W44" s="158">
        <v>4388956.7107999995</v>
      </c>
      <c r="X44" s="158">
        <v>614487.37679999997</v>
      </c>
      <c r="Y44" s="158">
        <v>5003444.0875999993</v>
      </c>
      <c r="Z44" s="158">
        <v>330354.10100000002</v>
      </c>
      <c r="AA44" s="158">
        <v>0</v>
      </c>
      <c r="AB44" s="158">
        <v>330354.10100000002</v>
      </c>
    </row>
    <row r="45" spans="1:28" x14ac:dyDescent="0.2">
      <c r="A45" s="99" t="s">
        <v>204</v>
      </c>
      <c r="B45" s="153">
        <v>688323644.96260095</v>
      </c>
      <c r="C45" s="153">
        <v>487089.46922729001</v>
      </c>
      <c r="D45" s="153">
        <v>688810734.43182826</v>
      </c>
      <c r="E45" s="154">
        <v>3163282.6356000002</v>
      </c>
      <c r="F45" s="154">
        <v>49085.186600000001</v>
      </c>
      <c r="G45" s="154">
        <v>3212367.8222000003</v>
      </c>
      <c r="H45" s="106">
        <v>0.199208</v>
      </c>
      <c r="I45" s="102">
        <v>0.197323</v>
      </c>
      <c r="J45" s="106">
        <v>0.199212</v>
      </c>
      <c r="K45" s="103">
        <v>12.565200000000001</v>
      </c>
      <c r="L45" s="103">
        <v>154.62799999999999</v>
      </c>
      <c r="M45" s="103">
        <v>12.6587</v>
      </c>
      <c r="N45" s="157">
        <v>5531218.977</v>
      </c>
      <c r="O45" s="157">
        <v>57260.438099999999</v>
      </c>
      <c r="P45" s="157">
        <v>5588479.4150999999</v>
      </c>
      <c r="Q45" s="157">
        <v>659758413.65950096</v>
      </c>
      <c r="R45" s="157">
        <v>417830.00328728999</v>
      </c>
      <c r="S45" s="157">
        <v>660176243.66278827</v>
      </c>
      <c r="T45" s="157">
        <v>17031703.119199999</v>
      </c>
      <c r="U45" s="157">
        <v>5972.5847400000002</v>
      </c>
      <c r="V45" s="157">
        <v>17037675.70394</v>
      </c>
      <c r="W45" s="157">
        <v>11533528.183899999</v>
      </c>
      <c r="X45" s="157">
        <v>63286.881199999996</v>
      </c>
      <c r="Y45" s="157">
        <v>11596815.065099999</v>
      </c>
      <c r="Z45" s="157">
        <v>0</v>
      </c>
      <c r="AA45" s="157">
        <v>0</v>
      </c>
      <c r="AB45" s="157">
        <v>0</v>
      </c>
    </row>
    <row r="46" spans="1:28" x14ac:dyDescent="0.2">
      <c r="A46" s="99" t="s">
        <v>205</v>
      </c>
      <c r="B46" s="153">
        <v>8074772.2176999999</v>
      </c>
      <c r="C46" s="153">
        <v>24918.957699999999</v>
      </c>
      <c r="D46" s="153">
        <v>8099691.1754000001</v>
      </c>
      <c r="E46" s="154">
        <v>200517.16237797</v>
      </c>
      <c r="F46" s="154">
        <v>329.00420000000003</v>
      </c>
      <c r="G46" s="154">
        <v>200846.16657797</v>
      </c>
      <c r="H46" s="106">
        <v>4.2543600000000001E-2</v>
      </c>
      <c r="I46" s="102">
        <v>7.0000000000000007E-2</v>
      </c>
      <c r="J46" s="106">
        <v>4.2535000000000003E-2</v>
      </c>
      <c r="K46" s="103">
        <v>64.352900000000005</v>
      </c>
      <c r="L46" s="103">
        <v>121.733</v>
      </c>
      <c r="M46" s="103">
        <v>64.546099999999996</v>
      </c>
      <c r="N46" s="157">
        <v>46330.8</v>
      </c>
      <c r="O46" s="157">
        <v>0</v>
      </c>
      <c r="P46" s="157">
        <v>46330.8</v>
      </c>
      <c r="Q46" s="157">
        <v>7920621.2276999997</v>
      </c>
      <c r="R46" s="157">
        <v>24918.957699999999</v>
      </c>
      <c r="S46" s="157">
        <v>7945540.1853999998</v>
      </c>
      <c r="T46" s="157">
        <v>69942.960000000006</v>
      </c>
      <c r="U46" s="157">
        <v>0</v>
      </c>
      <c r="V46" s="157">
        <v>69942.960000000006</v>
      </c>
      <c r="W46" s="157">
        <v>84208.03</v>
      </c>
      <c r="X46" s="157">
        <v>0</v>
      </c>
      <c r="Y46" s="157">
        <v>84208.03</v>
      </c>
      <c r="Z46" s="157">
        <v>0</v>
      </c>
      <c r="AA46" s="157">
        <v>0</v>
      </c>
      <c r="AB46" s="157">
        <v>0</v>
      </c>
    </row>
    <row r="47" spans="1:28" x14ac:dyDescent="0.2">
      <c r="A47" s="100" t="s">
        <v>266</v>
      </c>
      <c r="B47" s="153">
        <v>44941551484.109947</v>
      </c>
      <c r="C47" s="153">
        <v>32000564152.233459</v>
      </c>
      <c r="D47" s="153">
        <v>76942115636.343414</v>
      </c>
      <c r="E47" s="154">
        <v>890526894.21747899</v>
      </c>
      <c r="F47" s="154">
        <v>312797639.05675554</v>
      </c>
      <c r="G47" s="154">
        <v>1203324533.2742345</v>
      </c>
      <c r="H47" s="106">
        <v>0.16114100000000001</v>
      </c>
      <c r="I47" s="102">
        <v>9.1421926473036749E-2</v>
      </c>
      <c r="J47" s="106">
        <v>0.123972</v>
      </c>
      <c r="K47" s="103">
        <v>85.023200000000003</v>
      </c>
      <c r="L47" s="103">
        <v>91.71671516866941</v>
      </c>
      <c r="M47" s="103">
        <v>85.624200000000002</v>
      </c>
      <c r="N47" s="157">
        <v>703440386.48608363</v>
      </c>
      <c r="O47" s="157">
        <v>629660968.07318962</v>
      </c>
      <c r="P47" s="157">
        <v>1333101354.5592732</v>
      </c>
      <c r="Q47" s="157">
        <v>41876576147.885002</v>
      </c>
      <c r="R47" s="157">
        <v>28903210968.932198</v>
      </c>
      <c r="S47" s="157">
        <v>70779787116.817215</v>
      </c>
      <c r="T47" s="157">
        <v>1937036159.5310643</v>
      </c>
      <c r="U47" s="157">
        <v>2126202898.7911465</v>
      </c>
      <c r="V47" s="157">
        <v>4063239058.3222108</v>
      </c>
      <c r="W47" s="157">
        <v>1058393355.5772794</v>
      </c>
      <c r="X47" s="157">
        <v>922025744.09143746</v>
      </c>
      <c r="Y47" s="157">
        <v>1980419099.6687169</v>
      </c>
      <c r="Z47" s="157">
        <v>69545821.116600007</v>
      </c>
      <c r="AA47" s="157">
        <v>49124540.418678999</v>
      </c>
      <c r="AB47" s="157">
        <v>118670361.53527901</v>
      </c>
    </row>
    <row r="48" spans="1:28" x14ac:dyDescent="0.2">
      <c r="A48" s="101" t="s">
        <v>206</v>
      </c>
      <c r="B48" s="153">
        <v>7934466857.6882334</v>
      </c>
      <c r="C48" s="153">
        <v>19257158309.04398</v>
      </c>
      <c r="D48" s="153">
        <v>27191625166.732212</v>
      </c>
      <c r="E48" s="154">
        <v>143377572.29745328</v>
      </c>
      <c r="F48" s="154">
        <v>178452870.50516275</v>
      </c>
      <c r="G48" s="154">
        <v>321830442.802616</v>
      </c>
      <c r="H48" s="106">
        <v>0.127359</v>
      </c>
      <c r="I48" s="102">
        <v>9.5447681948869212E-2</v>
      </c>
      <c r="J48" s="106">
        <v>0.104768</v>
      </c>
      <c r="K48" s="103">
        <v>56.214399999999998</v>
      </c>
      <c r="L48" s="103">
        <v>77.322009100815265</v>
      </c>
      <c r="M48" s="103">
        <v>71.168499999999995</v>
      </c>
      <c r="N48" s="157">
        <v>182736092.52599999</v>
      </c>
      <c r="O48" s="157">
        <v>311775422.46471798</v>
      </c>
      <c r="P48" s="157">
        <v>494511514.99071801</v>
      </c>
      <c r="Q48" s="157">
        <v>7337021294.1488705</v>
      </c>
      <c r="R48" s="157">
        <v>17161204635.21991</v>
      </c>
      <c r="S48" s="157">
        <v>24498225929.368778</v>
      </c>
      <c r="T48" s="157">
        <v>316620855.74515355</v>
      </c>
      <c r="U48" s="157">
        <v>1608094930.4209747</v>
      </c>
      <c r="V48" s="157">
        <v>1924715786.1661282</v>
      </c>
      <c r="W48" s="157">
        <v>273235191.17420989</v>
      </c>
      <c r="X48" s="157">
        <v>471380968.78629494</v>
      </c>
      <c r="Y48" s="157">
        <v>744616159.96050477</v>
      </c>
      <c r="Z48" s="157">
        <v>7589516.6200000001</v>
      </c>
      <c r="AA48" s="157">
        <v>16477774.616799999</v>
      </c>
      <c r="AB48" s="157">
        <v>24067291.2368</v>
      </c>
    </row>
    <row r="49" spans="1:28" x14ac:dyDescent="0.2">
      <c r="A49" s="101" t="s">
        <v>207</v>
      </c>
      <c r="B49" s="153">
        <v>4369829162.892333</v>
      </c>
      <c r="C49" s="153">
        <v>6488612780.6120186</v>
      </c>
      <c r="D49" s="153">
        <v>10858441943.504353</v>
      </c>
      <c r="E49" s="154">
        <v>94836861.889395103</v>
      </c>
      <c r="F49" s="154">
        <v>92759415.105857059</v>
      </c>
      <c r="G49" s="154">
        <v>187596276.99525216</v>
      </c>
      <c r="H49" s="106">
        <v>0.13411600000000001</v>
      </c>
      <c r="I49" s="102">
        <v>8.2325190864061676E-2</v>
      </c>
      <c r="J49" s="106">
        <v>0.103183</v>
      </c>
      <c r="K49" s="103">
        <v>75.575100000000006</v>
      </c>
      <c r="L49" s="103">
        <v>93.682706212648768</v>
      </c>
      <c r="M49" s="103">
        <v>86.439400000000006</v>
      </c>
      <c r="N49" s="157">
        <v>146808995.13713691</v>
      </c>
      <c r="O49" s="157">
        <v>255058295.38160628</v>
      </c>
      <c r="P49" s="157">
        <v>401867290.51874316</v>
      </c>
      <c r="Q49" s="157">
        <v>3936366969.904604</v>
      </c>
      <c r="R49" s="157">
        <v>5799970422.7337513</v>
      </c>
      <c r="S49" s="157">
        <v>9736337392.6383553</v>
      </c>
      <c r="T49" s="157">
        <v>216067884.01839226</v>
      </c>
      <c r="U49" s="157">
        <v>325946343.29571372</v>
      </c>
      <c r="V49" s="157">
        <v>542014227.31410599</v>
      </c>
      <c r="W49" s="157">
        <v>208895084.86393696</v>
      </c>
      <c r="X49" s="157">
        <v>345750884.54127455</v>
      </c>
      <c r="Y49" s="157">
        <v>554645969.40521145</v>
      </c>
      <c r="Z49" s="157">
        <v>8499224.1053999998</v>
      </c>
      <c r="AA49" s="157">
        <v>16945130.041278999</v>
      </c>
      <c r="AB49" s="157">
        <v>25444354.146678999</v>
      </c>
    </row>
    <row r="50" spans="1:28" x14ac:dyDescent="0.2">
      <c r="A50" s="101" t="s">
        <v>208</v>
      </c>
      <c r="B50" s="153">
        <v>8739087389.2463722</v>
      </c>
      <c r="C50" s="153">
        <v>1183449894.0923574</v>
      </c>
      <c r="D50" s="153">
        <v>9922537283.3387299</v>
      </c>
      <c r="E50" s="154">
        <v>201673423.90567034</v>
      </c>
      <c r="F50" s="154">
        <v>14285849.06381378</v>
      </c>
      <c r="G50" s="154">
        <v>215959272.96948409</v>
      </c>
      <c r="H50" s="106">
        <v>0.15498500000000001</v>
      </c>
      <c r="I50" s="102">
        <v>7.9726521524225338E-2</v>
      </c>
      <c r="J50" s="106">
        <v>0.14630000000000001</v>
      </c>
      <c r="K50" s="103">
        <v>62.243000000000002</v>
      </c>
      <c r="L50" s="103">
        <v>105.0852431383818</v>
      </c>
      <c r="M50" s="103">
        <v>67.346800000000002</v>
      </c>
      <c r="N50" s="157">
        <v>151398891.13126332</v>
      </c>
      <c r="O50" s="157">
        <v>25212683.1886</v>
      </c>
      <c r="P50" s="157">
        <v>176611574.31986332</v>
      </c>
      <c r="Q50" s="157">
        <v>8166042539.6472397</v>
      </c>
      <c r="R50" s="157">
        <v>1082489596.1624575</v>
      </c>
      <c r="S50" s="157">
        <v>9248532135.8096981</v>
      </c>
      <c r="T50" s="157">
        <v>365057161.85234278</v>
      </c>
      <c r="U50" s="157">
        <v>59872424.114199996</v>
      </c>
      <c r="V50" s="157">
        <v>424929585.96654278</v>
      </c>
      <c r="W50" s="157">
        <v>198277260.01348928</v>
      </c>
      <c r="X50" s="157">
        <v>38345010.092399999</v>
      </c>
      <c r="Y50" s="157">
        <v>236622270.10588926</v>
      </c>
      <c r="Z50" s="157">
        <v>9710427.7333000004</v>
      </c>
      <c r="AA50" s="157">
        <v>2742863.7233000002</v>
      </c>
      <c r="AB50" s="157">
        <v>12453291.456600001</v>
      </c>
    </row>
    <row r="51" spans="1:28" x14ac:dyDescent="0.2">
      <c r="A51" s="101" t="s">
        <v>209</v>
      </c>
      <c r="B51" s="153">
        <v>23808526399.655685</v>
      </c>
      <c r="C51" s="153">
        <v>5071012968.211235</v>
      </c>
      <c r="D51" s="153">
        <v>28879539367.86692</v>
      </c>
      <c r="E51" s="154">
        <v>449520596.01348156</v>
      </c>
      <c r="F51" s="154">
        <v>27289912.908027019</v>
      </c>
      <c r="G51" s="154">
        <v>476810508.92150861</v>
      </c>
      <c r="H51" s="106">
        <v>0.15448899999999999</v>
      </c>
      <c r="I51" s="102">
        <v>7.4957602732753995E-2</v>
      </c>
      <c r="J51" s="106">
        <v>0.13739499999999999</v>
      </c>
      <c r="K51" s="103">
        <v>97.787099999999995</v>
      </c>
      <c r="L51" s="103">
        <v>140.94239809170153</v>
      </c>
      <c r="M51" s="103">
        <v>104.64400000000001</v>
      </c>
      <c r="N51" s="157">
        <v>220304184.10727933</v>
      </c>
      <c r="O51" s="157">
        <v>37558950.414423987</v>
      </c>
      <c r="P51" s="157">
        <v>257863134.5217033</v>
      </c>
      <c r="Q51" s="157">
        <v>22342511638.710243</v>
      </c>
      <c r="R51" s="157">
        <v>4859216114.5320091</v>
      </c>
      <c r="S51" s="157">
        <v>27201727753.242249</v>
      </c>
      <c r="T51" s="157">
        <v>1041453029.8775532</v>
      </c>
      <c r="U51" s="157">
        <v>132289200.97035821</v>
      </c>
      <c r="V51" s="157">
        <v>1173742230.8479114</v>
      </c>
      <c r="W51" s="157">
        <v>380815078.40999001</v>
      </c>
      <c r="X51" s="157">
        <v>66548880.671568036</v>
      </c>
      <c r="Y51" s="157">
        <v>447363959.08155805</v>
      </c>
      <c r="Z51" s="157">
        <v>43746652.657899998</v>
      </c>
      <c r="AA51" s="157">
        <v>12958772.0373</v>
      </c>
      <c r="AB51" s="157">
        <v>56705424.695199996</v>
      </c>
    </row>
    <row r="53" spans="1:28" x14ac:dyDescent="0.2">
      <c r="A53" s="104" t="s">
        <v>366</v>
      </c>
      <c r="B53" s="161">
        <f>D7+D47-BS!E31</f>
        <v>-19786139.29776001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109375" defaultRowHeight="12.75" x14ac:dyDescent="0.2"/>
  <cols>
    <col min="1" max="1" width="75" style="104" bestFit="1" customWidth="1"/>
    <col min="2" max="2" width="14.7109375" style="104" customWidth="1"/>
    <col min="3" max="4" width="9.85546875" style="104" bestFit="1" customWidth="1"/>
    <col min="5" max="16" width="8.7109375" style="104"/>
    <col min="17" max="19" width="9.85546875" style="104" bestFit="1" customWidth="1"/>
    <col min="20" max="16384" width="8.7109375" style="104"/>
  </cols>
  <sheetData>
    <row r="1" spans="1:28" x14ac:dyDescent="0.2">
      <c r="A1" s="107" t="s">
        <v>106</v>
      </c>
    </row>
    <row r="2" spans="1:28" x14ac:dyDescent="0.2">
      <c r="A2" s="66"/>
    </row>
    <row r="3" spans="1:28" x14ac:dyDescent="0.2">
      <c r="A3" s="75">
        <f>BS!B3</f>
        <v>46203</v>
      </c>
    </row>
    <row r="4" spans="1:28" x14ac:dyDescent="0.2">
      <c r="A4" s="160" t="s">
        <v>274</v>
      </c>
    </row>
    <row r="5" spans="1:28" ht="54.95" customHeight="1" x14ac:dyDescent="0.2">
      <c r="A5" s="218" t="s">
        <v>212</v>
      </c>
      <c r="B5" s="219" t="s">
        <v>225</v>
      </c>
      <c r="C5" s="219"/>
      <c r="D5" s="219"/>
      <c r="E5" s="219" t="s">
        <v>224</v>
      </c>
      <c r="F5" s="219"/>
      <c r="G5" s="219"/>
      <c r="H5" s="219" t="s">
        <v>226</v>
      </c>
      <c r="I5" s="219"/>
      <c r="J5" s="219"/>
      <c r="K5" s="219" t="s">
        <v>227</v>
      </c>
      <c r="L5" s="219"/>
      <c r="M5" s="219"/>
      <c r="N5" s="219" t="s">
        <v>228</v>
      </c>
      <c r="O5" s="219"/>
      <c r="P5" s="219"/>
      <c r="Q5" s="219" t="s">
        <v>229</v>
      </c>
      <c r="R5" s="219"/>
      <c r="S5" s="219"/>
      <c r="T5" s="219" t="s">
        <v>230</v>
      </c>
      <c r="U5" s="219"/>
      <c r="V5" s="219"/>
      <c r="W5" s="219" t="s">
        <v>231</v>
      </c>
      <c r="X5" s="219"/>
      <c r="Y5" s="219"/>
      <c r="Z5" s="219" t="s">
        <v>232</v>
      </c>
      <c r="AA5" s="219"/>
      <c r="AB5" s="219"/>
    </row>
    <row r="6" spans="1:28" x14ac:dyDescent="0.2">
      <c r="A6" s="218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2">
      <c r="A7" s="100" t="s">
        <v>264</v>
      </c>
      <c r="B7" s="153">
        <f>Sectors_I!B7</f>
        <v>520648894.3204</v>
      </c>
      <c r="C7" s="153">
        <f>Sectors_I!C7</f>
        <v>699261.51043000002</v>
      </c>
      <c r="D7" s="153">
        <f>Sectors_I!D7</f>
        <v>521348155.83082998</v>
      </c>
      <c r="E7" s="154">
        <f>Sectors_I!E7</f>
        <v>0</v>
      </c>
      <c r="F7" s="154">
        <f>Sectors_I!F7</f>
        <v>1692.8675988699999</v>
      </c>
      <c r="G7" s="154">
        <f>Sectors_I!G7</f>
        <v>1692.8675988699999</v>
      </c>
      <c r="H7" s="106">
        <f>Sectors_I!H7</f>
        <v>8.2500000000000004E-2</v>
      </c>
      <c r="I7" s="102">
        <f>Sectors_I!I7</f>
        <v>7.8495999999999996E-2</v>
      </c>
      <c r="J7" s="106">
        <f>Sectors_I!J7</f>
        <v>8.2494700000000004E-2</v>
      </c>
      <c r="K7" s="103">
        <f>Sectors_I!K7</f>
        <v>1</v>
      </c>
      <c r="L7" s="103">
        <f>Sectors_I!L7</f>
        <v>2.0333299999999999</v>
      </c>
      <c r="M7" s="103">
        <f>Sectors_I!M7</f>
        <v>1.0013799999999999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520648894.3204</v>
      </c>
      <c r="R7" s="157">
        <f>Sectors_I!R7</f>
        <v>699261.51043000002</v>
      </c>
      <c r="S7" s="157">
        <f>Sectors_I!S7</f>
        <v>521348155.83082998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0</v>
      </c>
      <c r="X7" s="157">
        <f>Sectors_I!X7</f>
        <v>0</v>
      </c>
      <c r="Y7" s="157">
        <f>Sectors_I!Y7</f>
        <v>0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2">
      <c r="A8" s="99" t="s">
        <v>107</v>
      </c>
      <c r="B8" s="153">
        <f>Sectors_I!B8</f>
        <v>7670100.4991000006</v>
      </c>
      <c r="C8" s="153">
        <f>Sectors_I!C8</f>
        <v>35221492.167341389</v>
      </c>
      <c r="D8" s="153">
        <f>Sectors_I!D8</f>
        <v>42891592.666441388</v>
      </c>
      <c r="E8" s="154">
        <f>Sectors_I!E8</f>
        <v>171472.90608132002</v>
      </c>
      <c r="F8" s="154">
        <f>Sectors_I!F8</f>
        <v>180133.70474623999</v>
      </c>
      <c r="G8" s="154">
        <f>Sectors_I!G8</f>
        <v>351606.61082756001</v>
      </c>
      <c r="H8" s="106">
        <f>Sectors_I!H8</f>
        <v>0.16964899999999999</v>
      </c>
      <c r="I8" s="102">
        <f>Sectors_I!I8</f>
        <v>9.2073609825958719E-2</v>
      </c>
      <c r="J8" s="106">
        <f>Sectors_I!J8</f>
        <v>0.10578600000000001</v>
      </c>
      <c r="K8" s="103">
        <f>Sectors_I!K8</f>
        <v>46.551099999999998</v>
      </c>
      <c r="L8" s="103">
        <f>Sectors_I!L8</f>
        <v>51.311326065189043</v>
      </c>
      <c r="M8" s="103">
        <f>Sectors_I!M8</f>
        <v>50.47</v>
      </c>
      <c r="N8" s="157">
        <f>Sectors_I!N8</f>
        <v>39717.01</v>
      </c>
      <c r="O8" s="157">
        <f>Sectors_I!O8</f>
        <v>0</v>
      </c>
      <c r="P8" s="157">
        <f>Sectors_I!P8</f>
        <v>39717.01</v>
      </c>
      <c r="Q8" s="157">
        <f>Sectors_I!Q8</f>
        <v>7296552.0291000009</v>
      </c>
      <c r="R8" s="157">
        <f>Sectors_I!R8</f>
        <v>35221492.167341389</v>
      </c>
      <c r="S8" s="157">
        <f>Sectors_I!S8</f>
        <v>42518044.19644139</v>
      </c>
      <c r="T8" s="157">
        <f>Sectors_I!T8</f>
        <v>311328.23</v>
      </c>
      <c r="U8" s="157">
        <f>Sectors_I!U8</f>
        <v>0</v>
      </c>
      <c r="V8" s="157">
        <f>Sectors_I!V8</f>
        <v>311328.23</v>
      </c>
      <c r="W8" s="157">
        <f>Sectors_I!W8</f>
        <v>62220.240000000005</v>
      </c>
      <c r="X8" s="157">
        <f>Sectors_I!X8</f>
        <v>0</v>
      </c>
      <c r="Y8" s="157">
        <f>Sectors_I!Y8</f>
        <v>62220.240000000005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2">
      <c r="A9" s="99" t="s">
        <v>108</v>
      </c>
      <c r="B9" s="153">
        <f>Sectors_I!B9</f>
        <v>1127721789.8616097</v>
      </c>
      <c r="C9" s="153">
        <f>Sectors_I!C9</f>
        <v>348403881.83640099</v>
      </c>
      <c r="D9" s="153">
        <f>Sectors_I!D9</f>
        <v>1476125671.6980107</v>
      </c>
      <c r="E9" s="154">
        <f>Sectors_I!E9</f>
        <v>2382914.0647242903</v>
      </c>
      <c r="F9" s="154">
        <f>Sectors_I!F9</f>
        <v>822960.11456835992</v>
      </c>
      <c r="G9" s="154">
        <f>Sectors_I!G9</f>
        <v>3205874.17929265</v>
      </c>
      <c r="H9" s="106">
        <f>Sectors_I!H9</f>
        <v>0.116563</v>
      </c>
      <c r="I9" s="102">
        <f>Sectors_I!I9</f>
        <v>0.10782537637398779</v>
      </c>
      <c r="J9" s="106">
        <f>Sectors_I!J9</f>
        <v>0.114514</v>
      </c>
      <c r="K9" s="103">
        <f>Sectors_I!K9</f>
        <v>23.3597</v>
      </c>
      <c r="L9" s="103">
        <f>Sectors_I!L9</f>
        <v>45.338777433140407</v>
      </c>
      <c r="M9" s="103">
        <f>Sectors_I!M9</f>
        <v>28.5016</v>
      </c>
      <c r="N9" s="157">
        <f>Sectors_I!N9</f>
        <v>1409553.3</v>
      </c>
      <c r="O9" s="157">
        <f>Sectors_I!O9</f>
        <v>377981.62</v>
      </c>
      <c r="P9" s="157">
        <f>Sectors_I!P9</f>
        <v>1787534.92</v>
      </c>
      <c r="Q9" s="157">
        <f>Sectors_I!Q9</f>
        <v>1122393848.9811099</v>
      </c>
      <c r="R9" s="157">
        <f>Sectors_I!R9</f>
        <v>345000822.67970097</v>
      </c>
      <c r="S9" s="157">
        <f>Sectors_I!S9</f>
        <v>1467394671.6608107</v>
      </c>
      <c r="T9" s="157">
        <f>Sectors_I!T9</f>
        <v>2110876.5096</v>
      </c>
      <c r="U9" s="157">
        <f>Sectors_I!U9</f>
        <v>3022848.6862999899</v>
      </c>
      <c r="V9" s="157">
        <f>Sectors_I!V9</f>
        <v>5133725.1958999895</v>
      </c>
      <c r="W9" s="157">
        <f>Sectors_I!W9</f>
        <v>2212767.3327000001</v>
      </c>
      <c r="X9" s="157">
        <f>Sectors_I!X9</f>
        <v>321868.5404</v>
      </c>
      <c r="Y9" s="157">
        <f>Sectors_I!Y9</f>
        <v>2534635.8731</v>
      </c>
      <c r="Z9" s="157">
        <f>Sectors_I!Z9</f>
        <v>1004297.0382000001</v>
      </c>
      <c r="AA9" s="157">
        <f>Sectors_I!AA9</f>
        <v>58341.93</v>
      </c>
      <c r="AB9" s="157">
        <f>Sectors_I!AB9</f>
        <v>1062638.9682</v>
      </c>
    </row>
    <row r="10" spans="1:28" x14ac:dyDescent="0.2">
      <c r="A10" s="99" t="s">
        <v>219</v>
      </c>
      <c r="B10" s="153">
        <f>Sectors_I!B10</f>
        <v>283843621.10212982</v>
      </c>
      <c r="C10" s="153">
        <f>Sectors_I!C10</f>
        <v>3880162.4128999999</v>
      </c>
      <c r="D10" s="153">
        <f>Sectors_I!D10</f>
        <v>287723783.51502979</v>
      </c>
      <c r="E10" s="154">
        <f>Sectors_I!E10</f>
        <v>951304.36700000009</v>
      </c>
      <c r="F10" s="154">
        <f>Sectors_I!F10</f>
        <v>9877.8077999999987</v>
      </c>
      <c r="G10" s="154">
        <f>Sectors_I!G10</f>
        <v>961182.17480000004</v>
      </c>
      <c r="H10" s="106">
        <f>Sectors_I!H10</f>
        <v>0.142377</v>
      </c>
      <c r="I10" s="102">
        <f>Sectors_I!I10</f>
        <v>9.4293600000000005E-2</v>
      </c>
      <c r="J10" s="106">
        <f>Sectors_I!J10</f>
        <v>0.141764</v>
      </c>
      <c r="K10" s="103">
        <f>Sectors_I!K10</f>
        <v>26.9132</v>
      </c>
      <c r="L10" s="103">
        <f>Sectors_I!L10</f>
        <v>88.131100000000004</v>
      </c>
      <c r="M10" s="103">
        <f>Sectors_I!M10</f>
        <v>27.741</v>
      </c>
      <c r="N10" s="157">
        <f>Sectors_I!N10</f>
        <v>1051.3499999999999</v>
      </c>
      <c r="O10" s="157">
        <f>Sectors_I!O10</f>
        <v>0</v>
      </c>
      <c r="P10" s="157">
        <f>Sectors_I!P10</f>
        <v>1051.3499999999999</v>
      </c>
      <c r="Q10" s="157">
        <f>Sectors_I!Q10</f>
        <v>283836855.98212981</v>
      </c>
      <c r="R10" s="157">
        <f>Sectors_I!R10</f>
        <v>3880162.4128999999</v>
      </c>
      <c r="S10" s="157">
        <f>Sectors_I!S10</f>
        <v>287717018.39502978</v>
      </c>
      <c r="T10" s="157">
        <f>Sectors_I!T10</f>
        <v>4238.96</v>
      </c>
      <c r="U10" s="157">
        <f>Sectors_I!U10</f>
        <v>0</v>
      </c>
      <c r="V10" s="157">
        <f>Sectors_I!V10</f>
        <v>4238.96</v>
      </c>
      <c r="W10" s="157">
        <f>Sectors_I!W10</f>
        <v>2526.16</v>
      </c>
      <c r="X10" s="157">
        <f>Sectors_I!X10</f>
        <v>0</v>
      </c>
      <c r="Y10" s="157">
        <f>Sectors_I!Y10</f>
        <v>2526.16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2">
      <c r="A11" s="99" t="s">
        <v>233</v>
      </c>
      <c r="B11" s="153">
        <f>Sectors_I!B11</f>
        <v>266128117.97570774</v>
      </c>
      <c r="C11" s="153">
        <f>Sectors_I!C11</f>
        <v>4856263485.0918684</v>
      </c>
      <c r="D11" s="153">
        <f>Sectors_I!D11</f>
        <v>5122391603.0675764</v>
      </c>
      <c r="E11" s="154">
        <f>Sectors_I!E11</f>
        <v>17165200.644345652</v>
      </c>
      <c r="F11" s="154">
        <f>Sectors_I!F11</f>
        <v>24259850.381139562</v>
      </c>
      <c r="G11" s="154">
        <f>Sectors_I!G11</f>
        <v>41425051.025485218</v>
      </c>
      <c r="H11" s="106">
        <f>Sectors_I!H11</f>
        <v>0.134606</v>
      </c>
      <c r="I11" s="102">
        <f>Sectors_I!I11</f>
        <v>0.10711679399630895</v>
      </c>
      <c r="J11" s="106">
        <f>Sectors_I!J11</f>
        <v>0.10843899999999999</v>
      </c>
      <c r="K11" s="103">
        <f>Sectors_I!K11</f>
        <v>44.982900000000001</v>
      </c>
      <c r="L11" s="103">
        <f>Sectors_I!L11</f>
        <v>38.267137609281399</v>
      </c>
      <c r="M11" s="103">
        <f>Sectors_I!M11</f>
        <v>38.588099999999997</v>
      </c>
      <c r="N11" s="157">
        <f>Sectors_I!N11</f>
        <v>21251133.41</v>
      </c>
      <c r="O11" s="157">
        <f>Sectors_I!O11</f>
        <v>78015643.964033276</v>
      </c>
      <c r="P11" s="157">
        <f>Sectors_I!P11</f>
        <v>99266777.374033272</v>
      </c>
      <c r="Q11" s="157">
        <f>Sectors_I!Q11</f>
        <v>231938041.13050228</v>
      </c>
      <c r="R11" s="157">
        <f>Sectors_I!R11</f>
        <v>4478501174.205925</v>
      </c>
      <c r="S11" s="157">
        <f>Sectors_I!S11</f>
        <v>4710439215.3364277</v>
      </c>
      <c r="T11" s="157">
        <f>Sectors_I!T11</f>
        <v>4527449.7291538902</v>
      </c>
      <c r="U11" s="157">
        <f>Sectors_I!U11</f>
        <v>277854280.32703</v>
      </c>
      <c r="V11" s="157">
        <f>Sectors_I!V11</f>
        <v>282381730.05618387</v>
      </c>
      <c r="W11" s="157">
        <f>Sectors_I!W11</f>
        <v>29662627.116051547</v>
      </c>
      <c r="X11" s="157">
        <f>Sectors_I!X11</f>
        <v>93533967.976513267</v>
      </c>
      <c r="Y11" s="157">
        <f>Sectors_I!Y11</f>
        <v>123196595.09256482</v>
      </c>
      <c r="Z11" s="157">
        <f>Sectors_I!Z11</f>
        <v>0</v>
      </c>
      <c r="AA11" s="157">
        <f>Sectors_I!AA11</f>
        <v>6374062.5823999997</v>
      </c>
      <c r="AB11" s="157">
        <f>Sectors_I!AB11</f>
        <v>6374062.5823999997</v>
      </c>
    </row>
    <row r="12" spans="1:28" x14ac:dyDescent="0.2">
      <c r="A12" s="99" t="s">
        <v>109</v>
      </c>
      <c r="B12" s="153">
        <f>Sectors_I!B12</f>
        <v>642203552.92284083</v>
      </c>
      <c r="C12" s="153">
        <f>Sectors_I!C12</f>
        <v>3852344835.2781091</v>
      </c>
      <c r="D12" s="153">
        <f>Sectors_I!D12</f>
        <v>4494548388.2009497</v>
      </c>
      <c r="E12" s="154">
        <f>Sectors_I!E12</f>
        <v>4953712.0424702698</v>
      </c>
      <c r="F12" s="154">
        <f>Sectors_I!F12</f>
        <v>22569775.76182808</v>
      </c>
      <c r="G12" s="154">
        <f>Sectors_I!G12</f>
        <v>27523487.804298349</v>
      </c>
      <c r="H12" s="106">
        <f>Sectors_I!H12</f>
        <v>0.129192</v>
      </c>
      <c r="I12" s="102">
        <f>Sectors_I!I12</f>
        <v>8.9218678694247155E-2</v>
      </c>
      <c r="J12" s="106">
        <f>Sectors_I!J12</f>
        <v>9.4738100000000006E-2</v>
      </c>
      <c r="K12" s="103">
        <f>Sectors_I!K12</f>
        <v>94.707499999999996</v>
      </c>
      <c r="L12" s="103">
        <f>Sectors_I!L12</f>
        <v>111.60089437360647</v>
      </c>
      <c r="M12" s="103">
        <f>Sectors_I!M12</f>
        <v>109.13200000000001</v>
      </c>
      <c r="N12" s="157">
        <f>Sectors_I!N12</f>
        <v>9325279.6235000007</v>
      </c>
      <c r="O12" s="157">
        <f>Sectors_I!O12</f>
        <v>43478310.559388004</v>
      </c>
      <c r="P12" s="157">
        <f>Sectors_I!P12</f>
        <v>52803590.182888001</v>
      </c>
      <c r="Q12" s="157">
        <f>Sectors_I!Q12</f>
        <v>603446059.31041586</v>
      </c>
      <c r="R12" s="157">
        <f>Sectors_I!R12</f>
        <v>3600569471.5751853</v>
      </c>
      <c r="S12" s="157">
        <f>Sectors_I!S12</f>
        <v>4204015530.8856015</v>
      </c>
      <c r="T12" s="157">
        <f>Sectors_I!T12</f>
        <v>17667198.303124957</v>
      </c>
      <c r="U12" s="157">
        <f>Sectors_I!U12</f>
        <v>187775263.51534459</v>
      </c>
      <c r="V12" s="157">
        <f>Sectors_I!V12</f>
        <v>205442461.81846955</v>
      </c>
      <c r="W12" s="157">
        <f>Sectors_I!W12</f>
        <v>18710668.430600002</v>
      </c>
      <c r="X12" s="157">
        <f>Sectors_I!X12</f>
        <v>61930998.356819004</v>
      </c>
      <c r="Y12" s="157">
        <f>Sectors_I!Y12</f>
        <v>80641666.787419006</v>
      </c>
      <c r="Z12" s="157">
        <f>Sectors_I!Z12</f>
        <v>2379626.8786999998</v>
      </c>
      <c r="AA12" s="157">
        <f>Sectors_I!AA12</f>
        <v>2069101.8307600003</v>
      </c>
      <c r="AB12" s="157">
        <f>Sectors_I!AB12</f>
        <v>4448728.7094599996</v>
      </c>
    </row>
    <row r="13" spans="1:28" x14ac:dyDescent="0.2">
      <c r="A13" s="99" t="s">
        <v>110</v>
      </c>
      <c r="B13" s="153">
        <f>Sectors_I!B13</f>
        <v>719620395.8151027</v>
      </c>
      <c r="C13" s="153">
        <f>Sectors_I!C13</f>
        <v>509222536.99666369</v>
      </c>
      <c r="D13" s="153">
        <f>Sectors_I!D13</f>
        <v>1228842932.8117664</v>
      </c>
      <c r="E13" s="154">
        <f>Sectors_I!E13</f>
        <v>22759480.17646626</v>
      </c>
      <c r="F13" s="154">
        <f>Sectors_I!F13</f>
        <v>12708646.366968539</v>
      </c>
      <c r="G13" s="154">
        <f>Sectors_I!G13</f>
        <v>35468126.543434799</v>
      </c>
      <c r="H13" s="106">
        <f>Sectors_I!H13</f>
        <v>0.140935</v>
      </c>
      <c r="I13" s="102">
        <f>Sectors_I!I13</f>
        <v>9.2689974856255991E-2</v>
      </c>
      <c r="J13" s="106">
        <f>Sectors_I!J13</f>
        <v>0.120779</v>
      </c>
      <c r="K13" s="103">
        <f>Sectors_I!K13</f>
        <v>38.846800000000002</v>
      </c>
      <c r="L13" s="103">
        <f>Sectors_I!L13</f>
        <v>63.31331821519305</v>
      </c>
      <c r="M13" s="103">
        <f>Sectors_I!M13</f>
        <v>48.981499999999997</v>
      </c>
      <c r="N13" s="157">
        <f>Sectors_I!N13</f>
        <v>39154895.931999996</v>
      </c>
      <c r="O13" s="157">
        <f>Sectors_I!O13</f>
        <v>24238219.284907997</v>
      </c>
      <c r="P13" s="157">
        <f>Sectors_I!P13</f>
        <v>63393115.216907993</v>
      </c>
      <c r="Q13" s="157">
        <f>Sectors_I!Q13</f>
        <v>595738000.23009956</v>
      </c>
      <c r="R13" s="157">
        <f>Sectors_I!R13</f>
        <v>457651501.18921274</v>
      </c>
      <c r="S13" s="157">
        <f>Sectors_I!S13</f>
        <v>1053389501.4193126</v>
      </c>
      <c r="T13" s="157">
        <f>Sectors_I!T13</f>
        <v>74459468.34118028</v>
      </c>
      <c r="U13" s="157">
        <f>Sectors_I!U13</f>
        <v>26256209.13564292</v>
      </c>
      <c r="V13" s="157">
        <f>Sectors_I!V13</f>
        <v>100715677.4768232</v>
      </c>
      <c r="W13" s="157">
        <f>Sectors_I!W13</f>
        <v>48551109.305922814</v>
      </c>
      <c r="X13" s="157">
        <f>Sectors_I!X13</f>
        <v>25314826.671808001</v>
      </c>
      <c r="Y13" s="157">
        <f>Sectors_I!Y13</f>
        <v>73865935.977730811</v>
      </c>
      <c r="Z13" s="157">
        <f>Sectors_I!Z13</f>
        <v>871817.93790000002</v>
      </c>
      <c r="AA13" s="157">
        <f>Sectors_I!AA13</f>
        <v>0</v>
      </c>
      <c r="AB13" s="157">
        <f>Sectors_I!AB13</f>
        <v>871817.93790000002</v>
      </c>
    </row>
    <row r="14" spans="1:28" x14ac:dyDescent="0.2">
      <c r="A14" s="99" t="s">
        <v>111</v>
      </c>
      <c r="B14" s="153">
        <f>Sectors_I!B14</f>
        <v>711544085.64696491</v>
      </c>
      <c r="C14" s="153">
        <f>Sectors_I!C14</f>
        <v>1411488839.3285787</v>
      </c>
      <c r="D14" s="153">
        <f>Sectors_I!D14</f>
        <v>2123032924.9755435</v>
      </c>
      <c r="E14" s="154">
        <f>Sectors_I!E14</f>
        <v>29903839.883753572</v>
      </c>
      <c r="F14" s="154">
        <f>Sectors_I!F14</f>
        <v>8854250.1246680412</v>
      </c>
      <c r="G14" s="154">
        <f>Sectors_I!G14</f>
        <v>38758090.008421615</v>
      </c>
      <c r="H14" s="106">
        <f>Sectors_I!H14</f>
        <v>0.137292</v>
      </c>
      <c r="I14" s="102">
        <f>Sectors_I!I14</f>
        <v>9.5277718472161071E-2</v>
      </c>
      <c r="J14" s="106">
        <f>Sectors_I!J14</f>
        <v>0.109634</v>
      </c>
      <c r="K14" s="103">
        <f>Sectors_I!K14</f>
        <v>63.3108</v>
      </c>
      <c r="L14" s="103">
        <f>Sectors_I!L14</f>
        <v>66.895867155781332</v>
      </c>
      <c r="M14" s="103">
        <f>Sectors_I!M14</f>
        <v>65.657200000000003</v>
      </c>
      <c r="N14" s="157">
        <f>Sectors_I!N14</f>
        <v>93970564.751806185</v>
      </c>
      <c r="O14" s="157">
        <f>Sectors_I!O14</f>
        <v>21504449.703535996</v>
      </c>
      <c r="P14" s="157">
        <f>Sectors_I!P14</f>
        <v>115475014.45534217</v>
      </c>
      <c r="Q14" s="157">
        <f>Sectors_I!Q14</f>
        <v>574142665.77615881</v>
      </c>
      <c r="R14" s="157">
        <f>Sectors_I!R14</f>
        <v>1342981675.5107665</v>
      </c>
      <c r="S14" s="157">
        <f>Sectors_I!S14</f>
        <v>1917124341.2869253</v>
      </c>
      <c r="T14" s="157">
        <f>Sectors_I!T14</f>
        <v>27164310.174500003</v>
      </c>
      <c r="U14" s="157">
        <f>Sectors_I!U14</f>
        <v>30095032.295405999</v>
      </c>
      <c r="V14" s="157">
        <f>Sectors_I!V14</f>
        <v>57259342.469906002</v>
      </c>
      <c r="W14" s="157">
        <f>Sectors_I!W14</f>
        <v>109640753.80650617</v>
      </c>
      <c r="X14" s="157">
        <f>Sectors_I!X14</f>
        <v>36629776.523906</v>
      </c>
      <c r="Y14" s="157">
        <f>Sectors_I!Y14</f>
        <v>146270530.33041218</v>
      </c>
      <c r="Z14" s="157">
        <f>Sectors_I!Z14</f>
        <v>596355.8898</v>
      </c>
      <c r="AA14" s="157">
        <f>Sectors_I!AA14</f>
        <v>1782354.9985</v>
      </c>
      <c r="AB14" s="157">
        <f>Sectors_I!AB14</f>
        <v>2378710.8882999998</v>
      </c>
    </row>
    <row r="15" spans="1:28" x14ac:dyDescent="0.2">
      <c r="A15" s="99" t="s">
        <v>112</v>
      </c>
      <c r="B15" s="153">
        <f>Sectors_I!B15</f>
        <v>1690745168.8378181</v>
      </c>
      <c r="C15" s="153">
        <f>Sectors_I!C15</f>
        <v>1303308943.6108737</v>
      </c>
      <c r="D15" s="153">
        <f>Sectors_I!D15</f>
        <v>2994054112.4486918</v>
      </c>
      <c r="E15" s="154">
        <f>Sectors_I!E15</f>
        <v>25791456.110827252</v>
      </c>
      <c r="F15" s="154">
        <f>Sectors_I!F15</f>
        <v>6420733.5936580393</v>
      </c>
      <c r="G15" s="154">
        <f>Sectors_I!G15</f>
        <v>32212189.70448529</v>
      </c>
      <c r="H15" s="106">
        <f>Sectors_I!H15</f>
        <v>0.129634</v>
      </c>
      <c r="I15" s="102">
        <f>Sectors_I!I15</f>
        <v>8.3781091452311149E-2</v>
      </c>
      <c r="J15" s="106">
        <f>Sectors_I!J15</f>
        <v>0.109456</v>
      </c>
      <c r="K15" s="103">
        <f>Sectors_I!K15</f>
        <v>51.858699999999999</v>
      </c>
      <c r="L15" s="103">
        <f>Sectors_I!L15</f>
        <v>60.994439865004296</v>
      </c>
      <c r="M15" s="103">
        <f>Sectors_I!M15</f>
        <v>55.572099999999999</v>
      </c>
      <c r="N15" s="157">
        <f>Sectors_I!N15</f>
        <v>25765950.833429474</v>
      </c>
      <c r="O15" s="157">
        <f>Sectors_I!O15</f>
        <v>30083802.01972127</v>
      </c>
      <c r="P15" s="157">
        <f>Sectors_I!P15</f>
        <v>55849752.85315074</v>
      </c>
      <c r="Q15" s="157">
        <f>Sectors_I!Q15</f>
        <v>1607308048.6985867</v>
      </c>
      <c r="R15" s="157">
        <f>Sectors_I!R15</f>
        <v>1208343251.8306403</v>
      </c>
      <c r="S15" s="157">
        <f>Sectors_I!S15</f>
        <v>2815651300.5292273</v>
      </c>
      <c r="T15" s="157">
        <f>Sectors_I!T15</f>
        <v>58384294.041941509</v>
      </c>
      <c r="U15" s="157">
        <f>Sectors_I!U15</f>
        <v>85811763.470950007</v>
      </c>
      <c r="V15" s="157">
        <f>Sectors_I!V15</f>
        <v>144196057.51289153</v>
      </c>
      <c r="W15" s="157">
        <f>Sectors_I!W15</f>
        <v>23889023.279889978</v>
      </c>
      <c r="X15" s="157">
        <f>Sectors_I!X15</f>
        <v>8893284.3758832701</v>
      </c>
      <c r="Y15" s="157">
        <f>Sectors_I!Y15</f>
        <v>32782307.655773249</v>
      </c>
      <c r="Z15" s="157">
        <f>Sectors_I!Z15</f>
        <v>1163802.8174000001</v>
      </c>
      <c r="AA15" s="157">
        <f>Sectors_I!AA15</f>
        <v>260643.93340000001</v>
      </c>
      <c r="AB15" s="157">
        <f>Sectors_I!AB15</f>
        <v>1424446.7508</v>
      </c>
    </row>
    <row r="16" spans="1:28" x14ac:dyDescent="0.2">
      <c r="A16" s="99" t="s">
        <v>113</v>
      </c>
      <c r="B16" s="153">
        <f>Sectors_I!B16</f>
        <v>1084221863.5466828</v>
      </c>
      <c r="C16" s="153">
        <f>Sectors_I!C16</f>
        <v>808915479.81224239</v>
      </c>
      <c r="D16" s="153">
        <f>Sectors_I!D16</f>
        <v>1893137343.3589253</v>
      </c>
      <c r="E16" s="154">
        <f>Sectors_I!E16</f>
        <v>16433723.105745468</v>
      </c>
      <c r="F16" s="154">
        <f>Sectors_I!F16</f>
        <v>52987462.89617677</v>
      </c>
      <c r="G16" s="154">
        <f>Sectors_I!G16</f>
        <v>69421186.001922235</v>
      </c>
      <c r="H16" s="106">
        <f>Sectors_I!H16</f>
        <v>0.13072300000000001</v>
      </c>
      <c r="I16" s="102">
        <f>Sectors_I!I16</f>
        <v>8.8241363672394921E-2</v>
      </c>
      <c r="J16" s="106">
        <f>Sectors_I!J16</f>
        <v>0.112582</v>
      </c>
      <c r="K16" s="103">
        <f>Sectors_I!K16</f>
        <v>59.332900000000002</v>
      </c>
      <c r="L16" s="103">
        <f>Sectors_I!L16</f>
        <v>85.252354353822483</v>
      </c>
      <c r="M16" s="103">
        <f>Sectors_I!M16</f>
        <v>70.260300000000001</v>
      </c>
      <c r="N16" s="157">
        <f>Sectors_I!N16</f>
        <v>17898202.350857489</v>
      </c>
      <c r="O16" s="157">
        <f>Sectors_I!O16</f>
        <v>16893251.72076204</v>
      </c>
      <c r="P16" s="157">
        <f>Sectors_I!P16</f>
        <v>34791454.071619526</v>
      </c>
      <c r="Q16" s="157">
        <f>Sectors_I!Q16</f>
        <v>1009453940.7035792</v>
      </c>
      <c r="R16" s="157">
        <f>Sectors_I!R16</f>
        <v>590016779.63049936</v>
      </c>
      <c r="S16" s="157">
        <f>Sectors_I!S16</f>
        <v>1599470720.3340788</v>
      </c>
      <c r="T16" s="157">
        <f>Sectors_I!T16</f>
        <v>53139327.291442297</v>
      </c>
      <c r="U16" s="157">
        <f>Sectors_I!U16</f>
        <v>127780962.69058101</v>
      </c>
      <c r="V16" s="157">
        <f>Sectors_I!V16</f>
        <v>180920289.9820233</v>
      </c>
      <c r="W16" s="157">
        <f>Sectors_I!W16</f>
        <v>17385635.10676137</v>
      </c>
      <c r="X16" s="157">
        <f>Sectors_I!X16</f>
        <v>91117737.491162032</v>
      </c>
      <c r="Y16" s="157">
        <f>Sectors_I!Y16</f>
        <v>108503372.5979234</v>
      </c>
      <c r="Z16" s="157">
        <f>Sectors_I!Z16</f>
        <v>4242960.4448999995</v>
      </c>
      <c r="AA16" s="157">
        <f>Sectors_I!AA16</f>
        <v>0</v>
      </c>
      <c r="AB16" s="157">
        <f>Sectors_I!AB16</f>
        <v>4242960.4448999995</v>
      </c>
    </row>
    <row r="17" spans="1:28" x14ac:dyDescent="0.2">
      <c r="A17" s="99" t="s">
        <v>114</v>
      </c>
      <c r="B17" s="153">
        <f>Sectors_I!B17</f>
        <v>378085464.15916181</v>
      </c>
      <c r="C17" s="153">
        <f>Sectors_I!C17</f>
        <v>623766478.1060096</v>
      </c>
      <c r="D17" s="153">
        <f>Sectors_I!D17</f>
        <v>1001851942.2651714</v>
      </c>
      <c r="E17" s="154">
        <f>Sectors_I!E17</f>
        <v>4895875.0054991506</v>
      </c>
      <c r="F17" s="154">
        <f>Sectors_I!F17</f>
        <v>5411008.8118264005</v>
      </c>
      <c r="G17" s="154">
        <f>Sectors_I!G17</f>
        <v>10306883.817325551</v>
      </c>
      <c r="H17" s="106">
        <f>Sectors_I!H17</f>
        <v>0.133243</v>
      </c>
      <c r="I17" s="102">
        <f>Sectors_I!I17</f>
        <v>8.115953402967023E-2</v>
      </c>
      <c r="J17" s="106">
        <f>Sectors_I!J17</f>
        <v>0.10051499999999999</v>
      </c>
      <c r="K17" s="103">
        <f>Sectors_I!K17</f>
        <v>56.312199999999997</v>
      </c>
      <c r="L17" s="103">
        <f>Sectors_I!L17</f>
        <v>67.890829622511646</v>
      </c>
      <c r="M17" s="103">
        <f>Sectors_I!M17</f>
        <v>63.421599999999998</v>
      </c>
      <c r="N17" s="157">
        <f>Sectors_I!N17</f>
        <v>4065486.2828712403</v>
      </c>
      <c r="O17" s="157">
        <f>Sectors_I!O17</f>
        <v>4063555.3731839997</v>
      </c>
      <c r="P17" s="157">
        <f>Sectors_I!P17</f>
        <v>8129041.65605524</v>
      </c>
      <c r="Q17" s="157">
        <f>Sectors_I!Q17</f>
        <v>355146860.24458331</v>
      </c>
      <c r="R17" s="157">
        <f>Sectors_I!R17</f>
        <v>600226690.82912564</v>
      </c>
      <c r="S17" s="157">
        <f>Sectors_I!S17</f>
        <v>955373551.07370889</v>
      </c>
      <c r="T17" s="157">
        <f>Sectors_I!T17</f>
        <v>17557556.997550741</v>
      </c>
      <c r="U17" s="157">
        <f>Sectors_I!U17</f>
        <v>18306530.724599991</v>
      </c>
      <c r="V17" s="157">
        <f>Sectors_I!V17</f>
        <v>35864087.722150728</v>
      </c>
      <c r="W17" s="157">
        <f>Sectors_I!W17</f>
        <v>5331587.4270277601</v>
      </c>
      <c r="X17" s="157">
        <f>Sectors_I!X17</f>
        <v>4748654.5485840002</v>
      </c>
      <c r="Y17" s="157">
        <f>Sectors_I!Y17</f>
        <v>10080241.975611761</v>
      </c>
      <c r="Z17" s="157">
        <f>Sectors_I!Z17</f>
        <v>49459.49</v>
      </c>
      <c r="AA17" s="157">
        <f>Sectors_I!AA17</f>
        <v>484602.0037</v>
      </c>
      <c r="AB17" s="157">
        <f>Sectors_I!AB17</f>
        <v>534061.49369999999</v>
      </c>
    </row>
    <row r="18" spans="1:28" x14ac:dyDescent="0.2">
      <c r="A18" s="99" t="s">
        <v>115</v>
      </c>
      <c r="B18" s="153">
        <f>Sectors_I!B18</f>
        <v>280180233.93819028</v>
      </c>
      <c r="C18" s="153">
        <f>Sectors_I!C18</f>
        <v>352757203.66896701</v>
      </c>
      <c r="D18" s="153">
        <f>Sectors_I!D18</f>
        <v>632937437.60715723</v>
      </c>
      <c r="E18" s="154">
        <f>Sectors_I!E18</f>
        <v>2993600.2642570203</v>
      </c>
      <c r="F18" s="154">
        <f>Sectors_I!F18</f>
        <v>991318.92945513001</v>
      </c>
      <c r="G18" s="154">
        <f>Sectors_I!G18</f>
        <v>3984919.1937121502</v>
      </c>
      <c r="H18" s="106">
        <f>Sectors_I!H18</f>
        <v>0.139182</v>
      </c>
      <c r="I18" s="102">
        <f>Sectors_I!I18</f>
        <v>7.9459703713570862E-2</v>
      </c>
      <c r="J18" s="106">
        <f>Sectors_I!J18</f>
        <v>0.104793</v>
      </c>
      <c r="K18" s="103">
        <f>Sectors_I!K18</f>
        <v>49.961100000000002</v>
      </c>
      <c r="L18" s="103">
        <f>Sectors_I!L18</f>
        <v>57.191977559023137</v>
      </c>
      <c r="M18" s="103">
        <f>Sectors_I!M18</f>
        <v>53.490200000000002</v>
      </c>
      <c r="N18" s="157">
        <f>Sectors_I!N18</f>
        <v>3903105.4690739997</v>
      </c>
      <c r="O18" s="157">
        <f>Sectors_I!O18</f>
        <v>872342.10349999985</v>
      </c>
      <c r="P18" s="157">
        <f>Sectors_I!P18</f>
        <v>4775447.5725739999</v>
      </c>
      <c r="Q18" s="157">
        <f>Sectors_I!Q18</f>
        <v>264875772.36557707</v>
      </c>
      <c r="R18" s="157">
        <f>Sectors_I!R18</f>
        <v>285873750.45666701</v>
      </c>
      <c r="S18" s="157">
        <f>Sectors_I!S18</f>
        <v>550749522.82224405</v>
      </c>
      <c r="T18" s="157">
        <f>Sectors_I!T18</f>
        <v>9780970.874993559</v>
      </c>
      <c r="U18" s="157">
        <f>Sectors_I!U18</f>
        <v>65473186.717799999</v>
      </c>
      <c r="V18" s="157">
        <f>Sectors_I!V18</f>
        <v>75254157.592793554</v>
      </c>
      <c r="W18" s="157">
        <f>Sectors_I!W18</f>
        <v>4622403.0335196601</v>
      </c>
      <c r="X18" s="157">
        <f>Sectors_I!X18</f>
        <v>1336051.6745</v>
      </c>
      <c r="Y18" s="157">
        <f>Sectors_I!Y18</f>
        <v>5958454.7080196599</v>
      </c>
      <c r="Z18" s="157">
        <f>Sectors_I!Z18</f>
        <v>901087.66410000005</v>
      </c>
      <c r="AA18" s="157">
        <f>Sectors_I!AA18</f>
        <v>74214.820000000007</v>
      </c>
      <c r="AB18" s="157">
        <f>Sectors_I!AB18</f>
        <v>975302.4841</v>
      </c>
    </row>
    <row r="19" spans="1:28" x14ac:dyDescent="0.2">
      <c r="A19" s="99" t="s">
        <v>116</v>
      </c>
      <c r="B19" s="153">
        <f>Sectors_I!B19</f>
        <v>983432343.29511428</v>
      </c>
      <c r="C19" s="153">
        <f>Sectors_I!C19</f>
        <v>1122554537.9867468</v>
      </c>
      <c r="D19" s="153">
        <f>Sectors_I!D19</f>
        <v>2105986881.2818611</v>
      </c>
      <c r="E19" s="154">
        <f>Sectors_I!E19</f>
        <v>25013676.737532578</v>
      </c>
      <c r="F19" s="154">
        <f>Sectors_I!F19</f>
        <v>25029286.864368934</v>
      </c>
      <c r="G19" s="154">
        <f>Sectors_I!G19</f>
        <v>50042963.601901516</v>
      </c>
      <c r="H19" s="106">
        <f>Sectors_I!H19</f>
        <v>0.13922699999999999</v>
      </c>
      <c r="I19" s="102">
        <f>Sectors_I!I19</f>
        <v>8.2372450895170965E-2</v>
      </c>
      <c r="J19" s="106">
        <f>Sectors_I!J19</f>
        <v>0.108671</v>
      </c>
      <c r="K19" s="103">
        <f>Sectors_I!K19</f>
        <v>63.1051</v>
      </c>
      <c r="L19" s="103">
        <f>Sectors_I!L19</f>
        <v>70.806939126270208</v>
      </c>
      <c r="M19" s="103">
        <f>Sectors_I!M19</f>
        <v>67.083200000000005</v>
      </c>
      <c r="N19" s="157">
        <f>Sectors_I!N19</f>
        <v>29104079.611024067</v>
      </c>
      <c r="O19" s="157">
        <f>Sectors_I!O19</f>
        <v>56440323.435655698</v>
      </c>
      <c r="P19" s="157">
        <f>Sectors_I!P19</f>
        <v>85544403.046679765</v>
      </c>
      <c r="Q19" s="157">
        <f>Sectors_I!Q19</f>
        <v>899034056.70980215</v>
      </c>
      <c r="R19" s="157">
        <f>Sectors_I!R19</f>
        <v>975684789.56846845</v>
      </c>
      <c r="S19" s="157">
        <f>Sectors_I!S19</f>
        <v>1874718846.2782707</v>
      </c>
      <c r="T19" s="157">
        <f>Sectors_I!T19</f>
        <v>42939210.757381514</v>
      </c>
      <c r="U19" s="157">
        <f>Sectors_I!U19</f>
        <v>74271065.203282654</v>
      </c>
      <c r="V19" s="157">
        <f>Sectors_I!V19</f>
        <v>117210275.96066417</v>
      </c>
      <c r="W19" s="157">
        <f>Sectors_I!W19</f>
        <v>40927394.754530489</v>
      </c>
      <c r="X19" s="157">
        <f>Sectors_I!X19</f>
        <v>69820189.272295699</v>
      </c>
      <c r="Y19" s="157">
        <f>Sectors_I!Y19</f>
        <v>110747584.02682619</v>
      </c>
      <c r="Z19" s="157">
        <f>Sectors_I!Z19</f>
        <v>531681.07339999999</v>
      </c>
      <c r="AA19" s="157">
        <f>Sectors_I!AA19</f>
        <v>2778493.9427</v>
      </c>
      <c r="AB19" s="157">
        <f>Sectors_I!AB19</f>
        <v>3310175.0161000001</v>
      </c>
    </row>
    <row r="20" spans="1:28" x14ac:dyDescent="0.2">
      <c r="A20" s="99" t="s">
        <v>117</v>
      </c>
      <c r="B20" s="153">
        <f>Sectors_I!B20</f>
        <v>382696532.54278862</v>
      </c>
      <c r="C20" s="153">
        <f>Sectors_I!C20</f>
        <v>550465199.01287329</v>
      </c>
      <c r="D20" s="153">
        <f>Sectors_I!D20</f>
        <v>933161731.55566192</v>
      </c>
      <c r="E20" s="154">
        <f>Sectors_I!E20</f>
        <v>8606653.4838354904</v>
      </c>
      <c r="F20" s="154">
        <f>Sectors_I!F20</f>
        <v>11345172.899859872</v>
      </c>
      <c r="G20" s="154">
        <f>Sectors_I!G20</f>
        <v>19951826.383695364</v>
      </c>
      <c r="H20" s="106">
        <f>Sectors_I!H20</f>
        <v>0.13248499999999999</v>
      </c>
      <c r="I20" s="102">
        <f>Sectors_I!I20</f>
        <v>8.6133592129874509E-2</v>
      </c>
      <c r="J20" s="106">
        <f>Sectors_I!J20</f>
        <v>0.104975</v>
      </c>
      <c r="K20" s="103">
        <f>Sectors_I!K20</f>
        <v>78.612700000000004</v>
      </c>
      <c r="L20" s="103">
        <f>Sectors_I!L20</f>
        <v>58.286434827028543</v>
      </c>
      <c r="M20" s="103">
        <f>Sectors_I!M20</f>
        <v>66.549400000000006</v>
      </c>
      <c r="N20" s="157">
        <f>Sectors_I!N20</f>
        <v>9207763.7133997399</v>
      </c>
      <c r="O20" s="157">
        <f>Sectors_I!O20</f>
        <v>6355301.455279001</v>
      </c>
      <c r="P20" s="157">
        <f>Sectors_I!P20</f>
        <v>15563065.168678742</v>
      </c>
      <c r="Q20" s="157">
        <f>Sectors_I!Q20</f>
        <v>347806627.18874234</v>
      </c>
      <c r="R20" s="157">
        <f>Sectors_I!R20</f>
        <v>483885418.14952254</v>
      </c>
      <c r="S20" s="157">
        <f>Sectors_I!S20</f>
        <v>831692045.33826494</v>
      </c>
      <c r="T20" s="157">
        <f>Sectors_I!T20</f>
        <v>18689927.236146539</v>
      </c>
      <c r="U20" s="157">
        <f>Sectors_I!U20</f>
        <v>54682878.293971747</v>
      </c>
      <c r="V20" s="157">
        <f>Sectors_I!V20</f>
        <v>73372805.530118287</v>
      </c>
      <c r="W20" s="157">
        <f>Sectors_I!W20</f>
        <v>16199930.617899742</v>
      </c>
      <c r="X20" s="157">
        <f>Sectors_I!X20</f>
        <v>11896902.569379</v>
      </c>
      <c r="Y20" s="157">
        <f>Sectors_I!Y20</f>
        <v>28096833.18727874</v>
      </c>
      <c r="Z20" s="157">
        <f>Sectors_I!Z20</f>
        <v>47.5</v>
      </c>
      <c r="AA20" s="157">
        <f>Sectors_I!AA20</f>
        <v>0</v>
      </c>
      <c r="AB20" s="157">
        <f>Sectors_I!AB20</f>
        <v>47.5</v>
      </c>
    </row>
    <row r="21" spans="1:28" x14ac:dyDescent="0.2">
      <c r="A21" s="99" t="s">
        <v>118</v>
      </c>
      <c r="B21" s="153">
        <f>Sectors_I!B21</f>
        <v>812231001.62427223</v>
      </c>
      <c r="C21" s="153">
        <f>Sectors_I!C21</f>
        <v>2043673802.5536673</v>
      </c>
      <c r="D21" s="153">
        <f>Sectors_I!D21</f>
        <v>2855904804.1779394</v>
      </c>
      <c r="E21" s="154">
        <f>Sectors_I!E21</f>
        <v>23498858.008750595</v>
      </c>
      <c r="F21" s="154">
        <f>Sectors_I!F21</f>
        <v>27974706.561089039</v>
      </c>
      <c r="G21" s="154">
        <f>Sectors_I!G21</f>
        <v>51473564.569839634</v>
      </c>
      <c r="H21" s="106">
        <f>Sectors_I!H21</f>
        <v>0.13376099999999999</v>
      </c>
      <c r="I21" s="102">
        <f>Sectors_I!I21</f>
        <v>8.588987690364798E-2</v>
      </c>
      <c r="J21" s="106">
        <f>Sectors_I!J21</f>
        <v>9.9018400000000006E-2</v>
      </c>
      <c r="K21" s="103">
        <f>Sectors_I!K21</f>
        <v>106.791</v>
      </c>
      <c r="L21" s="103">
        <f>Sectors_I!L21</f>
        <v>119.35745196937503</v>
      </c>
      <c r="M21" s="103">
        <f>Sectors_I!M21</f>
        <v>115.864</v>
      </c>
      <c r="N21" s="157">
        <f>Sectors_I!N21</f>
        <v>27218714.176200002</v>
      </c>
      <c r="O21" s="157">
        <f>Sectors_I!O21</f>
        <v>107822591.79817601</v>
      </c>
      <c r="P21" s="157">
        <f>Sectors_I!P21</f>
        <v>135041305.97437602</v>
      </c>
      <c r="Q21" s="157">
        <f>Sectors_I!Q21</f>
        <v>676051738.84407222</v>
      </c>
      <c r="R21" s="157">
        <f>Sectors_I!R21</f>
        <v>1570380343.9963934</v>
      </c>
      <c r="S21" s="157">
        <f>Sectors_I!S21</f>
        <v>2246432082.8404655</v>
      </c>
      <c r="T21" s="157">
        <f>Sectors_I!T21</f>
        <v>81891147.321999997</v>
      </c>
      <c r="U21" s="157">
        <f>Sectors_I!U21</f>
        <v>295088570.02748001</v>
      </c>
      <c r="V21" s="157">
        <f>Sectors_I!V21</f>
        <v>376979717.34948003</v>
      </c>
      <c r="W21" s="157">
        <f>Sectors_I!W21</f>
        <v>46817122.5418</v>
      </c>
      <c r="X21" s="157">
        <f>Sectors_I!X21</f>
        <v>168879635.484368</v>
      </c>
      <c r="Y21" s="157">
        <f>Sectors_I!Y21</f>
        <v>215696758.02616799</v>
      </c>
      <c r="Z21" s="157">
        <f>Sectors_I!Z21</f>
        <v>7470992.9164000005</v>
      </c>
      <c r="AA21" s="157">
        <f>Sectors_I!AA21</f>
        <v>9325253.0454259999</v>
      </c>
      <c r="AB21" s="157">
        <f>Sectors_I!AB21</f>
        <v>16796245.961826</v>
      </c>
    </row>
    <row r="22" spans="1:28" x14ac:dyDescent="0.2">
      <c r="A22" s="99" t="s">
        <v>119</v>
      </c>
      <c r="B22" s="153">
        <f>Sectors_I!B22</f>
        <v>402083417.15101004</v>
      </c>
      <c r="C22" s="153">
        <f>Sectors_I!C22</f>
        <v>546148397.45935798</v>
      </c>
      <c r="D22" s="153">
        <f>Sectors_I!D22</f>
        <v>948231814.61036801</v>
      </c>
      <c r="E22" s="154">
        <f>Sectors_I!E22</f>
        <v>5236813.2163909404</v>
      </c>
      <c r="F22" s="154">
        <f>Sectors_I!F22</f>
        <v>8333139.4925964288</v>
      </c>
      <c r="G22" s="154">
        <f>Sectors_I!G22</f>
        <v>13569952.70898737</v>
      </c>
      <c r="H22" s="106">
        <f>Sectors_I!H22</f>
        <v>0.13092400000000001</v>
      </c>
      <c r="I22" s="102">
        <f>Sectors_I!I22</f>
        <v>7.990071870711038E-2</v>
      </c>
      <c r="J22" s="106">
        <f>Sectors_I!J22</f>
        <v>0.101247</v>
      </c>
      <c r="K22" s="103">
        <f>Sectors_I!K22</f>
        <v>85.720399999999998</v>
      </c>
      <c r="L22" s="103">
        <f>Sectors_I!L22</f>
        <v>109.21396854617998</v>
      </c>
      <c r="M22" s="103">
        <f>Sectors_I!M22</f>
        <v>99.151200000000003</v>
      </c>
      <c r="N22" s="157">
        <f>Sectors_I!N22</f>
        <v>11522345.295200001</v>
      </c>
      <c r="O22" s="157">
        <f>Sectors_I!O22</f>
        <v>34609685.384192996</v>
      </c>
      <c r="P22" s="157">
        <f>Sectors_I!P22</f>
        <v>46132030.679392993</v>
      </c>
      <c r="Q22" s="157">
        <f>Sectors_I!Q22</f>
        <v>354009604.94017214</v>
      </c>
      <c r="R22" s="157">
        <f>Sectors_I!R22</f>
        <v>462739237.99427497</v>
      </c>
      <c r="S22" s="157">
        <f>Sectors_I!S22</f>
        <v>816748842.93444717</v>
      </c>
      <c r="T22" s="157">
        <f>Sectors_I!T22</f>
        <v>32720095.450590748</v>
      </c>
      <c r="U22" s="157">
        <f>Sectors_I!U22</f>
        <v>43156602.523149997</v>
      </c>
      <c r="V22" s="157">
        <f>Sectors_I!V22</f>
        <v>75876697.973740742</v>
      </c>
      <c r="W22" s="157">
        <f>Sectors_I!W22</f>
        <v>15056451.782047151</v>
      </c>
      <c r="X22" s="157">
        <f>Sectors_I!X22</f>
        <v>38094744.224233001</v>
      </c>
      <c r="Y22" s="157">
        <f>Sectors_I!Y22</f>
        <v>53151196.006280154</v>
      </c>
      <c r="Z22" s="157">
        <f>Sectors_I!Z22</f>
        <v>297264.97820000001</v>
      </c>
      <c r="AA22" s="157">
        <f>Sectors_I!AA22</f>
        <v>2157812.7176999999</v>
      </c>
      <c r="AB22" s="157">
        <f>Sectors_I!AB22</f>
        <v>2455077.6958999997</v>
      </c>
    </row>
    <row r="23" spans="1:28" x14ac:dyDescent="0.2">
      <c r="A23" s="99" t="s">
        <v>120</v>
      </c>
      <c r="B23" s="153">
        <f>Sectors_I!B23</f>
        <v>118907718.52409329</v>
      </c>
      <c r="C23" s="153">
        <f>Sectors_I!C23</f>
        <v>650903597.69230735</v>
      </c>
      <c r="D23" s="153">
        <f>Sectors_I!D23</f>
        <v>769811316.21640062</v>
      </c>
      <c r="E23" s="154">
        <f>Sectors_I!E23</f>
        <v>11557925.014424311</v>
      </c>
      <c r="F23" s="154">
        <f>Sectors_I!F23</f>
        <v>17566972.986783117</v>
      </c>
      <c r="G23" s="154">
        <f>Sectors_I!G23</f>
        <v>29124898.001207426</v>
      </c>
      <c r="H23" s="106">
        <f>Sectors_I!H23</f>
        <v>0.13131499999999999</v>
      </c>
      <c r="I23" s="102">
        <f>Sectors_I!I23</f>
        <v>9.7697344156904745E-2</v>
      </c>
      <c r="J23" s="106">
        <f>Sectors_I!J23</f>
        <v>0.10288799999999999</v>
      </c>
      <c r="K23" s="103">
        <f>Sectors_I!K23</f>
        <v>61.2515</v>
      </c>
      <c r="L23" s="103">
        <f>Sectors_I!L23</f>
        <v>72.513368379116343</v>
      </c>
      <c r="M23" s="103">
        <f>Sectors_I!M23</f>
        <v>70.7654</v>
      </c>
      <c r="N23" s="157">
        <f>Sectors_I!N23</f>
        <v>8046195.9872000003</v>
      </c>
      <c r="O23" s="157">
        <f>Sectors_I!O23</f>
        <v>60444162.832699999</v>
      </c>
      <c r="P23" s="157">
        <f>Sectors_I!P23</f>
        <v>68490358.819900006</v>
      </c>
      <c r="Q23" s="157">
        <f>Sectors_I!Q23</f>
        <v>63374486.556141831</v>
      </c>
      <c r="R23" s="157">
        <f>Sectors_I!R23</f>
        <v>333601763.01138628</v>
      </c>
      <c r="S23" s="157">
        <f>Sectors_I!S23</f>
        <v>396976249.56752801</v>
      </c>
      <c r="T23" s="157">
        <f>Sectors_I!T23</f>
        <v>42467571.995651454</v>
      </c>
      <c r="U23" s="157">
        <f>Sectors_I!U23</f>
        <v>210574379.7263211</v>
      </c>
      <c r="V23" s="157">
        <f>Sectors_I!V23</f>
        <v>253041951.72197255</v>
      </c>
      <c r="W23" s="157">
        <f>Sectors_I!W23</f>
        <v>13047392.362299999</v>
      </c>
      <c r="X23" s="157">
        <f>Sectors_I!X23</f>
        <v>106727454.95460001</v>
      </c>
      <c r="Y23" s="157">
        <f>Sectors_I!Y23</f>
        <v>119774847.3169</v>
      </c>
      <c r="Z23" s="157">
        <f>Sectors_I!Z23</f>
        <v>18267.61</v>
      </c>
      <c r="AA23" s="157">
        <f>Sectors_I!AA23</f>
        <v>0</v>
      </c>
      <c r="AB23" s="157">
        <f>Sectors_I!AB23</f>
        <v>18267.61</v>
      </c>
    </row>
    <row r="24" spans="1:28" x14ac:dyDescent="0.2">
      <c r="A24" s="99" t="s">
        <v>213</v>
      </c>
      <c r="B24" s="153">
        <f>Sectors_I!B24</f>
        <v>158417486.50136441</v>
      </c>
      <c r="C24" s="153">
        <f>Sectors_I!C24</f>
        <v>722734744.68672216</v>
      </c>
      <c r="D24" s="153">
        <f>Sectors_I!D24</f>
        <v>881152231.18808651</v>
      </c>
      <c r="E24" s="154">
        <f>Sectors_I!E24</f>
        <v>4713451.0097279502</v>
      </c>
      <c r="F24" s="154">
        <f>Sectors_I!F24</f>
        <v>1609384.5519854201</v>
      </c>
      <c r="G24" s="154">
        <f>Sectors_I!G24</f>
        <v>6322835.5617133705</v>
      </c>
      <c r="H24" s="106">
        <f>Sectors_I!H24</f>
        <v>0.14418500000000001</v>
      </c>
      <c r="I24" s="102">
        <f>Sectors_I!I24</f>
        <v>9.211001355706977E-2</v>
      </c>
      <c r="J24" s="106">
        <f>Sectors_I!J24</f>
        <v>0.101627</v>
      </c>
      <c r="K24" s="103">
        <f>Sectors_I!K24</f>
        <v>57.762</v>
      </c>
      <c r="L24" s="103">
        <f>Sectors_I!L24</f>
        <v>50.435642393920112</v>
      </c>
      <c r="M24" s="103">
        <f>Sectors_I!M24</f>
        <v>51.7761</v>
      </c>
      <c r="N24" s="157">
        <f>Sectors_I!N24</f>
        <v>6642401.7102999995</v>
      </c>
      <c r="O24" s="157">
        <f>Sectors_I!O24</f>
        <v>7698150.5409999993</v>
      </c>
      <c r="P24" s="157">
        <f>Sectors_I!P24</f>
        <v>14340552.2513</v>
      </c>
      <c r="Q24" s="157">
        <f>Sectors_I!Q24</f>
        <v>147931518.0190644</v>
      </c>
      <c r="R24" s="157">
        <f>Sectors_I!R24</f>
        <v>718597486.97492206</v>
      </c>
      <c r="S24" s="157">
        <f>Sectors_I!S24</f>
        <v>866529004.99398649</v>
      </c>
      <c r="T24" s="157">
        <f>Sectors_I!T24</f>
        <v>307501.2366</v>
      </c>
      <c r="U24" s="157">
        <f>Sectors_I!U24</f>
        <v>829721.72950000002</v>
      </c>
      <c r="V24" s="157">
        <f>Sectors_I!V24</f>
        <v>1137222.9661000001</v>
      </c>
      <c r="W24" s="157">
        <f>Sectors_I!W24</f>
        <v>10167659.2437</v>
      </c>
      <c r="X24" s="157">
        <f>Sectors_I!X24</f>
        <v>3250247.8901999998</v>
      </c>
      <c r="Y24" s="157">
        <f>Sectors_I!Y24</f>
        <v>13417907.1339</v>
      </c>
      <c r="Z24" s="157">
        <f>Sectors_I!Z24</f>
        <v>10808.002</v>
      </c>
      <c r="AA24" s="157">
        <f>Sectors_I!AA24</f>
        <v>57288.092100000002</v>
      </c>
      <c r="AB24" s="157">
        <f>Sectors_I!AB24</f>
        <v>68096.094100000002</v>
      </c>
    </row>
    <row r="25" spans="1:28" x14ac:dyDescent="0.2">
      <c r="A25" s="99" t="s">
        <v>121</v>
      </c>
      <c r="B25" s="153">
        <f>Sectors_I!B25</f>
        <v>1127125076.1490386</v>
      </c>
      <c r="C25" s="153">
        <f>Sectors_I!C25</f>
        <v>1974100857.7167645</v>
      </c>
      <c r="D25" s="153">
        <f>Sectors_I!D25</f>
        <v>3101225933.8658028</v>
      </c>
      <c r="E25" s="154">
        <f>Sectors_I!E25</f>
        <v>2796508.7378036296</v>
      </c>
      <c r="F25" s="154">
        <f>Sectors_I!F25</f>
        <v>5999614.8071026197</v>
      </c>
      <c r="G25" s="154">
        <f>Sectors_I!G25</f>
        <v>8796123.5449062493</v>
      </c>
      <c r="H25" s="106">
        <f>Sectors_I!H25</f>
        <v>0.121722</v>
      </c>
      <c r="I25" s="102">
        <f>Sectors_I!I25</f>
        <v>8.8749430457415707E-2</v>
      </c>
      <c r="J25" s="106">
        <f>Sectors_I!J25</f>
        <v>0.10080699999999999</v>
      </c>
      <c r="K25" s="103">
        <f>Sectors_I!K25</f>
        <v>37.882800000000003</v>
      </c>
      <c r="L25" s="103">
        <f>Sectors_I!L25</f>
        <v>151.72176124872041</v>
      </c>
      <c r="M25" s="103">
        <f>Sectors_I!M25</f>
        <v>109.986</v>
      </c>
      <c r="N25" s="157">
        <f>Sectors_I!N25</f>
        <v>36.590000000000003</v>
      </c>
      <c r="O25" s="157">
        <f>Sectors_I!O25</f>
        <v>211863.13380000001</v>
      </c>
      <c r="P25" s="157">
        <f>Sectors_I!P25</f>
        <v>211899.72380000001</v>
      </c>
      <c r="Q25" s="157">
        <f>Sectors_I!Q25</f>
        <v>1126316988.2935386</v>
      </c>
      <c r="R25" s="157">
        <f>Sectors_I!R25</f>
        <v>1929978152.0102644</v>
      </c>
      <c r="S25" s="157">
        <f>Sectors_I!S25</f>
        <v>3056295140.303803</v>
      </c>
      <c r="T25" s="157">
        <f>Sectors_I!T25</f>
        <v>697347.20000000007</v>
      </c>
      <c r="U25" s="157">
        <f>Sectors_I!U25</f>
        <v>43910842.572700001</v>
      </c>
      <c r="V25" s="157">
        <f>Sectors_I!V25</f>
        <v>44608189.772700004</v>
      </c>
      <c r="W25" s="157">
        <f>Sectors_I!W25</f>
        <v>110740.65549999999</v>
      </c>
      <c r="X25" s="157">
        <f>Sectors_I!X25</f>
        <v>211863.13380000001</v>
      </c>
      <c r="Y25" s="157">
        <f>Sectors_I!Y25</f>
        <v>322603.7893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2">
      <c r="A26" s="99" t="s">
        <v>122</v>
      </c>
      <c r="B26" s="153">
        <f>Sectors_I!B26</f>
        <v>47417672.093837924</v>
      </c>
      <c r="C26" s="153">
        <f>Sectors_I!C26</f>
        <v>267404334.63743699</v>
      </c>
      <c r="D26" s="153">
        <f>Sectors_I!D26</f>
        <v>314822006.7312749</v>
      </c>
      <c r="E26" s="154">
        <f>Sectors_I!E26</f>
        <v>623141.41320935998</v>
      </c>
      <c r="F26" s="154">
        <f>Sectors_I!F26</f>
        <v>946711.57018961001</v>
      </c>
      <c r="G26" s="154">
        <f>Sectors_I!G26</f>
        <v>1569852.98339897</v>
      </c>
      <c r="H26" s="106">
        <f>Sectors_I!H26</f>
        <v>0.141823</v>
      </c>
      <c r="I26" s="102">
        <f>Sectors_I!I26</f>
        <v>9.6859912612384233E-2</v>
      </c>
      <c r="J26" s="106">
        <f>Sectors_I!J26</f>
        <v>0.103516</v>
      </c>
      <c r="K26" s="103">
        <f>Sectors_I!K26</f>
        <v>54.783700000000003</v>
      </c>
      <c r="L26" s="103">
        <f>Sectors_I!L26</f>
        <v>27.928351226539846</v>
      </c>
      <c r="M26" s="103">
        <f>Sectors_I!M26</f>
        <v>31.9129</v>
      </c>
      <c r="N26" s="157">
        <f>Sectors_I!N26</f>
        <v>387393.81349999999</v>
      </c>
      <c r="O26" s="157">
        <f>Sectors_I!O26</f>
        <v>525416.78330000001</v>
      </c>
      <c r="P26" s="157">
        <f>Sectors_I!P26</f>
        <v>912810.59679999994</v>
      </c>
      <c r="Q26" s="157">
        <f>Sectors_I!Q26</f>
        <v>44874234.882937923</v>
      </c>
      <c r="R26" s="157">
        <f>Sectors_I!R26</f>
        <v>266362268.57823697</v>
      </c>
      <c r="S26" s="157">
        <f>Sectors_I!S26</f>
        <v>311236503.46117491</v>
      </c>
      <c r="T26" s="157">
        <f>Sectors_I!T26</f>
        <v>1876030.4021999999</v>
      </c>
      <c r="U26" s="157">
        <f>Sectors_I!U26</f>
        <v>516427.73200000002</v>
      </c>
      <c r="V26" s="157">
        <f>Sectors_I!V26</f>
        <v>2392458.1341999997</v>
      </c>
      <c r="W26" s="157">
        <f>Sectors_I!W26</f>
        <v>667406.80870000005</v>
      </c>
      <c r="X26" s="157">
        <f>Sectors_I!X26</f>
        <v>166854.8106</v>
      </c>
      <c r="Y26" s="157">
        <f>Sectors_I!Y26</f>
        <v>834261.61930000002</v>
      </c>
      <c r="Z26" s="157">
        <f>Sectors_I!Z26</f>
        <v>0</v>
      </c>
      <c r="AA26" s="157">
        <f>Sectors_I!AA26</f>
        <v>358783.51659999997</v>
      </c>
      <c r="AB26" s="157">
        <f>Sectors_I!AB26</f>
        <v>358783.51659999997</v>
      </c>
    </row>
    <row r="27" spans="1:28" x14ac:dyDescent="0.2">
      <c r="A27" s="99" t="s">
        <v>123</v>
      </c>
      <c r="B27" s="153">
        <f>Sectors_I!B27</f>
        <v>499190506.07904738</v>
      </c>
      <c r="C27" s="153">
        <f>Sectors_I!C27</f>
        <v>573419624.64855886</v>
      </c>
      <c r="D27" s="153">
        <f>Sectors_I!D27</f>
        <v>1072610130.7276063</v>
      </c>
      <c r="E27" s="154">
        <f>Sectors_I!E27</f>
        <v>8456196.5951633304</v>
      </c>
      <c r="F27" s="154">
        <f>Sectors_I!F27</f>
        <v>9173968.2590593509</v>
      </c>
      <c r="G27" s="154">
        <f>Sectors_I!G27</f>
        <v>17630164.854222681</v>
      </c>
      <c r="H27" s="106">
        <f>Sectors_I!H27</f>
        <v>0.12845000000000001</v>
      </c>
      <c r="I27" s="102">
        <f>Sectors_I!I27</f>
        <v>7.897328550349389E-2</v>
      </c>
      <c r="J27" s="106">
        <f>Sectors_I!J27</f>
        <v>0.101641</v>
      </c>
      <c r="K27" s="103">
        <f>Sectors_I!K27</f>
        <v>95.7714</v>
      </c>
      <c r="L27" s="103">
        <f>Sectors_I!L27</f>
        <v>109.06274727195289</v>
      </c>
      <c r="M27" s="103">
        <f>Sectors_I!M27</f>
        <v>102.91800000000001</v>
      </c>
      <c r="N27" s="157">
        <f>Sectors_I!N27</f>
        <v>8633322.93213352</v>
      </c>
      <c r="O27" s="157">
        <f>Sectors_I!O27</f>
        <v>25747093.928616002</v>
      </c>
      <c r="P27" s="157">
        <f>Sectors_I!P27</f>
        <v>34380416.86074952</v>
      </c>
      <c r="Q27" s="157">
        <f>Sectors_I!Q27</f>
        <v>424720992.60891384</v>
      </c>
      <c r="R27" s="157">
        <f>Sectors_I!R27</f>
        <v>500252957.51315314</v>
      </c>
      <c r="S27" s="157">
        <f>Sectors_I!S27</f>
        <v>924973950.12206709</v>
      </c>
      <c r="T27" s="157">
        <f>Sectors_I!T27</f>
        <v>20950868.468500003</v>
      </c>
      <c r="U27" s="157">
        <f>Sectors_I!U27</f>
        <v>33183508.760389678</v>
      </c>
      <c r="V27" s="157">
        <f>Sectors_I!V27</f>
        <v>54134377.228889681</v>
      </c>
      <c r="W27" s="157">
        <f>Sectors_I!W27</f>
        <v>52765333.55943352</v>
      </c>
      <c r="X27" s="157">
        <f>Sectors_I!X27</f>
        <v>35188284.343715996</v>
      </c>
      <c r="Y27" s="157">
        <f>Sectors_I!Y27</f>
        <v>87953617.903149515</v>
      </c>
      <c r="Z27" s="157">
        <f>Sectors_I!Z27</f>
        <v>753311.44219999993</v>
      </c>
      <c r="AA27" s="157">
        <f>Sectors_I!AA27</f>
        <v>4794874.0312999999</v>
      </c>
      <c r="AB27" s="157">
        <f>Sectors_I!AB27</f>
        <v>5548185.4735000003</v>
      </c>
    </row>
    <row r="28" spans="1:28" x14ac:dyDescent="0.2">
      <c r="A28" s="99" t="s">
        <v>124</v>
      </c>
      <c r="B28" s="153">
        <f>Sectors_I!B28</f>
        <v>144881991.45729229</v>
      </c>
      <c r="C28" s="153">
        <f>Sectors_I!C28</f>
        <v>130555502.38989902</v>
      </c>
      <c r="D28" s="153">
        <f>Sectors_I!D28</f>
        <v>275437493.84719133</v>
      </c>
      <c r="E28" s="154">
        <f>Sectors_I!E28</f>
        <v>4803087.4065246684</v>
      </c>
      <c r="F28" s="154">
        <f>Sectors_I!F28</f>
        <v>4727979.5824665995</v>
      </c>
      <c r="G28" s="154">
        <f>Sectors_I!G28</f>
        <v>9531066.988991268</v>
      </c>
      <c r="H28" s="106">
        <f>Sectors_I!H28</f>
        <v>0.13206100000000001</v>
      </c>
      <c r="I28" s="102">
        <f>Sectors_I!I28</f>
        <v>8.0051689923046218E-2</v>
      </c>
      <c r="J28" s="106">
        <f>Sectors_I!J28</f>
        <v>0.107268</v>
      </c>
      <c r="K28" s="103">
        <f>Sectors_I!K28</f>
        <v>54.5518</v>
      </c>
      <c r="L28" s="103">
        <f>Sectors_I!L28</f>
        <v>48.973380296320769</v>
      </c>
      <c r="M28" s="103">
        <f>Sectors_I!M28</f>
        <v>51.900700000000001</v>
      </c>
      <c r="N28" s="157">
        <f>Sectors_I!N28</f>
        <v>6094560.9721000008</v>
      </c>
      <c r="O28" s="157">
        <f>Sectors_I!O28</f>
        <v>6725387.1436000001</v>
      </c>
      <c r="P28" s="157">
        <f>Sectors_I!P28</f>
        <v>12819948.115700001</v>
      </c>
      <c r="Q28" s="157">
        <f>Sectors_I!Q28</f>
        <v>135166044.32549229</v>
      </c>
      <c r="R28" s="157">
        <f>Sectors_I!R28</f>
        <v>123123413.23229901</v>
      </c>
      <c r="S28" s="157">
        <f>Sectors_I!S28</f>
        <v>258289457.55779132</v>
      </c>
      <c r="T28" s="157">
        <f>Sectors_I!T28</f>
        <v>3010096.6974999998</v>
      </c>
      <c r="U28" s="157">
        <f>Sectors_I!U28</f>
        <v>688565.98600000003</v>
      </c>
      <c r="V28" s="157">
        <f>Sectors_I!V28</f>
        <v>3698662.6834999998</v>
      </c>
      <c r="W28" s="157">
        <f>Sectors_I!W28</f>
        <v>6473098.2778000003</v>
      </c>
      <c r="X28" s="157">
        <f>Sectors_I!X28</f>
        <v>6743523.1715999991</v>
      </c>
      <c r="Y28" s="157">
        <f>Sectors_I!Y28</f>
        <v>13216621.4494</v>
      </c>
      <c r="Z28" s="157">
        <f>Sectors_I!Z28</f>
        <v>232752.15650000001</v>
      </c>
      <c r="AA28" s="157">
        <f>Sectors_I!AA28</f>
        <v>0</v>
      </c>
      <c r="AB28" s="157">
        <f>Sectors_I!AB28</f>
        <v>232752.15650000001</v>
      </c>
    </row>
    <row r="29" spans="1:28" x14ac:dyDescent="0.2">
      <c r="A29" s="99" t="s">
        <v>125</v>
      </c>
      <c r="B29" s="153">
        <f>Sectors_I!B29</f>
        <v>78150971.61191754</v>
      </c>
      <c r="C29" s="153">
        <f>Sectors_I!C29</f>
        <v>197071828.70734817</v>
      </c>
      <c r="D29" s="153">
        <f>Sectors_I!D29</f>
        <v>275222800.31926572</v>
      </c>
      <c r="E29" s="154">
        <f>Sectors_I!E29</f>
        <v>114844.37297554</v>
      </c>
      <c r="F29" s="154">
        <f>Sectors_I!F29</f>
        <v>284961.03857343999</v>
      </c>
      <c r="G29" s="154">
        <f>Sectors_I!G29</f>
        <v>399805.41154897999</v>
      </c>
      <c r="H29" s="106">
        <f>Sectors_I!H29</f>
        <v>0.11902</v>
      </c>
      <c r="I29" s="102">
        <f>Sectors_I!I29</f>
        <v>9.0059633401593633E-2</v>
      </c>
      <c r="J29" s="106">
        <f>Sectors_I!J29</f>
        <v>9.7525399999999998E-2</v>
      </c>
      <c r="K29" s="103">
        <f>Sectors_I!K29</f>
        <v>79.464200000000005</v>
      </c>
      <c r="L29" s="103">
        <f>Sectors_I!L29</f>
        <v>63.211401923102272</v>
      </c>
      <c r="M29" s="103">
        <f>Sectors_I!M29</f>
        <v>67.409099999999995</v>
      </c>
      <c r="N29" s="157">
        <f>Sectors_I!N29</f>
        <v>0</v>
      </c>
      <c r="O29" s="157">
        <f>Sectors_I!O29</f>
        <v>419069.27250000002</v>
      </c>
      <c r="P29" s="157">
        <f>Sectors_I!P29</f>
        <v>419069.27250000002</v>
      </c>
      <c r="Q29" s="157">
        <f>Sectors_I!Q29</f>
        <v>75288066.928959206</v>
      </c>
      <c r="R29" s="157">
        <f>Sectors_I!R29</f>
        <v>182484161.83814815</v>
      </c>
      <c r="S29" s="157">
        <f>Sectors_I!S29</f>
        <v>257772228.7671074</v>
      </c>
      <c r="T29" s="157">
        <f>Sectors_I!T29</f>
        <v>176252.5404</v>
      </c>
      <c r="U29" s="157">
        <f>Sectors_I!U29</f>
        <v>14168597.490900001</v>
      </c>
      <c r="V29" s="157">
        <f>Sectors_I!V29</f>
        <v>14344850.031300001</v>
      </c>
      <c r="W29" s="157">
        <f>Sectors_I!W29</f>
        <v>2686652.1425583297</v>
      </c>
      <c r="X29" s="157">
        <f>Sectors_I!X29</f>
        <v>419069.37830000004</v>
      </c>
      <c r="Y29" s="157">
        <f>Sectors_I!Y29</f>
        <v>3105721.5208583297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2">
      <c r="A30" s="99" t="s">
        <v>126</v>
      </c>
      <c r="B30" s="153">
        <f>Sectors_I!B30</f>
        <v>1902733657.4971948</v>
      </c>
      <c r="C30" s="153">
        <f>Sectors_I!C30</f>
        <v>2632186842.6020179</v>
      </c>
      <c r="D30" s="153">
        <f>Sectors_I!D30</f>
        <v>4534920500.0992126</v>
      </c>
      <c r="E30" s="154">
        <f>Sectors_I!E30</f>
        <v>35473015.153397277</v>
      </c>
      <c r="F30" s="154">
        <f>Sectors_I!F30</f>
        <v>20292183.43385442</v>
      </c>
      <c r="G30" s="154">
        <f>Sectors_I!G30</f>
        <v>55765198.587251693</v>
      </c>
      <c r="H30" s="106">
        <f>Sectors_I!H30</f>
        <v>0.14352100000000001</v>
      </c>
      <c r="I30" s="102">
        <f>Sectors_I!I30</f>
        <v>8.8910518504091055E-2</v>
      </c>
      <c r="J30" s="106">
        <f>Sectors_I!J30</f>
        <v>0.10970100000000001</v>
      </c>
      <c r="K30" s="103">
        <f>Sectors_I!K30</f>
        <v>73.329899999999995</v>
      </c>
      <c r="L30" s="103">
        <f>Sectors_I!L30</f>
        <v>91.982730860883365</v>
      </c>
      <c r="M30" s="103">
        <f>Sectors_I!M30</f>
        <v>83.086100000000002</v>
      </c>
      <c r="N30" s="157">
        <f>Sectors_I!N30</f>
        <v>29153978.380446412</v>
      </c>
      <c r="O30" s="157">
        <f>Sectors_I!O30</f>
        <v>40083537.523849368</v>
      </c>
      <c r="P30" s="157">
        <f>Sectors_I!P30</f>
        <v>69237515.904295772</v>
      </c>
      <c r="Q30" s="157">
        <f>Sectors_I!Q30</f>
        <v>1784076869.5837209</v>
      </c>
      <c r="R30" s="157">
        <f>Sectors_I!R30</f>
        <v>2375819007.7908244</v>
      </c>
      <c r="S30" s="157">
        <f>Sectors_I!S30</f>
        <v>4159895877.3745446</v>
      </c>
      <c r="T30" s="157">
        <f>Sectors_I!T30</f>
        <v>71405111.428628311</v>
      </c>
      <c r="U30" s="157">
        <f>Sectors_I!U30</f>
        <v>198878630.18127</v>
      </c>
      <c r="V30" s="157">
        <f>Sectors_I!V30</f>
        <v>270283741.60989833</v>
      </c>
      <c r="W30" s="157">
        <f>Sectors_I!W30</f>
        <v>45174181.814445809</v>
      </c>
      <c r="X30" s="157">
        <f>Sectors_I!X30</f>
        <v>55711329.408153601</v>
      </c>
      <c r="Y30" s="157">
        <f>Sectors_I!Y30</f>
        <v>100885511.22259942</v>
      </c>
      <c r="Z30" s="157">
        <f>Sectors_I!Z30</f>
        <v>2077494.6703999999</v>
      </c>
      <c r="AA30" s="157">
        <f>Sectors_I!AA30</f>
        <v>1777875.2217699999</v>
      </c>
      <c r="AB30" s="157">
        <f>Sectors_I!AB30</f>
        <v>3855369.8921699999</v>
      </c>
    </row>
    <row r="31" spans="1:28" x14ac:dyDescent="0.2">
      <c r="A31" s="99" t="s">
        <v>127</v>
      </c>
      <c r="B31" s="153">
        <f>Sectors_I!B31</f>
        <v>3389847871.7686963</v>
      </c>
      <c r="C31" s="153">
        <f>Sectors_I!C31</f>
        <v>480737163.71911597</v>
      </c>
      <c r="D31" s="153">
        <f>Sectors_I!D31</f>
        <v>3870585035.487812</v>
      </c>
      <c r="E31" s="154">
        <f>Sectors_I!E31</f>
        <v>88063164.161742479</v>
      </c>
      <c r="F31" s="154">
        <f>Sectors_I!F31</f>
        <v>8979335.3131314609</v>
      </c>
      <c r="G31" s="154">
        <f>Sectors_I!G31</f>
        <v>97042499.474873945</v>
      </c>
      <c r="H31" s="106">
        <f>Sectors_I!H31</f>
        <v>0.15215500000000001</v>
      </c>
      <c r="I31" s="102">
        <f>Sectors_I!I31</f>
        <v>8.6287065346485614E-2</v>
      </c>
      <c r="J31" s="106">
        <f>Sectors_I!J31</f>
        <v>0.14329800000000001</v>
      </c>
      <c r="K31" s="103">
        <f>Sectors_I!K31</f>
        <v>60.1265</v>
      </c>
      <c r="L31" s="103">
        <f>Sectors_I!L31</f>
        <v>86.193274870652942</v>
      </c>
      <c r="M31" s="103">
        <f>Sectors_I!M31</f>
        <v>63.130499999999998</v>
      </c>
      <c r="N31" s="157">
        <f>Sectors_I!N31</f>
        <v>83541889.18419835</v>
      </c>
      <c r="O31" s="157">
        <f>Sectors_I!O31</f>
        <v>13498034.073604999</v>
      </c>
      <c r="P31" s="157">
        <f>Sectors_I!P31</f>
        <v>97039923.257803351</v>
      </c>
      <c r="Q31" s="157">
        <f>Sectors_I!Q31</f>
        <v>3111353679.0216031</v>
      </c>
      <c r="R31" s="157">
        <f>Sectors_I!R31</f>
        <v>411514114.5942837</v>
      </c>
      <c r="S31" s="157">
        <f>Sectors_I!S31</f>
        <v>3522867793.6158862</v>
      </c>
      <c r="T31" s="157">
        <f>Sectors_I!T31</f>
        <v>160504134.46200711</v>
      </c>
      <c r="U31" s="157">
        <f>Sectors_I!U31</f>
        <v>48244680.987447247</v>
      </c>
      <c r="V31" s="157">
        <f>Sectors_I!V31</f>
        <v>208748815.44945437</v>
      </c>
      <c r="W31" s="157">
        <f>Sectors_I!W31</f>
        <v>115225687.64168619</v>
      </c>
      <c r="X31" s="157">
        <f>Sectors_I!X31</f>
        <v>19796278.298584998</v>
      </c>
      <c r="Y31" s="157">
        <f>Sectors_I!Y31</f>
        <v>135021965.9402712</v>
      </c>
      <c r="Z31" s="157">
        <f>Sectors_I!Z31</f>
        <v>2764370.6434000004</v>
      </c>
      <c r="AA31" s="157">
        <f>Sectors_I!AA31</f>
        <v>1182089.8388</v>
      </c>
      <c r="AB31" s="157">
        <f>Sectors_I!AB31</f>
        <v>3946460.4822000004</v>
      </c>
    </row>
    <row r="32" spans="1:28" x14ac:dyDescent="0.2">
      <c r="A32" s="99" t="s">
        <v>182</v>
      </c>
      <c r="B32" s="153">
        <f>Sectors_I!B32</f>
        <v>222809799.87801605</v>
      </c>
      <c r="C32" s="153">
        <f>Sectors_I!C32</f>
        <v>466229904.16242021</v>
      </c>
      <c r="D32" s="153">
        <f>Sectors_I!D32</f>
        <v>689039704.04043627</v>
      </c>
      <c r="E32" s="154">
        <f>Sectors_I!E32</f>
        <v>2677581.34865588</v>
      </c>
      <c r="F32" s="154">
        <f>Sectors_I!F32</f>
        <v>4975690.5760282902</v>
      </c>
      <c r="G32" s="154">
        <f>Sectors_I!G32</f>
        <v>7653271.9246841706</v>
      </c>
      <c r="H32" s="106">
        <f>Sectors_I!H32</f>
        <v>0.149918</v>
      </c>
      <c r="I32" s="102">
        <f>Sectors_I!I32</f>
        <v>9.2255647539623842E-2</v>
      </c>
      <c r="J32" s="106">
        <f>Sectors_I!J32</f>
        <v>0.109762</v>
      </c>
      <c r="K32" s="103">
        <f>Sectors_I!K32</f>
        <v>46.548099999999998</v>
      </c>
      <c r="L32" s="103">
        <f>Sectors_I!L32</f>
        <v>55.756844495837491</v>
      </c>
      <c r="M32" s="103">
        <f>Sectors_I!M32</f>
        <v>52.5197</v>
      </c>
      <c r="N32" s="157">
        <f>Sectors_I!N32</f>
        <v>4950444.5345004797</v>
      </c>
      <c r="O32" s="157">
        <f>Sectors_I!O32</f>
        <v>10085105.955158999</v>
      </c>
      <c r="P32" s="157">
        <f>Sectors_I!P32</f>
        <v>15035550.489659479</v>
      </c>
      <c r="Q32" s="157">
        <f>Sectors_I!Q32</f>
        <v>211079127.4413299</v>
      </c>
      <c r="R32" s="157">
        <f>Sectors_I!R32</f>
        <v>315368853.50115818</v>
      </c>
      <c r="S32" s="157">
        <f>Sectors_I!S32</f>
        <v>526447980.94248813</v>
      </c>
      <c r="T32" s="157">
        <f>Sectors_I!T32</f>
        <v>6311232.016685701</v>
      </c>
      <c r="U32" s="157">
        <f>Sectors_I!U32</f>
        <v>139081912.67313403</v>
      </c>
      <c r="V32" s="157">
        <f>Sectors_I!V32</f>
        <v>145393144.68981972</v>
      </c>
      <c r="W32" s="157">
        <f>Sectors_I!W32</f>
        <v>5385216.7500004806</v>
      </c>
      <c r="X32" s="157">
        <f>Sectors_I!X32</f>
        <v>11311670.280404998</v>
      </c>
      <c r="Y32" s="157">
        <f>Sectors_I!Y32</f>
        <v>16696887.030405479</v>
      </c>
      <c r="Z32" s="157">
        <f>Sectors_I!Z32</f>
        <v>34223.670000000006</v>
      </c>
      <c r="AA32" s="157">
        <f>Sectors_I!AA32</f>
        <v>467467.70772300003</v>
      </c>
      <c r="AB32" s="157">
        <f>Sectors_I!AB32</f>
        <v>501691.37772300001</v>
      </c>
    </row>
    <row r="33" spans="1:28" x14ac:dyDescent="0.2">
      <c r="A33" s="108" t="s">
        <v>214</v>
      </c>
      <c r="B33" s="153">
        <f>Sectors_I!B33</f>
        <v>209151581.06888151</v>
      </c>
      <c r="C33" s="153">
        <f>Sectors_I!C33</f>
        <v>654813404.25506496</v>
      </c>
      <c r="D33" s="153">
        <f>Sectors_I!D33</f>
        <v>863964985.32394648</v>
      </c>
      <c r="E33" s="154">
        <f>Sectors_I!E33</f>
        <v>2816379.94436689</v>
      </c>
      <c r="F33" s="154">
        <f>Sectors_I!F33</f>
        <v>25516481.024412837</v>
      </c>
      <c r="G33" s="154">
        <f>Sectors_I!G33</f>
        <v>28332860.968779728</v>
      </c>
      <c r="H33" s="106">
        <f>Sectors_I!H33</f>
        <v>0.132323</v>
      </c>
      <c r="I33" s="102">
        <f>Sectors_I!I33</f>
        <v>9.4456439133063771E-2</v>
      </c>
      <c r="J33" s="106">
        <f>Sectors_I!J33</f>
        <v>0.103871</v>
      </c>
      <c r="K33" s="103">
        <f>Sectors_I!K33</f>
        <v>62.0017</v>
      </c>
      <c r="L33" s="103">
        <f>Sectors_I!L33</f>
        <v>69.271039024415941</v>
      </c>
      <c r="M33" s="103">
        <f>Sectors_I!M33</f>
        <v>67.443700000000007</v>
      </c>
      <c r="N33" s="157">
        <f>Sectors_I!N33</f>
        <v>2795298.67</v>
      </c>
      <c r="O33" s="157">
        <f>Sectors_I!O33</f>
        <v>17201670.374699999</v>
      </c>
      <c r="P33" s="157">
        <f>Sectors_I!P33</f>
        <v>19996969.044699997</v>
      </c>
      <c r="Q33" s="157">
        <f>Sectors_I!Q33</f>
        <v>186126042.53888151</v>
      </c>
      <c r="R33" s="157">
        <f>Sectors_I!R33</f>
        <v>464155857.32296497</v>
      </c>
      <c r="S33" s="157">
        <f>Sectors_I!S33</f>
        <v>650281899.86184645</v>
      </c>
      <c r="T33" s="157">
        <f>Sectors_I!T33</f>
        <v>5028392.03</v>
      </c>
      <c r="U33" s="157">
        <f>Sectors_I!U33</f>
        <v>137512816.34710002</v>
      </c>
      <c r="V33" s="157">
        <f>Sectors_I!V33</f>
        <v>142541208.37710002</v>
      </c>
      <c r="W33" s="157">
        <f>Sectors_I!W33</f>
        <v>13699261.529999999</v>
      </c>
      <c r="X33" s="157">
        <f>Sectors_I!X33</f>
        <v>50747506.1382</v>
      </c>
      <c r="Y33" s="157">
        <f>Sectors_I!Y33</f>
        <v>64446767.668200001</v>
      </c>
      <c r="Z33" s="157">
        <f>Sectors_I!Z33</f>
        <v>4297884.97</v>
      </c>
      <c r="AA33" s="157">
        <f>Sectors_I!AA33</f>
        <v>2397224.4468</v>
      </c>
      <c r="AB33" s="157">
        <f>Sectors_I!AB33</f>
        <v>6695109.4167999998</v>
      </c>
    </row>
    <row r="34" spans="1:28" x14ac:dyDescent="0.2">
      <c r="A34" s="100" t="s">
        <v>128</v>
      </c>
      <c r="B34" s="153">
        <f>Sectors_I!B34</f>
        <v>27479661043.630859</v>
      </c>
      <c r="C34" s="153">
        <f>Sectors_I!C34</f>
        <v>5536804475.948473</v>
      </c>
      <c r="D34" s="153">
        <f>Sectors_I!D34</f>
        <v>33016465519.57933</v>
      </c>
      <c r="E34" s="154">
        <f>Sectors_I!E34</f>
        <v>540453398.85617471</v>
      </c>
      <c r="F34" s="154">
        <f>Sectors_I!F34</f>
        <v>30277511.167231876</v>
      </c>
      <c r="G34" s="154">
        <f>Sectors_I!G34</f>
        <v>570730910.02340662</v>
      </c>
      <c r="H34" s="106">
        <f>Sectors_I!H34</f>
        <v>0.155857</v>
      </c>
      <c r="I34" s="102">
        <f>Sectors_I!I34</f>
        <v>7.5251512876141943E-2</v>
      </c>
      <c r="J34" s="106">
        <f>Sectors_I!J34</f>
        <v>0.14207400000000001</v>
      </c>
      <c r="K34" s="103">
        <f>Sectors_I!K34</f>
        <v>94.634399999999999</v>
      </c>
      <c r="L34" s="103">
        <f>Sectors_I!L34</f>
        <v>138.99745351826988</v>
      </c>
      <c r="M34" s="103">
        <f>Sectors_I!M34</f>
        <v>101.893</v>
      </c>
      <c r="N34" s="157">
        <f>Sectors_I!N34</f>
        <v>262152319.27214265</v>
      </c>
      <c r="O34" s="157">
        <f>Sectors_I!O34</f>
        <v>39467688.462623991</v>
      </c>
      <c r="P34" s="157">
        <f>Sectors_I!P34</f>
        <v>301620007.73476666</v>
      </c>
      <c r="Q34" s="157">
        <f>Sectors_I!Q34</f>
        <v>25806501267.489059</v>
      </c>
      <c r="R34" s="157">
        <f>Sectors_I!R34</f>
        <v>5305090717.5658264</v>
      </c>
      <c r="S34" s="157">
        <f>Sectors_I!S34</f>
        <v>31111591985.054878</v>
      </c>
      <c r="T34" s="157">
        <f>Sectors_I!T34</f>
        <v>1194975362.2481246</v>
      </c>
      <c r="U34" s="157">
        <f>Sectors_I!U34</f>
        <v>146556330.84137824</v>
      </c>
      <c r="V34" s="157">
        <f>Sectors_I!V34</f>
        <v>1341531693.0895028</v>
      </c>
      <c r="W34" s="157">
        <f>Sectors_I!W34</f>
        <v>434039215.60057932</v>
      </c>
      <c r="X34" s="157">
        <f>Sectors_I!X34</f>
        <v>70036147.335468039</v>
      </c>
      <c r="Y34" s="157">
        <f>Sectors_I!Y34</f>
        <v>504075362.93604738</v>
      </c>
      <c r="Z34" s="157">
        <f>Sectors_I!Z34</f>
        <v>44145198.293099999</v>
      </c>
      <c r="AA34" s="157">
        <f>Sectors_I!AA34</f>
        <v>15121280.205800001</v>
      </c>
      <c r="AB34" s="157">
        <f>Sectors_I!AB34</f>
        <v>59266478.498899996</v>
      </c>
    </row>
    <row r="35" spans="1:28" x14ac:dyDescent="0.2">
      <c r="A35" s="99" t="s">
        <v>129</v>
      </c>
      <c r="B35" s="153">
        <f>Sectors_I!B35</f>
        <v>252270533.96446794</v>
      </c>
      <c r="C35" s="153">
        <f>Sectors_I!C35</f>
        <v>39448062.222226001</v>
      </c>
      <c r="D35" s="153">
        <f>Sectors_I!D35</f>
        <v>291718596.18669397</v>
      </c>
      <c r="E35" s="154">
        <f>Sectors_I!E35</f>
        <v>3367278.9007087802</v>
      </c>
      <c r="F35" s="154">
        <f>Sectors_I!F35</f>
        <v>751300.92465530999</v>
      </c>
      <c r="G35" s="154">
        <f>Sectors_I!G35</f>
        <v>4118579.82536409</v>
      </c>
      <c r="H35" s="106">
        <f>Sectors_I!H35</f>
        <v>0.189031</v>
      </c>
      <c r="I35" s="102">
        <f>Sectors_I!I35</f>
        <v>8.4999429182116268E-2</v>
      </c>
      <c r="J35" s="106">
        <f>Sectors_I!J35</f>
        <v>0.10290100000000001</v>
      </c>
      <c r="K35" s="103">
        <f>Sectors_I!K35</f>
        <v>51.472099999999998</v>
      </c>
      <c r="L35" s="103">
        <f>Sectors_I!L35</f>
        <v>61.925267701107799</v>
      </c>
      <c r="M35" s="103">
        <f>Sectors_I!M35</f>
        <v>44.671999999999997</v>
      </c>
      <c r="N35" s="157">
        <f>Sectors_I!N35</f>
        <v>3804878.1035394799</v>
      </c>
      <c r="O35" s="157">
        <f>Sectors_I!O35</f>
        <v>0</v>
      </c>
      <c r="P35" s="157">
        <f>Sectors_I!P35</f>
        <v>3804878.1035394799</v>
      </c>
      <c r="Q35" s="157">
        <f>Sectors_I!Q35</f>
        <v>239347455.20235533</v>
      </c>
      <c r="R35" s="157">
        <f>Sectors_I!R35</f>
        <v>36877908.580026001</v>
      </c>
      <c r="S35" s="157">
        <f>Sectors_I!S35</f>
        <v>276225363.78238136</v>
      </c>
      <c r="T35" s="157">
        <f>Sectors_I!T35</f>
        <v>7618614.0764032099</v>
      </c>
      <c r="U35" s="157">
        <f>Sectors_I!U35</f>
        <v>1517374.9805000001</v>
      </c>
      <c r="V35" s="157">
        <f>Sectors_I!V35</f>
        <v>9135989.0569032095</v>
      </c>
      <c r="W35" s="157">
        <f>Sectors_I!W35</f>
        <v>5304464.6857094299</v>
      </c>
      <c r="X35" s="157">
        <f>Sectors_I!X35</f>
        <v>1037504.0736</v>
      </c>
      <c r="Y35" s="157">
        <f>Sectors_I!Y35</f>
        <v>6341968.7593094297</v>
      </c>
      <c r="Z35" s="157">
        <f>Sectors_I!Z35</f>
        <v>0</v>
      </c>
      <c r="AA35" s="157">
        <f>Sectors_I!AA35</f>
        <v>15274.588100000001</v>
      </c>
      <c r="AB35" s="157">
        <f>Sectors_I!AB35</f>
        <v>15274.588100000001</v>
      </c>
    </row>
    <row r="36" spans="1:28" x14ac:dyDescent="0.2">
      <c r="A36" s="99" t="s">
        <v>130</v>
      </c>
      <c r="B36" s="153">
        <f>Sectors_I!B36</f>
        <v>15026713325.002012</v>
      </c>
      <c r="C36" s="153">
        <f>Sectors_I!C36</f>
        <v>1245048878.9999197</v>
      </c>
      <c r="D36" s="153">
        <f>Sectors_I!D36</f>
        <v>16271762204.001932</v>
      </c>
      <c r="E36" s="154">
        <f>Sectors_I!E36</f>
        <v>457400310.40954363</v>
      </c>
      <c r="F36" s="154">
        <f>Sectors_I!F36</f>
        <v>5063664.2397603299</v>
      </c>
      <c r="G36" s="154">
        <f>Sectors_I!G36</f>
        <v>462463974.64930391</v>
      </c>
      <c r="H36" s="106">
        <f>Sectors_I!H36</f>
        <v>0.17041000000000001</v>
      </c>
      <c r="I36" s="102">
        <f>Sectors_I!I36</f>
        <v>7.415400536164897E-2</v>
      </c>
      <c r="J36" s="106">
        <f>Sectors_I!J36</f>
        <v>0.16327</v>
      </c>
      <c r="K36" s="103">
        <f>Sectors_I!K36</f>
        <v>62.663699999999999</v>
      </c>
      <c r="L36" s="103">
        <f>Sectors_I!L36</f>
        <v>94.967940881553389</v>
      </c>
      <c r="M36" s="103">
        <f>Sectors_I!M36</f>
        <v>65.105999999999995</v>
      </c>
      <c r="N36" s="157">
        <f>Sectors_I!N36</f>
        <v>187241366.61592597</v>
      </c>
      <c r="O36" s="157">
        <f>Sectors_I!O36</f>
        <v>4780777.9154979996</v>
      </c>
      <c r="P36" s="157">
        <f>Sectors_I!P36</f>
        <v>192022144.53142396</v>
      </c>
      <c r="Q36" s="157">
        <f>Sectors_I!Q36</f>
        <v>13871942493.525335</v>
      </c>
      <c r="R36" s="157">
        <f>Sectors_I!R36</f>
        <v>1198935431.8541436</v>
      </c>
      <c r="S36" s="157">
        <f>Sectors_I!S36</f>
        <v>15070877925.37948</v>
      </c>
      <c r="T36" s="157">
        <f>Sectors_I!T36</f>
        <v>827883464.88867879</v>
      </c>
      <c r="U36" s="157">
        <f>Sectors_I!U36</f>
        <v>30570990.432498001</v>
      </c>
      <c r="V36" s="157">
        <f>Sectors_I!V36</f>
        <v>858454455.32117677</v>
      </c>
      <c r="W36" s="157">
        <f>Sectors_I!W36</f>
        <v>310361163.24549592</v>
      </c>
      <c r="X36" s="157">
        <f>Sectors_I!X36</f>
        <v>12996521.30397805</v>
      </c>
      <c r="Y36" s="157">
        <f>Sectors_I!Y36</f>
        <v>323357684.54947394</v>
      </c>
      <c r="Z36" s="157">
        <f>Sectors_I!Z36</f>
        <v>16526203.342499999</v>
      </c>
      <c r="AA36" s="157">
        <f>Sectors_I!AA36</f>
        <v>2545935.4092999999</v>
      </c>
      <c r="AB36" s="157">
        <f>Sectors_I!AB36</f>
        <v>19072138.751800001</v>
      </c>
    </row>
    <row r="37" spans="1:28" x14ac:dyDescent="0.2">
      <c r="A37" s="99" t="s">
        <v>215</v>
      </c>
      <c r="B37" s="153">
        <f>Sectors_I!B37</f>
        <v>34073.8416</v>
      </c>
      <c r="C37" s="153">
        <f>Sectors_I!C37</f>
        <v>0</v>
      </c>
      <c r="D37" s="153">
        <f>Sectors_I!D37</f>
        <v>34073.8416</v>
      </c>
      <c r="E37" s="154">
        <f>Sectors_I!E37</f>
        <v>4700.5679724199999</v>
      </c>
      <c r="F37" s="154">
        <f>Sectors_I!F37</f>
        <v>0</v>
      </c>
      <c r="G37" s="154">
        <f>Sectors_I!G37</f>
        <v>4700.5679724199999</v>
      </c>
      <c r="H37" s="106">
        <f>Sectors_I!H37</f>
        <v>0.27582099999999998</v>
      </c>
      <c r="I37" s="102" t="str">
        <f>Sectors_I!I37</f>
        <v/>
      </c>
      <c r="J37" s="106">
        <f>Sectors_I!J37</f>
        <v>0.27582099999999998</v>
      </c>
      <c r="K37" s="103">
        <f>Sectors_I!K37</f>
        <v>42.102699999999999</v>
      </c>
      <c r="L37" s="103" t="str">
        <f>Sectors_I!L37</f>
        <v/>
      </c>
      <c r="M37" s="103">
        <f>Sectors_I!M37</f>
        <v>42.102699999999999</v>
      </c>
      <c r="N37" s="157">
        <f>Sectors_I!N37</f>
        <v>540.62</v>
      </c>
      <c r="O37" s="157">
        <f>Sectors_I!O37</f>
        <v>0</v>
      </c>
      <c r="P37" s="157">
        <f>Sectors_I!P37</f>
        <v>540.62</v>
      </c>
      <c r="Q37" s="157">
        <f>Sectors_I!Q37</f>
        <v>14234.309299999997</v>
      </c>
      <c r="R37" s="157">
        <f>Sectors_I!R37</f>
        <v>0</v>
      </c>
      <c r="S37" s="157">
        <f>Sectors_I!S37</f>
        <v>14234.309299999997</v>
      </c>
      <c r="T37" s="157">
        <f>Sectors_I!T37</f>
        <v>14073.065000000001</v>
      </c>
      <c r="U37" s="157">
        <f>Sectors_I!U37</f>
        <v>0</v>
      </c>
      <c r="V37" s="157">
        <f>Sectors_I!V37</f>
        <v>14073.065000000001</v>
      </c>
      <c r="W37" s="157">
        <f>Sectors_I!W37</f>
        <v>5766.4673000000003</v>
      </c>
      <c r="X37" s="157">
        <f>Sectors_I!X37</f>
        <v>0</v>
      </c>
      <c r="Y37" s="157">
        <f>Sectors_I!Y37</f>
        <v>5766.4673000000003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2">
      <c r="A38" s="99" t="s">
        <v>131</v>
      </c>
      <c r="B38" s="153">
        <f>Sectors_I!B38</f>
        <v>625860279.98157036</v>
      </c>
      <c r="C38" s="153">
        <f>Sectors_I!C38</f>
        <v>14.4169</v>
      </c>
      <c r="D38" s="153">
        <f>Sectors_I!D38</f>
        <v>625860294.3984704</v>
      </c>
      <c r="E38" s="154">
        <f>Sectors_I!E38</f>
        <v>19649759.037585329</v>
      </c>
      <c r="F38" s="154">
        <f>Sectors_I!F38</f>
        <v>0</v>
      </c>
      <c r="G38" s="154">
        <f>Sectors_I!G38</f>
        <v>19649759.037585329</v>
      </c>
      <c r="H38" s="106">
        <f>Sectors_I!H38</f>
        <v>0.17288700000000001</v>
      </c>
      <c r="I38" s="102" t="str">
        <f>Sectors_I!I38</f>
        <v/>
      </c>
      <c r="J38" s="106">
        <f>Sectors_I!J38</f>
        <v>0.17288700000000001</v>
      </c>
      <c r="K38" s="103">
        <f>Sectors_I!K38</f>
        <v>22.645800000000001</v>
      </c>
      <c r="L38" s="103" t="str">
        <f>Sectors_I!L38</f>
        <v/>
      </c>
      <c r="M38" s="103">
        <f>Sectors_I!M38</f>
        <v>22.645800000000001</v>
      </c>
      <c r="N38" s="157">
        <f>Sectors_I!N38</f>
        <v>9185631.3910999987</v>
      </c>
      <c r="O38" s="157">
        <f>Sectors_I!O38</f>
        <v>0</v>
      </c>
      <c r="P38" s="157">
        <f>Sectors_I!P38</f>
        <v>9185631.3910999987</v>
      </c>
      <c r="Q38" s="157">
        <f>Sectors_I!Q38</f>
        <v>593762102.46987033</v>
      </c>
      <c r="R38" s="157">
        <f>Sectors_I!R38</f>
        <v>14.4169</v>
      </c>
      <c r="S38" s="157">
        <f>Sectors_I!S38</f>
        <v>593762116.88677037</v>
      </c>
      <c r="T38" s="157">
        <f>Sectors_I!T38</f>
        <v>21654414.6985</v>
      </c>
      <c r="U38" s="157">
        <f>Sectors_I!U38</f>
        <v>0</v>
      </c>
      <c r="V38" s="157">
        <f>Sectors_I!V38</f>
        <v>21654414.6985</v>
      </c>
      <c r="W38" s="157">
        <f>Sectors_I!W38</f>
        <v>10443762.813200001</v>
      </c>
      <c r="X38" s="157">
        <f>Sectors_I!X38</f>
        <v>0</v>
      </c>
      <c r="Y38" s="157">
        <f>Sectors_I!Y38</f>
        <v>10443762.813200001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2">
      <c r="A39" s="99" t="s">
        <v>132</v>
      </c>
      <c r="B39" s="153">
        <f>Sectors_I!B39</f>
        <v>70694220.222499996</v>
      </c>
      <c r="C39" s="153">
        <f>Sectors_I!C39</f>
        <v>9081689.4712990001</v>
      </c>
      <c r="D39" s="153">
        <f>Sectors_I!D39</f>
        <v>79775909.693798989</v>
      </c>
      <c r="E39" s="154">
        <f>Sectors_I!E39</f>
        <v>5886300.6514975606</v>
      </c>
      <c r="F39" s="154">
        <f>Sectors_I!F39</f>
        <v>3009138.0847392199</v>
      </c>
      <c r="G39" s="154">
        <f>Sectors_I!G39</f>
        <v>8895438.7362367809</v>
      </c>
      <c r="H39" s="106">
        <f>Sectors_I!H39</f>
        <v>0.14901500000000001</v>
      </c>
      <c r="I39" s="102">
        <f>Sectors_I!I39</f>
        <v>0.10420498429530263</v>
      </c>
      <c r="J39" s="106">
        <f>Sectors_I!J39</f>
        <v>0.14466999999999999</v>
      </c>
      <c r="K39" s="103">
        <f>Sectors_I!K39</f>
        <v>235.50800000000001</v>
      </c>
      <c r="L39" s="103">
        <f>Sectors_I!L39</f>
        <v>65.565239447783753</v>
      </c>
      <c r="M39" s="103">
        <f>Sectors_I!M39</f>
        <v>219.53299999999999</v>
      </c>
      <c r="N39" s="157">
        <f>Sectors_I!N39</f>
        <v>3593605.7895999998</v>
      </c>
      <c r="O39" s="157">
        <f>Sectors_I!O39</f>
        <v>2793545.0379399997</v>
      </c>
      <c r="P39" s="157">
        <f>Sectors_I!P39</f>
        <v>6387150.827539999</v>
      </c>
      <c r="Q39" s="157">
        <f>Sectors_I!Q39</f>
        <v>59027317.082999997</v>
      </c>
      <c r="R39" s="157">
        <f>Sectors_I!R39</f>
        <v>5672087.5381089998</v>
      </c>
      <c r="S39" s="157">
        <f>Sectors_I!S39</f>
        <v>64699404.621108994</v>
      </c>
      <c r="T39" s="157">
        <f>Sectors_I!T39</f>
        <v>7493611.0298999995</v>
      </c>
      <c r="U39" s="157">
        <f>Sectors_I!U39</f>
        <v>381237.00520000001</v>
      </c>
      <c r="V39" s="157">
        <f>Sectors_I!V39</f>
        <v>7874848.0351</v>
      </c>
      <c r="W39" s="157">
        <f>Sectors_I!W39</f>
        <v>4173292.1096000001</v>
      </c>
      <c r="X39" s="157">
        <f>Sectors_I!X39</f>
        <v>3028364.9279899998</v>
      </c>
      <c r="Y39" s="157">
        <f>Sectors_I!Y39</f>
        <v>7201657.0375899998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2">
      <c r="A40" s="99" t="s">
        <v>133</v>
      </c>
      <c r="B40" s="153">
        <f>Sectors_I!B40</f>
        <v>671855437.80368686</v>
      </c>
      <c r="C40" s="153">
        <f>Sectors_I!C40</f>
        <v>6304744.2983299997</v>
      </c>
      <c r="D40" s="153">
        <f>Sectors_I!D40</f>
        <v>678160182.10201681</v>
      </c>
      <c r="E40" s="154">
        <f>Sectors_I!E40</f>
        <v>23491483.845367618</v>
      </c>
      <c r="F40" s="154">
        <f>Sectors_I!F40</f>
        <v>1387753.3563292301</v>
      </c>
      <c r="G40" s="154">
        <f>Sectors_I!G40</f>
        <v>24879237.201696847</v>
      </c>
      <c r="H40" s="106">
        <f>Sectors_I!H40</f>
        <v>0.299626</v>
      </c>
      <c r="I40" s="102">
        <f>Sectors_I!I40</f>
        <v>0.31318094411341058</v>
      </c>
      <c r="J40" s="106">
        <f>Sectors_I!J40</f>
        <v>0.29970799999999997</v>
      </c>
      <c r="K40" s="103">
        <f>Sectors_I!K40</f>
        <v>330.185</v>
      </c>
      <c r="L40" s="103">
        <f>Sectors_I!L40</f>
        <v>257.80049265124273</v>
      </c>
      <c r="M40" s="103">
        <f>Sectors_I!M40</f>
        <v>329.51</v>
      </c>
      <c r="N40" s="157">
        <f>Sectors_I!N40</f>
        <v>12058799.20510844</v>
      </c>
      <c r="O40" s="157">
        <f>Sectors_I!O40</f>
        <v>1291554.2047999999</v>
      </c>
      <c r="P40" s="157">
        <f>Sectors_I!P40</f>
        <v>13350353.40990844</v>
      </c>
      <c r="Q40" s="157">
        <f>Sectors_I!Q40</f>
        <v>623787720.70085478</v>
      </c>
      <c r="R40" s="157">
        <f>Sectors_I!R40</f>
        <v>4838904.1716299998</v>
      </c>
      <c r="S40" s="157">
        <f>Sectors_I!S40</f>
        <v>628626624.87248468</v>
      </c>
      <c r="T40" s="157">
        <f>Sectors_I!T40</f>
        <v>33969818.725754164</v>
      </c>
      <c r="U40" s="157">
        <f>Sectors_I!U40</f>
        <v>130895.465</v>
      </c>
      <c r="V40" s="157">
        <f>Sectors_I!V40</f>
        <v>34100714.190754168</v>
      </c>
      <c r="W40" s="157">
        <f>Sectors_I!W40</f>
        <v>13767085.374077911</v>
      </c>
      <c r="X40" s="157">
        <f>Sectors_I!X40</f>
        <v>1334944.6616999998</v>
      </c>
      <c r="Y40" s="157">
        <f>Sectors_I!Y40</f>
        <v>15102030.03577791</v>
      </c>
      <c r="Z40" s="157">
        <f>Sectors_I!Z40</f>
        <v>330813.00299999997</v>
      </c>
      <c r="AA40" s="157">
        <f>Sectors_I!AA40</f>
        <v>0</v>
      </c>
      <c r="AB40" s="157">
        <f>Sectors_I!AB40</f>
        <v>330813.00299999997</v>
      </c>
    </row>
    <row r="41" spans="1:28" x14ac:dyDescent="0.2">
      <c r="A41" s="99" t="s">
        <v>134</v>
      </c>
      <c r="B41" s="153">
        <f>Sectors_I!B41</f>
        <v>10131474952.181763</v>
      </c>
      <c r="C41" s="153">
        <f>Sectors_I!C41</f>
        <v>4236107619.3199439</v>
      </c>
      <c r="D41" s="153">
        <f>Sectors_I!D41</f>
        <v>14367582571.501707</v>
      </c>
      <c r="E41" s="154">
        <f>Sectors_I!E41</f>
        <v>27224972.12972815</v>
      </c>
      <c r="F41" s="154">
        <f>Sectors_I!F41</f>
        <v>20014459.811876502</v>
      </c>
      <c r="G41" s="154">
        <f>Sectors_I!G41</f>
        <v>47239431.941604652</v>
      </c>
      <c r="H41" s="106">
        <f>Sectors_I!H41</f>
        <v>0.119931</v>
      </c>
      <c r="I41" s="102">
        <f>Sectors_I!I41</f>
        <v>7.5062774320375447E-2</v>
      </c>
      <c r="J41" s="106">
        <f>Sectors_I!J41</f>
        <v>0.10673000000000001</v>
      </c>
      <c r="K41" s="103">
        <f>Sectors_I!K41</f>
        <v>137.40100000000001</v>
      </c>
      <c r="L41" s="103">
        <f>Sectors_I!L41</f>
        <v>152.76693984709217</v>
      </c>
      <c r="M41" s="103">
        <f>Sectors_I!M41</f>
        <v>141.88300000000001</v>
      </c>
      <c r="N41" s="157">
        <f>Sectors_I!N41</f>
        <v>40610178.147200003</v>
      </c>
      <c r="O41" s="157">
        <f>Sectors_I!O41</f>
        <v>30544550.866285991</v>
      </c>
      <c r="P41" s="157">
        <f>Sectors_I!P41</f>
        <v>71154729.013485998</v>
      </c>
      <c r="Q41" s="157">
        <f>Sectors_I!Q41</f>
        <v>9746938488.2922115</v>
      </c>
      <c r="R41" s="157">
        <f>Sectors_I!R41</f>
        <v>4058022163.251204</v>
      </c>
      <c r="S41" s="157">
        <f>Sectors_I!S41</f>
        <v>13804960651.543415</v>
      </c>
      <c r="T41" s="157">
        <f>Sectors_I!T41</f>
        <v>279039002.39935094</v>
      </c>
      <c r="U41" s="157">
        <f>Sectors_I!U41</f>
        <v>113949860.37334022</v>
      </c>
      <c r="V41" s="157">
        <f>Sectors_I!V41</f>
        <v>392988862.77269113</v>
      </c>
      <c r="W41" s="157">
        <f>Sectors_I!W41</f>
        <v>78209279.542600006</v>
      </c>
      <c r="X41" s="157">
        <f>Sectors_I!X41</f>
        <v>51575525.486999989</v>
      </c>
      <c r="Y41" s="157">
        <f>Sectors_I!Y41</f>
        <v>129784805.02959999</v>
      </c>
      <c r="Z41" s="157">
        <f>Sectors_I!Z41</f>
        <v>27288181.9476</v>
      </c>
      <c r="AA41" s="157">
        <f>Sectors_I!AA41</f>
        <v>12560070.2084</v>
      </c>
      <c r="AB41" s="157">
        <f>Sectors_I!AB41</f>
        <v>39848252.156000003</v>
      </c>
    </row>
    <row r="42" spans="1:28" s="112" customFormat="1" x14ac:dyDescent="0.2">
      <c r="A42" s="108" t="s">
        <v>135</v>
      </c>
      <c r="B42" s="155">
        <f>Sectors_I!B42</f>
        <v>7408732202.3737888</v>
      </c>
      <c r="C42" s="155">
        <f>Sectors_I!C42</f>
        <v>3549036786.7690983</v>
      </c>
      <c r="D42" s="155">
        <f>Sectors_I!D42</f>
        <v>10957768989.142887</v>
      </c>
      <c r="E42" s="156">
        <f>Sectors_I!E42</f>
        <v>20440820.276733391</v>
      </c>
      <c r="F42" s="156">
        <f>Sectors_I!F42</f>
        <v>17515923.688913181</v>
      </c>
      <c r="G42" s="156">
        <f>Sectors_I!G42</f>
        <v>37956743.965646572</v>
      </c>
      <c r="H42" s="109">
        <f>Sectors_I!H42</f>
        <v>0.119252</v>
      </c>
      <c r="I42" s="110">
        <f>Sectors_I!I42</f>
        <v>7.4890742253821446E-2</v>
      </c>
      <c r="J42" s="109">
        <f>Sectors_I!J42</f>
        <v>0.104946</v>
      </c>
      <c r="K42" s="111">
        <f>Sectors_I!K42</f>
        <v>140.61799999999999</v>
      </c>
      <c r="L42" s="111">
        <f>Sectors_I!L42</f>
        <v>154.53006001592732</v>
      </c>
      <c r="M42" s="111">
        <f>Sectors_I!M42</f>
        <v>145.078</v>
      </c>
      <c r="N42" s="158">
        <f>Sectors_I!N42</f>
        <v>33235049.205900002</v>
      </c>
      <c r="O42" s="158">
        <f>Sectors_I!O42</f>
        <v>28438872.241385989</v>
      </c>
      <c r="P42" s="158">
        <f>Sectors_I!P42</f>
        <v>61673921.447285995</v>
      </c>
      <c r="Q42" s="158">
        <f>Sectors_I!Q42</f>
        <v>7099813377.9024057</v>
      </c>
      <c r="R42" s="158">
        <f>Sectors_I!R42</f>
        <v>3391606487.5561857</v>
      </c>
      <c r="S42" s="158">
        <f>Sectors_I!S42</f>
        <v>10491419865.458591</v>
      </c>
      <c r="T42" s="158">
        <f>Sectors_I!T42</f>
        <v>216265624.32098275</v>
      </c>
      <c r="U42" s="158">
        <f>Sectors_I!U42</f>
        <v>97911392.278746665</v>
      </c>
      <c r="V42" s="158">
        <f>Sectors_I!V42</f>
        <v>314177016.59972942</v>
      </c>
      <c r="W42" s="158">
        <f>Sectors_I!W42</f>
        <v>65867812.94160001</v>
      </c>
      <c r="X42" s="158">
        <f>Sectors_I!X42</f>
        <v>46958836.725765988</v>
      </c>
      <c r="Y42" s="158">
        <f>Sectors_I!Y42</f>
        <v>112826649.667366</v>
      </c>
      <c r="Z42" s="158">
        <f>Sectors_I!Z42</f>
        <v>26785387.208799999</v>
      </c>
      <c r="AA42" s="158">
        <f>Sectors_I!AA42</f>
        <v>12560070.2084</v>
      </c>
      <c r="AB42" s="158">
        <f>Sectors_I!AB42</f>
        <v>39345457.417199999</v>
      </c>
    </row>
    <row r="43" spans="1:28" s="112" customFormat="1" x14ac:dyDescent="0.2">
      <c r="A43" s="108" t="s">
        <v>136</v>
      </c>
      <c r="B43" s="155">
        <f>Sectors_I!B43</f>
        <v>1789213604.3649151</v>
      </c>
      <c r="C43" s="155">
        <f>Sectors_I!C43</f>
        <v>498941613.34584767</v>
      </c>
      <c r="D43" s="155">
        <f>Sectors_I!D43</f>
        <v>2288155217.710763</v>
      </c>
      <c r="E43" s="156">
        <f>Sectors_I!E43</f>
        <v>3732646.860454319</v>
      </c>
      <c r="F43" s="156">
        <f>Sectors_I!F43</f>
        <v>1976435.3329504398</v>
      </c>
      <c r="G43" s="156">
        <f>Sectors_I!G43</f>
        <v>5709082.1934047583</v>
      </c>
      <c r="H43" s="109">
        <f>Sectors_I!H43</f>
        <v>0.1178</v>
      </c>
      <c r="I43" s="110">
        <f>Sectors_I!I43</f>
        <v>7.5839354652073379E-2</v>
      </c>
      <c r="J43" s="109">
        <f>Sectors_I!J43</f>
        <v>0.10877299999999999</v>
      </c>
      <c r="K43" s="111">
        <f>Sectors_I!K43</f>
        <v>138.13</v>
      </c>
      <c r="L43" s="111">
        <f>Sectors_I!L43</f>
        <v>138.08309951610912</v>
      </c>
      <c r="M43" s="111">
        <f>Sectors_I!M43</f>
        <v>138.12100000000001</v>
      </c>
      <c r="N43" s="158">
        <f>Sectors_I!N43</f>
        <v>5084720.7763999999</v>
      </c>
      <c r="O43" s="158">
        <f>Sectors_I!O43</f>
        <v>1880960.2514</v>
      </c>
      <c r="P43" s="158">
        <f>Sectors_I!P43</f>
        <v>6965681.0277999993</v>
      </c>
      <c r="Q43" s="158">
        <f>Sectors_I!Q43</f>
        <v>1739797422.0910153</v>
      </c>
      <c r="R43" s="158">
        <f>Sectors_I!R43</f>
        <v>486662153.09080011</v>
      </c>
      <c r="S43" s="158">
        <f>Sectors_I!S43</f>
        <v>2226459575.1818151</v>
      </c>
      <c r="T43" s="158">
        <f>Sectors_I!T43</f>
        <v>41291231.745900005</v>
      </c>
      <c r="U43" s="158">
        <f>Sectors_I!U43</f>
        <v>8277258.8706135806</v>
      </c>
      <c r="V43" s="158">
        <f>Sectors_I!V43</f>
        <v>49568490.616513588</v>
      </c>
      <c r="W43" s="158">
        <f>Sectors_I!W43</f>
        <v>7952509.8902000003</v>
      </c>
      <c r="X43" s="158">
        <f>Sectors_I!X43</f>
        <v>4002201.3844340001</v>
      </c>
      <c r="Y43" s="158">
        <f>Sectors_I!Y43</f>
        <v>11954711.274634</v>
      </c>
      <c r="Z43" s="158">
        <f>Sectors_I!Z43</f>
        <v>172440.6378</v>
      </c>
      <c r="AA43" s="158">
        <f>Sectors_I!AA43</f>
        <v>0</v>
      </c>
      <c r="AB43" s="158">
        <f>Sectors_I!AB43</f>
        <v>172440.6378</v>
      </c>
    </row>
    <row r="44" spans="1:28" s="112" customFormat="1" x14ac:dyDescent="0.2">
      <c r="A44" s="108" t="s">
        <v>216</v>
      </c>
      <c r="B44" s="155">
        <f>Sectors_I!B44</f>
        <v>933529145.44306087</v>
      </c>
      <c r="C44" s="155">
        <f>Sectors_I!C44</f>
        <v>188129219.205098</v>
      </c>
      <c r="D44" s="155">
        <f>Sectors_I!D44</f>
        <v>1121658364.6481588</v>
      </c>
      <c r="E44" s="156">
        <f>Sectors_I!E44</f>
        <v>3051504.9925404401</v>
      </c>
      <c r="F44" s="156">
        <f>Sectors_I!F44</f>
        <v>522100.78991288994</v>
      </c>
      <c r="G44" s="156">
        <f>Sectors_I!G44</f>
        <v>3573605.7824533302</v>
      </c>
      <c r="H44" s="109">
        <f>Sectors_I!H44</f>
        <v>0.12831100000000001</v>
      </c>
      <c r="I44" s="110">
        <f>Sectors_I!I44</f>
        <v>7.6201982597743259E-2</v>
      </c>
      <c r="J44" s="109">
        <f>Sectors_I!J44</f>
        <v>0.119828</v>
      </c>
      <c r="K44" s="111">
        <f>Sectors_I!K44</f>
        <v>110.486</v>
      </c>
      <c r="L44" s="111">
        <f>Sectors_I!L44</f>
        <v>158.51813710710354</v>
      </c>
      <c r="M44" s="111">
        <f>Sectors_I!M44</f>
        <v>118.41800000000001</v>
      </c>
      <c r="N44" s="158">
        <f>Sectors_I!N44</f>
        <v>2290408.1648999997</v>
      </c>
      <c r="O44" s="158">
        <f>Sectors_I!O44</f>
        <v>224718.37359999999</v>
      </c>
      <c r="P44" s="158">
        <f>Sectors_I!P44</f>
        <v>2515126.5384999998</v>
      </c>
      <c r="Q44" s="158">
        <f>Sectors_I!Q44</f>
        <v>907327688.29879272</v>
      </c>
      <c r="R44" s="158">
        <f>Sectors_I!R44</f>
        <v>179753522.60431802</v>
      </c>
      <c r="S44" s="158">
        <f>Sectors_I!S44</f>
        <v>1087081210.9031105</v>
      </c>
      <c r="T44" s="158">
        <f>Sectors_I!T44</f>
        <v>21482146.332468152</v>
      </c>
      <c r="U44" s="158">
        <f>Sectors_I!U44</f>
        <v>7761209.22397999</v>
      </c>
      <c r="V44" s="158">
        <f>Sectors_I!V44</f>
        <v>29243355.556448143</v>
      </c>
      <c r="W44" s="158">
        <f>Sectors_I!W44</f>
        <v>4388956.7107999995</v>
      </c>
      <c r="X44" s="158">
        <f>Sectors_I!X44</f>
        <v>614487.37679999997</v>
      </c>
      <c r="Y44" s="158">
        <f>Sectors_I!Y44</f>
        <v>5003444.0875999993</v>
      </c>
      <c r="Z44" s="158">
        <f>Sectors_I!Z44</f>
        <v>330354.10100000002</v>
      </c>
      <c r="AA44" s="158">
        <f>Sectors_I!AA44</f>
        <v>0</v>
      </c>
      <c r="AB44" s="158">
        <f>Sectors_I!AB44</f>
        <v>330354.10100000002</v>
      </c>
    </row>
    <row r="45" spans="1:28" x14ac:dyDescent="0.2">
      <c r="A45" s="99" t="s">
        <v>218</v>
      </c>
      <c r="B45" s="153">
        <f>Sectors_I!B45</f>
        <v>688323644.96260095</v>
      </c>
      <c r="C45" s="153">
        <f>Sectors_I!C45</f>
        <v>487089.46922729001</v>
      </c>
      <c r="D45" s="153">
        <f>Sectors_I!D45</f>
        <v>688810734.43182826</v>
      </c>
      <c r="E45" s="154">
        <f>Sectors_I!E45</f>
        <v>3163282.6356000002</v>
      </c>
      <c r="F45" s="154">
        <f>Sectors_I!F45</f>
        <v>49085.186600000001</v>
      </c>
      <c r="G45" s="154">
        <f>Sectors_I!G45</f>
        <v>3212367.8222000003</v>
      </c>
      <c r="H45" s="106">
        <f>Sectors_I!H45</f>
        <v>0.199208</v>
      </c>
      <c r="I45" s="102">
        <f>Sectors_I!I45</f>
        <v>0.197323</v>
      </c>
      <c r="J45" s="106">
        <f>Sectors_I!J45</f>
        <v>0.199212</v>
      </c>
      <c r="K45" s="103">
        <f>Sectors_I!K45</f>
        <v>12.565200000000001</v>
      </c>
      <c r="L45" s="103">
        <f>Sectors_I!L45</f>
        <v>154.62799999999999</v>
      </c>
      <c r="M45" s="103">
        <f>Sectors_I!M45</f>
        <v>12.6587</v>
      </c>
      <c r="N45" s="157">
        <f>Sectors_I!N45</f>
        <v>5531218.977</v>
      </c>
      <c r="O45" s="157">
        <f>Sectors_I!O45</f>
        <v>57260.438099999999</v>
      </c>
      <c r="P45" s="157">
        <f>Sectors_I!P45</f>
        <v>5588479.4150999999</v>
      </c>
      <c r="Q45" s="157">
        <f>Sectors_I!Q45</f>
        <v>659758413.65950096</v>
      </c>
      <c r="R45" s="157">
        <f>Sectors_I!R45</f>
        <v>417830.00328728999</v>
      </c>
      <c r="S45" s="157">
        <f>Sectors_I!S45</f>
        <v>660176243.66278827</v>
      </c>
      <c r="T45" s="157">
        <f>Sectors_I!T45</f>
        <v>17031703.119199999</v>
      </c>
      <c r="U45" s="157">
        <f>Sectors_I!U45</f>
        <v>5972.5847400000002</v>
      </c>
      <c r="V45" s="157">
        <f>Sectors_I!V45</f>
        <v>17037675.70394</v>
      </c>
      <c r="W45" s="157">
        <f>Sectors_I!W45</f>
        <v>11533528.183899999</v>
      </c>
      <c r="X45" s="157">
        <f>Sectors_I!X45</f>
        <v>63286.881199999996</v>
      </c>
      <c r="Y45" s="157">
        <f>Sectors_I!Y45</f>
        <v>11596815.065099999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2">
      <c r="A46" s="99" t="s">
        <v>217</v>
      </c>
      <c r="B46" s="153">
        <f>Sectors_I!B46</f>
        <v>8074772.2176999999</v>
      </c>
      <c r="C46" s="153">
        <f>Sectors_I!C46</f>
        <v>24918.957699999999</v>
      </c>
      <c r="D46" s="153">
        <f>Sectors_I!D46</f>
        <v>8099691.1754000001</v>
      </c>
      <c r="E46" s="154">
        <f>Sectors_I!E46</f>
        <v>200517.16237797</v>
      </c>
      <c r="F46" s="154">
        <f>Sectors_I!F46</f>
        <v>329.00420000000003</v>
      </c>
      <c r="G46" s="154">
        <f>Sectors_I!G46</f>
        <v>200846.16657797</v>
      </c>
      <c r="H46" s="106">
        <f>Sectors_I!H46</f>
        <v>4.2543600000000001E-2</v>
      </c>
      <c r="I46" s="102">
        <f>Sectors_I!I46</f>
        <v>7.0000000000000007E-2</v>
      </c>
      <c r="J46" s="106">
        <f>Sectors_I!J46</f>
        <v>4.2535000000000003E-2</v>
      </c>
      <c r="K46" s="103">
        <f>Sectors_I!K46</f>
        <v>64.352900000000005</v>
      </c>
      <c r="L46" s="103">
        <f>Sectors_I!L46</f>
        <v>121.733</v>
      </c>
      <c r="M46" s="103">
        <f>Sectors_I!M46</f>
        <v>64.546099999999996</v>
      </c>
      <c r="N46" s="157">
        <f>Sectors_I!N46</f>
        <v>46330.8</v>
      </c>
      <c r="O46" s="157">
        <f>Sectors_I!O46</f>
        <v>0</v>
      </c>
      <c r="P46" s="157">
        <f>Sectors_I!P46</f>
        <v>46330.8</v>
      </c>
      <c r="Q46" s="157">
        <f>Sectors_I!Q46</f>
        <v>7920621.2276999997</v>
      </c>
      <c r="R46" s="157">
        <f>Sectors_I!R46</f>
        <v>24918.957699999999</v>
      </c>
      <c r="S46" s="157">
        <f>Sectors_I!S46</f>
        <v>7945540.1853999998</v>
      </c>
      <c r="T46" s="157">
        <f>Sectors_I!T46</f>
        <v>69942.960000000006</v>
      </c>
      <c r="U46" s="157">
        <f>Sectors_I!U46</f>
        <v>0</v>
      </c>
      <c r="V46" s="157">
        <f>Sectors_I!V46</f>
        <v>69942.960000000006</v>
      </c>
      <c r="W46" s="157">
        <f>Sectors_I!W46</f>
        <v>84208.03</v>
      </c>
      <c r="X46" s="157">
        <f>Sectors_I!X46</f>
        <v>0</v>
      </c>
      <c r="Y46" s="157">
        <f>Sectors_I!Y46</f>
        <v>84208.03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2">
      <c r="A47" s="100" t="s">
        <v>267</v>
      </c>
      <c r="B47" s="153">
        <f>Sectors_I!B47</f>
        <v>44941551484.109947</v>
      </c>
      <c r="C47" s="153">
        <f>Sectors_I!C47</f>
        <v>32000564152.233459</v>
      </c>
      <c r="D47" s="153">
        <f>Sectors_I!D47</f>
        <v>76942115636.343414</v>
      </c>
      <c r="E47" s="154">
        <f>Sectors_I!E47</f>
        <v>890526894.21747899</v>
      </c>
      <c r="F47" s="154">
        <f>Sectors_I!F47</f>
        <v>312797639.05675554</v>
      </c>
      <c r="G47" s="154">
        <f>Sectors_I!G47</f>
        <v>1203324533.2742345</v>
      </c>
      <c r="H47" s="106">
        <f>Sectors_I!H47</f>
        <v>0.16114100000000001</v>
      </c>
      <c r="I47" s="102">
        <f>Sectors_I!I47</f>
        <v>9.1421926473036749E-2</v>
      </c>
      <c r="J47" s="106">
        <f>Sectors_I!J47</f>
        <v>0.123972</v>
      </c>
      <c r="K47" s="103">
        <f>Sectors_I!K47</f>
        <v>85.023200000000003</v>
      </c>
      <c r="L47" s="103">
        <f>Sectors_I!L47</f>
        <v>91.71671516866941</v>
      </c>
      <c r="M47" s="103">
        <f>Sectors_I!M47</f>
        <v>85.624200000000002</v>
      </c>
      <c r="N47" s="157">
        <f>Sectors_I!N47</f>
        <v>703440386.48608363</v>
      </c>
      <c r="O47" s="157">
        <f>Sectors_I!O47</f>
        <v>629660968.07318962</v>
      </c>
      <c r="P47" s="157">
        <f>Sectors_I!P47</f>
        <v>1333101354.5592732</v>
      </c>
      <c r="Q47" s="157">
        <f>Sectors_I!Q47</f>
        <v>41876576147.885002</v>
      </c>
      <c r="R47" s="157">
        <f>Sectors_I!R47</f>
        <v>28903210968.932198</v>
      </c>
      <c r="S47" s="157">
        <f>Sectors_I!S47</f>
        <v>70779787116.817215</v>
      </c>
      <c r="T47" s="157">
        <f>Sectors_I!T47</f>
        <v>1937036159.5310643</v>
      </c>
      <c r="U47" s="157">
        <f>Sectors_I!U47</f>
        <v>2126202898.7911465</v>
      </c>
      <c r="V47" s="157">
        <f>Sectors_I!V47</f>
        <v>4063239058.3222108</v>
      </c>
      <c r="W47" s="157">
        <f>Sectors_I!W47</f>
        <v>1058393355.5772794</v>
      </c>
      <c r="X47" s="157">
        <f>Sectors_I!X47</f>
        <v>922025744.09143746</v>
      </c>
      <c r="Y47" s="157">
        <f>Sectors_I!Y47</f>
        <v>1980419099.6687169</v>
      </c>
      <c r="Z47" s="157">
        <f>Sectors_I!Z47</f>
        <v>69545821.116600007</v>
      </c>
      <c r="AA47" s="157">
        <f>Sectors_I!AA47</f>
        <v>49124540.418678999</v>
      </c>
      <c r="AB47" s="157">
        <f>Sectors_I!AB47</f>
        <v>118670361.53527901</v>
      </c>
    </row>
    <row r="48" spans="1:28" x14ac:dyDescent="0.2">
      <c r="A48" s="101" t="s">
        <v>220</v>
      </c>
      <c r="B48" s="153">
        <f>Sectors_I!B48</f>
        <v>7934466857.6882334</v>
      </c>
      <c r="C48" s="153">
        <f>Sectors_I!C48</f>
        <v>19257158309.04398</v>
      </c>
      <c r="D48" s="153">
        <f>Sectors_I!D48</f>
        <v>27191625166.732212</v>
      </c>
      <c r="E48" s="154">
        <f>Sectors_I!E48</f>
        <v>143377572.29745328</v>
      </c>
      <c r="F48" s="154">
        <f>Sectors_I!F48</f>
        <v>178452870.50516275</v>
      </c>
      <c r="G48" s="154">
        <f>Sectors_I!G48</f>
        <v>321830442.802616</v>
      </c>
      <c r="H48" s="106">
        <f>Sectors_I!H48</f>
        <v>0.127359</v>
      </c>
      <c r="I48" s="102">
        <f>Sectors_I!I48</f>
        <v>9.5447681948869212E-2</v>
      </c>
      <c r="J48" s="106">
        <f>Sectors_I!J48</f>
        <v>0.104768</v>
      </c>
      <c r="K48" s="103">
        <f>Sectors_I!K48</f>
        <v>56.214399999999998</v>
      </c>
      <c r="L48" s="103">
        <f>Sectors_I!L48</f>
        <v>77.322009100815265</v>
      </c>
      <c r="M48" s="103">
        <f>Sectors_I!M48</f>
        <v>71.168499999999995</v>
      </c>
      <c r="N48" s="157">
        <f>Sectors_I!N48</f>
        <v>182736092.52599999</v>
      </c>
      <c r="O48" s="157">
        <f>Sectors_I!O48</f>
        <v>311775422.46471798</v>
      </c>
      <c r="P48" s="157">
        <f>Sectors_I!P48</f>
        <v>494511514.99071801</v>
      </c>
      <c r="Q48" s="157">
        <f>Sectors_I!Q48</f>
        <v>7337021294.1488705</v>
      </c>
      <c r="R48" s="157">
        <f>Sectors_I!R48</f>
        <v>17161204635.21991</v>
      </c>
      <c r="S48" s="157">
        <f>Sectors_I!S48</f>
        <v>24498225929.368778</v>
      </c>
      <c r="T48" s="157">
        <f>Sectors_I!T48</f>
        <v>316620855.74515355</v>
      </c>
      <c r="U48" s="157">
        <f>Sectors_I!U48</f>
        <v>1608094930.4209747</v>
      </c>
      <c r="V48" s="157">
        <f>Sectors_I!V48</f>
        <v>1924715786.1661282</v>
      </c>
      <c r="W48" s="157">
        <f>Sectors_I!W48</f>
        <v>273235191.17420989</v>
      </c>
      <c r="X48" s="157">
        <f>Sectors_I!X48</f>
        <v>471380968.78629494</v>
      </c>
      <c r="Y48" s="157">
        <f>Sectors_I!Y48</f>
        <v>744616159.96050477</v>
      </c>
      <c r="Z48" s="157">
        <f>Sectors_I!Z48</f>
        <v>7589516.6200000001</v>
      </c>
      <c r="AA48" s="157">
        <f>Sectors_I!AA48</f>
        <v>16477774.616799999</v>
      </c>
      <c r="AB48" s="157">
        <f>Sectors_I!AB48</f>
        <v>24067291.2368</v>
      </c>
    </row>
    <row r="49" spans="1:28" x14ac:dyDescent="0.2">
      <c r="A49" s="101" t="s">
        <v>221</v>
      </c>
      <c r="B49" s="153">
        <f>Sectors_I!B49</f>
        <v>4369829162.892333</v>
      </c>
      <c r="C49" s="153">
        <f>Sectors_I!C49</f>
        <v>6488612780.6120186</v>
      </c>
      <c r="D49" s="153">
        <f>Sectors_I!D49</f>
        <v>10858441943.504353</v>
      </c>
      <c r="E49" s="154">
        <f>Sectors_I!E49</f>
        <v>94836861.889395103</v>
      </c>
      <c r="F49" s="154">
        <f>Sectors_I!F49</f>
        <v>92759415.105857059</v>
      </c>
      <c r="G49" s="154">
        <f>Sectors_I!G49</f>
        <v>187596276.99525216</v>
      </c>
      <c r="H49" s="106">
        <f>Sectors_I!H49</f>
        <v>0.13411600000000001</v>
      </c>
      <c r="I49" s="102">
        <f>Sectors_I!I49</f>
        <v>8.2325190864061676E-2</v>
      </c>
      <c r="J49" s="106">
        <f>Sectors_I!J49</f>
        <v>0.103183</v>
      </c>
      <c r="K49" s="103">
        <f>Sectors_I!K49</f>
        <v>75.575100000000006</v>
      </c>
      <c r="L49" s="103">
        <f>Sectors_I!L49</f>
        <v>93.682706212648768</v>
      </c>
      <c r="M49" s="103">
        <f>Sectors_I!M49</f>
        <v>86.439400000000006</v>
      </c>
      <c r="N49" s="157">
        <f>Sectors_I!N49</f>
        <v>146808995.13713691</v>
      </c>
      <c r="O49" s="157">
        <f>Sectors_I!O49</f>
        <v>255058295.38160628</v>
      </c>
      <c r="P49" s="157">
        <f>Sectors_I!P49</f>
        <v>401867290.51874316</v>
      </c>
      <c r="Q49" s="157">
        <f>Sectors_I!Q49</f>
        <v>3936366969.904604</v>
      </c>
      <c r="R49" s="157">
        <f>Sectors_I!R49</f>
        <v>5799970422.7337513</v>
      </c>
      <c r="S49" s="157">
        <f>Sectors_I!S49</f>
        <v>9736337392.6383553</v>
      </c>
      <c r="T49" s="157">
        <f>Sectors_I!T49</f>
        <v>216067884.01839226</v>
      </c>
      <c r="U49" s="157">
        <f>Sectors_I!U49</f>
        <v>325946343.29571372</v>
      </c>
      <c r="V49" s="157">
        <f>Sectors_I!V49</f>
        <v>542014227.31410599</v>
      </c>
      <c r="W49" s="157">
        <f>Sectors_I!W49</f>
        <v>208895084.86393696</v>
      </c>
      <c r="X49" s="157">
        <f>Sectors_I!X49</f>
        <v>345750884.54127455</v>
      </c>
      <c r="Y49" s="157">
        <f>Sectors_I!Y49</f>
        <v>554645969.40521145</v>
      </c>
      <c r="Z49" s="157">
        <f>Sectors_I!Z49</f>
        <v>8499224.1053999998</v>
      </c>
      <c r="AA49" s="157">
        <f>Sectors_I!AA49</f>
        <v>16945130.041278999</v>
      </c>
      <c r="AB49" s="157">
        <f>Sectors_I!AB49</f>
        <v>25444354.146678999</v>
      </c>
    </row>
    <row r="50" spans="1:28" x14ac:dyDescent="0.2">
      <c r="A50" s="101" t="s">
        <v>222</v>
      </c>
      <c r="B50" s="153">
        <f>Sectors_I!B50</f>
        <v>8739087389.2463722</v>
      </c>
      <c r="C50" s="153">
        <f>Sectors_I!C50</f>
        <v>1183449894.0923574</v>
      </c>
      <c r="D50" s="153">
        <f>Sectors_I!D50</f>
        <v>9922537283.3387299</v>
      </c>
      <c r="E50" s="154">
        <f>Sectors_I!E50</f>
        <v>201673423.90567034</v>
      </c>
      <c r="F50" s="154">
        <f>Sectors_I!F50</f>
        <v>14285849.06381378</v>
      </c>
      <c r="G50" s="154">
        <f>Sectors_I!G50</f>
        <v>215959272.96948409</v>
      </c>
      <c r="H50" s="106">
        <f>Sectors_I!H50</f>
        <v>0.15498500000000001</v>
      </c>
      <c r="I50" s="102">
        <f>Sectors_I!I50</f>
        <v>7.9726521524225338E-2</v>
      </c>
      <c r="J50" s="106">
        <f>Sectors_I!J50</f>
        <v>0.14630000000000001</v>
      </c>
      <c r="K50" s="103">
        <f>Sectors_I!K50</f>
        <v>62.243000000000002</v>
      </c>
      <c r="L50" s="103">
        <f>Sectors_I!L50</f>
        <v>105.0852431383818</v>
      </c>
      <c r="M50" s="103">
        <f>Sectors_I!M50</f>
        <v>67.346800000000002</v>
      </c>
      <c r="N50" s="157">
        <f>Sectors_I!N50</f>
        <v>151398891.13126332</v>
      </c>
      <c r="O50" s="157">
        <f>Sectors_I!O50</f>
        <v>25212683.1886</v>
      </c>
      <c r="P50" s="157">
        <f>Sectors_I!P50</f>
        <v>176611574.31986332</v>
      </c>
      <c r="Q50" s="157">
        <f>Sectors_I!Q50</f>
        <v>8166042539.6472397</v>
      </c>
      <c r="R50" s="157">
        <f>Sectors_I!R50</f>
        <v>1082489596.1624575</v>
      </c>
      <c r="S50" s="157">
        <f>Sectors_I!S50</f>
        <v>9248532135.8096981</v>
      </c>
      <c r="T50" s="157">
        <f>Sectors_I!T50</f>
        <v>365057161.85234278</v>
      </c>
      <c r="U50" s="157">
        <f>Sectors_I!U50</f>
        <v>59872424.114199996</v>
      </c>
      <c r="V50" s="157">
        <f>Sectors_I!V50</f>
        <v>424929585.96654278</v>
      </c>
      <c r="W50" s="157">
        <f>Sectors_I!W50</f>
        <v>198277260.01348928</v>
      </c>
      <c r="X50" s="157">
        <f>Sectors_I!X50</f>
        <v>38345010.092399999</v>
      </c>
      <c r="Y50" s="157">
        <f>Sectors_I!Y50</f>
        <v>236622270.10588926</v>
      </c>
      <c r="Z50" s="157">
        <f>Sectors_I!Z50</f>
        <v>9710427.7333000004</v>
      </c>
      <c r="AA50" s="157">
        <f>Sectors_I!AA50</f>
        <v>2742863.7233000002</v>
      </c>
      <c r="AB50" s="157">
        <f>Sectors_I!AB50</f>
        <v>12453291.456600001</v>
      </c>
    </row>
    <row r="51" spans="1:28" x14ac:dyDescent="0.2">
      <c r="A51" s="101" t="s">
        <v>223</v>
      </c>
      <c r="B51" s="153">
        <f>Sectors_I!B51</f>
        <v>23808526399.655685</v>
      </c>
      <c r="C51" s="153">
        <f>Sectors_I!C51</f>
        <v>5071012968.211235</v>
      </c>
      <c r="D51" s="153">
        <f>Sectors_I!D51</f>
        <v>28879539367.86692</v>
      </c>
      <c r="E51" s="154">
        <f>Sectors_I!E51</f>
        <v>449520596.01348156</v>
      </c>
      <c r="F51" s="154">
        <f>Sectors_I!F51</f>
        <v>27289912.908027019</v>
      </c>
      <c r="G51" s="154">
        <f>Sectors_I!G51</f>
        <v>476810508.92150861</v>
      </c>
      <c r="H51" s="106">
        <f>Sectors_I!H51</f>
        <v>0.15448899999999999</v>
      </c>
      <c r="I51" s="102">
        <f>Sectors_I!I51</f>
        <v>7.4957602732753995E-2</v>
      </c>
      <c r="J51" s="106">
        <f>Sectors_I!J51</f>
        <v>0.13739499999999999</v>
      </c>
      <c r="K51" s="103">
        <f>Sectors_I!K51</f>
        <v>97.787099999999995</v>
      </c>
      <c r="L51" s="103">
        <f>Sectors_I!L51</f>
        <v>140.94239809170153</v>
      </c>
      <c r="M51" s="103">
        <f>Sectors_I!M51</f>
        <v>104.64400000000001</v>
      </c>
      <c r="N51" s="157">
        <f>Sectors_I!N51</f>
        <v>220304184.10727933</v>
      </c>
      <c r="O51" s="157">
        <f>Sectors_I!O51</f>
        <v>37558950.414423987</v>
      </c>
      <c r="P51" s="157">
        <f>Sectors_I!P51</f>
        <v>257863134.5217033</v>
      </c>
      <c r="Q51" s="157">
        <f>Sectors_I!Q51</f>
        <v>22342511638.710243</v>
      </c>
      <c r="R51" s="157">
        <f>Sectors_I!R51</f>
        <v>4859216114.5320091</v>
      </c>
      <c r="S51" s="157">
        <f>Sectors_I!S51</f>
        <v>27201727753.242249</v>
      </c>
      <c r="T51" s="157">
        <f>Sectors_I!T51</f>
        <v>1041453029.8775532</v>
      </c>
      <c r="U51" s="157">
        <f>Sectors_I!U51</f>
        <v>132289200.97035821</v>
      </c>
      <c r="V51" s="157">
        <f>Sectors_I!V51</f>
        <v>1173742230.8479114</v>
      </c>
      <c r="W51" s="157">
        <f>Sectors_I!W51</f>
        <v>380815078.40999001</v>
      </c>
      <c r="X51" s="157">
        <f>Sectors_I!X51</f>
        <v>66548880.671568036</v>
      </c>
      <c r="Y51" s="157">
        <f>Sectors_I!Y51</f>
        <v>447363959.08155805</v>
      </c>
      <c r="Z51" s="157">
        <f>Sectors_I!Z51</f>
        <v>43746652.657899998</v>
      </c>
      <c r="AA51" s="157">
        <f>Sectors_I!AA51</f>
        <v>12958772.0373</v>
      </c>
      <c r="AB51" s="157">
        <f>Sectors_I!AB51</f>
        <v>56705424.695199996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9.42578125" customWidth="1"/>
    <col min="2" max="2" width="37.28515625" bestFit="1" customWidth="1"/>
    <col min="3" max="3" width="9" bestFit="1" customWidth="1"/>
    <col min="4" max="4" width="12.85546875" bestFit="1" customWidth="1"/>
    <col min="5" max="5" width="13.42578125" bestFit="1" customWidth="1"/>
    <col min="6" max="6" width="8.42578125" bestFit="1" customWidth="1"/>
  </cols>
  <sheetData>
    <row r="1" spans="1:6" x14ac:dyDescent="0.2">
      <c r="A1" s="107" t="s">
        <v>291</v>
      </c>
    </row>
    <row r="2" spans="1:6" x14ac:dyDescent="0.2">
      <c r="A2" s="66"/>
    </row>
    <row r="3" spans="1:6" x14ac:dyDescent="0.2">
      <c r="B3" s="168">
        <f>BS!B3</f>
        <v>46203</v>
      </c>
    </row>
    <row r="4" spans="1:6" x14ac:dyDescent="0.2">
      <c r="A4" s="160"/>
    </row>
    <row r="5" spans="1:6" x14ac:dyDescent="0.2">
      <c r="B5" t="s">
        <v>317</v>
      </c>
    </row>
    <row r="6" spans="1:6" ht="63.75" x14ac:dyDescent="0.2">
      <c r="B6" s="170"/>
      <c r="C6" s="173" t="s">
        <v>293</v>
      </c>
      <c r="D6" s="173" t="s">
        <v>294</v>
      </c>
      <c r="E6" s="173" t="s">
        <v>364</v>
      </c>
      <c r="F6" s="173" t="s">
        <v>295</v>
      </c>
    </row>
    <row r="7" spans="1:6" x14ac:dyDescent="0.2">
      <c r="B7" s="170" t="s">
        <v>296</v>
      </c>
      <c r="C7" s="171">
        <v>364222</v>
      </c>
      <c r="D7" s="172">
        <v>8.2420602548276614E-2</v>
      </c>
      <c r="E7" s="171">
        <v>1213087384.7901087</v>
      </c>
      <c r="F7" s="172">
        <v>1.5772409968490716E-2</v>
      </c>
    </row>
    <row r="8" spans="1:6" x14ac:dyDescent="0.2">
      <c r="B8" s="170" t="s">
        <v>297</v>
      </c>
      <c r="C8" s="171">
        <v>42444</v>
      </c>
      <c r="D8" s="172">
        <v>9.6047467054682385E-3</v>
      </c>
      <c r="E8" s="171">
        <v>778808450.69864595</v>
      </c>
      <c r="F8" s="172">
        <v>1.012596975729781E-2</v>
      </c>
    </row>
    <row r="9" spans="1:6" x14ac:dyDescent="0.2">
      <c r="B9" s="170" t="s">
        <v>298</v>
      </c>
      <c r="C9" s="171">
        <v>388519</v>
      </c>
      <c r="D9" s="172">
        <v>8.7918824457209846E-2</v>
      </c>
      <c r="E9" s="171">
        <v>1268849095.1278985</v>
      </c>
      <c r="F9" s="172">
        <v>1.6497416729767036E-2</v>
      </c>
    </row>
    <row r="10" spans="1:6" x14ac:dyDescent="0.2">
      <c r="B10" s="170" t="s">
        <v>299</v>
      </c>
      <c r="C10" s="171">
        <v>725433</v>
      </c>
      <c r="D10" s="172">
        <v>0.16415983924201161</v>
      </c>
      <c r="E10" s="171">
        <v>5026422420.5073318</v>
      </c>
      <c r="F10" s="172">
        <v>6.5352913635955481E-2</v>
      </c>
    </row>
    <row r="11" spans="1:6" x14ac:dyDescent="0.2">
      <c r="B11" s="170" t="s">
        <v>300</v>
      </c>
      <c r="C11" s="171">
        <v>662585</v>
      </c>
      <c r="D11" s="172">
        <v>0.14993782621436888</v>
      </c>
      <c r="E11" s="171">
        <v>5772075591.5892878</v>
      </c>
      <c r="F11" s="172">
        <v>7.504780260773769E-2</v>
      </c>
    </row>
    <row r="12" spans="1:6" x14ac:dyDescent="0.2">
      <c r="B12" s="170" t="s">
        <v>301</v>
      </c>
      <c r="C12" s="171">
        <v>1615360</v>
      </c>
      <c r="D12" s="172">
        <v>0.36554338983472751</v>
      </c>
      <c r="E12" s="171">
        <v>22641024490.209244</v>
      </c>
      <c r="F12" s="172">
        <v>0.29437575960614376</v>
      </c>
    </row>
    <row r="13" spans="1:6" x14ac:dyDescent="0.2">
      <c r="B13" s="170" t="s">
        <v>302</v>
      </c>
      <c r="C13" s="171">
        <v>166285</v>
      </c>
      <c r="D13" s="172">
        <v>3.7629000704900245E-2</v>
      </c>
      <c r="E13" s="171">
        <v>14006503823.456612</v>
      </c>
      <c r="F13" s="172">
        <v>0.18211080528795856</v>
      </c>
    </row>
    <row r="14" spans="1:6" x14ac:dyDescent="0.2">
      <c r="B14" s="170" t="s">
        <v>303</v>
      </c>
      <c r="C14" s="171">
        <v>454217</v>
      </c>
      <c r="D14" s="172">
        <v>0.10278577029303711</v>
      </c>
      <c r="E14" s="171">
        <v>26205215384.441788</v>
      </c>
      <c r="F14" s="172">
        <v>0.34071692240664869</v>
      </c>
    </row>
    <row r="15" spans="1:6" x14ac:dyDescent="0.2">
      <c r="B15" s="170" t="s">
        <v>66</v>
      </c>
      <c r="C15" s="171">
        <v>4419065</v>
      </c>
      <c r="D15" s="172">
        <v>1</v>
      </c>
      <c r="E15" s="171">
        <v>76911986640.820938</v>
      </c>
      <c r="F15" s="172">
        <v>1</v>
      </c>
    </row>
    <row r="18" spans="2:6" x14ac:dyDescent="0.2">
      <c r="B18" s="174" t="s">
        <v>339</v>
      </c>
    </row>
    <row r="19" spans="2:6" ht="63.75" x14ac:dyDescent="0.2">
      <c r="B19" s="170"/>
      <c r="C19" s="173" t="s">
        <v>293</v>
      </c>
      <c r="D19" s="173" t="s">
        <v>294</v>
      </c>
      <c r="E19" s="173" t="s">
        <v>364</v>
      </c>
      <c r="F19" s="173" t="s">
        <v>295</v>
      </c>
    </row>
    <row r="20" spans="2:6" x14ac:dyDescent="0.2">
      <c r="B20" s="170" t="s">
        <v>329</v>
      </c>
      <c r="C20" s="171">
        <v>1678359</v>
      </c>
      <c r="D20" s="172">
        <v>0.37979971333308893</v>
      </c>
      <c r="E20" s="171">
        <v>672643446.78768981</v>
      </c>
      <c r="F20" s="172">
        <v>8.7456256973010137E-3</v>
      </c>
    </row>
    <row r="21" spans="2:6" x14ac:dyDescent="0.2">
      <c r="B21" s="170" t="s">
        <v>330</v>
      </c>
      <c r="C21" s="171">
        <v>635929</v>
      </c>
      <c r="D21" s="172">
        <v>0.14390574840927925</v>
      </c>
      <c r="E21" s="171">
        <v>670930714.43204308</v>
      </c>
      <c r="F21" s="172">
        <v>8.7233569661126272E-3</v>
      </c>
    </row>
    <row r="22" spans="2:6" x14ac:dyDescent="0.2">
      <c r="B22" s="170" t="s">
        <v>331</v>
      </c>
      <c r="C22" s="171">
        <v>1578085</v>
      </c>
      <c r="D22" s="172">
        <v>0.35710826676949381</v>
      </c>
      <c r="E22" s="171">
        <v>8024410807.5130625</v>
      </c>
      <c r="F22" s="172">
        <v>0.10433238248143822</v>
      </c>
    </row>
    <row r="23" spans="2:6" x14ac:dyDescent="0.2">
      <c r="B23" s="170" t="s">
        <v>332</v>
      </c>
      <c r="C23" s="171">
        <v>276491</v>
      </c>
      <c r="D23" s="172">
        <v>6.2567746216055611E-2</v>
      </c>
      <c r="E23" s="171">
        <v>6712771936.2787514</v>
      </c>
      <c r="F23" s="172">
        <v>8.727861845143442E-2</v>
      </c>
    </row>
    <row r="24" spans="2:6" x14ac:dyDescent="0.2">
      <c r="B24" s="170" t="s">
        <v>333</v>
      </c>
      <c r="C24" s="171">
        <v>114262</v>
      </c>
      <c r="D24" s="172">
        <v>2.5856595036145649E-2</v>
      </c>
      <c r="E24" s="171">
        <v>6229000875.0717192</v>
      </c>
      <c r="F24" s="172">
        <v>8.0988687813281321E-2</v>
      </c>
    </row>
    <row r="25" spans="2:6" x14ac:dyDescent="0.2">
      <c r="B25" s="170" t="s">
        <v>334</v>
      </c>
      <c r="C25" s="171">
        <v>116391</v>
      </c>
      <c r="D25" s="172">
        <v>2.6338371049448004E-2</v>
      </c>
      <c r="E25" s="171">
        <v>17021345277.032278</v>
      </c>
      <c r="F25" s="172">
        <v>0.22130939559191593</v>
      </c>
    </row>
    <row r="26" spans="2:6" x14ac:dyDescent="0.2">
      <c r="B26" s="170" t="s">
        <v>335</v>
      </c>
      <c r="C26" s="171">
        <v>9966</v>
      </c>
      <c r="D26" s="172">
        <v>2.2552276883848307E-3</v>
      </c>
      <c r="E26" s="171">
        <v>5281321823.5997667</v>
      </c>
      <c r="F26" s="172">
        <v>6.8667083693107742E-2</v>
      </c>
    </row>
    <row r="27" spans="2:6" x14ac:dyDescent="0.2">
      <c r="B27" s="170" t="s">
        <v>336</v>
      </c>
      <c r="C27" s="171">
        <v>4780</v>
      </c>
      <c r="D27" s="172">
        <v>1.0816765352678597E-3</v>
      </c>
      <c r="E27" s="171">
        <v>4969931043.5964003</v>
      </c>
      <c r="F27" s="172">
        <v>6.4618419842288097E-2</v>
      </c>
    </row>
    <row r="28" spans="2:6" x14ac:dyDescent="0.2">
      <c r="B28" s="170" t="s">
        <v>337</v>
      </c>
      <c r="C28" s="171">
        <v>2786</v>
      </c>
      <c r="D28" s="172">
        <v>6.3044996386114167E-4</v>
      </c>
      <c r="E28" s="171">
        <v>6295703008.8829813</v>
      </c>
      <c r="F28" s="172">
        <v>8.185594058785374E-2</v>
      </c>
    </row>
    <row r="29" spans="2:6" x14ac:dyDescent="0.2">
      <c r="B29" s="170" t="s">
        <v>338</v>
      </c>
      <c r="C29" s="171">
        <v>2016</v>
      </c>
      <c r="D29" s="172">
        <v>4.562049989748965E-4</v>
      </c>
      <c r="E29" s="171">
        <v>21033927706.626244</v>
      </c>
      <c r="F29" s="172">
        <v>0.27348048887526721</v>
      </c>
    </row>
    <row r="30" spans="2:6" x14ac:dyDescent="0.2">
      <c r="B30" s="170" t="s">
        <v>66</v>
      </c>
      <c r="C30" s="171">
        <v>4419065</v>
      </c>
      <c r="D30" s="172">
        <v>1</v>
      </c>
      <c r="E30" s="171">
        <v>76911986639.820908</v>
      </c>
      <c r="F30" s="172">
        <v>1</v>
      </c>
    </row>
    <row r="33" spans="2:6" x14ac:dyDescent="0.2">
      <c r="B33" s="174" t="s">
        <v>351</v>
      </c>
    </row>
    <row r="34" spans="2:6" ht="63.75" x14ac:dyDescent="0.2">
      <c r="B34" s="170"/>
      <c r="C34" s="173" t="s">
        <v>293</v>
      </c>
      <c r="D34" s="173" t="s">
        <v>294</v>
      </c>
      <c r="E34" s="173" t="s">
        <v>364</v>
      </c>
      <c r="F34" s="173" t="s">
        <v>295</v>
      </c>
    </row>
    <row r="35" spans="2:6" x14ac:dyDescent="0.2">
      <c r="B35" s="170" t="s">
        <v>340</v>
      </c>
      <c r="C35" s="171">
        <v>587111</v>
      </c>
      <c r="D35" s="172">
        <v>0.13285864770036196</v>
      </c>
      <c r="E35" s="171">
        <v>939162491.85660756</v>
      </c>
      <c r="F35" s="172">
        <v>1.2210872880961055E-2</v>
      </c>
    </row>
    <row r="36" spans="2:6" x14ac:dyDescent="0.2">
      <c r="B36" s="170" t="s">
        <v>341</v>
      </c>
      <c r="C36" s="171">
        <v>286396</v>
      </c>
      <c r="D36" s="172">
        <v>6.4809184748357396E-2</v>
      </c>
      <c r="E36" s="171">
        <v>24667841885.335384</v>
      </c>
      <c r="F36" s="172">
        <v>0.32072818508116796</v>
      </c>
    </row>
    <row r="37" spans="2:6" x14ac:dyDescent="0.2">
      <c r="B37" s="170" t="s">
        <v>342</v>
      </c>
      <c r="C37" s="171">
        <v>967287</v>
      </c>
      <c r="D37" s="172">
        <v>0.2188895162211916</v>
      </c>
      <c r="E37" s="171">
        <v>38286779101.088158</v>
      </c>
      <c r="F37" s="172">
        <v>0.49779989797144109</v>
      </c>
    </row>
    <row r="38" spans="2:6" x14ac:dyDescent="0.2">
      <c r="B38" s="170" t="s">
        <v>343</v>
      </c>
      <c r="C38" s="171">
        <v>681727</v>
      </c>
      <c r="D38" s="172">
        <v>0.15426951176323497</v>
      </c>
      <c r="E38" s="171">
        <v>7225588777.41782</v>
      </c>
      <c r="F38" s="172">
        <v>9.3946198678278275E-2</v>
      </c>
    </row>
    <row r="39" spans="2:6" x14ac:dyDescent="0.2">
      <c r="B39" s="170" t="s">
        <v>344</v>
      </c>
      <c r="C39" s="171">
        <v>795879</v>
      </c>
      <c r="D39" s="172">
        <v>0.18010122050705296</v>
      </c>
      <c r="E39" s="171">
        <v>2818247450.2162161</v>
      </c>
      <c r="F39" s="172">
        <v>3.664249973788037E-2</v>
      </c>
    </row>
    <row r="40" spans="2:6" x14ac:dyDescent="0.2">
      <c r="B40" s="170" t="s">
        <v>345</v>
      </c>
      <c r="C40" s="171">
        <v>451732</v>
      </c>
      <c r="D40" s="172">
        <v>0.10222343414274286</v>
      </c>
      <c r="E40" s="171">
        <v>1591364875.9376481</v>
      </c>
      <c r="F40" s="172">
        <v>2.0690726445949104E-2</v>
      </c>
    </row>
    <row r="41" spans="2:6" x14ac:dyDescent="0.2">
      <c r="B41" s="170" t="s">
        <v>346</v>
      </c>
      <c r="C41" s="171">
        <v>235980</v>
      </c>
      <c r="D41" s="172">
        <v>5.3400436517679645E-2</v>
      </c>
      <c r="E41" s="171">
        <v>580407651.04411507</v>
      </c>
      <c r="F41" s="172">
        <v>7.5463874542372406E-3</v>
      </c>
    </row>
    <row r="42" spans="2:6" x14ac:dyDescent="0.2">
      <c r="B42" s="170" t="s">
        <v>347</v>
      </c>
      <c r="C42" s="171">
        <v>339901</v>
      </c>
      <c r="D42" s="172">
        <v>7.6916949626221837E-2</v>
      </c>
      <c r="E42" s="171">
        <v>493747197.32007176</v>
      </c>
      <c r="F42" s="172">
        <v>6.4196391083373022E-3</v>
      </c>
    </row>
    <row r="43" spans="2:6" x14ac:dyDescent="0.2">
      <c r="B43" s="170" t="s">
        <v>348</v>
      </c>
      <c r="C43" s="171">
        <v>30188</v>
      </c>
      <c r="D43" s="172">
        <v>6.8313093380613322E-3</v>
      </c>
      <c r="E43" s="171">
        <v>236029745.41508168</v>
      </c>
      <c r="F43" s="172">
        <v>3.0688291348726607E-3</v>
      </c>
    </row>
    <row r="44" spans="2:6" x14ac:dyDescent="0.2">
      <c r="B44" s="170" t="s">
        <v>349</v>
      </c>
      <c r="C44" s="171">
        <v>42813</v>
      </c>
      <c r="D44" s="172">
        <v>9.6882485322121303E-3</v>
      </c>
      <c r="E44" s="171">
        <v>72770794.559960395</v>
      </c>
      <c r="F44" s="172">
        <v>9.4615674020537342E-4</v>
      </c>
    </row>
    <row r="45" spans="2:6" x14ac:dyDescent="0.2">
      <c r="B45" s="170" t="s">
        <v>350</v>
      </c>
      <c r="C45" s="171">
        <v>51</v>
      </c>
      <c r="D45" s="172">
        <v>1.1540902883302229E-5</v>
      </c>
      <c r="E45" s="171">
        <v>46667.630000000005</v>
      </c>
      <c r="F45" s="172">
        <v>6.0676666980087406E-7</v>
      </c>
    </row>
    <row r="46" spans="2:6" x14ac:dyDescent="0.2">
      <c r="B46" s="170" t="s">
        <v>66</v>
      </c>
      <c r="C46" s="171">
        <v>4419065</v>
      </c>
      <c r="D46" s="172">
        <v>1</v>
      </c>
      <c r="E46" s="171">
        <v>76911986637.821045</v>
      </c>
      <c r="F46" s="17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FF8BB08-5E35-4530-9C78-926F4DC2588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A-CP</vt:lpstr>
      <vt:lpstr>A-CP-E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2026-07-16T06:04:03Z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