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5-2026\"/>
    </mc:Choice>
  </mc:AlternateContent>
  <bookViews>
    <workbookView xWindow="15" yWindow="345" windowWidth="19125" windowHeight="10770" tabRatio="932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  <sheet name="A-CP" sheetId="47" r:id="rId9"/>
    <sheet name="A-CP-E" sheetId="48" r:id="rId10"/>
  </sheets>
  <externalReferences>
    <externalReference r:id="rId11"/>
    <externalReference r:id="rId12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53" i="43" l="1"/>
  <c r="Q24" i="45" l="1"/>
  <c r="C31" i="15" l="1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C49" i="15"/>
  <c r="D49" i="15"/>
  <c r="E49" i="15"/>
  <c r="F49" i="15"/>
  <c r="G49" i="15"/>
  <c r="H49" i="15"/>
  <c r="I49" i="15"/>
  <c r="J49" i="15"/>
  <c r="K49" i="15"/>
  <c r="L49" i="15"/>
  <c r="N49" i="15"/>
  <c r="O49" i="15"/>
  <c r="C50" i="15"/>
  <c r="D50" i="15"/>
  <c r="E50" i="15"/>
  <c r="F50" i="15"/>
  <c r="G50" i="15"/>
  <c r="H50" i="15"/>
  <c r="I50" i="15"/>
  <c r="J50" i="15"/>
  <c r="K50" i="15"/>
  <c r="L50" i="15"/>
  <c r="N50" i="15"/>
  <c r="O50" i="15"/>
  <c r="F46" i="48" l="1"/>
  <c r="E46" i="48"/>
  <c r="D46" i="48"/>
  <c r="C46" i="48"/>
  <c r="F45" i="48"/>
  <c r="E45" i="48"/>
  <c r="D45" i="48"/>
  <c r="C45" i="48"/>
  <c r="F44" i="48"/>
  <c r="E44" i="48"/>
  <c r="D44" i="48"/>
  <c r="C44" i="48"/>
  <c r="F43" i="48"/>
  <c r="E43" i="48"/>
  <c r="D43" i="48"/>
  <c r="C43" i="48"/>
  <c r="F42" i="48"/>
  <c r="E42" i="48"/>
  <c r="D42" i="48"/>
  <c r="C42" i="48"/>
  <c r="F41" i="48"/>
  <c r="E41" i="48"/>
  <c r="D41" i="48"/>
  <c r="C41" i="48"/>
  <c r="F40" i="48"/>
  <c r="E40" i="48"/>
  <c r="D40" i="48"/>
  <c r="C40" i="48"/>
  <c r="F39" i="48"/>
  <c r="E39" i="48"/>
  <c r="D39" i="48"/>
  <c r="C39" i="48"/>
  <c r="F38" i="48"/>
  <c r="E38" i="48"/>
  <c r="D38" i="48"/>
  <c r="C38" i="48"/>
  <c r="F37" i="48"/>
  <c r="E37" i="48"/>
  <c r="D37" i="48"/>
  <c r="C37" i="48"/>
  <c r="F36" i="48"/>
  <c r="E36" i="48"/>
  <c r="D36" i="48"/>
  <c r="C36" i="48"/>
  <c r="F35" i="48"/>
  <c r="E35" i="48"/>
  <c r="D35" i="48"/>
  <c r="C35" i="48"/>
  <c r="F30" i="48"/>
  <c r="E30" i="48"/>
  <c r="D30" i="48"/>
  <c r="C30" i="48"/>
  <c r="F29" i="48"/>
  <c r="E29" i="48"/>
  <c r="D29" i="48"/>
  <c r="C29" i="48"/>
  <c r="F28" i="48"/>
  <c r="E28" i="48"/>
  <c r="D28" i="48"/>
  <c r="C28" i="48"/>
  <c r="F27" i="48"/>
  <c r="E27" i="48"/>
  <c r="D27" i="48"/>
  <c r="C27" i="48"/>
  <c r="F26" i="48"/>
  <c r="E26" i="48"/>
  <c r="D26" i="48"/>
  <c r="C26" i="48"/>
  <c r="F25" i="48"/>
  <c r="E25" i="48"/>
  <c r="D25" i="48"/>
  <c r="C25" i="48"/>
  <c r="F24" i="48"/>
  <c r="E24" i="48"/>
  <c r="D24" i="48"/>
  <c r="C24" i="48"/>
  <c r="F23" i="48"/>
  <c r="E23" i="48"/>
  <c r="D23" i="48"/>
  <c r="C23" i="48"/>
  <c r="F22" i="48"/>
  <c r="E22" i="48"/>
  <c r="D22" i="48"/>
  <c r="C22" i="48"/>
  <c r="F21" i="48"/>
  <c r="E21" i="48"/>
  <c r="D21" i="48"/>
  <c r="C21" i="48"/>
  <c r="F20" i="48"/>
  <c r="E20" i="48"/>
  <c r="D20" i="48"/>
  <c r="C20" i="48"/>
  <c r="F15" i="48"/>
  <c r="E15" i="48"/>
  <c r="D15" i="48"/>
  <c r="C15" i="48"/>
  <c r="F14" i="48"/>
  <c r="E14" i="48"/>
  <c r="D14" i="48"/>
  <c r="C14" i="48"/>
  <c r="F13" i="48"/>
  <c r="E13" i="48"/>
  <c r="D13" i="48"/>
  <c r="C13" i="48"/>
  <c r="F12" i="48"/>
  <c r="E12" i="48"/>
  <c r="D12" i="48"/>
  <c r="C12" i="48"/>
  <c r="F11" i="48"/>
  <c r="E11" i="48"/>
  <c r="D11" i="48"/>
  <c r="C11" i="48"/>
  <c r="F10" i="48"/>
  <c r="E10" i="48"/>
  <c r="D10" i="48"/>
  <c r="C10" i="48"/>
  <c r="F9" i="48"/>
  <c r="E9" i="48"/>
  <c r="D9" i="48"/>
  <c r="C9" i="48"/>
  <c r="F8" i="48"/>
  <c r="E8" i="48"/>
  <c r="D8" i="48"/>
  <c r="C8" i="48"/>
  <c r="F7" i="48"/>
  <c r="E7" i="48"/>
  <c r="D7" i="48"/>
  <c r="C7" i="48"/>
  <c r="B3" i="48"/>
  <c r="B3" i="47"/>
  <c r="B7" i="14" l="1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T49" i="15"/>
  <c r="S49" i="15"/>
  <c r="R49" i="15"/>
  <c r="Q49" i="15"/>
  <c r="P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6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6"/>
  <c r="A24" i="14"/>
  <c r="E8" i="15" l="1"/>
  <c r="F8" i="15"/>
  <c r="G8" i="15"/>
  <c r="H8" i="15"/>
  <c r="J8" i="15"/>
  <c r="I8" i="15"/>
  <c r="D8" i="15"/>
  <c r="C10" i="17"/>
  <c r="C20" i="17"/>
  <c r="C14" i="17"/>
  <c r="C11" i="17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6" i="14"/>
  <c r="C7" i="14"/>
  <c r="C26" i="14" s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<sst xmlns="http://schemas.openxmlformats.org/spreadsheetml/2006/main" count="515" uniqueCount="367">
  <si>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</si>
  <si>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</si>
  <si>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</si>
  <si>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</si>
  <si>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</si>
  <si>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</si>
  <si>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</si>
  <si>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</si>
  <si>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</si>
  <si>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</si>
  <si>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</si>
  <si>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</si>
  <si>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</si>
  <si>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</si>
  <si>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</si>
  <si>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</si>
  <si>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</si>
  <si>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</si>
  <si>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</si>
  <si>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</si>
  <si>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</si>
  <si>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</si>
  <si>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</si>
  <si>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</si>
  <si>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</si>
  <si>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</si>
  <si>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</si>
  <si>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</si>
  <si>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</si>
  <si>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</si>
  <si>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</si>
  <si>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</si>
  <si>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</si>
  <si>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</si>
  <si>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</si>
  <si>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</si>
  <si>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</si>
  <si>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</si>
  <si>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</si>
  <si>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</si>
  <si>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</si>
  <si>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</si>
  <si>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</si>
  <si>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</si>
  <si>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</si>
  <si>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</si>
  <si>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</si>
  <si>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</si>
  <si>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</si>
  <si>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</si>
  <si>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</si>
  <si>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</si>
  <si>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</si>
  <si>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</si>
  <si>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</si>
  <si>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</si>
  <si>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</si>
  <si>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</si>
  <si>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</si>
  <si>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</si>
  <si>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</si>
  <si>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</si>
  <si>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</si>
  <si>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</si>
  <si>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</si>
  <si>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</si>
  <si>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</si>
  <si>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</si>
  <si>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</si>
  <si>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</si>
  <si>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</si>
  <si>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</si>
  <si>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</si>
  <si>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</si>
  <si>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</si>
  <si>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</si>
  <si>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</si>
  <si>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</si>
  <si>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</si>
  <si>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</si>
  <si>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</si>
  <si>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</si>
  <si>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</si>
  <si>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</si>
  <si>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</si>
  <si>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</si>
  <si>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</si>
  <si>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</si>
  <si>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</si>
  <si>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</si>
  <si>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</si>
  <si>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</si>
  <si>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</si>
  <si>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</si>
  <si>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</si>
  <si>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</si>
  <si>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</si>
  <si>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</si>
  <si>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</si>
  <si>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</si>
  <si>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</si>
  <si>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</si>
  <si>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</si>
  <si>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</si>
  <si>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</si>
  <si>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</si>
  <si>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</si>
  <si>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</si>
  <si>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</si>
  <si>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</si>
  <si>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</si>
  <si>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</si>
  <si>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</si>
  <si>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</si>
  <si>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</si>
  <si>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</si>
  <si>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</si>
  <si>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</si>
  <si>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</si>
  <si>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</si>
  <si>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</si>
  <si>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</si>
  <si>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</si>
  <si>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</si>
  <si>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</si>
  <si>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</si>
  <si>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</si>
  <si>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</si>
  <si>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</si>
  <si>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</si>
  <si>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</si>
  <si>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</si>
  <si>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</si>
  <si>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</si>
  <si>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</si>
  <si>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</si>
  <si>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</si>
  <si>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</si>
  <si>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</si>
  <si>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</si>
  <si>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</si>
  <si>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</si>
  <si>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</si>
  <si>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</si>
  <si>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</si>
  <si>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</si>
  <si>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</si>
  <si>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</si>
  <si>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</si>
  <si>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</si>
  <si>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</si>
  <si>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</si>
  <si>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</si>
  <si>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</si>
  <si>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</si>
  <si>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</si>
  <si>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</si>
  <si>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</si>
  <si>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</si>
  <si>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</si>
  <si>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</si>
  <si>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</si>
  <si>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</si>
  <si>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</si>
  <si>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</si>
  <si>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</si>
  <si>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</si>
  <si>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</si>
  <si>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</si>
  <si>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</si>
  <si>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</si>
  <si>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</si>
  <si>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</si>
  <si>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</si>
  <si>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</si>
  <si>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</si>
  <si>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</si>
  <si>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</si>
  <si>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</si>
  <si>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</si>
  <si>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</si>
  <si>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</si>
  <si>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</si>
  <si>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</si>
  <si>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</si>
  <si>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</si>
  <si>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</si>
  <si>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</si>
  <si>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</si>
  <si>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</si>
  <si>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</si>
  <si>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</si>
  <si>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</si>
  <si>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</si>
  <si>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</si>
  <si>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</si>
  <si>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</si>
  <si>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</si>
  <si>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</si>
  <si>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</si>
  <si>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</si>
  <si>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</si>
  <si>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</si>
  <si>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</si>
  <si>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</si>
  <si>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</si>
  <si>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</si>
  <si>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</si>
  <si>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</si>
  <si>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</si>
  <si>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</si>
  <si>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</si>
  <si>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</si>
  <si>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</si>
  <si>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</si>
  <si>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</si>
  <si>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</si>
  <si>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</si>
  <si>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</si>
  <si>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</si>
  <si>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</si>
  <si>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</si>
  <si>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</si>
  <si>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</si>
  <si>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</si>
  <si>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</si>
  <si>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</si>
  <si>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</si>
  <si>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</si>
  <si>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</si>
  <si>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</si>
  <si>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</si>
  <si>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</si>
  <si>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</si>
  <si>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</si>
  <si>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</si>
  <si>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</si>
  <si>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</si>
  <si>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</si>
  <si>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</si>
  <si>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</si>
  <si>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</si>
  <si>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</si>
  <si>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</si>
  <si>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</si>
  <si>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</si>
  <si>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</si>
  <si>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</si>
  <si>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</si>
  <si>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</si>
  <si>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</si>
  <si>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</si>
  <si>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</si>
  <si>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</si>
  <si>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</si>
  <si>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</si>
  <si>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</si>
  <si>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</si>
  <si>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</si>
  <si>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</si>
  <si>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</si>
  <si>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</si>
  <si>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</si>
  <si>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</si>
  <si>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</si>
  <si>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</si>
  <si>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</si>
  <si>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</si>
  <si>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</si>
  <si>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</si>
  <si>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</si>
  <si>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</si>
  <si>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</si>
  <si>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</si>
  <si>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</si>
  <si>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</si>
  <si>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</si>
  <si>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</si>
  <si>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</si>
  <si>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</si>
  <si>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</si>
  <si>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</si>
  <si>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</si>
  <si>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</si>
  <si>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</si>
  <si>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</si>
  <si>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</si>
  <si>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</si>
  <si>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</si>
  <si>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</si>
  <si>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</si>
  <si>
    <t>ცხრილი N7 - სასესხო პორტფელის განაწილება</t>
  </si>
  <si>
    <t>Table N 7 - Credit portfolio distribution</t>
  </si>
  <si>
    <t>სესხების რაოდენობა</t>
  </si>
  <si>
    <t>წილი სესხების მთლიან რაოდენობაში</t>
  </si>
  <si>
    <t>წილი სესხების მთლიან მოცულობაში</t>
  </si>
  <si>
    <t>1 თვის ჩათვლით</t>
  </si>
  <si>
    <t>1 თვიდან 3 თვის ჩათვლით</t>
  </si>
  <si>
    <t>3 თვიდან 6 თვის ჩათვლით</t>
  </si>
  <si>
    <t>6 თვიდან 1 წლის ჩათვლით</t>
  </si>
  <si>
    <t>1 წლიდან 2 წლის ჩათვლით</t>
  </si>
  <si>
    <t>2 წლიდან 5 წლის ჩათვლით</t>
  </si>
  <si>
    <t>5 წლიდან 10 წლის ჩათვლით</t>
  </si>
  <si>
    <t>10 წელზე მეტი</t>
  </si>
  <si>
    <t>Up to 1 Month</t>
  </si>
  <si>
    <t>1-3 Months</t>
  </si>
  <si>
    <t>3-6 Months</t>
  </si>
  <si>
    <t>6-12 Months</t>
  </si>
  <si>
    <t>1-2 Years</t>
  </si>
  <si>
    <t>2-5 Years</t>
  </si>
  <si>
    <t>5-10Years</t>
  </si>
  <si>
    <t>more than 12 Years</t>
  </si>
  <si>
    <t xml:space="preserve">Total </t>
  </si>
  <si>
    <t>Number of Loans</t>
  </si>
  <si>
    <t>% of Total Number</t>
  </si>
  <si>
    <t>% of Total Amount</t>
  </si>
  <si>
    <t>by contract maturity</t>
  </si>
  <si>
    <t>საკონტრაქტო ვადიანობის მიხედვით</t>
  </si>
  <si>
    <t>up to 1,000 GEL</t>
  </si>
  <si>
    <t>1,000 - 2,000 GEL</t>
  </si>
  <si>
    <t>2,000 - 20,000 GEL</t>
  </si>
  <si>
    <t>20,000 - 50,000 GEL</t>
  </si>
  <si>
    <t>50,000 - 100,000 GEL</t>
  </si>
  <si>
    <t>100,000 - 500,000 GEL</t>
  </si>
  <si>
    <t>500,000 - 1,000,000 GEL</t>
  </si>
  <si>
    <t>1,000,000 - 2,000,000 GEL</t>
  </si>
  <si>
    <t>2,000,000 - 5,000,000 GEL</t>
  </si>
  <si>
    <t>more than 5,000,000 GEL</t>
  </si>
  <si>
    <t>by contract amount</t>
  </si>
  <si>
    <t>1 GELდან 1,000 GELს ჩათვლით</t>
  </si>
  <si>
    <t>1,000 GELდან 2,000 GELს ჩათვლით</t>
  </si>
  <si>
    <t>2,000 GELდან 20,000 GELს ჩათვლით</t>
  </si>
  <si>
    <t>20,000 GELდან 50,000 GELს ჩათვლით</t>
  </si>
  <si>
    <t>50,000 GELდან 100,000 GELს ჩათვლით</t>
  </si>
  <si>
    <t>100,000 GELდან 500,000 GELს ჩათვლით</t>
  </si>
  <si>
    <t>500,000 GELდან 1,000,000 GELს ჩათვლით</t>
  </si>
  <si>
    <t>1,000,000 GELდან 2,000,000 GELს ჩათვლით</t>
  </si>
  <si>
    <t>2,000,000 GELდან 5,000,000 GELს ჩათვლით</t>
  </si>
  <si>
    <t>5,000,000 ლარზე მეტი</t>
  </si>
  <si>
    <t>საკონტრაქტო თანხის მიხედვით</t>
  </si>
  <si>
    <t>0 % დან 5 % ჩათვლით</t>
  </si>
  <si>
    <t>5 % დან 10 % ჩათვლით</t>
  </si>
  <si>
    <t>10 % დან 15 % ჩათვლით</t>
  </si>
  <si>
    <t>15 % დან 20 % ჩათვლით</t>
  </si>
  <si>
    <t>20 % დან 25 % ჩათვლით</t>
  </si>
  <si>
    <t>25 % დან 30 % ჩათვლით</t>
  </si>
  <si>
    <t>30 % დან 35 % ჩათვლით</t>
  </si>
  <si>
    <t>35 % დან 40 % ჩათვლით</t>
  </si>
  <si>
    <t>40 % დან 45 % ჩათვლით</t>
  </si>
  <si>
    <t>45 % დან 50 % ჩათვლით</t>
  </si>
  <si>
    <t>50 % ზე მეტი</t>
  </si>
  <si>
    <t>საკონტრაქტო საპროცენტო განაკვეთის მიხედვით</t>
  </si>
  <si>
    <t>0%-5%</t>
  </si>
  <si>
    <t>5%-10%</t>
  </si>
  <si>
    <t>10%-15%</t>
  </si>
  <si>
    <t>15%-20%</t>
  </si>
  <si>
    <t>20%-25%</t>
  </si>
  <si>
    <t>25%-30%</t>
  </si>
  <si>
    <t>30%-35%</t>
  </si>
  <si>
    <t>35%-40%</t>
  </si>
  <si>
    <t>40%-45%</t>
  </si>
  <si>
    <t>45%-50%</t>
  </si>
  <si>
    <t>more than 50%</t>
  </si>
  <si>
    <t>by contract interest rate</t>
  </si>
  <si>
    <t>სესხების ძირი თანხის მოცულობა</t>
  </si>
  <si>
    <t>Principal Amount of Loans</t>
  </si>
  <si>
    <t>სხვაობა: საიჯარო მოთხოვნები, რომლებსაც ბანკი ვერ აკლასიფიცირებს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</si>
</sst>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  <numFmt numFmtId="171" formatCode="_-* #,##0_$_-;\-* #,##0_$_-;_-* &quot;-&quot;??_$_-;_-@_-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0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171" fontId="6" fillId="0" borderId="0" xfId="1" applyNumberFormat="1"/>
    <xf numFmtId="167" fontId="9" fillId="0" borderId="0" xfId="0" applyNumberFormat="1" applyFont="1" applyProtection="1"/>
    <xf numFmtId="169" fontId="9" fillId="0" borderId="0" xfId="0" applyNumberFormat="1" applyFont="1" applyProtection="1"/>
    <xf numFmtId="0" fontId="12" fillId="0" borderId="3" xfId="0" applyFont="1" applyFill="1" applyBorder="1"/>
    <xf numFmtId="3" fontId="12" fillId="0" borderId="3" xfId="0" applyNumberFormat="1" applyFont="1" applyBorder="1"/>
    <xf numFmtId="10" fontId="12" fillId="0" borderId="3" xfId="0" applyNumberFormat="1" applyFont="1" applyBorder="1"/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tabSelected="1"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5">
        <v>46173</v>
      </c>
    </row>
    <row r="4" spans="1:10" ht="13.5" thickBot="1" x14ac:dyDescent="0.25"/>
    <row r="5" spans="1:10" x14ac:dyDescent="0.2">
      <c r="A5" s="180" t="s">
        <v>0</v>
      </c>
      <c r="B5" s="178" t="s">
        <v>282</v>
      </c>
      <c r="C5" s="182" t="s">
        <v>27</v>
      </c>
      <c r="D5" s="183"/>
      <c r="E5" s="183"/>
      <c r="F5" s="183"/>
      <c r="G5" s="183"/>
      <c r="H5" s="183"/>
      <c r="I5" s="183"/>
      <c r="J5" s="184"/>
    </row>
    <row r="6" spans="1:10" s="11" customFormat="1" ht="117.75" customHeight="1" x14ac:dyDescent="0.2">
      <c r="A6" s="181"/>
      <c r="B6" s="179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9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8">
        <f t="shared" ref="C7:C25" si="2">C32/C$31</f>
        <v>0.38954473741973555</v>
      </c>
      <c r="D7" s="59">
        <f t="shared" ref="D7" si="3">E32/E$31</f>
        <v>0.38060523920855688</v>
      </c>
      <c r="E7" s="59">
        <f t="shared" ref="E7" si="4">G32/G$31</f>
        <v>0.39402231373192848</v>
      </c>
      <c r="F7" s="59">
        <f t="shared" ref="F7" si="5">H32/H$31</f>
        <v>0.40212762742277053</v>
      </c>
      <c r="G7" s="59">
        <f t="shared" ref="G7" si="6">J32/J$31</f>
        <v>0.4069023081167929</v>
      </c>
      <c r="H7" s="59">
        <f t="shared" ref="H7" si="7">K32/K$31</f>
        <v>0.33772681984833841</v>
      </c>
      <c r="I7" s="59">
        <f t="shared" ref="I7" si="8">L32/L$31</f>
        <v>0.45576151636206241</v>
      </c>
      <c r="J7" s="59">
        <f t="shared" ref="J7" si="9">O32/O$31</f>
        <v>0.36497082480585213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0.35844127486015748</v>
      </c>
      <c r="D8" s="57">
        <f t="shared" ref="D8:D24" si="10">E33/E$31</f>
        <v>0.36754896448712726</v>
      </c>
      <c r="E8" s="57">
        <f t="shared" ref="E8:E24" si="11">G33/G$31</f>
        <v>0.36075034446244675</v>
      </c>
      <c r="F8" s="57">
        <f t="shared" ref="F8:F24" si="12">H33/H$31</f>
        <v>0.36450947334833816</v>
      </c>
      <c r="G8" s="57">
        <f t="shared" ref="G8:G24" si="13">J33/J$31</f>
        <v>0.34854810528984248</v>
      </c>
      <c r="H8" s="57">
        <f t="shared" ref="H8:H24" si="14">K33/K$31</f>
        <v>0.36270219796760161</v>
      </c>
      <c r="I8" s="57">
        <f t="shared" ref="I8:I24" si="15">L33/L$31</f>
        <v>0.33855095486885201</v>
      </c>
      <c r="J8" s="57">
        <f t="shared" ref="J8:J24" si="16">O33/O$31</f>
        <v>0.34576859764287865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8">
        <f t="shared" si="2"/>
        <v>5.7071980277152337E-2</v>
      </c>
      <c r="D9" s="59">
        <f t="shared" si="10"/>
        <v>6.0341676536769216E-2</v>
      </c>
      <c r="E9" s="59">
        <f t="shared" si="11"/>
        <v>6.0585817281894064E-2</v>
      </c>
      <c r="F9" s="59">
        <f t="shared" si="12"/>
        <v>6.5606851503099084E-2</v>
      </c>
      <c r="G9" s="59">
        <f t="shared" si="13"/>
        <v>7.2473186319412547E-2</v>
      </c>
      <c r="H9" s="59">
        <f t="shared" si="14"/>
        <v>7.975813548038492E-2</v>
      </c>
      <c r="I9" s="59">
        <f t="shared" si="15"/>
        <v>6.7327767659976098E-2</v>
      </c>
      <c r="J9" s="59">
        <f t="shared" si="16"/>
        <v>3.7787278333569617E-2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5.6000471750825953E-2</v>
      </c>
      <c r="D10" s="57">
        <f t="shared" si="10"/>
        <v>4.9245410193721882E-2</v>
      </c>
      <c r="E10" s="57">
        <f t="shared" si="11"/>
        <v>5.2158587141722876E-2</v>
      </c>
      <c r="F10" s="57">
        <f t="shared" si="12"/>
        <v>5.639586255634247E-2</v>
      </c>
      <c r="G10" s="57">
        <f t="shared" si="13"/>
        <v>5.9039916714153248E-2</v>
      </c>
      <c r="H10" s="57">
        <f t="shared" si="14"/>
        <v>7.3404672776162486E-2</v>
      </c>
      <c r="I10" s="57">
        <f t="shared" si="15"/>
        <v>4.8893973036785492E-2</v>
      </c>
      <c r="J10" s="57">
        <f t="shared" si="16"/>
        <v>7.7085570418814683E-2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8">
        <f t="shared" si="2"/>
        <v>3.6464329222838529E-2</v>
      </c>
      <c r="D11" s="59">
        <f t="shared" si="10"/>
        <v>4.4145275946889023E-2</v>
      </c>
      <c r="E11" s="59">
        <f t="shared" si="11"/>
        <v>3.7729109222263642E-2</v>
      </c>
      <c r="F11" s="59">
        <f t="shared" si="12"/>
        <v>2.6704654499270949E-2</v>
      </c>
      <c r="G11" s="59">
        <f t="shared" si="13"/>
        <v>3.0131291744992374E-2</v>
      </c>
      <c r="H11" s="59">
        <f t="shared" si="14"/>
        <v>2.6287894025869198E-2</v>
      </c>
      <c r="I11" s="59">
        <f t="shared" si="15"/>
        <v>3.2845914716633298E-2</v>
      </c>
      <c r="J11" s="59">
        <f t="shared" si="16"/>
        <v>2.9522941393990251E-2</v>
      </c>
    </row>
    <row r="12" spans="1:10" x14ac:dyDescent="0.2">
      <c r="A12" s="54">
        <f t="shared" si="0"/>
        <v>6</v>
      </c>
      <c r="B12" s="12" t="str">
        <f t="shared" si="1"/>
        <v>ტერა ბანკი</v>
      </c>
      <c r="C12" s="56">
        <f t="shared" si="2"/>
        <v>2.0710283085642021E-2</v>
      </c>
      <c r="D12" s="57">
        <f t="shared" si="10"/>
        <v>2.2504809113624267E-2</v>
      </c>
      <c r="E12" s="57">
        <f t="shared" si="11"/>
        <v>2.1043512625900533E-2</v>
      </c>
      <c r="F12" s="57">
        <f t="shared" si="12"/>
        <v>1.927989634185015E-2</v>
      </c>
      <c r="G12" s="57">
        <f t="shared" si="13"/>
        <v>1.9477320741097339E-2</v>
      </c>
      <c r="H12" s="57">
        <f t="shared" si="14"/>
        <v>2.4504900651447743E-2</v>
      </c>
      <c r="I12" s="57">
        <f t="shared" si="15"/>
        <v>1.5926300286333968E-2</v>
      </c>
      <c r="J12" s="57">
        <f t="shared" si="16"/>
        <v>1.8881447070134026E-2</v>
      </c>
    </row>
    <row r="13" spans="1:10" x14ac:dyDescent="0.2">
      <c r="A13" s="55">
        <f t="shared" si="0"/>
        <v>7</v>
      </c>
      <c r="B13" s="15" t="str">
        <f t="shared" si="1"/>
        <v>პროკრედიტ ბანკი</v>
      </c>
      <c r="C13" s="58">
        <f t="shared" si="2"/>
        <v>2.0265218318019924E-2</v>
      </c>
      <c r="D13" s="59">
        <f t="shared" si="10"/>
        <v>1.9558175184629916E-2</v>
      </c>
      <c r="E13" s="59">
        <f t="shared" si="11"/>
        <v>2.0330494500323787E-2</v>
      </c>
      <c r="F13" s="59">
        <f t="shared" si="12"/>
        <v>2.0487481648689101E-2</v>
      </c>
      <c r="G13" s="59">
        <f t="shared" si="13"/>
        <v>2.2495058106879327E-2</v>
      </c>
      <c r="H13" s="59">
        <f t="shared" si="14"/>
        <v>3.0076451479146563E-2</v>
      </c>
      <c r="I13" s="59">
        <f t="shared" si="15"/>
        <v>1.7140258497408242E-2</v>
      </c>
      <c r="J13" s="59">
        <f t="shared" si="16"/>
        <v>1.9906968429489341E-2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1.745407396802532E-2</v>
      </c>
      <c r="D14" s="57">
        <f t="shared" si="10"/>
        <v>1.5527828683561826E-2</v>
      </c>
      <c r="E14" s="57">
        <f t="shared" si="11"/>
        <v>1.5343245169166056E-2</v>
      </c>
      <c r="F14" s="57">
        <f t="shared" si="12"/>
        <v>1.8256825369760719E-2</v>
      </c>
      <c r="G14" s="57">
        <f t="shared" si="13"/>
        <v>1.9630483253366287E-2</v>
      </c>
      <c r="H14" s="57">
        <f t="shared" si="14"/>
        <v>2.8638470896030641E-2</v>
      </c>
      <c r="I14" s="57">
        <f t="shared" si="15"/>
        <v>1.326806854375554E-2</v>
      </c>
      <c r="J14" s="57">
        <f t="shared" si="16"/>
        <v>2.9038761843383023E-2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8">
        <f t="shared" si="2"/>
        <v>1.0318841354773419E-2</v>
      </c>
      <c r="D15" s="59">
        <f t="shared" si="10"/>
        <v>1.3052131248924338E-2</v>
      </c>
      <c r="E15" s="59">
        <f t="shared" si="11"/>
        <v>9.2344746873429546E-3</v>
      </c>
      <c r="F15" s="59">
        <f t="shared" si="12"/>
        <v>4.7632118049568579E-3</v>
      </c>
      <c r="G15" s="59">
        <f t="shared" si="13"/>
        <v>3.3653022471339974E-3</v>
      </c>
      <c r="H15" s="59">
        <f t="shared" si="14"/>
        <v>3.882832889736486E-3</v>
      </c>
      <c r="I15" s="59">
        <f t="shared" si="15"/>
        <v>2.9997661580775377E-3</v>
      </c>
      <c r="J15" s="59">
        <f t="shared" si="16"/>
        <v>1.6270081556770986E-2</v>
      </c>
    </row>
    <row r="16" spans="1:10" x14ac:dyDescent="0.2">
      <c r="A16" s="54">
        <f t="shared" si="0"/>
        <v>10</v>
      </c>
      <c r="B16" s="12" t="str">
        <f t="shared" si="1"/>
        <v>მიკრობანკი კრისტალი</v>
      </c>
      <c r="C16" s="56">
        <f t="shared" si="2"/>
        <v>6.1948491018720174E-3</v>
      </c>
      <c r="D16" s="57">
        <f t="shared" si="10"/>
        <v>7.9615515486452324E-3</v>
      </c>
      <c r="E16" s="57">
        <f t="shared" si="11"/>
        <v>6.1122941574225306E-3</v>
      </c>
      <c r="F16" s="57">
        <f t="shared" si="12"/>
        <v>5.9260760580000628E-4</v>
      </c>
      <c r="G16" s="57">
        <f t="shared" si="13"/>
        <v>6.7702095524552035E-4</v>
      </c>
      <c r="H16" s="57">
        <f t="shared" si="14"/>
        <v>1.4761475266237843E-5</v>
      </c>
      <c r="I16" s="57">
        <f t="shared" si="15"/>
        <v>1.1447801956160103E-3</v>
      </c>
      <c r="J16" s="57">
        <f t="shared" si="16"/>
        <v>6.6479285976642861E-3</v>
      </c>
    </row>
    <row r="17" spans="1:20" x14ac:dyDescent="0.2">
      <c r="A17" s="55">
        <f t="shared" si="0"/>
        <v>11</v>
      </c>
      <c r="B17" s="15" t="str">
        <f t="shared" si="1"/>
        <v>პაშაბანკი</v>
      </c>
      <c r="C17" s="58">
        <f t="shared" si="2"/>
        <v>5.904806635164757E-3</v>
      </c>
      <c r="D17" s="59">
        <f t="shared" si="10"/>
        <v>5.7281263310371023E-3</v>
      </c>
      <c r="E17" s="59">
        <f t="shared" si="11"/>
        <v>5.4588301669465213E-3</v>
      </c>
      <c r="F17" s="59">
        <f t="shared" si="12"/>
        <v>5.9309386541604257E-3</v>
      </c>
      <c r="G17" s="59">
        <f t="shared" si="13"/>
        <v>4.3448477273484243E-3</v>
      </c>
      <c r="H17" s="59">
        <f t="shared" si="14"/>
        <v>7.4117311042007604E-3</v>
      </c>
      <c r="I17" s="59">
        <f t="shared" si="15"/>
        <v>2.1786831317035134E-3</v>
      </c>
      <c r="J17" s="59">
        <f t="shared" si="16"/>
        <v>8.3524225261853886E-3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5.4272940447222641E-3</v>
      </c>
      <c r="D18" s="57">
        <f t="shared" si="10"/>
        <v>4.1661518501497682E-3</v>
      </c>
      <c r="E18" s="57">
        <f t="shared" si="11"/>
        <v>4.6426173854064272E-3</v>
      </c>
      <c r="F18" s="57">
        <f t="shared" si="12"/>
        <v>4.9553874752420127E-3</v>
      </c>
      <c r="G18" s="57">
        <f t="shared" si="13"/>
        <v>3.0299600696175192E-3</v>
      </c>
      <c r="H18" s="57">
        <f t="shared" si="14"/>
        <v>6.8963099559023328E-3</v>
      </c>
      <c r="I18" s="57">
        <f t="shared" si="15"/>
        <v>2.9912579621203973E-4</v>
      </c>
      <c r="J18" s="57">
        <f t="shared" si="16"/>
        <v>9.7337702752048044E-3</v>
      </c>
    </row>
    <row r="19" spans="1:20" ht="12" customHeight="1" x14ac:dyDescent="0.2">
      <c r="A19" s="55">
        <f t="shared" si="0"/>
        <v>13</v>
      </c>
      <c r="B19" s="15" t="str">
        <f t="shared" si="1"/>
        <v>ზირაათ ბანკი</v>
      </c>
      <c r="C19" s="58">
        <f t="shared" si="2"/>
        <v>4.6418757115169089E-3</v>
      </c>
      <c r="D19" s="59">
        <f t="shared" si="10"/>
        <v>3.4738805247047388E-3</v>
      </c>
      <c r="E19" s="59">
        <f t="shared" si="11"/>
        <v>3.6549250315541229E-3</v>
      </c>
      <c r="F19" s="59">
        <f t="shared" si="12"/>
        <v>4.4215132204141749E-3</v>
      </c>
      <c r="G19" s="59">
        <f t="shared" si="13"/>
        <v>3.186684373113468E-3</v>
      </c>
      <c r="H19" s="59">
        <f t="shared" si="14"/>
        <v>5.6510762807611753E-3</v>
      </c>
      <c r="I19" s="59">
        <f t="shared" si="15"/>
        <v>1.4460643872243491E-3</v>
      </c>
      <c r="J19" s="59">
        <f t="shared" si="16"/>
        <v>1.0058475774551599E-2</v>
      </c>
    </row>
    <row r="20" spans="1:20" x14ac:dyDescent="0.2">
      <c r="A20" s="54">
        <f t="shared" si="0"/>
        <v>14</v>
      </c>
      <c r="B20" s="12" t="str">
        <f t="shared" si="1"/>
        <v>ვი–თი–ბი ბანკი</v>
      </c>
      <c r="C20" s="56">
        <f t="shared" si="2"/>
        <v>3.9077038787806179E-3</v>
      </c>
      <c r="D20" s="57">
        <f t="shared" si="10"/>
        <v>2.0894259709867712E-3</v>
      </c>
      <c r="E20" s="57">
        <f t="shared" si="11"/>
        <v>1.9488764479569064E-3</v>
      </c>
      <c r="F20" s="57">
        <f t="shared" si="12"/>
        <v>1.8295890322659889E-4</v>
      </c>
      <c r="G20" s="57">
        <f t="shared" si="13"/>
        <v>2.0454714863072754E-4</v>
      </c>
      <c r="H20" s="57">
        <f t="shared" si="14"/>
        <v>3.6752302756280742E-4</v>
      </c>
      <c r="I20" s="57">
        <f t="shared" si="15"/>
        <v>8.943596391749789E-5</v>
      </c>
      <c r="J20" s="57">
        <f t="shared" si="16"/>
        <v>1.4658174997479297E-2</v>
      </c>
    </row>
    <row r="21" spans="1:20" x14ac:dyDescent="0.2">
      <c r="A21" s="55">
        <f t="shared" si="0"/>
        <v>15</v>
      </c>
      <c r="B21" s="15" t="str">
        <f t="shared" si="1"/>
        <v>პეივბანკი</v>
      </c>
      <c r="C21" s="58">
        <f t="shared" si="2"/>
        <v>2.6430409054120818E-3</v>
      </c>
      <c r="D21" s="59">
        <f t="shared" si="10"/>
        <v>0</v>
      </c>
      <c r="E21" s="59">
        <f t="shared" si="11"/>
        <v>2.8902144296351798E-3</v>
      </c>
      <c r="F21" s="59">
        <f t="shared" si="12"/>
        <v>3.3500634754099396E-3</v>
      </c>
      <c r="G21" s="59">
        <f t="shared" si="13"/>
        <v>3.8272167570088502E-3</v>
      </c>
      <c r="H21" s="59">
        <f t="shared" si="14"/>
        <v>9.2458389038575835E-3</v>
      </c>
      <c r="I21" s="59">
        <f t="shared" si="15"/>
        <v>0</v>
      </c>
      <c r="J21" s="59">
        <f t="shared" si="16"/>
        <v>1.2864988303631865E-3</v>
      </c>
    </row>
    <row r="22" spans="1:20" x14ac:dyDescent="0.2">
      <c r="A22" s="54">
        <f t="shared" si="0"/>
        <v>16</v>
      </c>
      <c r="B22" s="12" t="str">
        <f t="shared" si="1"/>
        <v>სილქ ბანკი</v>
      </c>
      <c r="C22" s="56">
        <f t="shared" si="2"/>
        <v>2.1628118402012364E-3</v>
      </c>
      <c r="D22" s="57">
        <f t="shared" si="10"/>
        <v>1.9161554541755471E-3</v>
      </c>
      <c r="E22" s="57">
        <f t="shared" si="11"/>
        <v>1.8695025878453034E-3</v>
      </c>
      <c r="F22" s="57">
        <f t="shared" si="12"/>
        <v>2.066964364980676E-3</v>
      </c>
      <c r="G22" s="57">
        <f t="shared" si="13"/>
        <v>2.271493897315317E-3</v>
      </c>
      <c r="H22" s="57">
        <f t="shared" si="14"/>
        <v>3.0234181382337603E-3</v>
      </c>
      <c r="I22" s="57">
        <f t="shared" si="15"/>
        <v>1.7404037092833217E-3</v>
      </c>
      <c r="J22" s="57">
        <f t="shared" si="16"/>
        <v>3.7725568307474039E-3</v>
      </c>
    </row>
    <row r="23" spans="1:20" x14ac:dyDescent="0.2">
      <c r="A23" s="55">
        <f t="shared" si="0"/>
        <v>17</v>
      </c>
      <c r="B23" s="15" t="str">
        <f t="shared" si="1"/>
        <v>მიკრობანკი ემბისი</v>
      </c>
      <c r="C23" s="58">
        <f t="shared" si="2"/>
        <v>1.8936230475881288E-3</v>
      </c>
      <c r="D23" s="59">
        <f t="shared" si="10"/>
        <v>2.071158588104356E-3</v>
      </c>
      <c r="E23" s="59">
        <f t="shared" si="11"/>
        <v>1.9241736139941226E-3</v>
      </c>
      <c r="F23" s="59">
        <f t="shared" si="12"/>
        <v>1.0423057723584454E-4</v>
      </c>
      <c r="G23" s="59">
        <f t="shared" si="13"/>
        <v>1.1907758875249347E-4</v>
      </c>
      <c r="H23" s="59">
        <f t="shared" si="14"/>
        <v>0</v>
      </c>
      <c r="I23" s="59">
        <f t="shared" si="15"/>
        <v>2.0318305518048389E-4</v>
      </c>
      <c r="J23" s="59">
        <f t="shared" si="16"/>
        <v>1.7259548941577923E-3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8.229923164425327E-4</v>
      </c>
      <c r="D24" s="57">
        <f t="shared" si="10"/>
        <v>6.4039128389576058E-5</v>
      </c>
      <c r="E24" s="57">
        <f t="shared" si="11"/>
        <v>2.2110544886029142E-4</v>
      </c>
      <c r="F24" s="57">
        <f t="shared" si="12"/>
        <v>2.0061919804354741E-4</v>
      </c>
      <c r="G24" s="57">
        <f t="shared" si="13"/>
        <v>2.0986114441733675E-4</v>
      </c>
      <c r="H24" s="57">
        <f t="shared" si="14"/>
        <v>3.0354940138492423E-4</v>
      </c>
      <c r="I24" s="57">
        <f t="shared" si="15"/>
        <v>1.4368836888807609E-4</v>
      </c>
      <c r="J24" s="57">
        <f t="shared" si="16"/>
        <v>4.1262783972331098E-3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8">
        <f t="shared" si="2"/>
        <v>1.297922611306706E-4</v>
      </c>
      <c r="D25" s="59">
        <f t="shared" ref="D25" si="17">E50/E$31</f>
        <v>0</v>
      </c>
      <c r="E25" s="59">
        <f t="shared" ref="E25" si="18">G50/G$31</f>
        <v>7.956190738835657E-5</v>
      </c>
      <c r="F25" s="59">
        <f t="shared" ref="F25" si="19">H50/H$31</f>
        <v>6.2832030411212052E-5</v>
      </c>
      <c r="G25" s="59">
        <f t="shared" ref="G25" si="20">J50/J$31</f>
        <v>6.6317804877051749E-5</v>
      </c>
      <c r="H25" s="59">
        <f t="shared" ref="H25" si="21">K50/K$31</f>
        <v>1.0341569811275806E-4</v>
      </c>
      <c r="I25" s="59">
        <f t="shared" ref="I25" si="22">L50/L$31</f>
        <v>4.0115262091522481E-5</v>
      </c>
      <c r="J25" s="59">
        <f t="shared" ref="J25" si="23">O50/O$31</f>
        <v>4.0546738153468125E-4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1.000000000000002</v>
      </c>
      <c r="D26" s="21">
        <f t="shared" ref="D26:J26" si="24">SUM(D7:D25)</f>
        <v>0.99999999999999778</v>
      </c>
      <c r="E26" s="21">
        <f t="shared" si="24"/>
        <v>0.99999999999999889</v>
      </c>
      <c r="F26" s="21">
        <f t="shared" si="24"/>
        <v>1.0000000000000024</v>
      </c>
      <c r="G26" s="21">
        <f t="shared" si="24"/>
        <v>0.99999999999999711</v>
      </c>
      <c r="H26" s="21">
        <f t="shared" si="24"/>
        <v>1.0000000000000004</v>
      </c>
      <c r="I26" s="21">
        <f t="shared" si="24"/>
        <v>1.0000000000000016</v>
      </c>
      <c r="J26" s="21">
        <f t="shared" si="24"/>
        <v>1.0000000000000044</v>
      </c>
    </row>
    <row r="27" spans="1:20" x14ac:dyDescent="0.2">
      <c r="A27" s="126"/>
      <c r="B27" s="127"/>
      <c r="C27" s="128"/>
      <c r="D27" s="128"/>
      <c r="E27" s="128"/>
      <c r="F27" s="128"/>
      <c r="G27" s="128"/>
      <c r="H27" s="128"/>
      <c r="I27" s="128"/>
      <c r="J27" s="128"/>
    </row>
    <row r="28" spans="1:20" ht="13.5" thickBot="1" x14ac:dyDescent="0.25">
      <c r="B28" s="61" t="s">
        <v>36</v>
      </c>
      <c r="S28" s="23"/>
    </row>
    <row r="29" spans="1:20" ht="13.5" thickBot="1" x14ac:dyDescent="0.25">
      <c r="A29" s="180" t="s">
        <v>0</v>
      </c>
      <c r="B29" s="178" t="s">
        <v>282</v>
      </c>
      <c r="C29" s="182" t="s">
        <v>28</v>
      </c>
      <c r="D29" s="183"/>
      <c r="E29" s="183"/>
      <c r="F29" s="184"/>
      <c r="G29" s="159" t="s">
        <v>37</v>
      </c>
      <c r="H29" s="176"/>
      <c r="I29" s="176"/>
      <c r="J29" s="176"/>
      <c r="K29" s="176"/>
      <c r="L29" s="176"/>
      <c r="M29" s="176"/>
      <c r="N29" s="177"/>
      <c r="O29" s="175" t="s">
        <v>38</v>
      </c>
      <c r="P29" s="176"/>
      <c r="Q29" s="177"/>
      <c r="R29" s="175" t="s">
        <v>39</v>
      </c>
      <c r="S29" s="176"/>
      <c r="T29" s="177"/>
    </row>
    <row r="30" spans="1:20" ht="150.75" customHeight="1" thickBot="1" x14ac:dyDescent="0.25">
      <c r="A30" s="181"/>
      <c r="B30" s="179"/>
      <c r="C30" s="8" t="s">
        <v>40</v>
      </c>
      <c r="D30" s="9" t="s">
        <v>41</v>
      </c>
      <c r="E30" s="9" t="s">
        <v>29</v>
      </c>
      <c r="F30" s="10" t="s">
        <v>42</v>
      </c>
      <c r="G30" s="81" t="s">
        <v>30</v>
      </c>
      <c r="H30" s="82" t="s">
        <v>43</v>
      </c>
      <c r="I30" s="82" t="s">
        <v>174</v>
      </c>
      <c r="J30" s="82" t="s">
        <v>32</v>
      </c>
      <c r="K30" s="82" t="s">
        <v>33</v>
      </c>
      <c r="L30" s="82" t="s">
        <v>34</v>
      </c>
      <c r="M30" s="82" t="s">
        <v>162</v>
      </c>
      <c r="N30" s="83" t="s">
        <v>44</v>
      </c>
      <c r="O30" s="81" t="s">
        <v>35</v>
      </c>
      <c r="P30" s="82" t="s">
        <v>45</v>
      </c>
      <c r="Q30" s="83" t="s">
        <v>46</v>
      </c>
      <c r="R30" s="81" t="str">
        <f>YEAR($B$3)&amp;" წლის "&amp;MONTH($B$3)&amp;" თვის წმინდა მოგება"</f>
        <v>2026 წლის 5 თვის წმინდა მოგება</v>
      </c>
      <c r="S30" s="82" t="s">
        <v>77</v>
      </c>
      <c r="T30" s="83" t="s">
        <v>78</v>
      </c>
    </row>
    <row r="31" spans="1:20" ht="13.5" thickBot="1" x14ac:dyDescent="0.25">
      <c r="A31" s="113"/>
      <c r="B31" s="114" t="s">
        <v>81</v>
      </c>
      <c r="C31" s="162">
        <v>111010593963.64301</v>
      </c>
      <c r="D31" s="163">
        <v>13915307647.783829</v>
      </c>
      <c r="E31" s="163">
        <v>76195573326.920212</v>
      </c>
      <c r="F31" s="164">
        <v>-1236541252.0979199</v>
      </c>
      <c r="G31" s="162">
        <v>93901026825.977402</v>
      </c>
      <c r="H31" s="163">
        <v>73470567476.301773</v>
      </c>
      <c r="I31" s="163">
        <v>6837814578.45292</v>
      </c>
      <c r="J31" s="163">
        <v>64309999372.066101</v>
      </c>
      <c r="K31" s="163">
        <v>26620440805.788799</v>
      </c>
      <c r="L31" s="163">
        <v>37689558566.277298</v>
      </c>
      <c r="M31" s="163">
        <v>2456517952.8642001</v>
      </c>
      <c r="N31" s="164">
        <v>18195062583.76828</v>
      </c>
      <c r="O31" s="115">
        <v>17109567121.632</v>
      </c>
      <c r="P31" s="166">
        <v>1346191099.1199999</v>
      </c>
      <c r="Q31" s="165">
        <v>19438390116.498001</v>
      </c>
      <c r="R31" s="115">
        <v>1544880694.56234</v>
      </c>
      <c r="S31" s="116">
        <v>3.4246420511379369E-2</v>
      </c>
      <c r="T31" s="117">
        <v>0.22597937450251374</v>
      </c>
    </row>
    <row r="32" spans="1:20" x14ac:dyDescent="0.2">
      <c r="A32" s="55">
        <v>1</v>
      </c>
      <c r="B32" s="15" t="s">
        <v>137</v>
      </c>
      <c r="C32" s="27">
        <v>43243592676.376198</v>
      </c>
      <c r="D32" s="28">
        <v>4646338183.9316101</v>
      </c>
      <c r="E32" s="28">
        <v>29000434412.725601</v>
      </c>
      <c r="F32" s="29">
        <v>-363423923.67519999</v>
      </c>
      <c r="G32" s="27">
        <v>36999099851.775497</v>
      </c>
      <c r="H32" s="28">
        <v>29544544984.649803</v>
      </c>
      <c r="I32" s="28">
        <v>2503562359.4165001</v>
      </c>
      <c r="J32" s="28">
        <v>26167887179.4832</v>
      </c>
      <c r="K32" s="28">
        <v>8990436816.2999897</v>
      </c>
      <c r="L32" s="28">
        <v>17177450363.1833</v>
      </c>
      <c r="M32" s="84"/>
      <c r="N32" s="29">
        <v>6534643952.4300003</v>
      </c>
      <c r="O32" s="27">
        <v>6244492824.4531202</v>
      </c>
      <c r="P32" s="28">
        <v>27993660.18</v>
      </c>
      <c r="Q32" s="29">
        <v>7496958757.0859203</v>
      </c>
      <c r="R32" s="27">
        <v>818677998.27435398</v>
      </c>
      <c r="S32" s="69">
        <v>4.6405553709209867E-2</v>
      </c>
      <c r="T32" s="70">
        <v>0.32076049357226466</v>
      </c>
    </row>
    <row r="33" spans="1:21" x14ac:dyDescent="0.2">
      <c r="A33" s="54">
        <v>2</v>
      </c>
      <c r="B33" s="12" t="s">
        <v>138</v>
      </c>
      <c r="C33" s="24">
        <v>39790778823.311501</v>
      </c>
      <c r="D33" s="25">
        <v>4363595149.6690998</v>
      </c>
      <c r="E33" s="25">
        <v>28005604074.8125</v>
      </c>
      <c r="F33" s="26">
        <v>-392887070.25599998</v>
      </c>
      <c r="G33" s="24">
        <v>33874827772.848801</v>
      </c>
      <c r="H33" s="25">
        <v>26780717857.390301</v>
      </c>
      <c r="I33" s="25">
        <v>3250182517.7649002</v>
      </c>
      <c r="J33" s="25">
        <v>22415128432.3246</v>
      </c>
      <c r="K33" s="25">
        <v>9655292391.12603</v>
      </c>
      <c r="L33" s="25">
        <v>12759836041.1987</v>
      </c>
      <c r="M33" s="84"/>
      <c r="N33" s="26">
        <v>6248152020.2392006</v>
      </c>
      <c r="O33" s="24">
        <v>5915951029.9233999</v>
      </c>
      <c r="P33" s="25">
        <v>21015907.690000001</v>
      </c>
      <c r="Q33" s="26">
        <v>7255110579.1641998</v>
      </c>
      <c r="R33" s="24">
        <v>562358675.90550005</v>
      </c>
      <c r="S33" s="71">
        <v>3.4372184199604264E-2</v>
      </c>
      <c r="T33" s="72">
        <v>0.23304562071964366</v>
      </c>
    </row>
    <row r="34" spans="1:21" x14ac:dyDescent="0.2">
      <c r="A34" s="55">
        <v>3</v>
      </c>
      <c r="B34" s="15" t="s">
        <v>139</v>
      </c>
      <c r="C34" s="27">
        <v>6335594429.2480001</v>
      </c>
      <c r="D34" s="28">
        <v>632879683.00060296</v>
      </c>
      <c r="E34" s="28">
        <v>4597768639.2266998</v>
      </c>
      <c r="F34" s="29">
        <v>-144519189.24338099</v>
      </c>
      <c r="G34" s="27">
        <v>5689070453.8608999</v>
      </c>
      <c r="H34" s="28">
        <v>4820172610.2661514</v>
      </c>
      <c r="I34" s="28">
        <v>96155957.472926006</v>
      </c>
      <c r="J34" s="28">
        <v>4660750566.6930504</v>
      </c>
      <c r="K34" s="28">
        <v>2123196724.33567</v>
      </c>
      <c r="L34" s="28">
        <v>2537553842.3573799</v>
      </c>
      <c r="M34" s="84"/>
      <c r="N34" s="29">
        <v>773555031.43075001</v>
      </c>
      <c r="O34" s="27">
        <v>646523974.99199998</v>
      </c>
      <c r="P34" s="28">
        <v>44490459.259999998</v>
      </c>
      <c r="Q34" s="29">
        <v>653625821.26429999</v>
      </c>
      <c r="R34" s="27">
        <v>41711499.960634001</v>
      </c>
      <c r="S34" s="69">
        <v>1.6210111531361943E-2</v>
      </c>
      <c r="T34" s="70">
        <v>0.14046503539865221</v>
      </c>
    </row>
    <row r="35" spans="1:21" x14ac:dyDescent="0.2">
      <c r="A35" s="54">
        <v>4</v>
      </c>
      <c r="B35" s="12" t="s">
        <v>142</v>
      </c>
      <c r="C35" s="24">
        <v>6216645631.3034</v>
      </c>
      <c r="D35" s="25">
        <v>1095964644.2048001</v>
      </c>
      <c r="E35" s="25">
        <v>3752282263.4299998</v>
      </c>
      <c r="F35" s="26">
        <v>-31351672.030000001</v>
      </c>
      <c r="G35" s="24">
        <v>4897744890.3999996</v>
      </c>
      <c r="H35" s="25">
        <v>4143436025.3299999</v>
      </c>
      <c r="I35" s="25">
        <v>342223129.06001598</v>
      </c>
      <c r="J35" s="25">
        <v>3796857006.8140302</v>
      </c>
      <c r="K35" s="25">
        <v>1954064746.50613</v>
      </c>
      <c r="L35" s="25">
        <v>1842792260.30791</v>
      </c>
      <c r="M35" s="84"/>
      <c r="N35" s="26">
        <v>700115472.44999993</v>
      </c>
      <c r="O35" s="24">
        <v>1318900741.1900001</v>
      </c>
      <c r="P35" s="25">
        <v>30617164</v>
      </c>
      <c r="Q35" s="26">
        <v>803240321.59300005</v>
      </c>
      <c r="R35" s="24">
        <v>61785467.75</v>
      </c>
      <c r="S35" s="71">
        <v>2.7479243638832172E-2</v>
      </c>
      <c r="T35" s="72">
        <v>0.16416512384369875</v>
      </c>
    </row>
    <row r="36" spans="1:21" x14ac:dyDescent="0.2">
      <c r="A36" s="55">
        <v>5</v>
      </c>
      <c r="B36" s="15" t="s">
        <v>145</v>
      </c>
      <c r="C36" s="27">
        <v>4047926845.5131302</v>
      </c>
      <c r="D36" s="28">
        <v>559452527.65999997</v>
      </c>
      <c r="E36" s="28">
        <v>3363674610.4483099</v>
      </c>
      <c r="F36" s="29">
        <v>-100636421.005181</v>
      </c>
      <c r="G36" s="27">
        <v>3542802097.2000098</v>
      </c>
      <c r="H36" s="28">
        <v>1962006120.3200121</v>
      </c>
      <c r="I36" s="28">
        <v>0</v>
      </c>
      <c r="J36" s="28">
        <v>1937743353.2</v>
      </c>
      <c r="K36" s="28">
        <v>699795326.82449996</v>
      </c>
      <c r="L36" s="28">
        <v>1237948026.3755</v>
      </c>
      <c r="M36" s="84"/>
      <c r="N36" s="29">
        <v>1474888831.6099999</v>
      </c>
      <c r="O36" s="27">
        <v>505124747.40848398</v>
      </c>
      <c r="P36" s="28">
        <v>5303030</v>
      </c>
      <c r="Q36" s="29">
        <v>618915024.24848402</v>
      </c>
      <c r="R36" s="27">
        <v>28835133.968483999</v>
      </c>
      <c r="S36" s="69">
        <v>1.7639199417077034E-2</v>
      </c>
      <c r="T36" s="70">
        <v>0.14152734896951599</v>
      </c>
    </row>
    <row r="37" spans="1:21" x14ac:dyDescent="0.2">
      <c r="A37" s="54">
        <v>6</v>
      </c>
      <c r="B37" s="12" t="s">
        <v>144</v>
      </c>
      <c r="C37" s="24">
        <v>2299060826.49231</v>
      </c>
      <c r="D37" s="25">
        <v>235805716.92000002</v>
      </c>
      <c r="E37" s="25">
        <v>1714766833.0255001</v>
      </c>
      <c r="F37" s="26">
        <v>-37466426.554128997</v>
      </c>
      <c r="G37" s="24">
        <v>1976007443.5974801</v>
      </c>
      <c r="H37" s="25">
        <v>1416504925.1200051</v>
      </c>
      <c r="I37" s="25">
        <v>163864793.75529999</v>
      </c>
      <c r="J37" s="25">
        <v>1252586484.6294999</v>
      </c>
      <c r="K37" s="25">
        <v>652331257.24360001</v>
      </c>
      <c r="L37" s="25">
        <v>600255227.385903</v>
      </c>
      <c r="M37" s="84"/>
      <c r="N37" s="26">
        <v>518239158.59999996</v>
      </c>
      <c r="O37" s="24">
        <v>323053386</v>
      </c>
      <c r="P37" s="25">
        <v>128022000</v>
      </c>
      <c r="Q37" s="26">
        <v>402825228.282152</v>
      </c>
      <c r="R37" s="24">
        <v>12524979.518559</v>
      </c>
      <c r="S37" s="71">
        <v>1.3457482556195034E-2</v>
      </c>
      <c r="T37" s="72">
        <v>9.494550985696458E-2</v>
      </c>
    </row>
    <row r="38" spans="1:21" x14ac:dyDescent="0.2">
      <c r="A38" s="55">
        <v>7</v>
      </c>
      <c r="B38" s="15" t="s">
        <v>141</v>
      </c>
      <c r="C38" s="27">
        <v>2249653922.2862902</v>
      </c>
      <c r="D38" s="28">
        <v>560468919.83175898</v>
      </c>
      <c r="E38" s="28">
        <v>1490246371.4212201</v>
      </c>
      <c r="F38" s="29">
        <v>-27797052.76179</v>
      </c>
      <c r="G38" s="27">
        <v>1909054309.46029</v>
      </c>
      <c r="H38" s="28">
        <v>1505226902.8895068</v>
      </c>
      <c r="I38" s="28">
        <v>58569730.168799996</v>
      </c>
      <c r="J38" s="28">
        <v>1446657172.7279999</v>
      </c>
      <c r="K38" s="28">
        <v>800648396.24880004</v>
      </c>
      <c r="L38" s="28">
        <v>646008776.47920001</v>
      </c>
      <c r="M38" s="84"/>
      <c r="N38" s="29">
        <v>386494667.824799</v>
      </c>
      <c r="O38" s="27">
        <v>340599612.53255701</v>
      </c>
      <c r="P38" s="28">
        <v>112482804.98999999</v>
      </c>
      <c r="Q38" s="29">
        <v>384890781.89517999</v>
      </c>
      <c r="R38" s="27">
        <v>15242120.690587001</v>
      </c>
      <c r="S38" s="69">
        <v>1.6176355188527225E-2</v>
      </c>
      <c r="T38" s="70">
        <v>0.10980658138257712</v>
      </c>
    </row>
    <row r="39" spans="1:21" x14ac:dyDescent="0.2">
      <c r="A39" s="54">
        <v>8</v>
      </c>
      <c r="B39" s="12" t="s">
        <v>143</v>
      </c>
      <c r="C39" s="24">
        <v>1937587118.2758501</v>
      </c>
      <c r="D39" s="25">
        <v>605817402.18443</v>
      </c>
      <c r="E39" s="25">
        <v>1183151809.06619</v>
      </c>
      <c r="F39" s="26">
        <v>-35136365.207711004</v>
      </c>
      <c r="G39" s="24">
        <v>1440746476.2274101</v>
      </c>
      <c r="H39" s="25">
        <v>1341339320.2320631</v>
      </c>
      <c r="I39" s="25">
        <v>78634367.514912993</v>
      </c>
      <c r="J39" s="25">
        <v>1262436365.69734</v>
      </c>
      <c r="K39" s="25">
        <v>762368719.25608897</v>
      </c>
      <c r="L39" s="25">
        <v>500067646.44125599</v>
      </c>
      <c r="M39" s="84"/>
      <c r="N39" s="26">
        <v>80274245.545761004</v>
      </c>
      <c r="O39" s="24">
        <v>496840644.888448</v>
      </c>
      <c r="P39" s="25">
        <v>114430000</v>
      </c>
      <c r="Q39" s="26">
        <v>536053990.78844798</v>
      </c>
      <c r="R39" s="24">
        <v>12185536.425651001</v>
      </c>
      <c r="S39" s="71">
        <v>1.5003047180582735E-2</v>
      </c>
      <c r="T39" s="72">
        <v>5.9643626286792241E-2</v>
      </c>
    </row>
    <row r="40" spans="1:21" x14ac:dyDescent="0.2">
      <c r="A40" s="55">
        <v>9</v>
      </c>
      <c r="B40" s="15" t="s">
        <v>146</v>
      </c>
      <c r="C40" s="27">
        <v>1145500707.8099999</v>
      </c>
      <c r="D40" s="28">
        <v>115436319.76000001</v>
      </c>
      <c r="E40" s="28">
        <v>994514623.65000105</v>
      </c>
      <c r="F40" s="29">
        <v>-18257297.829999998</v>
      </c>
      <c r="G40" s="27">
        <v>867126655.34000003</v>
      </c>
      <c r="H40" s="28">
        <v>349955874.31999999</v>
      </c>
      <c r="I40" s="28">
        <v>133529762.61</v>
      </c>
      <c r="J40" s="28">
        <v>216422585.40000001</v>
      </c>
      <c r="K40" s="28">
        <v>103362723.09999999</v>
      </c>
      <c r="L40" s="28">
        <v>113059862.3</v>
      </c>
      <c r="M40" s="84"/>
      <c r="N40" s="29">
        <v>500924353.36000001</v>
      </c>
      <c r="O40" s="27">
        <v>278374052.47000003</v>
      </c>
      <c r="P40" s="28">
        <v>76000000</v>
      </c>
      <c r="Q40" s="29">
        <v>296930165.50999999</v>
      </c>
      <c r="R40" s="27">
        <v>9874766.2899999991</v>
      </c>
      <c r="S40" s="69">
        <v>2.0977010550374913E-2</v>
      </c>
      <c r="T40" s="70">
        <v>8.5422463897333753E-2</v>
      </c>
    </row>
    <row r="41" spans="1:21" x14ac:dyDescent="0.2">
      <c r="A41" s="54">
        <v>10</v>
      </c>
      <c r="B41" s="12" t="s">
        <v>288</v>
      </c>
      <c r="C41" s="24">
        <v>687693878.31395304</v>
      </c>
      <c r="D41" s="25">
        <v>57002022.754699998</v>
      </c>
      <c r="E41" s="25">
        <v>606634984.82085299</v>
      </c>
      <c r="F41" s="26">
        <v>-21853369.0053</v>
      </c>
      <c r="G41" s="24">
        <v>573950697.64439797</v>
      </c>
      <c r="H41" s="25">
        <v>43539217.088899001</v>
      </c>
      <c r="I41" s="25">
        <v>0</v>
      </c>
      <c r="J41" s="25">
        <v>43539217.206715003</v>
      </c>
      <c r="K41" s="25">
        <v>392956.97853099997</v>
      </c>
      <c r="L41" s="25">
        <v>43146260.228184</v>
      </c>
      <c r="M41" s="84"/>
      <c r="N41" s="26">
        <v>500235471.89659894</v>
      </c>
      <c r="O41" s="24">
        <v>113743180.561554</v>
      </c>
      <c r="P41" s="25">
        <v>3634576</v>
      </c>
      <c r="Q41" s="26">
        <v>129270981.361554</v>
      </c>
      <c r="R41" s="24">
        <v>7070785.6500000004</v>
      </c>
      <c r="S41" s="71">
        <v>2.4827082694972469E-2</v>
      </c>
      <c r="T41" s="72">
        <v>0.15355101977594995</v>
      </c>
    </row>
    <row r="42" spans="1:21" x14ac:dyDescent="0.2">
      <c r="A42" s="55">
        <v>11</v>
      </c>
      <c r="B42" s="15" t="s">
        <v>238</v>
      </c>
      <c r="C42" s="27">
        <v>655496091.81009996</v>
      </c>
      <c r="D42" s="28">
        <v>88668306.054199994</v>
      </c>
      <c r="E42" s="28">
        <v>436457869.88239998</v>
      </c>
      <c r="F42" s="29">
        <v>-8916156.3652999997</v>
      </c>
      <c r="G42" s="27">
        <v>512589757.94489998</v>
      </c>
      <c r="H42" s="28">
        <v>435749428.58829999</v>
      </c>
      <c r="I42" s="28">
        <v>81562005.350500003</v>
      </c>
      <c r="J42" s="28">
        <v>279417154.61750001</v>
      </c>
      <c r="K42" s="28">
        <v>197303549.12779999</v>
      </c>
      <c r="L42" s="28">
        <v>82113605.489700004</v>
      </c>
      <c r="M42" s="84"/>
      <c r="N42" s="29">
        <v>64214774.497299999</v>
      </c>
      <c r="O42" s="27">
        <v>142906333.84</v>
      </c>
      <c r="P42" s="28">
        <v>136800000</v>
      </c>
      <c r="Q42" s="29">
        <v>163349127.54550001</v>
      </c>
      <c r="R42" s="27">
        <v>2906717.4452</v>
      </c>
      <c r="S42" s="69">
        <v>1.0424137235319058E-2</v>
      </c>
      <c r="T42" s="70">
        <v>4.8823686558906031E-2</v>
      </c>
    </row>
    <row r="43" spans="1:21" x14ac:dyDescent="0.2">
      <c r="A43" s="54">
        <v>12</v>
      </c>
      <c r="B43" s="12" t="s">
        <v>239</v>
      </c>
      <c r="C43" s="24">
        <v>602487135.519961</v>
      </c>
      <c r="D43" s="25">
        <v>102023732.50397101</v>
      </c>
      <c r="E43" s="25">
        <v>317442328.78917098</v>
      </c>
      <c r="F43" s="26">
        <v>-2371721.9599179998</v>
      </c>
      <c r="G43" s="24">
        <v>435946539.64979798</v>
      </c>
      <c r="H43" s="25">
        <v>364075129.87098897</v>
      </c>
      <c r="I43" s="25">
        <v>111202840.469046</v>
      </c>
      <c r="J43" s="25">
        <v>194856730.17448801</v>
      </c>
      <c r="K43" s="25">
        <v>183582810.95947</v>
      </c>
      <c r="L43" s="25">
        <v>11273919.215018</v>
      </c>
      <c r="M43" s="84"/>
      <c r="N43" s="26">
        <v>66717972.291131005</v>
      </c>
      <c r="O43" s="24">
        <v>166540595.87016299</v>
      </c>
      <c r="P43" s="25">
        <v>69161600</v>
      </c>
      <c r="Q43" s="26">
        <v>177458827.13016301</v>
      </c>
      <c r="R43" s="24">
        <v>6239375.5652360003</v>
      </c>
      <c r="S43" s="71">
        <v>2.4253243507867978E-2</v>
      </c>
      <c r="T43" s="72">
        <v>9.1606283473486913E-2</v>
      </c>
    </row>
    <row r="44" spans="1:21" x14ac:dyDescent="0.2">
      <c r="A44" s="55">
        <v>13</v>
      </c>
      <c r="B44" s="15" t="s">
        <v>147</v>
      </c>
      <c r="C44" s="27">
        <v>515297379.8409</v>
      </c>
      <c r="D44" s="28">
        <v>248362090.55580002</v>
      </c>
      <c r="E44" s="28">
        <v>264694318.2491</v>
      </c>
      <c r="F44" s="29">
        <v>-7854375.5571999997</v>
      </c>
      <c r="G44" s="27">
        <v>343201213.43489999</v>
      </c>
      <c r="H44" s="28">
        <v>324851085.40780002</v>
      </c>
      <c r="I44" s="28">
        <v>12194434.1916</v>
      </c>
      <c r="J44" s="28">
        <v>204935670.03389999</v>
      </c>
      <c r="K44" s="28">
        <v>150434141.62099999</v>
      </c>
      <c r="L44" s="28">
        <v>54501528.412900001</v>
      </c>
      <c r="M44" s="84"/>
      <c r="N44" s="29">
        <v>14365769.262499999</v>
      </c>
      <c r="O44" s="27">
        <v>172096166.40599999</v>
      </c>
      <c r="P44" s="28">
        <v>130471000</v>
      </c>
      <c r="Q44" s="29">
        <v>90649825.725999996</v>
      </c>
      <c r="R44" s="27">
        <v>2542740.0334999999</v>
      </c>
      <c r="S44" s="69">
        <v>1.3770857712839219E-2</v>
      </c>
      <c r="T44" s="70">
        <v>5.8787737693625379E-2</v>
      </c>
    </row>
    <row r="45" spans="1:21" x14ac:dyDescent="0.2">
      <c r="A45" s="54">
        <v>14</v>
      </c>
      <c r="B45" s="12" t="s">
        <v>140</v>
      </c>
      <c r="C45" s="24">
        <v>433796528.617468</v>
      </c>
      <c r="D45" s="25">
        <v>206695517.2872</v>
      </c>
      <c r="E45" s="25">
        <v>159205009.783494</v>
      </c>
      <c r="F45" s="26">
        <v>-33770466.174969003</v>
      </c>
      <c r="G45" s="24">
        <v>183001499.62011701</v>
      </c>
      <c r="H45" s="25">
        <v>13442094.4449</v>
      </c>
      <c r="I45" s="25">
        <v>0</v>
      </c>
      <c r="J45" s="25">
        <v>13154427</v>
      </c>
      <c r="K45" s="25">
        <v>9783625</v>
      </c>
      <c r="L45" s="25">
        <v>3370802</v>
      </c>
      <c r="M45" s="84"/>
      <c r="N45" s="26">
        <v>147943749.65450001</v>
      </c>
      <c r="O45" s="24">
        <v>250795029</v>
      </c>
      <c r="P45" s="25">
        <v>209008277</v>
      </c>
      <c r="Q45" s="26">
        <v>265206434.1652</v>
      </c>
      <c r="R45" s="24">
        <v>-26074130.127756</v>
      </c>
      <c r="S45" s="71">
        <v>-0.14315585380481438</v>
      </c>
      <c r="T45" s="72">
        <v>-0.23423433918134343</v>
      </c>
    </row>
    <row r="46" spans="1:21" x14ac:dyDescent="0.2">
      <c r="A46" s="55">
        <v>15</v>
      </c>
      <c r="B46" s="15" t="s">
        <v>270</v>
      </c>
      <c r="C46" s="27">
        <v>293405540.77999997</v>
      </c>
      <c r="D46" s="28">
        <v>243107245.64999998</v>
      </c>
      <c r="E46" s="28">
        <v>0</v>
      </c>
      <c r="F46" s="29">
        <v>0</v>
      </c>
      <c r="G46" s="27">
        <v>271394102.69</v>
      </c>
      <c r="H46" s="28">
        <v>246131064.62</v>
      </c>
      <c r="I46" s="28">
        <v>0</v>
      </c>
      <c r="J46" s="28">
        <v>246128307.24000001</v>
      </c>
      <c r="K46" s="28">
        <v>246128307.24000001</v>
      </c>
      <c r="L46" s="28">
        <v>0</v>
      </c>
      <c r="M46" s="84"/>
      <c r="N46" s="29">
        <v>0</v>
      </c>
      <c r="O46" s="27">
        <v>22011438.09</v>
      </c>
      <c r="P46" s="28">
        <v>16577760</v>
      </c>
      <c r="Q46" s="29">
        <v>21657730.649999999</v>
      </c>
      <c r="R46" s="27">
        <v>4542162.54</v>
      </c>
      <c r="S46" s="69">
        <v>5.2745640973902025E-2</v>
      </c>
      <c r="T46" s="70">
        <v>0.71157797362835606</v>
      </c>
      <c r="U46" s="74"/>
    </row>
    <row r="47" spans="1:21" x14ac:dyDescent="0.2">
      <c r="A47" s="54">
        <v>16</v>
      </c>
      <c r="B47" s="12" t="s">
        <v>161</v>
      </c>
      <c r="C47" s="24">
        <v>240095027.012339</v>
      </c>
      <c r="D47" s="25">
        <v>38445511</v>
      </c>
      <c r="E47" s="25">
        <v>146002563.41441101</v>
      </c>
      <c r="F47" s="26">
        <v>-8026491.5554980002</v>
      </c>
      <c r="G47" s="24">
        <v>175548212.65249601</v>
      </c>
      <c r="H47" s="25">
        <v>151861044.84842399</v>
      </c>
      <c r="I47" s="25">
        <v>5781273.7384240003</v>
      </c>
      <c r="J47" s="25">
        <v>146079771.11000001</v>
      </c>
      <c r="K47" s="25">
        <v>80484723.579999998</v>
      </c>
      <c r="L47" s="25">
        <v>65595047.530000001</v>
      </c>
      <c r="M47" s="84"/>
      <c r="N47" s="26">
        <v>19446926.723281998</v>
      </c>
      <c r="O47" s="24">
        <v>64546814.315843999</v>
      </c>
      <c r="P47" s="25">
        <v>117746400</v>
      </c>
      <c r="Q47" s="26">
        <v>53791537.821416996</v>
      </c>
      <c r="R47" s="24">
        <v>-11319989.891104</v>
      </c>
      <c r="S47" s="71">
        <v>-0.11610502494747635</v>
      </c>
      <c r="T47" s="72">
        <v>-0.4260393545788716</v>
      </c>
    </row>
    <row r="48" spans="1:21" x14ac:dyDescent="0.2">
      <c r="A48" s="55">
        <v>17</v>
      </c>
      <c r="B48" s="15" t="s">
        <v>287</v>
      </c>
      <c r="C48" s="27">
        <v>210212219.25600201</v>
      </c>
      <c r="D48" s="28">
        <v>42927150.848760992</v>
      </c>
      <c r="E48" s="28">
        <v>157813116.07158601</v>
      </c>
      <c r="F48" s="29">
        <v>-2148104.9443450002</v>
      </c>
      <c r="G48" s="27">
        <v>180681878.1455</v>
      </c>
      <c r="H48" s="28">
        <v>7657879.6579</v>
      </c>
      <c r="I48" s="28">
        <v>0</v>
      </c>
      <c r="J48" s="28">
        <v>7657879.6579</v>
      </c>
      <c r="K48" s="28">
        <v>0</v>
      </c>
      <c r="L48" s="28">
        <v>7657879.6579</v>
      </c>
      <c r="M48" s="84"/>
      <c r="N48" s="29">
        <v>164850185.95249999</v>
      </c>
      <c r="O48" s="27">
        <v>29530341.110502001</v>
      </c>
      <c r="P48" s="28">
        <v>2313500</v>
      </c>
      <c r="Q48" s="29">
        <v>31545807.106502</v>
      </c>
      <c r="R48" s="27">
        <v>1612958.440502</v>
      </c>
      <c r="S48" s="69">
        <v>1.931822819208194E-2</v>
      </c>
      <c r="T48" s="70">
        <v>0.13347567674981145</v>
      </c>
      <c r="U48" s="74"/>
    </row>
    <row r="49" spans="1:21" x14ac:dyDescent="0.2">
      <c r="A49" s="54">
        <v>18</v>
      </c>
      <c r="B49" s="12" t="s">
        <v>272</v>
      </c>
      <c r="C49" s="24">
        <v>91360865.875799999</v>
      </c>
      <c r="D49" s="25">
        <v>62546912.0669</v>
      </c>
      <c r="E49" s="25">
        <v>4879498.1030000001</v>
      </c>
      <c r="F49" s="26">
        <v>-125147.97199999999</v>
      </c>
      <c r="G49" s="24">
        <v>20762028.684799999</v>
      </c>
      <c r="H49" s="25">
        <v>14739606.326899998</v>
      </c>
      <c r="I49" s="25">
        <v>0</v>
      </c>
      <c r="J49" s="25">
        <v>13496170.0657</v>
      </c>
      <c r="K49" s="25">
        <v>8080618.8711999999</v>
      </c>
      <c r="L49" s="25">
        <v>5415551.1945000002</v>
      </c>
      <c r="M49" s="84"/>
      <c r="N49" s="26">
        <v>0</v>
      </c>
      <c r="O49" s="24">
        <v>70598837.200000003</v>
      </c>
      <c r="P49" s="25">
        <v>93497955</v>
      </c>
      <c r="Q49" s="26">
        <v>50194512.960000001</v>
      </c>
      <c r="R49" s="24">
        <v>-4880304.93</v>
      </c>
      <c r="S49" s="71">
        <v>-0.1435947042114927</v>
      </c>
      <c r="T49" s="72">
        <v>-0.18132947654415332</v>
      </c>
    </row>
    <row r="50" spans="1:21" x14ac:dyDescent="0.2">
      <c r="A50" s="55">
        <v>19</v>
      </c>
      <c r="B50" s="15" t="s">
        <v>164</v>
      </c>
      <c r="C50" s="27">
        <v>14408316</v>
      </c>
      <c r="D50" s="28">
        <v>9770611.9000000004</v>
      </c>
      <c r="E50" s="28">
        <v>0</v>
      </c>
      <c r="F50" s="29">
        <v>0</v>
      </c>
      <c r="G50" s="27">
        <v>7470944.7999999998</v>
      </c>
      <c r="H50" s="28">
        <v>4616304.93</v>
      </c>
      <c r="I50" s="28">
        <v>351406.94</v>
      </c>
      <c r="J50" s="28">
        <v>4264897.99</v>
      </c>
      <c r="K50" s="28">
        <v>2752971.47</v>
      </c>
      <c r="L50" s="28">
        <v>1511926.52</v>
      </c>
      <c r="M50" s="84"/>
      <c r="N50" s="29">
        <v>0</v>
      </c>
      <c r="O50" s="27">
        <v>6937371.3799999999</v>
      </c>
      <c r="P50" s="28">
        <v>6625005</v>
      </c>
      <c r="Q50" s="29">
        <v>6714662.2000000002</v>
      </c>
      <c r="R50" s="27">
        <v>-955798.94700000004</v>
      </c>
      <c r="S50" s="69">
        <v>-0.1361162569254919</v>
      </c>
      <c r="T50" s="70">
        <v>-0.30949337840176977</v>
      </c>
      <c r="U50" s="74"/>
    </row>
    <row r="51" spans="1:2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</row>
    <row r="52" spans="1:21" x14ac:dyDescent="0.2">
      <c r="K52" s="85"/>
      <c r="L52" s="86"/>
    </row>
    <row r="53" spans="1:21" x14ac:dyDescent="0.2">
      <c r="C53" s="60"/>
      <c r="K53" s="85"/>
      <c r="L53" s="86"/>
    </row>
    <row r="54" spans="1:21" x14ac:dyDescent="0.2">
      <c r="K54" s="85"/>
      <c r="L54" s="86"/>
    </row>
    <row r="55" spans="1:21" x14ac:dyDescent="0.2">
      <c r="K55" s="85"/>
      <c r="L55" s="86"/>
    </row>
    <row r="56" spans="1:21" x14ac:dyDescent="0.2">
      <c r="K56" s="85"/>
      <c r="L56" s="86"/>
    </row>
    <row r="57" spans="1:21" x14ac:dyDescent="0.2">
      <c r="K57" s="85"/>
      <c r="L57" s="86"/>
    </row>
    <row r="58" spans="1:21" x14ac:dyDescent="0.2">
      <c r="K58" s="85"/>
      <c r="L58" s="86"/>
    </row>
    <row r="59" spans="1:21" x14ac:dyDescent="0.2">
      <c r="K59" s="85"/>
      <c r="L59" s="86"/>
    </row>
    <row r="60" spans="1:21" x14ac:dyDescent="0.2">
      <c r="K60" s="85"/>
      <c r="L60" s="86"/>
    </row>
    <row r="61" spans="1:21" x14ac:dyDescent="0.2">
      <c r="K61" s="85"/>
      <c r="L61" s="86"/>
    </row>
    <row r="62" spans="1:21" x14ac:dyDescent="0.2">
      <c r="K62" s="85"/>
      <c r="L62" s="86"/>
    </row>
    <row r="63" spans="1:21" x14ac:dyDescent="0.2">
      <c r="K63" s="85"/>
      <c r="L63" s="86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1.85546875" customWidth="1"/>
    <col min="2" max="2" width="21.7109375" bestFit="1" customWidth="1"/>
    <col min="4" max="5" width="13.42578125" bestFit="1" customWidth="1"/>
  </cols>
  <sheetData>
    <row r="1" spans="1:6" x14ac:dyDescent="0.2">
      <c r="A1" s="107" t="s">
        <v>292</v>
      </c>
    </row>
    <row r="2" spans="1:6" x14ac:dyDescent="0.2">
      <c r="A2" s="66"/>
    </row>
    <row r="3" spans="1:6" x14ac:dyDescent="0.2">
      <c r="B3" s="169">
        <f>BS!B3</f>
        <v>46173</v>
      </c>
    </row>
    <row r="4" spans="1:6" x14ac:dyDescent="0.2">
      <c r="A4" s="160"/>
    </row>
    <row r="5" spans="1:6" x14ac:dyDescent="0.2">
      <c r="B5" t="s">
        <v>316</v>
      </c>
    </row>
    <row r="6" spans="1:6" ht="38.25" x14ac:dyDescent="0.2">
      <c r="B6" s="170"/>
      <c r="C6" s="173" t="s">
        <v>313</v>
      </c>
      <c r="D6" s="173" t="s">
        <v>314</v>
      </c>
      <c r="E6" s="173" t="s">
        <v>365</v>
      </c>
      <c r="F6" s="173" t="s">
        <v>315</v>
      </c>
    </row>
    <row r="7" spans="1:6" x14ac:dyDescent="0.2">
      <c r="B7" s="170" t="s">
        <v>304</v>
      </c>
      <c r="C7" s="171">
        <f>'A-CP'!C7</f>
        <v>351171</v>
      </c>
      <c r="D7" s="172">
        <f>'A-CP'!D7</f>
        <v>7.9912880485105781E-2</v>
      </c>
      <c r="E7" s="171">
        <f>'A-CP'!E7</f>
        <v>1188674868.9271359</v>
      </c>
      <c r="F7" s="172">
        <f>'A-CP'!F7</f>
        <v>1.5721526922563726E-2</v>
      </c>
    </row>
    <row r="8" spans="1:6" x14ac:dyDescent="0.2">
      <c r="B8" s="170" t="s">
        <v>305</v>
      </c>
      <c r="C8" s="171">
        <f>'A-CP'!C8</f>
        <v>48902</v>
      </c>
      <c r="D8" s="172">
        <f>'A-CP'!D8</f>
        <v>1.1128195897390851E-2</v>
      </c>
      <c r="E8" s="171">
        <f>'A-CP'!E8</f>
        <v>784341426.78474081</v>
      </c>
      <c r="F8" s="172">
        <f>'A-CP'!F8</f>
        <v>1.0373774343196134E-2</v>
      </c>
    </row>
    <row r="9" spans="1:6" x14ac:dyDescent="0.2">
      <c r="B9" s="170" t="s">
        <v>306</v>
      </c>
      <c r="C9" s="171">
        <f>'A-CP'!C9</f>
        <v>388661</v>
      </c>
      <c r="D9" s="172">
        <f>'A-CP'!D9</f>
        <v>8.8444148412658505E-2</v>
      </c>
      <c r="E9" s="171">
        <f>'A-CP'!E9</f>
        <v>1241332996.7337964</v>
      </c>
      <c r="F9" s="172">
        <f>'A-CP'!F9</f>
        <v>1.641798833152025E-2</v>
      </c>
    </row>
    <row r="10" spans="1:6" x14ac:dyDescent="0.2">
      <c r="B10" s="170" t="s">
        <v>307</v>
      </c>
      <c r="C10" s="171">
        <f>'A-CP'!C10</f>
        <v>722690</v>
      </c>
      <c r="D10" s="172">
        <f>'A-CP'!D10</f>
        <v>0.16445617547514202</v>
      </c>
      <c r="E10" s="171">
        <f>'A-CP'!E10</f>
        <v>4882530944.9581594</v>
      </c>
      <c r="F10" s="172">
        <f>'A-CP'!F10</f>
        <v>6.4576818866114633E-2</v>
      </c>
    </row>
    <row r="11" spans="1:6" x14ac:dyDescent="0.2">
      <c r="B11" s="170" t="s">
        <v>308</v>
      </c>
      <c r="C11" s="171">
        <f>'A-CP'!C11</f>
        <v>662641</v>
      </c>
      <c r="D11" s="172">
        <f>'A-CP'!D11</f>
        <v>0.15079135531558979</v>
      </c>
      <c r="E11" s="171">
        <f>'A-CP'!E11</f>
        <v>5410993497.0395012</v>
      </c>
      <c r="F11" s="172">
        <f>'A-CP'!F11</f>
        <v>7.1566314864807967E-2</v>
      </c>
    </row>
    <row r="12" spans="1:6" x14ac:dyDescent="0.2">
      <c r="B12" s="170" t="s">
        <v>309</v>
      </c>
      <c r="C12" s="171">
        <f>'A-CP'!C12</f>
        <v>1603907</v>
      </c>
      <c r="D12" s="172">
        <f>'A-CP'!D12</f>
        <v>0.36498693912716185</v>
      </c>
      <c r="E12" s="171">
        <f>'A-CP'!E12</f>
        <v>22296565556.31855</v>
      </c>
      <c r="F12" s="172">
        <f>'A-CP'!F12</f>
        <v>0.29489649763585307</v>
      </c>
    </row>
    <row r="13" spans="1:6" x14ac:dyDescent="0.2">
      <c r="B13" s="170" t="s">
        <v>310</v>
      </c>
      <c r="C13" s="171">
        <f>'A-CP'!C13</f>
        <v>165137</v>
      </c>
      <c r="D13" s="172">
        <f>'A-CP'!D13</f>
        <v>3.7578767451380987E-2</v>
      </c>
      <c r="E13" s="171">
        <f>'A-CP'!E13</f>
        <v>13911574787.691738</v>
      </c>
      <c r="F13" s="172">
        <f>'A-CP'!F13</f>
        <v>0.1839958118718846</v>
      </c>
    </row>
    <row r="14" spans="1:6" x14ac:dyDescent="0.2">
      <c r="B14" s="170" t="s">
        <v>311</v>
      </c>
      <c r="C14" s="171">
        <f>'A-CP'!C14</f>
        <v>451314</v>
      </c>
      <c r="D14" s="172">
        <f>'A-CP'!D14</f>
        <v>0.10270153783557022</v>
      </c>
      <c r="E14" s="171">
        <f>'A-CP'!E14</f>
        <v>25892091596.138088</v>
      </c>
      <c r="F14" s="172">
        <f>'A-CP'!F14</f>
        <v>0.34245126716406027</v>
      </c>
    </row>
    <row r="15" spans="1:6" x14ac:dyDescent="0.2">
      <c r="B15" s="170" t="s">
        <v>312</v>
      </c>
      <c r="C15" s="171">
        <f>'A-CP'!C15</f>
        <v>4394423</v>
      </c>
      <c r="D15" s="172">
        <f>'A-CP'!D15</f>
        <v>1</v>
      </c>
      <c r="E15" s="171">
        <f>'A-CP'!E15</f>
        <v>75608105674.59166</v>
      </c>
      <c r="F15" s="172">
        <f>'A-CP'!F15</f>
        <v>1</v>
      </c>
    </row>
    <row r="18" spans="2:6" x14ac:dyDescent="0.2">
      <c r="B18" s="174" t="s">
        <v>328</v>
      </c>
    </row>
    <row r="19" spans="2:6" ht="38.25" x14ac:dyDescent="0.2">
      <c r="B19" s="170"/>
      <c r="C19" s="173" t="s">
        <v>313</v>
      </c>
      <c r="D19" s="173" t="s">
        <v>314</v>
      </c>
      <c r="E19" s="173" t="s">
        <v>365</v>
      </c>
      <c r="F19" s="173" t="s">
        <v>315</v>
      </c>
    </row>
    <row r="20" spans="2:6" x14ac:dyDescent="0.2">
      <c r="B20" s="170" t="s">
        <v>318</v>
      </c>
      <c r="C20" s="171">
        <f>'A-CP'!C20</f>
        <v>1674397</v>
      </c>
      <c r="D20" s="172">
        <f>'A-CP'!D20</f>
        <v>0.38102763866208633</v>
      </c>
      <c r="E20" s="171">
        <f>'A-CP'!E20</f>
        <v>669843626.47339904</v>
      </c>
      <c r="F20" s="172">
        <f>'A-CP'!F20</f>
        <v>8.8594155413371511E-3</v>
      </c>
    </row>
    <row r="21" spans="2:6" x14ac:dyDescent="0.2">
      <c r="B21" s="170" t="s">
        <v>319</v>
      </c>
      <c r="C21" s="171">
        <f>'A-CP'!C21</f>
        <v>636963</v>
      </c>
      <c r="D21" s="172">
        <f>'A-CP'!D21</f>
        <v>0.14494800683775622</v>
      </c>
      <c r="E21" s="171">
        <f>'A-CP'!E21</f>
        <v>669337510.87683344</v>
      </c>
      <c r="F21" s="172">
        <f>'A-CP'!F21</f>
        <v>8.8527216082985756E-3</v>
      </c>
    </row>
    <row r="22" spans="2:6" x14ac:dyDescent="0.2">
      <c r="B22" s="170" t="s">
        <v>320</v>
      </c>
      <c r="C22" s="171">
        <f>'A-CP'!C22</f>
        <v>1565052</v>
      </c>
      <c r="D22" s="172">
        <f>'A-CP'!D22</f>
        <v>0.35614496917002092</v>
      </c>
      <c r="E22" s="171">
        <f>'A-CP'!E22</f>
        <v>7948632396.1099319</v>
      </c>
      <c r="F22" s="172">
        <f>'A-CP'!F22</f>
        <v>0.10512936840680508</v>
      </c>
    </row>
    <row r="23" spans="2:6" x14ac:dyDescent="0.2">
      <c r="B23" s="170" t="s">
        <v>321</v>
      </c>
      <c r="C23" s="171">
        <f>'A-CP'!C23</f>
        <v>272010</v>
      </c>
      <c r="D23" s="172">
        <f>'A-CP'!D23</f>
        <v>6.1898897329888972E-2</v>
      </c>
      <c r="E23" s="171">
        <f>'A-CP'!E23</f>
        <v>6584148309.7742004</v>
      </c>
      <c r="F23" s="172">
        <f>'A-CP'!F23</f>
        <v>8.7082572046236775E-2</v>
      </c>
    </row>
    <row r="24" spans="2:6" x14ac:dyDescent="0.2">
      <c r="B24" s="170" t="s">
        <v>322</v>
      </c>
      <c r="C24" s="171">
        <f>'A-CP'!C24</f>
        <v>112231</v>
      </c>
      <c r="D24" s="172">
        <f>'A-CP'!D24</f>
        <v>2.5539410853390569E-2</v>
      </c>
      <c r="E24" s="171">
        <f>'A-CP'!E24</f>
        <v>6114233992.791563</v>
      </c>
      <c r="F24" s="172">
        <f>'A-CP'!F24</f>
        <v>8.0867440576088898E-2</v>
      </c>
    </row>
    <row r="25" spans="2:6" x14ac:dyDescent="0.2">
      <c r="B25" s="170" t="s">
        <v>323</v>
      </c>
      <c r="C25" s="171">
        <f>'A-CP'!C25</f>
        <v>114489</v>
      </c>
      <c r="D25" s="172">
        <f>'A-CP'!D25</f>
        <v>2.6053243838100284E-2</v>
      </c>
      <c r="E25" s="171">
        <f>'A-CP'!E25</f>
        <v>16743111011.903973</v>
      </c>
      <c r="F25" s="172">
        <f>'A-CP'!F25</f>
        <v>0.22144597939991886</v>
      </c>
    </row>
    <row r="26" spans="2:6" x14ac:dyDescent="0.2">
      <c r="B26" s="170" t="s">
        <v>324</v>
      </c>
      <c r="C26" s="171">
        <f>'A-CP'!C26</f>
        <v>9851</v>
      </c>
      <c r="D26" s="172">
        <f>'A-CP'!D26</f>
        <v>2.2417044873230259E-3</v>
      </c>
      <c r="E26" s="171">
        <f>'A-CP'!E26</f>
        <v>5209351680.8188887</v>
      </c>
      <c r="F26" s="172">
        <f>'A-CP'!F26</f>
        <v>6.8899381015713038E-2</v>
      </c>
    </row>
    <row r="27" spans="2:6" x14ac:dyDescent="0.2">
      <c r="B27" s="170" t="s">
        <v>325</v>
      </c>
      <c r="C27" s="171">
        <f>'A-CP'!C27</f>
        <v>4625</v>
      </c>
      <c r="D27" s="172">
        <f>'A-CP'!D27</f>
        <v>1.0524701303287985E-3</v>
      </c>
      <c r="E27" s="171">
        <f>'A-CP'!E27</f>
        <v>4832626585.7459631</v>
      </c>
      <c r="F27" s="172">
        <f>'A-CP'!F27</f>
        <v>6.391677906177276E-2</v>
      </c>
    </row>
    <row r="28" spans="2:6" x14ac:dyDescent="0.2">
      <c r="B28" s="170" t="s">
        <v>326</v>
      </c>
      <c r="C28" s="171">
        <f>'A-CP'!C28</f>
        <v>2813</v>
      </c>
      <c r="D28" s="172">
        <f>'A-CP'!D28</f>
        <v>6.4012940034916975E-4</v>
      </c>
      <c r="E28" s="171">
        <f>'A-CP'!E28</f>
        <v>6316644233.6139421</v>
      </c>
      <c r="F28" s="172">
        <f>'A-CP'!F28</f>
        <v>8.3544537681138079E-2</v>
      </c>
    </row>
    <row r="29" spans="2:6" x14ac:dyDescent="0.2">
      <c r="B29" s="170" t="s">
        <v>327</v>
      </c>
      <c r="C29" s="171">
        <f>'A-CP'!C29</f>
        <v>1992</v>
      </c>
      <c r="D29" s="172">
        <f>'A-CP'!D29</f>
        <v>4.5352929075573951E-4</v>
      </c>
      <c r="E29" s="171">
        <f>'A-CP'!E29</f>
        <v>20520176327.483124</v>
      </c>
      <c r="F29" s="172">
        <f>'A-CP'!F29</f>
        <v>0.27140180466269209</v>
      </c>
    </row>
    <row r="30" spans="2:6" x14ac:dyDescent="0.2">
      <c r="B30" s="170" t="s">
        <v>312</v>
      </c>
      <c r="C30" s="171">
        <f>'A-CP'!C30</f>
        <v>4394423</v>
      </c>
      <c r="D30" s="172">
        <f>'A-CP'!D30</f>
        <v>1</v>
      </c>
      <c r="E30" s="171">
        <f>'A-CP'!E30</f>
        <v>75608105675.591721</v>
      </c>
      <c r="F30" s="172">
        <f>'A-CP'!F30</f>
        <v>1</v>
      </c>
    </row>
    <row r="33" spans="2:6" x14ac:dyDescent="0.2">
      <c r="B33" s="174" t="s">
        <v>363</v>
      </c>
    </row>
    <row r="34" spans="2:6" ht="38.25" x14ac:dyDescent="0.2">
      <c r="B34" s="170"/>
      <c r="C34" s="173" t="s">
        <v>313</v>
      </c>
      <c r="D34" s="173" t="s">
        <v>314</v>
      </c>
      <c r="E34" s="173" t="s">
        <v>365</v>
      </c>
      <c r="F34" s="173" t="s">
        <v>315</v>
      </c>
    </row>
    <row r="35" spans="2:6" x14ac:dyDescent="0.2">
      <c r="B35" s="170" t="s">
        <v>352</v>
      </c>
      <c r="C35" s="171">
        <f>'A-CP'!C35</f>
        <v>583635</v>
      </c>
      <c r="D35" s="172">
        <f>'A-CP'!D35</f>
        <v>0.13281265822611979</v>
      </c>
      <c r="E35" s="171">
        <f>'A-CP'!E35</f>
        <v>929704749.10512459</v>
      </c>
      <c r="F35" s="172">
        <f>'A-CP'!F35</f>
        <v>1.2296363475980485E-2</v>
      </c>
    </row>
    <row r="36" spans="2:6" x14ac:dyDescent="0.2">
      <c r="B36" s="170" t="s">
        <v>353</v>
      </c>
      <c r="C36" s="171">
        <f>'A-CP'!C36</f>
        <v>281717</v>
      </c>
      <c r="D36" s="172">
        <f>'A-CP'!D36</f>
        <v>6.4107847605931426E-2</v>
      </c>
      <c r="E36" s="171">
        <f>'A-CP'!E36</f>
        <v>24457696709.534313</v>
      </c>
      <c r="F36" s="172">
        <f>'A-CP'!F36</f>
        <v>0.32347982390667557</v>
      </c>
    </row>
    <row r="37" spans="2:6" x14ac:dyDescent="0.2">
      <c r="B37" s="170" t="s">
        <v>354</v>
      </c>
      <c r="C37" s="171">
        <f>'A-CP'!C37</f>
        <v>962414</v>
      </c>
      <c r="D37" s="172">
        <f>'A-CP'!D37</f>
        <v>0.21900804724533801</v>
      </c>
      <c r="E37" s="171">
        <f>'A-CP'!E37</f>
        <v>37322769590.34816</v>
      </c>
      <c r="F37" s="172">
        <f>'A-CP'!F37</f>
        <v>0.49363450198026143</v>
      </c>
    </row>
    <row r="38" spans="2:6" x14ac:dyDescent="0.2">
      <c r="B38" s="170" t="s">
        <v>355</v>
      </c>
      <c r="C38" s="171">
        <f>'A-CP'!C38</f>
        <v>681905</v>
      </c>
      <c r="D38" s="172">
        <f>'A-CP'!D38</f>
        <v>0.15517509352194817</v>
      </c>
      <c r="E38" s="171">
        <f>'A-CP'!E38</f>
        <v>7173907298.7996893</v>
      </c>
      <c r="F38" s="172">
        <f>'A-CP'!F38</f>
        <v>9.4882780553652707E-2</v>
      </c>
    </row>
    <row r="39" spans="2:6" x14ac:dyDescent="0.2">
      <c r="B39" s="170" t="s">
        <v>356</v>
      </c>
      <c r="C39" s="171">
        <f>'A-CP'!C39</f>
        <v>790831</v>
      </c>
      <c r="D39" s="172">
        <f>'A-CP'!D39</f>
        <v>0.17996242054986514</v>
      </c>
      <c r="E39" s="171">
        <f>'A-CP'!E39</f>
        <v>2756514013.6572804</v>
      </c>
      <c r="F39" s="172">
        <f>'A-CP'!F39</f>
        <v>3.6457916635565246E-2</v>
      </c>
    </row>
    <row r="40" spans="2:6" x14ac:dyDescent="0.2">
      <c r="B40" s="170" t="s">
        <v>357</v>
      </c>
      <c r="C40" s="171">
        <f>'A-CP'!C40</f>
        <v>447567</v>
      </c>
      <c r="D40" s="172">
        <f>'A-CP'!D40</f>
        <v>0.10184886616513704</v>
      </c>
      <c r="E40" s="171">
        <f>'A-CP'!E40</f>
        <v>1588247816.7738464</v>
      </c>
      <c r="F40" s="172">
        <f>'A-CP'!F40</f>
        <v>2.1006316751400588E-2</v>
      </c>
    </row>
    <row r="41" spans="2:6" x14ac:dyDescent="0.2">
      <c r="B41" s="170" t="s">
        <v>358</v>
      </c>
      <c r="C41" s="171">
        <f>'A-CP'!C41</f>
        <v>232150</v>
      </c>
      <c r="D41" s="172">
        <f>'A-CP'!D41</f>
        <v>5.2828323536446078E-2</v>
      </c>
      <c r="E41" s="171">
        <f>'A-CP'!E41</f>
        <v>572539673.33695078</v>
      </c>
      <c r="F41" s="172">
        <f>'A-CP'!F41</f>
        <v>7.5724641984960192E-3</v>
      </c>
    </row>
    <row r="42" spans="2:6" x14ac:dyDescent="0.2">
      <c r="B42" s="170" t="s">
        <v>359</v>
      </c>
      <c r="C42" s="171">
        <f>'A-CP'!C42</f>
        <v>340462</v>
      </c>
      <c r="D42" s="172">
        <f>'A-CP'!D42</f>
        <v>7.7475928011481829E-2</v>
      </c>
      <c r="E42" s="171">
        <f>'A-CP'!E42</f>
        <v>497959710.240888</v>
      </c>
      <c r="F42" s="172">
        <f>'A-CP'!F42</f>
        <v>6.5860625100706257E-3</v>
      </c>
    </row>
    <row r="43" spans="2:6" x14ac:dyDescent="0.2">
      <c r="B43" s="170" t="s">
        <v>360</v>
      </c>
      <c r="C43" s="171">
        <f>'A-CP'!C43</f>
        <v>29962</v>
      </c>
      <c r="D43" s="172">
        <f>'A-CP'!D43</f>
        <v>6.8181875072108444E-3</v>
      </c>
      <c r="E43" s="171">
        <f>'A-CP'!E43</f>
        <v>235427797.09681502</v>
      </c>
      <c r="F43" s="172">
        <f>'A-CP'!F43</f>
        <v>3.1137904460940679E-3</v>
      </c>
    </row>
    <row r="44" spans="2:6" x14ac:dyDescent="0.2">
      <c r="B44" s="170" t="s">
        <v>361</v>
      </c>
      <c r="C44" s="171">
        <f>'A-CP'!C44</f>
        <v>43727</v>
      </c>
      <c r="D44" s="172">
        <f>'A-CP'!D44</f>
        <v>9.9505668889863352E-3</v>
      </c>
      <c r="E44" s="171">
        <f>'A-CP'!E44</f>
        <v>73289836.858858198</v>
      </c>
      <c r="F44" s="172">
        <f>'A-CP'!F44</f>
        <v>9.6933835605257103E-4</v>
      </c>
    </row>
    <row r="45" spans="2:6" x14ac:dyDescent="0.2">
      <c r="B45" s="170" t="s">
        <v>362</v>
      </c>
      <c r="C45" s="171">
        <f>'A-CP'!C45</f>
        <v>53</v>
      </c>
      <c r="D45" s="172">
        <f>'A-CP'!D45</f>
        <v>1.20607415353506E-5</v>
      </c>
      <c r="E45" s="171">
        <f>'A-CP'!E45</f>
        <v>48478.840000000004</v>
      </c>
      <c r="F45" s="172">
        <f>'A-CP'!F45</f>
        <v>6.4118575075332567E-7</v>
      </c>
    </row>
    <row r="46" spans="2:6" x14ac:dyDescent="0.2">
      <c r="B46" s="170" t="s">
        <v>312</v>
      </c>
      <c r="C46" s="171">
        <f>'A-CP'!C46</f>
        <v>4394423</v>
      </c>
      <c r="D46" s="172">
        <f>'A-CP'!D46</f>
        <v>1</v>
      </c>
      <c r="E46" s="171">
        <f>'A-CP'!E46</f>
        <v>75608105674.591919</v>
      </c>
      <c r="F46" s="172">
        <f>'A-CP'!F46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2"/>
    </row>
    <row r="2" spans="1:10" x14ac:dyDescent="0.2">
      <c r="A2" s="6" t="s">
        <v>286</v>
      </c>
    </row>
    <row r="3" spans="1:10" x14ac:dyDescent="0.2">
      <c r="B3" s="76">
        <f>BS!B3</f>
        <v>46173</v>
      </c>
    </row>
    <row r="4" spans="1:10" ht="13.5" thickBot="1" x14ac:dyDescent="0.25"/>
    <row r="5" spans="1:10" x14ac:dyDescent="0.2">
      <c r="A5" s="180" t="s">
        <v>0</v>
      </c>
      <c r="B5" s="178" t="s">
        <v>283</v>
      </c>
      <c r="C5" s="182" t="s">
        <v>47</v>
      </c>
      <c r="D5" s="183"/>
      <c r="E5" s="183"/>
      <c r="F5" s="183"/>
      <c r="G5" s="183"/>
      <c r="H5" s="183"/>
      <c r="I5" s="183"/>
      <c r="J5" s="184"/>
    </row>
    <row r="6" spans="1:10" s="11" customFormat="1" ht="55.5" x14ac:dyDescent="0.2">
      <c r="A6" s="181"/>
      <c r="B6" s="179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0.38954473741973555</v>
      </c>
      <c r="D7" s="31">
        <f>BS!D7</f>
        <v>0.38060523920855688</v>
      </c>
      <c r="E7" s="31">
        <f>BS!E7</f>
        <v>0.39402231373192848</v>
      </c>
      <c r="F7" s="31">
        <f>BS!F7</f>
        <v>0.40212762742277053</v>
      </c>
      <c r="G7" s="31">
        <f>BS!G7</f>
        <v>0.4069023081167929</v>
      </c>
      <c r="H7" s="31">
        <f>BS!H7</f>
        <v>0.33772681984833841</v>
      </c>
      <c r="I7" s="31">
        <f>BS!I7</f>
        <v>0.45576151636206241</v>
      </c>
      <c r="J7" s="32">
        <f>BS!J7</f>
        <v>0.36497082480585213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0.35844127486015748</v>
      </c>
      <c r="D8" s="34">
        <f>BS!D8</f>
        <v>0.36754896448712726</v>
      </c>
      <c r="E8" s="34">
        <f>BS!E8</f>
        <v>0.36075034446244675</v>
      </c>
      <c r="F8" s="34">
        <f>BS!F8</f>
        <v>0.36450947334833816</v>
      </c>
      <c r="G8" s="34">
        <f>BS!G8</f>
        <v>0.34854810528984248</v>
      </c>
      <c r="H8" s="34">
        <f>BS!H8</f>
        <v>0.36270219796760161</v>
      </c>
      <c r="I8" s="34">
        <f>BS!I8</f>
        <v>0.33855095486885201</v>
      </c>
      <c r="J8" s="35">
        <f>BS!J8</f>
        <v>0.34576859764287865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5.7071980277152337E-2</v>
      </c>
      <c r="D9" s="31">
        <f>BS!D9</f>
        <v>6.0341676536769216E-2</v>
      </c>
      <c r="E9" s="31">
        <f>BS!E9</f>
        <v>6.0585817281894064E-2</v>
      </c>
      <c r="F9" s="31">
        <f>BS!F9</f>
        <v>6.5606851503099084E-2</v>
      </c>
      <c r="G9" s="31">
        <f>BS!G9</f>
        <v>7.2473186319412547E-2</v>
      </c>
      <c r="H9" s="31">
        <f>BS!H9</f>
        <v>7.975813548038492E-2</v>
      </c>
      <c r="I9" s="31">
        <f>BS!I9</f>
        <v>6.7327767659976098E-2</v>
      </c>
      <c r="J9" s="32">
        <f>BS!J9</f>
        <v>3.7787278333569617E-2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5.6000471750825953E-2</v>
      </c>
      <c r="D10" s="34">
        <f>BS!D10</f>
        <v>4.9245410193721882E-2</v>
      </c>
      <c r="E10" s="34">
        <f>BS!E10</f>
        <v>5.2158587141722876E-2</v>
      </c>
      <c r="F10" s="34">
        <f>BS!F10</f>
        <v>5.639586255634247E-2</v>
      </c>
      <c r="G10" s="34">
        <f>BS!G10</f>
        <v>5.9039916714153248E-2</v>
      </c>
      <c r="H10" s="34">
        <f>BS!H10</f>
        <v>7.3404672776162486E-2</v>
      </c>
      <c r="I10" s="34">
        <f>BS!I10</f>
        <v>4.8893973036785492E-2</v>
      </c>
      <c r="J10" s="35">
        <f>BS!J10</f>
        <v>7.7085570418814683E-2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3.6464329222838529E-2</v>
      </c>
      <c r="D11" s="31">
        <f>BS!D11</f>
        <v>4.4145275946889023E-2</v>
      </c>
      <c r="E11" s="31">
        <f>BS!E11</f>
        <v>3.7729109222263642E-2</v>
      </c>
      <c r="F11" s="31">
        <f>BS!F11</f>
        <v>2.6704654499270949E-2</v>
      </c>
      <c r="G11" s="31">
        <f>BS!G11</f>
        <v>3.0131291744992374E-2</v>
      </c>
      <c r="H11" s="31">
        <f>BS!H11</f>
        <v>2.6287894025869198E-2</v>
      </c>
      <c r="I11" s="31">
        <f>BS!I11</f>
        <v>3.2845914716633298E-2</v>
      </c>
      <c r="J11" s="32">
        <f>BS!J11</f>
        <v>2.9522941393990251E-2</v>
      </c>
    </row>
    <row r="12" spans="1:10" x14ac:dyDescent="0.2">
      <c r="A12" s="55">
        <f t="shared" si="0"/>
        <v>6</v>
      </c>
      <c r="B12" s="15" t="str">
        <f t="shared" si="1"/>
        <v>Tera bank</v>
      </c>
      <c r="C12" s="33">
        <f>BS!C12</f>
        <v>2.0710283085642021E-2</v>
      </c>
      <c r="D12" s="34">
        <f>BS!D12</f>
        <v>2.2504809113624267E-2</v>
      </c>
      <c r="E12" s="34">
        <f>BS!E12</f>
        <v>2.1043512625900533E-2</v>
      </c>
      <c r="F12" s="34">
        <f>BS!F12</f>
        <v>1.927989634185015E-2</v>
      </c>
      <c r="G12" s="34">
        <f>BS!G12</f>
        <v>1.9477320741097339E-2</v>
      </c>
      <c r="H12" s="34">
        <f>BS!H12</f>
        <v>2.4504900651447743E-2</v>
      </c>
      <c r="I12" s="34">
        <f>BS!I12</f>
        <v>1.5926300286333968E-2</v>
      </c>
      <c r="J12" s="35">
        <f>BS!J12</f>
        <v>1.8881447070134026E-2</v>
      </c>
    </row>
    <row r="13" spans="1:10" x14ac:dyDescent="0.2">
      <c r="A13" s="54">
        <f t="shared" si="0"/>
        <v>7</v>
      </c>
      <c r="B13" s="12" t="str">
        <f t="shared" si="1"/>
        <v>ProCredit Bank</v>
      </c>
      <c r="C13" s="30">
        <f>BS!C13</f>
        <v>2.0265218318019924E-2</v>
      </c>
      <c r="D13" s="31">
        <f>BS!D13</f>
        <v>1.9558175184629916E-2</v>
      </c>
      <c r="E13" s="31">
        <f>BS!E13</f>
        <v>2.0330494500323787E-2</v>
      </c>
      <c r="F13" s="31">
        <f>BS!F13</f>
        <v>2.0487481648689101E-2</v>
      </c>
      <c r="G13" s="31">
        <f>BS!G13</f>
        <v>2.2495058106879327E-2</v>
      </c>
      <c r="H13" s="31">
        <f>BS!H13</f>
        <v>3.0076451479146563E-2</v>
      </c>
      <c r="I13" s="31">
        <f>BS!I13</f>
        <v>1.7140258497408242E-2</v>
      </c>
      <c r="J13" s="32">
        <f>BS!J13</f>
        <v>1.9906968429489341E-2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1.745407396802532E-2</v>
      </c>
      <c r="D14" s="34">
        <f>BS!D14</f>
        <v>1.5527828683561826E-2</v>
      </c>
      <c r="E14" s="34">
        <f>BS!E14</f>
        <v>1.5343245169166056E-2</v>
      </c>
      <c r="F14" s="34">
        <f>BS!F14</f>
        <v>1.8256825369760719E-2</v>
      </c>
      <c r="G14" s="34">
        <f>BS!G14</f>
        <v>1.9630483253366287E-2</v>
      </c>
      <c r="H14" s="34">
        <f>BS!H14</f>
        <v>2.8638470896030641E-2</v>
      </c>
      <c r="I14" s="34">
        <f>BS!I14</f>
        <v>1.326806854375554E-2</v>
      </c>
      <c r="J14" s="35">
        <f>BS!J14</f>
        <v>2.9038761843383023E-2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1.0318841354773419E-2</v>
      </c>
      <c r="D15" s="31">
        <f>BS!D15</f>
        <v>1.3052131248924338E-2</v>
      </c>
      <c r="E15" s="31">
        <f>BS!E15</f>
        <v>9.2344746873429546E-3</v>
      </c>
      <c r="F15" s="31">
        <f>BS!F15</f>
        <v>4.7632118049568579E-3</v>
      </c>
      <c r="G15" s="31">
        <f>BS!G15</f>
        <v>3.3653022471339974E-3</v>
      </c>
      <c r="H15" s="31">
        <f>BS!H15</f>
        <v>3.882832889736486E-3</v>
      </c>
      <c r="I15" s="31">
        <f>BS!I15</f>
        <v>2.9997661580775377E-3</v>
      </c>
      <c r="J15" s="32">
        <f>BS!J15</f>
        <v>1.6270081556770986E-2</v>
      </c>
    </row>
    <row r="16" spans="1:10" x14ac:dyDescent="0.2">
      <c r="A16" s="55">
        <f t="shared" si="0"/>
        <v>10</v>
      </c>
      <c r="B16" s="15" t="str">
        <f t="shared" si="1"/>
        <v>Microbank Crystal</v>
      </c>
      <c r="C16" s="33">
        <f>BS!C16</f>
        <v>6.1948491018720174E-3</v>
      </c>
      <c r="D16" s="34">
        <f>BS!D16</f>
        <v>7.9615515486452324E-3</v>
      </c>
      <c r="E16" s="34">
        <f>BS!E16</f>
        <v>6.1122941574225306E-3</v>
      </c>
      <c r="F16" s="34">
        <f>BS!F16</f>
        <v>5.9260760580000628E-4</v>
      </c>
      <c r="G16" s="34">
        <f>BS!G16</f>
        <v>6.7702095524552035E-4</v>
      </c>
      <c r="H16" s="34">
        <f>BS!H16</f>
        <v>1.4761475266237843E-5</v>
      </c>
      <c r="I16" s="34">
        <f>BS!I16</f>
        <v>1.1447801956160103E-3</v>
      </c>
      <c r="J16" s="35">
        <f>BS!J16</f>
        <v>6.6479285976642861E-3</v>
      </c>
    </row>
    <row r="17" spans="1:26" x14ac:dyDescent="0.2">
      <c r="A17" s="54">
        <f t="shared" si="0"/>
        <v>11</v>
      </c>
      <c r="B17" s="12" t="str">
        <f t="shared" si="1"/>
        <v>Pasha Bank</v>
      </c>
      <c r="C17" s="30">
        <f>BS!C17</f>
        <v>5.904806635164757E-3</v>
      </c>
      <c r="D17" s="31">
        <f>BS!D17</f>
        <v>5.7281263310371023E-3</v>
      </c>
      <c r="E17" s="31">
        <f>BS!E17</f>
        <v>5.4588301669465213E-3</v>
      </c>
      <c r="F17" s="31">
        <f>BS!F17</f>
        <v>5.9309386541604257E-3</v>
      </c>
      <c r="G17" s="31">
        <f>BS!G17</f>
        <v>4.3448477273484243E-3</v>
      </c>
      <c r="H17" s="31">
        <f>BS!H17</f>
        <v>7.4117311042007604E-3</v>
      </c>
      <c r="I17" s="31">
        <f>BS!I17</f>
        <v>2.1786831317035134E-3</v>
      </c>
      <c r="J17" s="32">
        <f>BS!J17</f>
        <v>8.3524225261853886E-3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5.4272940447222641E-3</v>
      </c>
      <c r="D18" s="34">
        <f>BS!D18</f>
        <v>4.1661518501497682E-3</v>
      </c>
      <c r="E18" s="34">
        <f>BS!E18</f>
        <v>4.6426173854064272E-3</v>
      </c>
      <c r="F18" s="34">
        <f>BS!F18</f>
        <v>4.9553874752420127E-3</v>
      </c>
      <c r="G18" s="34">
        <f>BS!G18</f>
        <v>3.0299600696175192E-3</v>
      </c>
      <c r="H18" s="34">
        <f>BS!H18</f>
        <v>6.8963099559023328E-3</v>
      </c>
      <c r="I18" s="34">
        <f>BS!I18</f>
        <v>2.9912579621203973E-4</v>
      </c>
      <c r="J18" s="35">
        <f>BS!J18</f>
        <v>9.7337702752048044E-3</v>
      </c>
    </row>
    <row r="19" spans="1:26" x14ac:dyDescent="0.2">
      <c r="A19" s="54">
        <f t="shared" si="0"/>
        <v>13</v>
      </c>
      <c r="B19" s="12" t="str">
        <f t="shared" si="1"/>
        <v>Ziraat Bank</v>
      </c>
      <c r="C19" s="30">
        <f>BS!C19</f>
        <v>4.6418757115169089E-3</v>
      </c>
      <c r="D19" s="31">
        <f>BS!D19</f>
        <v>3.4738805247047388E-3</v>
      </c>
      <c r="E19" s="31">
        <f>BS!E19</f>
        <v>3.6549250315541229E-3</v>
      </c>
      <c r="F19" s="31">
        <f>BS!F19</f>
        <v>4.4215132204141749E-3</v>
      </c>
      <c r="G19" s="31">
        <f>BS!G19</f>
        <v>3.186684373113468E-3</v>
      </c>
      <c r="H19" s="31">
        <f>BS!H19</f>
        <v>5.6510762807611753E-3</v>
      </c>
      <c r="I19" s="31">
        <f>BS!I19</f>
        <v>1.4460643872243491E-3</v>
      </c>
      <c r="J19" s="32">
        <f>BS!J19</f>
        <v>1.0058475774551599E-2</v>
      </c>
    </row>
    <row r="20" spans="1:26" x14ac:dyDescent="0.2">
      <c r="A20" s="55">
        <f t="shared" si="0"/>
        <v>14</v>
      </c>
      <c r="B20" s="15" t="str">
        <f t="shared" si="1"/>
        <v>VTB Bank Georgia</v>
      </c>
      <c r="C20" s="33">
        <f>BS!C20</f>
        <v>3.9077038787806179E-3</v>
      </c>
      <c r="D20" s="34">
        <f>BS!D20</f>
        <v>2.0894259709867712E-3</v>
      </c>
      <c r="E20" s="34">
        <f>BS!E20</f>
        <v>1.9488764479569064E-3</v>
      </c>
      <c r="F20" s="34">
        <f>BS!F20</f>
        <v>1.8295890322659889E-4</v>
      </c>
      <c r="G20" s="34">
        <f>BS!G20</f>
        <v>2.0454714863072754E-4</v>
      </c>
      <c r="H20" s="34">
        <f>BS!H20</f>
        <v>3.6752302756280742E-4</v>
      </c>
      <c r="I20" s="34">
        <f>BS!I20</f>
        <v>8.943596391749789E-5</v>
      </c>
      <c r="J20" s="35">
        <f>BS!J20</f>
        <v>1.4658174997479297E-2</v>
      </c>
    </row>
    <row r="21" spans="1:26" x14ac:dyDescent="0.2">
      <c r="A21" s="54">
        <f t="shared" si="0"/>
        <v>15</v>
      </c>
      <c r="B21" s="12" t="str">
        <f t="shared" si="1"/>
        <v>PaveBank</v>
      </c>
      <c r="C21" s="30">
        <f>BS!C21</f>
        <v>2.6430409054120818E-3</v>
      </c>
      <c r="D21" s="31">
        <f>BS!D21</f>
        <v>0</v>
      </c>
      <c r="E21" s="31">
        <f>BS!E21</f>
        <v>2.8902144296351798E-3</v>
      </c>
      <c r="F21" s="31">
        <f>BS!F21</f>
        <v>3.3500634754099396E-3</v>
      </c>
      <c r="G21" s="31">
        <f>BS!G21</f>
        <v>3.8272167570088502E-3</v>
      </c>
      <c r="H21" s="31">
        <f>BS!H21</f>
        <v>9.2458389038575835E-3</v>
      </c>
      <c r="I21" s="31">
        <f>BS!I21</f>
        <v>0</v>
      </c>
      <c r="J21" s="32">
        <f>BS!J21</f>
        <v>1.2864988303631865E-3</v>
      </c>
    </row>
    <row r="22" spans="1:26" s="77" customFormat="1" x14ac:dyDescent="0.2">
      <c r="A22" s="55">
        <f t="shared" si="0"/>
        <v>16</v>
      </c>
      <c r="B22" s="15" t="str">
        <f t="shared" si="1"/>
        <v>Silk Bank</v>
      </c>
      <c r="C22" s="33">
        <f>BS!C22</f>
        <v>2.1628118402012364E-3</v>
      </c>
      <c r="D22" s="34">
        <f>BS!D22</f>
        <v>1.9161554541755471E-3</v>
      </c>
      <c r="E22" s="34">
        <f>BS!E22</f>
        <v>1.8695025878453034E-3</v>
      </c>
      <c r="F22" s="34">
        <f>BS!F22</f>
        <v>2.066964364980676E-3</v>
      </c>
      <c r="G22" s="34">
        <f>BS!G22</f>
        <v>2.271493897315317E-3</v>
      </c>
      <c r="H22" s="34">
        <f>BS!H22</f>
        <v>3.0234181382337603E-3</v>
      </c>
      <c r="I22" s="34">
        <f>BS!I22</f>
        <v>1.7404037092833217E-3</v>
      </c>
      <c r="J22" s="35">
        <f>BS!J22</f>
        <v>3.7725568307474039E-3</v>
      </c>
    </row>
    <row r="23" spans="1:26" x14ac:dyDescent="0.2">
      <c r="A23" s="54">
        <f t="shared" si="0"/>
        <v>17</v>
      </c>
      <c r="B23" s="12" t="str">
        <f t="shared" si="1"/>
        <v>Microbank MBC</v>
      </c>
      <c r="C23" s="30">
        <f>BS!C23</f>
        <v>1.8936230475881288E-3</v>
      </c>
      <c r="D23" s="31">
        <f>BS!D23</f>
        <v>2.071158588104356E-3</v>
      </c>
      <c r="E23" s="31">
        <f>BS!E23</f>
        <v>1.9241736139941226E-3</v>
      </c>
      <c r="F23" s="31">
        <f>BS!F23</f>
        <v>1.0423057723584454E-4</v>
      </c>
      <c r="G23" s="31">
        <f>BS!G23</f>
        <v>1.1907758875249347E-4</v>
      </c>
      <c r="H23" s="31">
        <f>BS!H23</f>
        <v>0</v>
      </c>
      <c r="I23" s="31">
        <f>BS!I23</f>
        <v>2.0318305518048389E-4</v>
      </c>
      <c r="J23" s="32">
        <f>BS!J23</f>
        <v>1.7259548941577923E-3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8.229923164425327E-4</v>
      </c>
      <c r="D24" s="34">
        <f>BS!D24</f>
        <v>6.4039128389576058E-5</v>
      </c>
      <c r="E24" s="34">
        <f>BS!E24</f>
        <v>2.2110544886029142E-4</v>
      </c>
      <c r="F24" s="34">
        <f>BS!F24</f>
        <v>2.0061919804354741E-4</v>
      </c>
      <c r="G24" s="34">
        <f>BS!G24</f>
        <v>2.0986114441733675E-4</v>
      </c>
      <c r="H24" s="34">
        <f>BS!H24</f>
        <v>3.0354940138492423E-4</v>
      </c>
      <c r="I24" s="34">
        <f>BS!I24</f>
        <v>1.4368836888807609E-4</v>
      </c>
      <c r="J24" s="35">
        <f>BS!J24</f>
        <v>4.1262783972331098E-3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1.297922611306706E-4</v>
      </c>
      <c r="D25" s="31">
        <f>BS!D25</f>
        <v>0</v>
      </c>
      <c r="E25" s="31">
        <f>BS!E25</f>
        <v>7.956190738835657E-5</v>
      </c>
      <c r="F25" s="31">
        <f>BS!F25</f>
        <v>6.2832030411212052E-5</v>
      </c>
      <c r="G25" s="31">
        <f>BS!G25</f>
        <v>6.6317804877051749E-5</v>
      </c>
      <c r="H25" s="31">
        <f>BS!H25</f>
        <v>1.0341569811275806E-4</v>
      </c>
      <c r="I25" s="31">
        <f>BS!I25</f>
        <v>4.0115262091522481E-5</v>
      </c>
      <c r="J25" s="32">
        <f>BS!J25</f>
        <v>4.0546738153468125E-4</v>
      </c>
    </row>
    <row r="26" spans="1:26" ht="13.5" thickBot="1" x14ac:dyDescent="0.25">
      <c r="A26" s="55"/>
      <c r="B26" s="19" t="s">
        <v>49</v>
      </c>
      <c r="C26" s="20">
        <f>SUM(C7:C25)</f>
        <v>1.000000000000002</v>
      </c>
      <c r="D26" s="21">
        <f t="shared" ref="D26:J26" si="2">SUM(D7:D25)</f>
        <v>0.99999999999999778</v>
      </c>
      <c r="E26" s="21">
        <f t="shared" si="2"/>
        <v>0.99999999999999889</v>
      </c>
      <c r="F26" s="21">
        <f t="shared" si="2"/>
        <v>1.0000000000000024</v>
      </c>
      <c r="G26" s="21">
        <f t="shared" si="2"/>
        <v>0.99999999999999711</v>
      </c>
      <c r="H26" s="21">
        <f t="shared" si="2"/>
        <v>1.0000000000000004</v>
      </c>
      <c r="I26" s="21">
        <f t="shared" si="2"/>
        <v>1.0000000000000016</v>
      </c>
      <c r="J26" s="22">
        <f t="shared" si="2"/>
        <v>1.0000000000000044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1" t="s">
        <v>52</v>
      </c>
    </row>
    <row r="29" spans="1:26" x14ac:dyDescent="0.2">
      <c r="A29" s="180" t="s">
        <v>0</v>
      </c>
      <c r="B29" s="178" t="s">
        <v>283</v>
      </c>
      <c r="C29" s="182" t="s">
        <v>1</v>
      </c>
      <c r="D29" s="183"/>
      <c r="E29" s="183"/>
      <c r="F29" s="184"/>
      <c r="G29" s="78" t="s">
        <v>2</v>
      </c>
      <c r="H29" s="79"/>
      <c r="I29" s="79"/>
      <c r="J29" s="79"/>
      <c r="K29" s="79"/>
      <c r="L29" s="79"/>
      <c r="M29" s="79"/>
      <c r="N29" s="80"/>
      <c r="O29" s="182" t="s">
        <v>3</v>
      </c>
      <c r="P29" s="183"/>
      <c r="Q29" s="184"/>
      <c r="R29" s="182" t="s">
        <v>4</v>
      </c>
      <c r="S29" s="183"/>
      <c r="T29" s="184"/>
    </row>
    <row r="30" spans="1:26" ht="105" x14ac:dyDescent="0.2">
      <c r="A30" s="181"/>
      <c r="B30" s="179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5 months 2026</v>
      </c>
      <c r="S30" s="9" t="s">
        <v>79</v>
      </c>
      <c r="T30" s="10" t="s">
        <v>80</v>
      </c>
    </row>
    <row r="31" spans="1:26" x14ac:dyDescent="0.2">
      <c r="A31" s="118"/>
      <c r="B31" s="119" t="s">
        <v>263</v>
      </c>
      <c r="C31" s="120">
        <f>BS!C31</f>
        <v>111010593963.64301</v>
      </c>
      <c r="D31" s="121">
        <f>BS!D31</f>
        <v>13915307647.783829</v>
      </c>
      <c r="E31" s="121">
        <f>BS!E31</f>
        <v>76195573326.920212</v>
      </c>
      <c r="F31" s="122">
        <f>BS!F31</f>
        <v>-1236541252.0979199</v>
      </c>
      <c r="G31" s="120">
        <f>BS!G31</f>
        <v>93901026825.977402</v>
      </c>
      <c r="H31" s="121">
        <f>BS!H31</f>
        <v>73470567476.301773</v>
      </c>
      <c r="I31" s="121">
        <f>BS!I31</f>
        <v>6837814578.45292</v>
      </c>
      <c r="J31" s="121">
        <f>BS!J31</f>
        <v>64309999372.066101</v>
      </c>
      <c r="K31" s="121">
        <f>BS!K31</f>
        <v>26620440805.788799</v>
      </c>
      <c r="L31" s="121">
        <f>BS!L31</f>
        <v>37689558566.277298</v>
      </c>
      <c r="M31" s="121">
        <f>BS!M31</f>
        <v>2456517952.8642001</v>
      </c>
      <c r="N31" s="122">
        <f>BS!N31</f>
        <v>18195062583.76828</v>
      </c>
      <c r="O31" s="120">
        <f>BS!O31</f>
        <v>17109567121.632</v>
      </c>
      <c r="P31" s="121">
        <f>BS!P31</f>
        <v>1346191099.1199999</v>
      </c>
      <c r="Q31" s="122">
        <f>BS!Q31</f>
        <v>19438390116.498001</v>
      </c>
      <c r="R31" s="123">
        <f>BS!R31</f>
        <v>1544880694.56234</v>
      </c>
      <c r="S31" s="124">
        <f>BS!S31</f>
        <v>3.4246420511379369E-2</v>
      </c>
      <c r="T31" s="125">
        <f>BS!T31</f>
        <v>0.22597937450251374</v>
      </c>
    </row>
    <row r="32" spans="1:26" x14ac:dyDescent="0.2">
      <c r="A32" s="55">
        <v>1</v>
      </c>
      <c r="B32" s="15" t="s">
        <v>148</v>
      </c>
      <c r="C32" s="27">
        <f>BS!C32</f>
        <v>43243592676.376198</v>
      </c>
      <c r="D32" s="28">
        <f>BS!D32</f>
        <v>4646338183.9316101</v>
      </c>
      <c r="E32" s="28">
        <f>BS!E32</f>
        <v>29000434412.725601</v>
      </c>
      <c r="F32" s="29">
        <f>BS!F32</f>
        <v>-363423923.67519999</v>
      </c>
      <c r="G32" s="27">
        <f>BS!G32</f>
        <v>36999099851.775497</v>
      </c>
      <c r="H32" s="28">
        <f>BS!H32</f>
        <v>29544544984.649803</v>
      </c>
      <c r="I32" s="28">
        <f>BS!I32</f>
        <v>2503562359.4165001</v>
      </c>
      <c r="J32" s="28">
        <f>BS!J32</f>
        <v>26167887179.4832</v>
      </c>
      <c r="K32" s="28">
        <f>BS!K32</f>
        <v>8990436816.2999897</v>
      </c>
      <c r="L32" s="28">
        <f>BS!L32</f>
        <v>17177450363.1833</v>
      </c>
      <c r="M32" s="84"/>
      <c r="N32" s="29">
        <f>BS!N32</f>
        <v>6534643952.4300003</v>
      </c>
      <c r="O32" s="27">
        <f>BS!O32</f>
        <v>6244492824.4531202</v>
      </c>
      <c r="P32" s="28">
        <f>BS!P32</f>
        <v>27993660.18</v>
      </c>
      <c r="Q32" s="29">
        <f>BS!Q32</f>
        <v>7496958757.0859203</v>
      </c>
      <c r="R32" s="27">
        <f>BS!R32</f>
        <v>818677998.27435398</v>
      </c>
      <c r="S32" s="69">
        <f>BS!S32</f>
        <v>4.6405553709209867E-2</v>
      </c>
      <c r="T32" s="70">
        <f>BS!T32</f>
        <v>0.32076049357226466</v>
      </c>
    </row>
    <row r="33" spans="1:21" x14ac:dyDescent="0.2">
      <c r="A33" s="54">
        <v>2</v>
      </c>
      <c r="B33" s="12" t="s">
        <v>149</v>
      </c>
      <c r="C33" s="24">
        <f>BS!C33</f>
        <v>39790778823.311501</v>
      </c>
      <c r="D33" s="25">
        <f>BS!D33</f>
        <v>4363595149.6690998</v>
      </c>
      <c r="E33" s="25">
        <f>BS!E33</f>
        <v>28005604074.8125</v>
      </c>
      <c r="F33" s="26">
        <f>BS!F33</f>
        <v>-392887070.25599998</v>
      </c>
      <c r="G33" s="24">
        <f>BS!G33</f>
        <v>33874827772.848801</v>
      </c>
      <c r="H33" s="25">
        <f>BS!H33</f>
        <v>26780717857.390301</v>
      </c>
      <c r="I33" s="25">
        <f>BS!I33</f>
        <v>3250182517.7649002</v>
      </c>
      <c r="J33" s="25">
        <f>BS!J33</f>
        <v>22415128432.3246</v>
      </c>
      <c r="K33" s="25">
        <f>BS!K33</f>
        <v>9655292391.12603</v>
      </c>
      <c r="L33" s="25">
        <f>BS!L33</f>
        <v>12759836041.1987</v>
      </c>
      <c r="M33" s="84"/>
      <c r="N33" s="26">
        <f>BS!N33</f>
        <v>6248152020.2392006</v>
      </c>
      <c r="O33" s="24">
        <f>BS!O33</f>
        <v>5915951029.9233999</v>
      </c>
      <c r="P33" s="25">
        <f>BS!P33</f>
        <v>21015907.690000001</v>
      </c>
      <c r="Q33" s="26">
        <f>BS!Q33</f>
        <v>7255110579.1641998</v>
      </c>
      <c r="R33" s="24">
        <f>BS!R33</f>
        <v>562358675.90550005</v>
      </c>
      <c r="S33" s="71">
        <f>BS!S33</f>
        <v>3.4372184199604264E-2</v>
      </c>
      <c r="T33" s="72">
        <f>BS!T33</f>
        <v>0.23304562071964366</v>
      </c>
    </row>
    <row r="34" spans="1:21" x14ac:dyDescent="0.2">
      <c r="A34" s="55">
        <v>3</v>
      </c>
      <c r="B34" s="15" t="s">
        <v>150</v>
      </c>
      <c r="C34" s="27">
        <f>BS!C34</f>
        <v>6335594429.2480001</v>
      </c>
      <c r="D34" s="28">
        <f>BS!D34</f>
        <v>632879683.00060296</v>
      </c>
      <c r="E34" s="28">
        <f>BS!E34</f>
        <v>4597768639.2266998</v>
      </c>
      <c r="F34" s="29">
        <f>BS!F34</f>
        <v>-144519189.24338099</v>
      </c>
      <c r="G34" s="27">
        <f>BS!G34</f>
        <v>5689070453.8608999</v>
      </c>
      <c r="H34" s="28">
        <f>BS!H34</f>
        <v>4820172610.2661514</v>
      </c>
      <c r="I34" s="28">
        <f>BS!I34</f>
        <v>96155957.472926006</v>
      </c>
      <c r="J34" s="28">
        <f>BS!J34</f>
        <v>4660750566.6930504</v>
      </c>
      <c r="K34" s="28">
        <f>BS!K34</f>
        <v>2123196724.33567</v>
      </c>
      <c r="L34" s="28">
        <f>BS!L34</f>
        <v>2537553842.3573799</v>
      </c>
      <c r="M34" s="84"/>
      <c r="N34" s="29">
        <f>BS!N34</f>
        <v>773555031.43075001</v>
      </c>
      <c r="O34" s="27">
        <f>BS!O34</f>
        <v>646523974.99199998</v>
      </c>
      <c r="P34" s="28">
        <f>BS!P34</f>
        <v>44490459.259999998</v>
      </c>
      <c r="Q34" s="29">
        <f>BS!Q34</f>
        <v>653625821.26429999</v>
      </c>
      <c r="R34" s="27">
        <f>BS!R34</f>
        <v>41711499.960634001</v>
      </c>
      <c r="S34" s="69">
        <f>BS!S34</f>
        <v>1.6210111531361943E-2</v>
      </c>
      <c r="T34" s="70">
        <f>BS!T34</f>
        <v>0.14046503539865221</v>
      </c>
    </row>
    <row r="35" spans="1:21" x14ac:dyDescent="0.2">
      <c r="A35" s="54">
        <v>4</v>
      </c>
      <c r="B35" s="12" t="s">
        <v>153</v>
      </c>
      <c r="C35" s="24">
        <f>BS!C35</f>
        <v>6216645631.3034</v>
      </c>
      <c r="D35" s="25">
        <f>BS!D35</f>
        <v>1095964644.2048001</v>
      </c>
      <c r="E35" s="25">
        <f>BS!E35</f>
        <v>3752282263.4299998</v>
      </c>
      <c r="F35" s="26">
        <f>BS!F35</f>
        <v>-31351672.030000001</v>
      </c>
      <c r="G35" s="24">
        <f>BS!G35</f>
        <v>4897744890.3999996</v>
      </c>
      <c r="H35" s="25">
        <f>BS!H35</f>
        <v>4143436025.3299999</v>
      </c>
      <c r="I35" s="25">
        <f>BS!I35</f>
        <v>342223129.06001598</v>
      </c>
      <c r="J35" s="25">
        <f>BS!J35</f>
        <v>3796857006.8140302</v>
      </c>
      <c r="K35" s="25">
        <f>BS!K35</f>
        <v>1954064746.50613</v>
      </c>
      <c r="L35" s="25">
        <f>BS!L35</f>
        <v>1842792260.30791</v>
      </c>
      <c r="M35" s="84"/>
      <c r="N35" s="26">
        <f>BS!N35</f>
        <v>700115472.44999993</v>
      </c>
      <c r="O35" s="24">
        <f>BS!O35</f>
        <v>1318900741.1900001</v>
      </c>
      <c r="P35" s="25">
        <f>BS!P35</f>
        <v>30617164</v>
      </c>
      <c r="Q35" s="26">
        <f>BS!Q35</f>
        <v>803240321.59300005</v>
      </c>
      <c r="R35" s="24">
        <f>BS!R35</f>
        <v>61785467.75</v>
      </c>
      <c r="S35" s="71">
        <f>BS!S35</f>
        <v>2.7479243638832172E-2</v>
      </c>
      <c r="T35" s="72">
        <f>BS!T35</f>
        <v>0.16416512384369875</v>
      </c>
    </row>
    <row r="36" spans="1:21" x14ac:dyDescent="0.2">
      <c r="A36" s="55">
        <v>5</v>
      </c>
      <c r="B36" s="15" t="s">
        <v>156</v>
      </c>
      <c r="C36" s="27">
        <f>BS!C36</f>
        <v>4047926845.5131302</v>
      </c>
      <c r="D36" s="28">
        <f>BS!D36</f>
        <v>559452527.65999997</v>
      </c>
      <c r="E36" s="28">
        <f>BS!E36</f>
        <v>3363674610.4483099</v>
      </c>
      <c r="F36" s="29">
        <f>BS!F36</f>
        <v>-100636421.005181</v>
      </c>
      <c r="G36" s="27">
        <f>BS!G36</f>
        <v>3542802097.2000098</v>
      </c>
      <c r="H36" s="28">
        <f>BS!H36</f>
        <v>1962006120.3200121</v>
      </c>
      <c r="I36" s="28">
        <f>BS!I36</f>
        <v>0</v>
      </c>
      <c r="J36" s="28">
        <f>BS!J36</f>
        <v>1937743353.2</v>
      </c>
      <c r="K36" s="28">
        <f>BS!K36</f>
        <v>699795326.82449996</v>
      </c>
      <c r="L36" s="28">
        <f>BS!L36</f>
        <v>1237948026.3755</v>
      </c>
      <c r="M36" s="84"/>
      <c r="N36" s="29">
        <f>BS!N36</f>
        <v>1474888831.6099999</v>
      </c>
      <c r="O36" s="27">
        <f>BS!O36</f>
        <v>505124747.40848398</v>
      </c>
      <c r="P36" s="28">
        <f>BS!P36</f>
        <v>5303030</v>
      </c>
      <c r="Q36" s="29">
        <f>BS!Q36</f>
        <v>618915024.24848402</v>
      </c>
      <c r="R36" s="27">
        <f>BS!R36</f>
        <v>28835133.968483999</v>
      </c>
      <c r="S36" s="69">
        <f>BS!S36</f>
        <v>1.7639199417077034E-2</v>
      </c>
      <c r="T36" s="70">
        <f>BS!T36</f>
        <v>0.14152734896951599</v>
      </c>
    </row>
    <row r="37" spans="1:21" x14ac:dyDescent="0.2">
      <c r="A37" s="54">
        <v>6</v>
      </c>
      <c r="B37" s="12" t="s">
        <v>155</v>
      </c>
      <c r="C37" s="24">
        <f>BS!C37</f>
        <v>2299060826.49231</v>
      </c>
      <c r="D37" s="25">
        <f>BS!D37</f>
        <v>235805716.92000002</v>
      </c>
      <c r="E37" s="25">
        <f>BS!E37</f>
        <v>1714766833.0255001</v>
      </c>
      <c r="F37" s="26">
        <f>BS!F37</f>
        <v>-37466426.554128997</v>
      </c>
      <c r="G37" s="24">
        <f>BS!G37</f>
        <v>1976007443.5974801</v>
      </c>
      <c r="H37" s="25">
        <f>BS!H37</f>
        <v>1416504925.1200051</v>
      </c>
      <c r="I37" s="25">
        <f>BS!I37</f>
        <v>163864793.75529999</v>
      </c>
      <c r="J37" s="25">
        <f>BS!J37</f>
        <v>1252586484.6294999</v>
      </c>
      <c r="K37" s="25">
        <f>BS!K37</f>
        <v>652331257.24360001</v>
      </c>
      <c r="L37" s="25">
        <f>BS!L37</f>
        <v>600255227.385903</v>
      </c>
      <c r="M37" s="84"/>
      <c r="N37" s="26">
        <f>BS!N37</f>
        <v>518239158.59999996</v>
      </c>
      <c r="O37" s="24">
        <f>BS!O37</f>
        <v>323053386</v>
      </c>
      <c r="P37" s="25">
        <f>BS!P37</f>
        <v>128022000</v>
      </c>
      <c r="Q37" s="26">
        <f>BS!Q37</f>
        <v>402825228.282152</v>
      </c>
      <c r="R37" s="24">
        <f>BS!R37</f>
        <v>12524979.518559</v>
      </c>
      <c r="S37" s="71">
        <f>BS!S37</f>
        <v>1.3457482556195034E-2</v>
      </c>
      <c r="T37" s="72">
        <f>BS!T37</f>
        <v>9.494550985696458E-2</v>
      </c>
    </row>
    <row r="38" spans="1:21" x14ac:dyDescent="0.2">
      <c r="A38" s="55">
        <v>7</v>
      </c>
      <c r="B38" s="15" t="s">
        <v>152</v>
      </c>
      <c r="C38" s="27">
        <f>BS!C38</f>
        <v>2249653922.2862902</v>
      </c>
      <c r="D38" s="28">
        <f>BS!D38</f>
        <v>560468919.83175898</v>
      </c>
      <c r="E38" s="28">
        <f>BS!E38</f>
        <v>1490246371.4212201</v>
      </c>
      <c r="F38" s="29">
        <f>BS!F38</f>
        <v>-27797052.76179</v>
      </c>
      <c r="G38" s="27">
        <f>BS!G38</f>
        <v>1909054309.46029</v>
      </c>
      <c r="H38" s="28">
        <f>BS!H38</f>
        <v>1505226902.8895068</v>
      </c>
      <c r="I38" s="28">
        <f>BS!I38</f>
        <v>58569730.168799996</v>
      </c>
      <c r="J38" s="28">
        <f>BS!J38</f>
        <v>1446657172.7279999</v>
      </c>
      <c r="K38" s="28">
        <f>BS!K38</f>
        <v>800648396.24880004</v>
      </c>
      <c r="L38" s="28">
        <f>BS!L38</f>
        <v>646008776.47920001</v>
      </c>
      <c r="M38" s="84"/>
      <c r="N38" s="29">
        <f>BS!N38</f>
        <v>386494667.824799</v>
      </c>
      <c r="O38" s="27">
        <f>BS!O38</f>
        <v>340599612.53255701</v>
      </c>
      <c r="P38" s="28">
        <f>BS!P38</f>
        <v>112482804.98999999</v>
      </c>
      <c r="Q38" s="29">
        <f>BS!Q38</f>
        <v>384890781.89517999</v>
      </c>
      <c r="R38" s="27">
        <f>BS!R38</f>
        <v>15242120.690587001</v>
      </c>
      <c r="S38" s="69">
        <f>BS!S38</f>
        <v>1.6176355188527225E-2</v>
      </c>
      <c r="T38" s="70">
        <f>BS!T38</f>
        <v>0.10980658138257712</v>
      </c>
    </row>
    <row r="39" spans="1:21" x14ac:dyDescent="0.2">
      <c r="A39" s="54">
        <v>8</v>
      </c>
      <c r="B39" s="12" t="s">
        <v>154</v>
      </c>
      <c r="C39" s="24">
        <f>BS!C39</f>
        <v>1937587118.2758501</v>
      </c>
      <c r="D39" s="25">
        <f>BS!D39</f>
        <v>605817402.18443</v>
      </c>
      <c r="E39" s="25">
        <f>BS!E39</f>
        <v>1183151809.06619</v>
      </c>
      <c r="F39" s="26">
        <f>BS!F39</f>
        <v>-35136365.207711004</v>
      </c>
      <c r="G39" s="24">
        <f>BS!G39</f>
        <v>1440746476.2274101</v>
      </c>
      <c r="H39" s="25">
        <f>BS!H39</f>
        <v>1341339320.2320631</v>
      </c>
      <c r="I39" s="25">
        <f>BS!I39</f>
        <v>78634367.514912993</v>
      </c>
      <c r="J39" s="25">
        <f>BS!J39</f>
        <v>1262436365.69734</v>
      </c>
      <c r="K39" s="25">
        <f>BS!K39</f>
        <v>762368719.25608897</v>
      </c>
      <c r="L39" s="25">
        <f>BS!L39</f>
        <v>500067646.44125599</v>
      </c>
      <c r="M39" s="84"/>
      <c r="N39" s="26">
        <f>BS!N39</f>
        <v>80274245.545761004</v>
      </c>
      <c r="O39" s="24">
        <f>BS!O39</f>
        <v>496840644.888448</v>
      </c>
      <c r="P39" s="25">
        <f>BS!P39</f>
        <v>114430000</v>
      </c>
      <c r="Q39" s="26">
        <f>BS!Q39</f>
        <v>536053990.78844798</v>
      </c>
      <c r="R39" s="24">
        <f>BS!R39</f>
        <v>12185536.425651001</v>
      </c>
      <c r="S39" s="71">
        <f>BS!S39</f>
        <v>1.5003047180582735E-2</v>
      </c>
      <c r="T39" s="72">
        <f>BS!T39</f>
        <v>5.9643626286792241E-2</v>
      </c>
    </row>
    <row r="40" spans="1:21" x14ac:dyDescent="0.2">
      <c r="A40" s="55">
        <v>9</v>
      </c>
      <c r="B40" s="15" t="s">
        <v>157</v>
      </c>
      <c r="C40" s="27">
        <f>BS!C40</f>
        <v>1145500707.8099999</v>
      </c>
      <c r="D40" s="28">
        <f>BS!D40</f>
        <v>115436319.76000001</v>
      </c>
      <c r="E40" s="28">
        <f>BS!E40</f>
        <v>994514623.65000105</v>
      </c>
      <c r="F40" s="29">
        <f>BS!F40</f>
        <v>-18257297.829999998</v>
      </c>
      <c r="G40" s="27">
        <f>BS!G40</f>
        <v>867126655.34000003</v>
      </c>
      <c r="H40" s="28">
        <f>BS!H40</f>
        <v>349955874.31999999</v>
      </c>
      <c r="I40" s="28">
        <f>BS!I40</f>
        <v>133529762.61</v>
      </c>
      <c r="J40" s="28">
        <f>BS!J40</f>
        <v>216422585.40000001</v>
      </c>
      <c r="K40" s="28">
        <f>BS!K40</f>
        <v>103362723.09999999</v>
      </c>
      <c r="L40" s="28">
        <f>BS!L40</f>
        <v>113059862.3</v>
      </c>
      <c r="M40" s="84"/>
      <c r="N40" s="29">
        <f>BS!N40</f>
        <v>500924353.36000001</v>
      </c>
      <c r="O40" s="27">
        <f>BS!O40</f>
        <v>278374052.47000003</v>
      </c>
      <c r="P40" s="28">
        <f>BS!P40</f>
        <v>76000000</v>
      </c>
      <c r="Q40" s="29">
        <f>BS!Q40</f>
        <v>296930165.50999999</v>
      </c>
      <c r="R40" s="27">
        <f>BS!R40</f>
        <v>9874766.2899999991</v>
      </c>
      <c r="S40" s="69">
        <f>BS!S40</f>
        <v>2.0977010550374913E-2</v>
      </c>
      <c r="T40" s="70">
        <f>BS!T40</f>
        <v>8.5422463897333753E-2</v>
      </c>
    </row>
    <row r="41" spans="1:21" x14ac:dyDescent="0.2">
      <c r="A41" s="54">
        <v>10</v>
      </c>
      <c r="B41" s="12" t="s">
        <v>289</v>
      </c>
      <c r="C41" s="24">
        <f>BS!C41</f>
        <v>687693878.31395304</v>
      </c>
      <c r="D41" s="25">
        <f>BS!D41</f>
        <v>57002022.754699998</v>
      </c>
      <c r="E41" s="25">
        <f>BS!E41</f>
        <v>606634984.82085299</v>
      </c>
      <c r="F41" s="26">
        <f>BS!F41</f>
        <v>-21853369.0053</v>
      </c>
      <c r="G41" s="24">
        <f>BS!G41</f>
        <v>573950697.64439797</v>
      </c>
      <c r="H41" s="25">
        <f>BS!H41</f>
        <v>43539217.088899001</v>
      </c>
      <c r="I41" s="25">
        <f>BS!I41</f>
        <v>0</v>
      </c>
      <c r="J41" s="25">
        <f>BS!J41</f>
        <v>43539217.206715003</v>
      </c>
      <c r="K41" s="25">
        <f>BS!K41</f>
        <v>392956.97853099997</v>
      </c>
      <c r="L41" s="25">
        <f>BS!L41</f>
        <v>43146260.228184</v>
      </c>
      <c r="M41" s="84"/>
      <c r="N41" s="26">
        <f>BS!N41</f>
        <v>500235471.89659894</v>
      </c>
      <c r="O41" s="24">
        <f>BS!O41</f>
        <v>113743180.561554</v>
      </c>
      <c r="P41" s="25">
        <f>BS!P41</f>
        <v>3634576</v>
      </c>
      <c r="Q41" s="26">
        <f>BS!Q41</f>
        <v>129270981.361554</v>
      </c>
      <c r="R41" s="24">
        <f>BS!R41</f>
        <v>7070785.6500000004</v>
      </c>
      <c r="S41" s="71">
        <f>BS!S41</f>
        <v>2.4827082694972469E-2</v>
      </c>
      <c r="T41" s="72">
        <f>BS!T41</f>
        <v>0.15355101977594995</v>
      </c>
    </row>
    <row r="42" spans="1:21" x14ac:dyDescent="0.2">
      <c r="A42" s="55">
        <v>11</v>
      </c>
      <c r="B42" s="15" t="s">
        <v>158</v>
      </c>
      <c r="C42" s="27">
        <f>BS!C42</f>
        <v>655496091.81009996</v>
      </c>
      <c r="D42" s="28">
        <f>BS!D42</f>
        <v>88668306.054199994</v>
      </c>
      <c r="E42" s="28">
        <f>BS!E42</f>
        <v>436457869.88239998</v>
      </c>
      <c r="F42" s="29">
        <f>BS!F42</f>
        <v>-8916156.3652999997</v>
      </c>
      <c r="G42" s="27">
        <f>BS!G42</f>
        <v>512589757.94489998</v>
      </c>
      <c r="H42" s="28">
        <f>BS!H42</f>
        <v>435749428.58829999</v>
      </c>
      <c r="I42" s="28">
        <f>BS!I42</f>
        <v>81562005.350500003</v>
      </c>
      <c r="J42" s="28">
        <f>BS!J42</f>
        <v>279417154.61750001</v>
      </c>
      <c r="K42" s="28">
        <f>BS!K42</f>
        <v>197303549.12779999</v>
      </c>
      <c r="L42" s="28">
        <f>BS!L42</f>
        <v>82113605.489700004</v>
      </c>
      <c r="M42" s="84"/>
      <c r="N42" s="29">
        <f>BS!N42</f>
        <v>64214774.497299999</v>
      </c>
      <c r="O42" s="27">
        <f>BS!O42</f>
        <v>142906333.84</v>
      </c>
      <c r="P42" s="28">
        <f>BS!P42</f>
        <v>136800000</v>
      </c>
      <c r="Q42" s="29">
        <f>BS!Q42</f>
        <v>163349127.54550001</v>
      </c>
      <c r="R42" s="27">
        <f>BS!R42</f>
        <v>2906717.4452</v>
      </c>
      <c r="S42" s="69">
        <f>BS!S42</f>
        <v>1.0424137235319058E-2</v>
      </c>
      <c r="T42" s="70">
        <f>BS!T42</f>
        <v>4.8823686558906031E-2</v>
      </c>
    </row>
    <row r="43" spans="1:21" x14ac:dyDescent="0.2">
      <c r="A43" s="54">
        <v>12</v>
      </c>
      <c r="B43" s="12" t="s">
        <v>240</v>
      </c>
      <c r="C43" s="24">
        <f>BS!C43</f>
        <v>602487135.519961</v>
      </c>
      <c r="D43" s="25">
        <f>BS!D43</f>
        <v>102023732.50397101</v>
      </c>
      <c r="E43" s="25">
        <f>BS!E43</f>
        <v>317442328.78917098</v>
      </c>
      <c r="F43" s="26">
        <f>BS!F43</f>
        <v>-2371721.9599179998</v>
      </c>
      <c r="G43" s="24">
        <f>BS!G43</f>
        <v>435946539.64979798</v>
      </c>
      <c r="H43" s="25">
        <f>BS!H43</f>
        <v>364075129.87098897</v>
      </c>
      <c r="I43" s="25">
        <f>BS!I43</f>
        <v>111202840.469046</v>
      </c>
      <c r="J43" s="25">
        <f>BS!J43</f>
        <v>194856730.17448801</v>
      </c>
      <c r="K43" s="25">
        <f>BS!K43</f>
        <v>183582810.95947</v>
      </c>
      <c r="L43" s="25">
        <f>BS!L43</f>
        <v>11273919.215018</v>
      </c>
      <c r="M43" s="84"/>
      <c r="N43" s="26">
        <f>BS!N43</f>
        <v>66717972.291131005</v>
      </c>
      <c r="O43" s="24">
        <f>BS!O43</f>
        <v>166540595.87016299</v>
      </c>
      <c r="P43" s="25">
        <f>BS!P43</f>
        <v>69161600</v>
      </c>
      <c r="Q43" s="26">
        <f>BS!Q43</f>
        <v>177458827.13016301</v>
      </c>
      <c r="R43" s="24">
        <f>BS!R43</f>
        <v>6239375.5652360003</v>
      </c>
      <c r="S43" s="71">
        <f>BS!S43</f>
        <v>2.4253243507867978E-2</v>
      </c>
      <c r="T43" s="72">
        <f>BS!T43</f>
        <v>9.1606283473486913E-2</v>
      </c>
    </row>
    <row r="44" spans="1:21" x14ac:dyDescent="0.2">
      <c r="A44" s="55">
        <v>13</v>
      </c>
      <c r="B44" s="15" t="s">
        <v>159</v>
      </c>
      <c r="C44" s="27">
        <f>BS!C44</f>
        <v>515297379.8409</v>
      </c>
      <c r="D44" s="28">
        <f>BS!D44</f>
        <v>248362090.55580002</v>
      </c>
      <c r="E44" s="28">
        <f>BS!E44</f>
        <v>264694318.2491</v>
      </c>
      <c r="F44" s="29">
        <f>BS!F44</f>
        <v>-7854375.5571999997</v>
      </c>
      <c r="G44" s="27">
        <f>BS!G44</f>
        <v>343201213.43489999</v>
      </c>
      <c r="H44" s="28">
        <f>BS!H44</f>
        <v>324851085.40780002</v>
      </c>
      <c r="I44" s="28">
        <f>BS!I44</f>
        <v>12194434.1916</v>
      </c>
      <c r="J44" s="28">
        <f>BS!J44</f>
        <v>204935670.03389999</v>
      </c>
      <c r="K44" s="28">
        <f>BS!K44</f>
        <v>150434141.62099999</v>
      </c>
      <c r="L44" s="28">
        <f>BS!L44</f>
        <v>54501528.412900001</v>
      </c>
      <c r="M44" s="84"/>
      <c r="N44" s="29">
        <f>BS!N44</f>
        <v>14365769.262499999</v>
      </c>
      <c r="O44" s="27">
        <f>BS!O44</f>
        <v>172096166.40599999</v>
      </c>
      <c r="P44" s="28">
        <f>BS!P44</f>
        <v>130471000</v>
      </c>
      <c r="Q44" s="29">
        <f>BS!Q44</f>
        <v>90649825.725999996</v>
      </c>
      <c r="R44" s="27">
        <f>BS!R44</f>
        <v>2542740.0334999999</v>
      </c>
      <c r="S44" s="69">
        <f>BS!S44</f>
        <v>1.3770857712839219E-2</v>
      </c>
      <c r="T44" s="70">
        <f>BS!T44</f>
        <v>5.8787737693625379E-2</v>
      </c>
    </row>
    <row r="45" spans="1:21" x14ac:dyDescent="0.2">
      <c r="A45" s="54">
        <v>14</v>
      </c>
      <c r="B45" s="12" t="s">
        <v>151</v>
      </c>
      <c r="C45" s="24">
        <f>BS!C45</f>
        <v>433796528.617468</v>
      </c>
      <c r="D45" s="25">
        <f>BS!D45</f>
        <v>206695517.2872</v>
      </c>
      <c r="E45" s="25">
        <f>BS!E45</f>
        <v>159205009.783494</v>
      </c>
      <c r="F45" s="26">
        <f>BS!F45</f>
        <v>-33770466.174969003</v>
      </c>
      <c r="G45" s="24">
        <f>BS!G45</f>
        <v>183001499.62011701</v>
      </c>
      <c r="H45" s="25">
        <f>BS!H45</f>
        <v>13442094.4449</v>
      </c>
      <c r="I45" s="25">
        <f>BS!I45</f>
        <v>0</v>
      </c>
      <c r="J45" s="25">
        <f>BS!J45</f>
        <v>13154427</v>
      </c>
      <c r="K45" s="25">
        <f>BS!K45</f>
        <v>9783625</v>
      </c>
      <c r="L45" s="25">
        <f>BS!L45</f>
        <v>3370802</v>
      </c>
      <c r="M45" s="84"/>
      <c r="N45" s="26">
        <f>BS!N45</f>
        <v>147943749.65450001</v>
      </c>
      <c r="O45" s="24">
        <f>BS!O45</f>
        <v>250795029</v>
      </c>
      <c r="P45" s="25">
        <f>BS!P45</f>
        <v>209008277</v>
      </c>
      <c r="Q45" s="26">
        <f>BS!Q45</f>
        <v>265206434.1652</v>
      </c>
      <c r="R45" s="24">
        <f>BS!R45</f>
        <v>-26074130.127756</v>
      </c>
      <c r="S45" s="71">
        <f>BS!S45</f>
        <v>-0.14315585380481438</v>
      </c>
      <c r="T45" s="72">
        <f>BS!T45</f>
        <v>-0.23423433918134343</v>
      </c>
      <c r="U45" s="73"/>
    </row>
    <row r="46" spans="1:21" x14ac:dyDescent="0.2">
      <c r="A46" s="55">
        <v>15</v>
      </c>
      <c r="B46" s="15" t="s">
        <v>271</v>
      </c>
      <c r="C46" s="27">
        <f>BS!C46</f>
        <v>293405540.77999997</v>
      </c>
      <c r="D46" s="28">
        <f>BS!D46</f>
        <v>243107245.64999998</v>
      </c>
      <c r="E46" s="28">
        <f>BS!E46</f>
        <v>0</v>
      </c>
      <c r="F46" s="29">
        <f>BS!F46</f>
        <v>0</v>
      </c>
      <c r="G46" s="27">
        <f>BS!G46</f>
        <v>271394102.69</v>
      </c>
      <c r="H46" s="28">
        <f>BS!H46</f>
        <v>246131064.62</v>
      </c>
      <c r="I46" s="28">
        <f>BS!I46</f>
        <v>0</v>
      </c>
      <c r="J46" s="28">
        <f>BS!J46</f>
        <v>246128307.24000001</v>
      </c>
      <c r="K46" s="28">
        <f>BS!K46</f>
        <v>246128307.24000001</v>
      </c>
      <c r="L46" s="28">
        <f>BS!L46</f>
        <v>0</v>
      </c>
      <c r="M46" s="84"/>
      <c r="N46" s="29">
        <f>BS!N46</f>
        <v>0</v>
      </c>
      <c r="O46" s="27">
        <f>BS!O46</f>
        <v>22011438.09</v>
      </c>
      <c r="P46" s="28">
        <f>BS!P46</f>
        <v>16577760</v>
      </c>
      <c r="Q46" s="29">
        <f>BS!Q46</f>
        <v>21657730.649999999</v>
      </c>
      <c r="R46" s="27">
        <f>BS!R46</f>
        <v>4542162.54</v>
      </c>
      <c r="S46" s="69">
        <f>BS!S46</f>
        <v>5.2745640973902025E-2</v>
      </c>
      <c r="T46" s="70">
        <f>BS!T46</f>
        <v>0.71157797362835606</v>
      </c>
      <c r="U46" s="74"/>
    </row>
    <row r="47" spans="1:21" x14ac:dyDescent="0.2">
      <c r="A47" s="55">
        <v>16</v>
      </c>
      <c r="B47" s="12" t="s">
        <v>160</v>
      </c>
      <c r="C47" s="24">
        <f>BS!C47</f>
        <v>240095027.012339</v>
      </c>
      <c r="D47" s="25">
        <f>BS!D47</f>
        <v>38445511</v>
      </c>
      <c r="E47" s="25">
        <f>BS!E47</f>
        <v>146002563.41441101</v>
      </c>
      <c r="F47" s="26">
        <f>BS!F47</f>
        <v>-8026491.5554980002</v>
      </c>
      <c r="G47" s="24">
        <f>BS!G47</f>
        <v>175548212.65249601</v>
      </c>
      <c r="H47" s="25">
        <f>BS!H47</f>
        <v>151861044.84842399</v>
      </c>
      <c r="I47" s="25">
        <f>BS!I47</f>
        <v>5781273.7384240003</v>
      </c>
      <c r="J47" s="25">
        <f>BS!J47</f>
        <v>146079771.11000001</v>
      </c>
      <c r="K47" s="25">
        <f>BS!K47</f>
        <v>80484723.579999998</v>
      </c>
      <c r="L47" s="25">
        <f>BS!L47</f>
        <v>65595047.530000001</v>
      </c>
      <c r="M47" s="84"/>
      <c r="N47" s="26">
        <f>BS!N47</f>
        <v>19446926.723281998</v>
      </c>
      <c r="O47" s="24">
        <f>BS!O47</f>
        <v>64546814.315843999</v>
      </c>
      <c r="P47" s="25">
        <f>BS!P47</f>
        <v>117746400</v>
      </c>
      <c r="Q47" s="26">
        <f>BS!Q47</f>
        <v>53791537.821416996</v>
      </c>
      <c r="R47" s="24">
        <f>BS!R47</f>
        <v>-11319989.891104</v>
      </c>
      <c r="S47" s="71">
        <f>BS!S47</f>
        <v>-0.11610502494747635</v>
      </c>
      <c r="T47" s="72">
        <f>BS!T47</f>
        <v>-0.4260393545788716</v>
      </c>
    </row>
    <row r="48" spans="1:21" x14ac:dyDescent="0.2">
      <c r="A48" s="55">
        <v>17</v>
      </c>
      <c r="B48" s="15" t="s">
        <v>290</v>
      </c>
      <c r="C48" s="27">
        <f>BS!C48</f>
        <v>210212219.25600201</v>
      </c>
      <c r="D48" s="28">
        <f>BS!D48</f>
        <v>42927150.848760992</v>
      </c>
      <c r="E48" s="28">
        <f>BS!E48</f>
        <v>157813116.07158601</v>
      </c>
      <c r="F48" s="29">
        <f>BS!F48</f>
        <v>-2148104.9443450002</v>
      </c>
      <c r="G48" s="27">
        <f>BS!G48</f>
        <v>180681878.1455</v>
      </c>
      <c r="H48" s="28">
        <f>BS!H48</f>
        <v>7657879.6579</v>
      </c>
      <c r="I48" s="28">
        <f>BS!I48</f>
        <v>0</v>
      </c>
      <c r="J48" s="28">
        <f>BS!J48</f>
        <v>7657879.6579</v>
      </c>
      <c r="K48" s="28">
        <f>BS!K48</f>
        <v>0</v>
      </c>
      <c r="L48" s="28">
        <f>BS!L48</f>
        <v>7657879.6579</v>
      </c>
      <c r="M48" s="84"/>
      <c r="N48" s="29">
        <f>BS!N48</f>
        <v>164850185.95249999</v>
      </c>
      <c r="O48" s="27">
        <f>BS!O48</f>
        <v>29530341.110502001</v>
      </c>
      <c r="P48" s="28">
        <f>BS!P48</f>
        <v>2313500</v>
      </c>
      <c r="Q48" s="29">
        <f>BS!Q48</f>
        <v>31545807.106502</v>
      </c>
      <c r="R48" s="27">
        <f>BS!R48</f>
        <v>1612958.440502</v>
      </c>
      <c r="S48" s="69">
        <f>BS!S48</f>
        <v>1.931822819208194E-2</v>
      </c>
      <c r="T48" s="70">
        <f>BS!T48</f>
        <v>0.13347567674981145</v>
      </c>
      <c r="U48" s="74"/>
    </row>
    <row r="49" spans="1:21" x14ac:dyDescent="0.2">
      <c r="A49" s="55">
        <v>18</v>
      </c>
      <c r="B49" s="12" t="s">
        <v>273</v>
      </c>
      <c r="C49" s="24">
        <f>BS!C49</f>
        <v>91360865.875799999</v>
      </c>
      <c r="D49" s="25">
        <f>BS!D49</f>
        <v>62546912.0669</v>
      </c>
      <c r="E49" s="25">
        <f>BS!E49</f>
        <v>4879498.1030000001</v>
      </c>
      <c r="F49" s="26">
        <f>BS!F49</f>
        <v>-125147.97199999999</v>
      </c>
      <c r="G49" s="24">
        <f>BS!G49</f>
        <v>20762028.684799999</v>
      </c>
      <c r="H49" s="25">
        <f>BS!H49</f>
        <v>14739606.326899998</v>
      </c>
      <c r="I49" s="25">
        <f>BS!I49</f>
        <v>0</v>
      </c>
      <c r="J49" s="25">
        <f>BS!J49</f>
        <v>13496170.0657</v>
      </c>
      <c r="K49" s="25">
        <f>BS!K49</f>
        <v>8080618.8711999999</v>
      </c>
      <c r="L49" s="25">
        <f>BS!L49</f>
        <v>5415551.1945000002</v>
      </c>
      <c r="M49" s="84"/>
      <c r="N49" s="26">
        <f>BS!N49</f>
        <v>0</v>
      </c>
      <c r="O49" s="24">
        <f>BS!O49</f>
        <v>70598837.200000003</v>
      </c>
      <c r="P49" s="25">
        <f>BS!P49</f>
        <v>93497955</v>
      </c>
      <c r="Q49" s="26">
        <f>BS!Q49</f>
        <v>50194512.960000001</v>
      </c>
      <c r="R49" s="24">
        <f>BS!R49</f>
        <v>-4880304.93</v>
      </c>
      <c r="S49" s="71">
        <f>BS!S49</f>
        <v>-0.1435947042114927</v>
      </c>
      <c r="T49" s="72">
        <f>BS!T49</f>
        <v>-0.18132947654415332</v>
      </c>
    </row>
    <row r="50" spans="1:21" x14ac:dyDescent="0.2">
      <c r="A50" s="55">
        <v>19</v>
      </c>
      <c r="B50" s="15" t="s">
        <v>165</v>
      </c>
      <c r="C50" s="27">
        <f>BS!C50</f>
        <v>14408316</v>
      </c>
      <c r="D50" s="28">
        <f>BS!D50</f>
        <v>9770611.9000000004</v>
      </c>
      <c r="E50" s="28">
        <f>BS!E50</f>
        <v>0</v>
      </c>
      <c r="F50" s="29">
        <f>BS!F50</f>
        <v>0</v>
      </c>
      <c r="G50" s="27">
        <f>BS!G50</f>
        <v>7470944.7999999998</v>
      </c>
      <c r="H50" s="28">
        <f>BS!H50</f>
        <v>4616304.93</v>
      </c>
      <c r="I50" s="28">
        <f>BS!I50</f>
        <v>351406.94</v>
      </c>
      <c r="J50" s="28">
        <f>BS!J50</f>
        <v>4264897.99</v>
      </c>
      <c r="K50" s="28">
        <f>BS!K50</f>
        <v>2752971.47</v>
      </c>
      <c r="L50" s="28">
        <f>BS!L50</f>
        <v>1511926.52</v>
      </c>
      <c r="M50" s="84"/>
      <c r="N50" s="29">
        <f>BS!N50</f>
        <v>0</v>
      </c>
      <c r="O50" s="27">
        <f>BS!O50</f>
        <v>6937371.3799999999</v>
      </c>
      <c r="P50" s="28">
        <f>BS!P50</f>
        <v>6625005</v>
      </c>
      <c r="Q50" s="29">
        <f>BS!Q50</f>
        <v>6714662.2000000002</v>
      </c>
      <c r="R50" s="27">
        <f>BS!R50</f>
        <v>-955798.94700000004</v>
      </c>
      <c r="S50" s="69">
        <f>BS!S50</f>
        <v>-0.1361162569254919</v>
      </c>
      <c r="T50" s="70">
        <f>BS!T50</f>
        <v>-0.30949337840176977</v>
      </c>
      <c r="U50" s="74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3">
        <f>BS!B3</f>
        <v>46173</v>
      </c>
    </row>
    <row r="4" spans="1:6" ht="13.5" thickBot="1" x14ac:dyDescent="0.25"/>
    <row r="5" spans="1:6" ht="15.75" customHeight="1" x14ac:dyDescent="0.2">
      <c r="A5" s="187" t="s">
        <v>0</v>
      </c>
      <c r="B5" s="189" t="s">
        <v>282</v>
      </c>
      <c r="C5" s="79" t="s">
        <v>27</v>
      </c>
      <c r="D5" s="79"/>
      <c r="E5" s="79"/>
      <c r="F5" s="80"/>
    </row>
    <row r="6" spans="1:6" s="11" customFormat="1" ht="111" customHeight="1" x14ac:dyDescent="0.2">
      <c r="A6" s="188"/>
      <c r="B6" s="190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0.38954473741973555</v>
      </c>
      <c r="D7" s="14">
        <f>IFERROR(H32/ABS(H$31),0)</f>
        <v>0.40174296533836695</v>
      </c>
      <c r="E7" s="14">
        <f>IFERROR(I32/ABS(I$31),0)</f>
        <v>0.54819796374170682</v>
      </c>
      <c r="F7" s="14">
        <f t="shared" ref="F7:F20" si="2">IFERROR(O32/ABS(O$31),0)</f>
        <v>0.52992959336985113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0.35844127486015748</v>
      </c>
      <c r="D8" s="17">
        <f t="shared" ref="D8:E8" si="3">IFERROR(H33/ABS(H$31),0)</f>
        <v>0.331796781188958</v>
      </c>
      <c r="E8" s="17">
        <f t="shared" si="3"/>
        <v>0.31461110976765971</v>
      </c>
      <c r="F8" s="17">
        <f t="shared" si="2"/>
        <v>0.36401430730857476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5.7071980277152337E-2</v>
      </c>
      <c r="D9" s="14">
        <f t="shared" ref="D9:E9" si="4">IFERROR(H34/ABS(H$31),0)</f>
        <v>6.8858889198339532E-2</v>
      </c>
      <c r="E9" s="14">
        <f t="shared" si="4"/>
        <v>3.3175955145911346E-2</v>
      </c>
      <c r="F9" s="14">
        <f t="shared" si="2"/>
        <v>2.699981953781275E-2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5.6000471750825953E-2</v>
      </c>
      <c r="D10" s="17">
        <f t="shared" ref="D10:E10" si="5">IFERROR(H35/ABS(H$31),0)</f>
        <v>3.2453631285939803E-2</v>
      </c>
      <c r="E10" s="17">
        <f t="shared" si="5"/>
        <v>1.8941085631444355E-2</v>
      </c>
      <c r="F10" s="17">
        <f t="shared" si="2"/>
        <v>3.9993682339013001E-2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3.6464329222838529E-2</v>
      </c>
      <c r="D11" s="14">
        <f t="shared" ref="D11:E11" si="6">IFERROR(H36/ABS(H$31),0)</f>
        <v>6.9819434091066807E-2</v>
      </c>
      <c r="E11" s="14">
        <f t="shared" si="6"/>
        <v>5.1787045932520044E-2</v>
      </c>
      <c r="F11" s="14">
        <f t="shared" si="2"/>
        <v>1.8664958446291482E-2</v>
      </c>
    </row>
    <row r="12" spans="1:6" x14ac:dyDescent="0.2">
      <c r="A12" s="55">
        <f t="shared" si="0"/>
        <v>6</v>
      </c>
      <c r="B12" s="15" t="str">
        <f>BS!B12</f>
        <v>ტერა ბანკი</v>
      </c>
      <c r="C12" s="16">
        <f t="shared" si="1"/>
        <v>2.0710283085642021E-2</v>
      </c>
      <c r="D12" s="17">
        <f t="shared" ref="D12:E12" si="7">IFERROR(H37/ABS(H$31),0)</f>
        <v>1.5509536387105338E-2</v>
      </c>
      <c r="E12" s="17">
        <f t="shared" si="7"/>
        <v>3.0181586797007097E-3</v>
      </c>
      <c r="F12" s="17">
        <f t="shared" si="2"/>
        <v>8.1074089168466749E-3</v>
      </c>
    </row>
    <row r="13" spans="1:6" x14ac:dyDescent="0.2">
      <c r="A13" s="54">
        <f t="shared" si="0"/>
        <v>7</v>
      </c>
      <c r="B13" s="12" t="str">
        <f>BS!B13</f>
        <v>პროკრედიტ ბანკი</v>
      </c>
      <c r="C13" s="13">
        <f t="shared" si="1"/>
        <v>2.0265218318019924E-2</v>
      </c>
      <c r="D13" s="14">
        <f t="shared" ref="D13:E13" si="8">IFERROR(H38/ABS(H$31),0)</f>
        <v>1.3771278823596524E-2</v>
      </c>
      <c r="E13" s="14">
        <f t="shared" si="8"/>
        <v>4.6731101237534652E-3</v>
      </c>
      <c r="F13" s="14">
        <f t="shared" si="2"/>
        <v>9.8662121575058236E-3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1.745407396802532E-2</v>
      </c>
      <c r="D14" s="17">
        <f t="shared" ref="D14:E14" si="9">IFERROR(H39/ABS(H$31),0)</f>
        <v>1.4165841419267841E-2</v>
      </c>
      <c r="E14" s="17">
        <f t="shared" si="9"/>
        <v>4.3836874445846883E-3</v>
      </c>
      <c r="F14" s="17">
        <f t="shared" si="2"/>
        <v>7.8876876826421381E-3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1.0318841354773419E-2</v>
      </c>
      <c r="D15" s="14">
        <f t="shared" ref="D15:E15" si="10">IFERROR(H40/ABS(H$31),0)</f>
        <v>1.0130417816586504E-2</v>
      </c>
      <c r="E15" s="14">
        <f t="shared" si="10"/>
        <v>4.5694049094488816E-5</v>
      </c>
      <c r="F15" s="14">
        <f t="shared" si="2"/>
        <v>6.3919280788200215E-3</v>
      </c>
    </row>
    <row r="16" spans="1:6" x14ac:dyDescent="0.2">
      <c r="A16" s="55">
        <f t="shared" si="0"/>
        <v>10</v>
      </c>
      <c r="B16" s="15" t="str">
        <f>BS!B16</f>
        <v>მიკრობანკი კრისტალი</v>
      </c>
      <c r="C16" s="16">
        <f t="shared" si="1"/>
        <v>6.1948491018720174E-3</v>
      </c>
      <c r="D16" s="17">
        <f t="shared" ref="D16:E16" si="11">IFERROR(H41/ABS(H$31),0)</f>
        <v>2.1066525638327026E-2</v>
      </c>
      <c r="E16" s="17">
        <f t="shared" si="11"/>
        <v>3.3616940034656463E-3</v>
      </c>
      <c r="F16" s="17">
        <f t="shared" si="2"/>
        <v>4.5769137221325249E-3</v>
      </c>
    </row>
    <row r="17" spans="1:22" x14ac:dyDescent="0.2">
      <c r="A17" s="54">
        <f t="shared" si="0"/>
        <v>11</v>
      </c>
      <c r="B17" s="12" t="str">
        <f>BS!B17</f>
        <v>პაშაბანკი</v>
      </c>
      <c r="C17" s="13">
        <f t="shared" si="1"/>
        <v>5.904806635164757E-3</v>
      </c>
      <c r="D17" s="14">
        <f t="shared" ref="D17:E17" si="12">IFERROR(H42/ABS(H$31),0)</f>
        <v>3.5445590333634406E-3</v>
      </c>
      <c r="E17" s="14">
        <f t="shared" si="12"/>
        <v>9.4174002730226239E-4</v>
      </c>
      <c r="F17" s="14">
        <f t="shared" si="2"/>
        <v>1.8815158059978633E-3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5.4272940447222641E-3</v>
      </c>
      <c r="D18" s="17">
        <f t="shared" ref="D18:E18" si="13">IFERROR(H43/ABS(H$31),0)</f>
        <v>4.2909685782199138E-3</v>
      </c>
      <c r="E18" s="17">
        <f t="shared" si="13"/>
        <v>3.3294203916675929E-3</v>
      </c>
      <c r="F18" s="17">
        <f t="shared" si="2"/>
        <v>4.0387426596741804E-3</v>
      </c>
    </row>
    <row r="19" spans="1:22" x14ac:dyDescent="0.2">
      <c r="A19" s="54">
        <f t="shared" si="0"/>
        <v>13</v>
      </c>
      <c r="B19" s="12" t="str">
        <f>BS!B19</f>
        <v>ზირაათ ბანკი</v>
      </c>
      <c r="C19" s="13">
        <f t="shared" si="1"/>
        <v>4.6418757115169089E-3</v>
      </c>
      <c r="D19" s="14">
        <f t="shared" ref="D19:E19" si="14">IFERROR(H44/ABS(H$31),0)</f>
        <v>3.6152813319551337E-3</v>
      </c>
      <c r="E19" s="14">
        <f t="shared" si="14"/>
        <v>-8.9784724684399643E-4</v>
      </c>
      <c r="F19" s="14">
        <f t="shared" si="2"/>
        <v>1.6459135274652069E-3</v>
      </c>
    </row>
    <row r="20" spans="1:22" x14ac:dyDescent="0.2">
      <c r="A20" s="55">
        <f t="shared" si="0"/>
        <v>14</v>
      </c>
      <c r="B20" s="15" t="str">
        <f>BS!B20</f>
        <v>ვი–თი–ბი ბანკი</v>
      </c>
      <c r="C20" s="16">
        <f t="shared" si="1"/>
        <v>3.9077038787806179E-3</v>
      </c>
      <c r="D20" s="17">
        <f t="shared" ref="D20:E20" si="15">IFERROR(H45/ABS(H$31),0)</f>
        <v>-8.6522882026238582E-5</v>
      </c>
      <c r="E20" s="17">
        <f t="shared" si="15"/>
        <v>2.8472981069411217E-6</v>
      </c>
      <c r="F20" s="17">
        <f t="shared" si="2"/>
        <v>-1.6877762936342938E-2</v>
      </c>
    </row>
    <row r="21" spans="1:22" x14ac:dyDescent="0.2">
      <c r="A21" s="54">
        <f t="shared" ref="A21:A25" si="16">A46</f>
        <v>15</v>
      </c>
      <c r="B21" s="12" t="str">
        <f>BS!B21</f>
        <v>პეივბანკი</v>
      </c>
      <c r="C21" s="13">
        <f t="shared" ref="C21:C25" si="17">IFERROR(C46/C$31,0)</f>
        <v>2.6430409054120818E-3</v>
      </c>
      <c r="D21" s="14">
        <f t="shared" ref="D21:D24" si="18">IFERROR(H46/ABS(H$31),0)</f>
        <v>9.5149785195146818E-4</v>
      </c>
      <c r="E21" s="14">
        <f t="shared" ref="E21:E24" si="19">IFERROR(I46/ABS(I$31),0)</f>
        <v>1.4444784626908661E-2</v>
      </c>
      <c r="F21" s="14">
        <f t="shared" ref="F21:F24" si="20">IFERROR(O46/ABS(O$31),0)</f>
        <v>2.9401380676109625E-3</v>
      </c>
    </row>
    <row r="22" spans="1:22" x14ac:dyDescent="0.2">
      <c r="A22" s="55">
        <f t="shared" si="16"/>
        <v>16</v>
      </c>
      <c r="B22" s="15" t="str">
        <f>BS!B22</f>
        <v>სილქ ბანკი</v>
      </c>
      <c r="C22" s="16">
        <f t="shared" si="17"/>
        <v>2.1628118402012364E-3</v>
      </c>
      <c r="D22" s="17">
        <f t="shared" si="18"/>
        <v>2.5542167604655436E-3</v>
      </c>
      <c r="E22" s="17">
        <f t="shared" si="19"/>
        <v>3.9412002724449711E-4</v>
      </c>
      <c r="F22" s="17">
        <f t="shared" si="20"/>
        <v>-7.3274201243811376E-3</v>
      </c>
    </row>
    <row r="23" spans="1:22" x14ac:dyDescent="0.2">
      <c r="A23" s="54">
        <f t="shared" si="16"/>
        <v>17</v>
      </c>
      <c r="B23" s="12" t="str">
        <f>BS!B23</f>
        <v>მიკრობანკი ემბისი</v>
      </c>
      <c r="C23" s="13">
        <f t="shared" si="17"/>
        <v>1.8936230475881288E-3</v>
      </c>
      <c r="D23" s="14">
        <f t="shared" si="18"/>
        <v>4.7343952238040887E-3</v>
      </c>
      <c r="E23" s="14">
        <f t="shared" si="19"/>
        <v>-5.8038844309594897E-4</v>
      </c>
      <c r="F23" s="14">
        <f t="shared" si="20"/>
        <v>1.0440666688238643E-3</v>
      </c>
    </row>
    <row r="24" spans="1:22" s="77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8.229923164425327E-4</v>
      </c>
      <c r="D24" s="17">
        <f t="shared" si="18"/>
        <v>9.8509372415479454E-4</v>
      </c>
      <c r="E24" s="17">
        <f t="shared" si="19"/>
        <v>-1.640076766840919E-5</v>
      </c>
      <c r="F24" s="17">
        <f t="shared" si="20"/>
        <v>-3.1590173578954425E-3</v>
      </c>
    </row>
    <row r="25" spans="1:22" s="77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1.297922611306706E-4</v>
      </c>
      <c r="D25" s="14">
        <f t="shared" ref="D25" si="21">IFERROR(H50/ABS(H$31),0)</f>
        <v>9.5209190556492558E-5</v>
      </c>
      <c r="E25" s="14">
        <f t="shared" ref="E25" si="22">IFERROR(I50/ABS(I$31),0)</f>
        <v>1.8621956653714261E-4</v>
      </c>
      <c r="F25" s="14">
        <f t="shared" ref="F25" si="23">IFERROR(O50/ABS(O$31),0)</f>
        <v>-6.1868787043828973E-4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1.000000000000002</v>
      </c>
      <c r="D26" s="20">
        <f t="shared" ref="D26:F26" si="24">SUM(D7:D25)</f>
        <v>0.99999999999999889</v>
      </c>
      <c r="E26" s="20">
        <f t="shared" si="24"/>
        <v>1.0000000000000002</v>
      </c>
      <c r="F26" s="20">
        <f t="shared" si="24"/>
        <v>1.0000000000000044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36</v>
      </c>
      <c r="U28" s="23"/>
      <c r="V28" s="23"/>
    </row>
    <row r="29" spans="1:22" ht="15.75" customHeight="1" x14ac:dyDescent="0.2">
      <c r="A29" s="187" t="s">
        <v>0</v>
      </c>
      <c r="B29" s="189" t="s">
        <v>282</v>
      </c>
      <c r="C29" s="191" t="s">
        <v>56</v>
      </c>
      <c r="D29" s="193" t="s">
        <v>280</v>
      </c>
      <c r="E29" s="194"/>
      <c r="F29" s="194"/>
      <c r="G29" s="194"/>
      <c r="H29" s="195"/>
      <c r="I29" s="198" t="s">
        <v>279</v>
      </c>
      <c r="J29" s="199"/>
      <c r="K29" s="199"/>
      <c r="L29" s="200"/>
      <c r="M29" s="196" t="s">
        <v>57</v>
      </c>
      <c r="N29" s="196" t="s">
        <v>235</v>
      </c>
      <c r="O29" s="185" t="str">
        <f>YEAR($B$3)&amp;" წლის "&amp;MONTH($B$3)&amp;" თვის წმინდა მოგება"</f>
        <v>2026 წლის 5 თვის წმინდა მოგება</v>
      </c>
      <c r="P29" s="38"/>
    </row>
    <row r="30" spans="1:22" ht="121.5" customHeight="1" x14ac:dyDescent="0.2">
      <c r="A30" s="188"/>
      <c r="B30" s="190"/>
      <c r="C30" s="192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7"/>
      <c r="N30" s="197"/>
      <c r="O30" s="186"/>
      <c r="P30" s="38"/>
    </row>
    <row r="31" spans="1:22" x14ac:dyDescent="0.2">
      <c r="A31" s="129"/>
      <c r="B31" s="130" t="str">
        <f>BS!B31</f>
        <v>კონსოლიდირებული</v>
      </c>
      <c r="C31" s="131">
        <v>111010593963.64301</v>
      </c>
      <c r="D31" s="131">
        <v>4572496211.1140203</v>
      </c>
      <c r="E31" s="131">
        <v>3885686172.3883901</v>
      </c>
      <c r="F31" s="131">
        <v>-2154354199.2523298</v>
      </c>
      <c r="G31" s="131">
        <v>-1466060522.612289</v>
      </c>
      <c r="H31" s="131">
        <v>2418142011.8616905</v>
      </c>
      <c r="I31" s="131">
        <v>370266814.503874</v>
      </c>
      <c r="J31" s="131">
        <v>284240727.03869998</v>
      </c>
      <c r="K31" s="131">
        <v>-1151650829.58356</v>
      </c>
      <c r="L31" s="131">
        <v>-377879636.71303803</v>
      </c>
      <c r="M31" s="131">
        <v>-232437803.08188003</v>
      </c>
      <c r="N31" s="131">
        <v>1807824572.0667725</v>
      </c>
      <c r="O31" s="131">
        <v>1544880694.56234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7">
        <v>43243592676.376198</v>
      </c>
      <c r="D32" s="27">
        <v>1766496137.5146</v>
      </c>
      <c r="E32" s="28">
        <v>1472287009.8236899</v>
      </c>
      <c r="F32" s="28">
        <v>-795024595.05999994</v>
      </c>
      <c r="G32" s="28">
        <v>-554852684.50999999</v>
      </c>
      <c r="H32" s="29">
        <v>971471542.4546001</v>
      </c>
      <c r="I32" s="28">
        <v>202979513.752152</v>
      </c>
      <c r="J32" s="28">
        <v>127911151.51369999</v>
      </c>
      <c r="K32" s="28">
        <v>-355743001.97000003</v>
      </c>
      <c r="L32" s="29">
        <v>45244710.893624</v>
      </c>
      <c r="M32" s="28">
        <v>-62622919.753865995</v>
      </c>
      <c r="N32" s="28">
        <v>954093333.59435809</v>
      </c>
      <c r="O32" s="29">
        <v>818677998.27435398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8">
        <v>39790778823.311501</v>
      </c>
      <c r="D33" s="24">
        <v>1549887781.1166</v>
      </c>
      <c r="E33" s="25">
        <v>1315384996.0627</v>
      </c>
      <c r="F33" s="25">
        <v>-747556045.12310004</v>
      </c>
      <c r="G33" s="25">
        <v>-497979965.7428</v>
      </c>
      <c r="H33" s="26">
        <v>802331735.99349999</v>
      </c>
      <c r="I33" s="25">
        <v>116490053.42120001</v>
      </c>
      <c r="J33" s="25">
        <v>106408015.92</v>
      </c>
      <c r="K33" s="25">
        <v>-347408583.39709997</v>
      </c>
      <c r="L33" s="26">
        <v>-63743814.3521</v>
      </c>
      <c r="M33" s="25">
        <v>-81307368.094700009</v>
      </c>
      <c r="N33" s="25">
        <v>657280553.5467</v>
      </c>
      <c r="O33" s="26">
        <v>562358675.90550005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7">
        <v>6335594429.2480001</v>
      </c>
      <c r="D34" s="27">
        <v>334115018.088</v>
      </c>
      <c r="E34" s="28">
        <v>293036792.63800001</v>
      </c>
      <c r="F34" s="28">
        <v>-167604445.227366</v>
      </c>
      <c r="G34" s="28">
        <v>-133503375.39539999</v>
      </c>
      <c r="H34" s="29">
        <v>166510572.860634</v>
      </c>
      <c r="I34" s="28">
        <v>12283955.23</v>
      </c>
      <c r="J34" s="28">
        <v>11125419.76</v>
      </c>
      <c r="K34" s="28">
        <v>-133555994.43000001</v>
      </c>
      <c r="L34" s="29">
        <v>-104055601.87</v>
      </c>
      <c r="M34" s="28">
        <v>-15620087.540000001</v>
      </c>
      <c r="N34" s="28">
        <v>46834883.450633995</v>
      </c>
      <c r="O34" s="29">
        <v>41711499.960634001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8">
        <v>6216645631.3034</v>
      </c>
      <c r="D35" s="24">
        <v>192927202.41999999</v>
      </c>
      <c r="E35" s="25">
        <v>164290100.37</v>
      </c>
      <c r="F35" s="25">
        <v>-114449713.17</v>
      </c>
      <c r="G35" s="25">
        <v>-94223590.200000003</v>
      </c>
      <c r="H35" s="26">
        <v>78477489.249999985</v>
      </c>
      <c r="I35" s="25">
        <v>7013255.4400000004</v>
      </c>
      <c r="J35" s="25">
        <v>14816028.880000001</v>
      </c>
      <c r="K35" s="25">
        <v>-40549944.189999998</v>
      </c>
      <c r="L35" s="26">
        <v>-8078546.25</v>
      </c>
      <c r="M35" s="25">
        <v>-844439.92999999993</v>
      </c>
      <c r="N35" s="25">
        <v>69554503.069999978</v>
      </c>
      <c r="O35" s="26">
        <v>61785467.75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7">
        <v>4047926845.5131302</v>
      </c>
      <c r="D36" s="27">
        <v>295039780.94001698</v>
      </c>
      <c r="E36" s="28">
        <v>268848828.810013</v>
      </c>
      <c r="F36" s="28">
        <v>-126206474.12</v>
      </c>
      <c r="G36" s="28">
        <v>-57532198.410000004</v>
      </c>
      <c r="H36" s="29">
        <v>168833306.82001698</v>
      </c>
      <c r="I36" s="28">
        <v>19175024.530000001</v>
      </c>
      <c r="J36" s="28">
        <v>5525507.7300000004</v>
      </c>
      <c r="K36" s="28">
        <v>-101151329.31999999</v>
      </c>
      <c r="L36" s="29">
        <v>-85456370.310000002</v>
      </c>
      <c r="M36" s="28">
        <v>-48138999.341532998</v>
      </c>
      <c r="N36" s="28">
        <v>35237937.16848398</v>
      </c>
      <c r="O36" s="29">
        <v>28835133.968483999</v>
      </c>
    </row>
    <row r="37" spans="1:16" x14ac:dyDescent="0.2">
      <c r="A37" s="54">
        <f>BS!A37</f>
        <v>6</v>
      </c>
      <c r="B37" s="12" t="str">
        <f>BS!B37</f>
        <v>ტერა ბანკი</v>
      </c>
      <c r="C37" s="68">
        <v>2299060826.49231</v>
      </c>
      <c r="D37" s="24">
        <v>94955451</v>
      </c>
      <c r="E37" s="25">
        <v>85505428.899536997</v>
      </c>
      <c r="F37" s="25">
        <v>-57451189.477843001</v>
      </c>
      <c r="G37" s="25">
        <v>-41022347.350000001</v>
      </c>
      <c r="H37" s="26">
        <v>37504261.522156999</v>
      </c>
      <c r="I37" s="25">
        <v>1117524</v>
      </c>
      <c r="J37" s="25">
        <v>1352287</v>
      </c>
      <c r="K37" s="25">
        <v>-23413830.236838002</v>
      </c>
      <c r="L37" s="26">
        <v>-20468896.144012</v>
      </c>
      <c r="M37" s="25">
        <v>-2461875.859586</v>
      </c>
      <c r="N37" s="25">
        <v>14573489.518558998</v>
      </c>
      <c r="O37" s="26">
        <v>12524979.518559</v>
      </c>
    </row>
    <row r="38" spans="1:16" x14ac:dyDescent="0.2">
      <c r="A38" s="55">
        <f>BS!A38</f>
        <v>7</v>
      </c>
      <c r="B38" s="15" t="str">
        <f>BS!B38</f>
        <v>პროკრედიტ ბანკი</v>
      </c>
      <c r="C38" s="67">
        <v>2249653922.2862902</v>
      </c>
      <c r="D38" s="27">
        <v>68302460.708399996</v>
      </c>
      <c r="E38" s="28">
        <v>57623083.2355</v>
      </c>
      <c r="F38" s="28">
        <v>-35001552.828000002</v>
      </c>
      <c r="G38" s="28">
        <v>-25603899.720200002</v>
      </c>
      <c r="H38" s="29">
        <v>33300907.880399995</v>
      </c>
      <c r="I38" s="28">
        <v>1730297.599348</v>
      </c>
      <c r="J38" s="28">
        <v>4790821.25</v>
      </c>
      <c r="K38" s="28">
        <v>-28073106.513121001</v>
      </c>
      <c r="L38" s="29">
        <v>-20445812.293513</v>
      </c>
      <c r="M38" s="28">
        <v>4435679.3636999996</v>
      </c>
      <c r="N38" s="28">
        <v>17290774.950586993</v>
      </c>
      <c r="O38" s="29">
        <v>15242120.690587001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8">
        <v>1937587118.2758501</v>
      </c>
      <c r="D39" s="24">
        <v>56289799.555081002</v>
      </c>
      <c r="E39" s="25">
        <v>46310040.055169001</v>
      </c>
      <c r="F39" s="25">
        <v>-22034783.285778999</v>
      </c>
      <c r="G39" s="25">
        <v>-19324972.163696997</v>
      </c>
      <c r="H39" s="26">
        <v>34255016.269302003</v>
      </c>
      <c r="I39" s="25">
        <v>1623133.9858870001</v>
      </c>
      <c r="J39" s="25">
        <v>4058284.3</v>
      </c>
      <c r="K39" s="25">
        <v>-21056556.940258</v>
      </c>
      <c r="L39" s="26">
        <v>-15375915.433909999</v>
      </c>
      <c r="M39" s="25">
        <v>-3483483.3774509993</v>
      </c>
      <c r="N39" s="25">
        <v>15395617.457941007</v>
      </c>
      <c r="O39" s="26">
        <v>12185536.425651001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7">
        <v>1145500707.8099999</v>
      </c>
      <c r="D40" s="27">
        <v>42380984.740000002</v>
      </c>
      <c r="E40" s="28">
        <v>40388499.590000004</v>
      </c>
      <c r="F40" s="28">
        <v>-17884195.82</v>
      </c>
      <c r="G40" s="28">
        <v>-8886385.620000001</v>
      </c>
      <c r="H40" s="29">
        <v>24496788.920000002</v>
      </c>
      <c r="I40" s="28">
        <v>16918.990000000002</v>
      </c>
      <c r="J40" s="28">
        <v>1238082.25</v>
      </c>
      <c r="K40" s="28">
        <v>-12622598.220000001</v>
      </c>
      <c r="L40" s="29">
        <v>-11190000.189999999</v>
      </c>
      <c r="M40" s="28">
        <v>-1081415.4400000002</v>
      </c>
      <c r="N40" s="28">
        <v>12225373.290000003</v>
      </c>
      <c r="O40" s="29">
        <v>9874766.2899999991</v>
      </c>
    </row>
    <row r="41" spans="1:16" x14ac:dyDescent="0.2">
      <c r="A41" s="54">
        <f>BS!A41</f>
        <v>10</v>
      </c>
      <c r="B41" s="12" t="str">
        <f>BS!B41</f>
        <v>მიკრობანკი კრისტალი</v>
      </c>
      <c r="C41" s="68">
        <v>687693878.31395304</v>
      </c>
      <c r="D41" s="24">
        <v>73412968.049999997</v>
      </c>
      <c r="E41" s="25">
        <v>66512840.560000002</v>
      </c>
      <c r="F41" s="25">
        <v>-22471117.359999999</v>
      </c>
      <c r="G41" s="25">
        <v>-1026379.86</v>
      </c>
      <c r="H41" s="26">
        <v>50941850.689999998</v>
      </c>
      <c r="I41" s="25">
        <v>1244723.73</v>
      </c>
      <c r="J41" s="25">
        <v>-1938939.2</v>
      </c>
      <c r="K41" s="25">
        <v>-27073044.850000001</v>
      </c>
      <c r="L41" s="26">
        <v>-30598771.300000001</v>
      </c>
      <c r="M41" s="25">
        <v>-11504597.33</v>
      </c>
      <c r="N41" s="25">
        <v>8838482.0599999968</v>
      </c>
      <c r="O41" s="26">
        <v>7070785.6500000004</v>
      </c>
    </row>
    <row r="42" spans="1:16" x14ac:dyDescent="0.2">
      <c r="A42" s="55">
        <f>BS!A42</f>
        <v>11</v>
      </c>
      <c r="B42" s="15" t="str">
        <f>BS!B42</f>
        <v>პაშაბანკი</v>
      </c>
      <c r="C42" s="67">
        <v>655496091.81009996</v>
      </c>
      <c r="D42" s="27">
        <v>23220789.059999999</v>
      </c>
      <c r="E42" s="28">
        <v>16499171.67</v>
      </c>
      <c r="F42" s="28">
        <v>-14649541.947899999</v>
      </c>
      <c r="G42" s="28">
        <v>-12394315.721100001</v>
      </c>
      <c r="H42" s="29">
        <v>8571247.1120999996</v>
      </c>
      <c r="I42" s="28">
        <v>348695.08</v>
      </c>
      <c r="J42" s="28">
        <v>6452419.7300000004</v>
      </c>
      <c r="K42" s="28">
        <v>-12440287.98</v>
      </c>
      <c r="L42" s="29">
        <v>-6368512.7800000003</v>
      </c>
      <c r="M42" s="28">
        <v>644741.54309999989</v>
      </c>
      <c r="N42" s="28">
        <v>2847475.8751999992</v>
      </c>
      <c r="O42" s="29">
        <v>2906717.4452</v>
      </c>
    </row>
    <row r="43" spans="1:16" x14ac:dyDescent="0.2">
      <c r="A43" s="54">
        <f>BS!A43</f>
        <v>12</v>
      </c>
      <c r="B43" s="12" t="str">
        <f>BS!B43</f>
        <v>იშ ბანკ</v>
      </c>
      <c r="C43" s="68">
        <v>602487135.519961</v>
      </c>
      <c r="D43" s="24">
        <v>19306162.538325001</v>
      </c>
      <c r="E43" s="25">
        <v>13260827.209997</v>
      </c>
      <c r="F43" s="25">
        <v>-8929991.1477530003</v>
      </c>
      <c r="G43" s="25">
        <v>-7374186.9724579994</v>
      </c>
      <c r="H43" s="26">
        <v>10376171.390572</v>
      </c>
      <c r="I43" s="25">
        <v>1232773.8825670001</v>
      </c>
      <c r="J43" s="25">
        <v>267081.65999999997</v>
      </c>
      <c r="K43" s="25">
        <v>-4066075.6123000002</v>
      </c>
      <c r="L43" s="26">
        <v>-2413280.169733</v>
      </c>
      <c r="M43" s="25">
        <v>-453086.11734900007</v>
      </c>
      <c r="N43" s="25">
        <v>7509805.1034900006</v>
      </c>
      <c r="O43" s="26">
        <v>6239375.5652360003</v>
      </c>
    </row>
    <row r="44" spans="1:16" x14ac:dyDescent="0.2">
      <c r="A44" s="55">
        <f>BS!A44</f>
        <v>13</v>
      </c>
      <c r="B44" s="15" t="str">
        <f>BS!B44</f>
        <v>ზირაათ ბანკი</v>
      </c>
      <c r="C44" s="67">
        <v>515297379.8409</v>
      </c>
      <c r="D44" s="27">
        <v>14811922.0035</v>
      </c>
      <c r="E44" s="28">
        <v>12800824.023499999</v>
      </c>
      <c r="F44" s="28">
        <v>-6069658.3300000001</v>
      </c>
      <c r="G44" s="28">
        <v>-5452728.6900000004</v>
      </c>
      <c r="H44" s="29">
        <v>8742263.6734999996</v>
      </c>
      <c r="I44" s="28">
        <v>-332443.03999999998</v>
      </c>
      <c r="J44" s="28">
        <v>751482.66</v>
      </c>
      <c r="K44" s="28">
        <v>-3815756.78</v>
      </c>
      <c r="L44" s="29">
        <v>-3326104.83</v>
      </c>
      <c r="M44" s="28">
        <v>-2541200.81</v>
      </c>
      <c r="N44" s="28">
        <v>2874958.0334999994</v>
      </c>
      <c r="O44" s="29">
        <v>2542740.0334999999</v>
      </c>
    </row>
    <row r="45" spans="1:16" x14ac:dyDescent="0.2">
      <c r="A45" s="54">
        <f>BS!A45</f>
        <v>14</v>
      </c>
      <c r="B45" s="12" t="str">
        <f>BS!B45</f>
        <v>ვი–თი–ბი ბანკი</v>
      </c>
      <c r="C45" s="68">
        <v>433796528.617468</v>
      </c>
      <c r="D45" s="24">
        <v>4242990.9239849998</v>
      </c>
      <c r="E45" s="25">
        <v>4238107.6311729997</v>
      </c>
      <c r="F45" s="25">
        <v>-4452215.54</v>
      </c>
      <c r="G45" s="25">
        <v>-363000.54</v>
      </c>
      <c r="H45" s="26">
        <v>-209224.61601500027</v>
      </c>
      <c r="I45" s="25">
        <v>1054.26</v>
      </c>
      <c r="J45" s="25">
        <v>6875</v>
      </c>
      <c r="K45" s="25">
        <v>-4948303.29</v>
      </c>
      <c r="L45" s="26">
        <v>-21919151.395959999</v>
      </c>
      <c r="M45" s="25">
        <v>-4003082.1157800001</v>
      </c>
      <c r="N45" s="25">
        <v>-26131458.127754997</v>
      </c>
      <c r="O45" s="26">
        <v>-26074130.127756</v>
      </c>
      <c r="P45" s="73"/>
    </row>
    <row r="46" spans="1:16" x14ac:dyDescent="0.2">
      <c r="A46" s="55">
        <f>BS!A46</f>
        <v>15</v>
      </c>
      <c r="B46" s="15" t="str">
        <f>BS!B46</f>
        <v>პეივბანკი</v>
      </c>
      <c r="C46" s="67">
        <v>293405540.77999997</v>
      </c>
      <c r="D46" s="27">
        <v>2300856.9300000002</v>
      </c>
      <c r="E46" s="28">
        <v>0</v>
      </c>
      <c r="F46" s="28">
        <v>0</v>
      </c>
      <c r="G46" s="28">
        <v>0</v>
      </c>
      <c r="H46" s="29">
        <v>2300856.9300000002</v>
      </c>
      <c r="I46" s="28">
        <v>5348424.3899999997</v>
      </c>
      <c r="J46" s="28">
        <v>331748.24</v>
      </c>
      <c r="K46" s="28">
        <v>-3530967.29</v>
      </c>
      <c r="L46" s="29">
        <v>2243358.98</v>
      </c>
      <c r="M46" s="28">
        <v>0</v>
      </c>
      <c r="N46" s="28">
        <v>4544215.91</v>
      </c>
      <c r="O46" s="29">
        <v>4542162.54</v>
      </c>
      <c r="P46" s="74"/>
    </row>
    <row r="47" spans="1:16" x14ac:dyDescent="0.2">
      <c r="A47" s="54">
        <f>BS!A47</f>
        <v>16</v>
      </c>
      <c r="B47" s="12" t="str">
        <f>BS!B47</f>
        <v>სილქ ბანკი</v>
      </c>
      <c r="C47" s="68">
        <v>240095027.012339</v>
      </c>
      <c r="D47" s="24">
        <v>13613830.510681</v>
      </c>
      <c r="E47" s="25">
        <v>11894894.080681</v>
      </c>
      <c r="F47" s="25">
        <v>-7437371.6547980001</v>
      </c>
      <c r="G47" s="25">
        <v>-6311634.1696339995</v>
      </c>
      <c r="H47" s="26">
        <v>6176458.8558829995</v>
      </c>
      <c r="I47" s="25">
        <v>145929.56701999999</v>
      </c>
      <c r="J47" s="25">
        <v>564914.42000000004</v>
      </c>
      <c r="K47" s="25">
        <v>-16080286.877648</v>
      </c>
      <c r="L47" s="26">
        <v>-15350828.366834</v>
      </c>
      <c r="M47" s="25">
        <v>-2031341.9574790001</v>
      </c>
      <c r="N47" s="25">
        <v>-11205711.468430001</v>
      </c>
      <c r="O47" s="26">
        <v>-11319989.891104</v>
      </c>
      <c r="P47" s="73"/>
    </row>
    <row r="48" spans="1:16" x14ac:dyDescent="0.2">
      <c r="A48" s="55">
        <f>BS!A48</f>
        <v>17</v>
      </c>
      <c r="B48" s="15" t="str">
        <f>BS!B48</f>
        <v>მიკრობანკი ემბისი</v>
      </c>
      <c r="C48" s="67">
        <v>210212219.25600201</v>
      </c>
      <c r="D48" s="27">
        <v>18419677.348437998</v>
      </c>
      <c r="E48" s="28">
        <v>16679239.438438</v>
      </c>
      <c r="F48" s="28">
        <v>-6971237.3569999998</v>
      </c>
      <c r="G48" s="28">
        <v>-95558.346999999994</v>
      </c>
      <c r="H48" s="29">
        <v>11448439.991437998</v>
      </c>
      <c r="I48" s="28">
        <v>-214898.58</v>
      </c>
      <c r="J48" s="28">
        <v>109437.875</v>
      </c>
      <c r="K48" s="28">
        <v>-7096400.6900000004</v>
      </c>
      <c r="L48" s="29">
        <v>-8167320.5999999996</v>
      </c>
      <c r="M48" s="28">
        <v>-1308160.9509359999</v>
      </c>
      <c r="N48" s="28">
        <v>1972958.4405019982</v>
      </c>
      <c r="O48" s="29">
        <v>1612958.440502</v>
      </c>
      <c r="P48" s="74"/>
    </row>
    <row r="49" spans="1:16" x14ac:dyDescent="0.2">
      <c r="A49" s="54">
        <f>BS!A49</f>
        <v>18</v>
      </c>
      <c r="B49" s="12" t="str">
        <f>BS!B49</f>
        <v>ჰეშბანკი</v>
      </c>
      <c r="C49" s="68">
        <v>91360865.875799999</v>
      </c>
      <c r="D49" s="24">
        <v>2538642.08</v>
      </c>
      <c r="E49" s="25">
        <v>125488.29</v>
      </c>
      <c r="F49" s="25">
        <v>-156545.56</v>
      </c>
      <c r="G49" s="25">
        <v>-113202.08</v>
      </c>
      <c r="H49" s="26">
        <v>2382096.52</v>
      </c>
      <c r="I49" s="25">
        <v>-6072.66</v>
      </c>
      <c r="J49" s="25">
        <v>234461.48</v>
      </c>
      <c r="K49" s="25">
        <v>-7578190.2599999998</v>
      </c>
      <c r="L49" s="26">
        <v>-7217276.2800000003</v>
      </c>
      <c r="M49" s="25">
        <v>-117958.11</v>
      </c>
      <c r="N49" s="25">
        <v>-4953137.87</v>
      </c>
      <c r="O49" s="26">
        <v>-4880304.93</v>
      </c>
      <c r="P49" s="73"/>
    </row>
    <row r="50" spans="1:16" x14ac:dyDescent="0.2">
      <c r="A50" s="55">
        <f>BS!A50</f>
        <v>19</v>
      </c>
      <c r="B50" s="15" t="str">
        <f>BS!B50</f>
        <v>პეისერა</v>
      </c>
      <c r="C50" s="67">
        <v>14408316</v>
      </c>
      <c r="D50" s="27">
        <v>233755.5864</v>
      </c>
      <c r="E50" s="28">
        <v>0</v>
      </c>
      <c r="F50" s="28">
        <v>-3526.2428</v>
      </c>
      <c r="G50" s="28">
        <v>-97.12</v>
      </c>
      <c r="H50" s="29">
        <v>230229.34359999999</v>
      </c>
      <c r="I50" s="28">
        <v>68950.925700000007</v>
      </c>
      <c r="J50" s="28">
        <v>235646.57</v>
      </c>
      <c r="K50" s="28">
        <v>-1446570.7363</v>
      </c>
      <c r="L50" s="29">
        <v>-1191504.0205999999</v>
      </c>
      <c r="M50" s="28">
        <v>1792.7400000000002</v>
      </c>
      <c r="N50" s="28">
        <v>-959481.93699999992</v>
      </c>
      <c r="O50" s="29">
        <v>-955798.94700000004</v>
      </c>
      <c r="P50" s="74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4">
        <f>'BS-E'!B3</f>
        <v>46173</v>
      </c>
    </row>
    <row r="4" spans="1:6" ht="13.5" thickBot="1" x14ac:dyDescent="0.25"/>
    <row r="5" spans="1:6" ht="15.75" customHeight="1" x14ac:dyDescent="0.2">
      <c r="A5" s="180" t="s">
        <v>0</v>
      </c>
      <c r="B5" s="178" t="s">
        <v>283</v>
      </c>
      <c r="C5" s="205" t="s">
        <v>47</v>
      </c>
      <c r="D5" s="206"/>
      <c r="E5" s="206"/>
      <c r="F5" s="207"/>
    </row>
    <row r="6" spans="1:6" s="11" customFormat="1" ht="180.75" customHeight="1" x14ac:dyDescent="0.2">
      <c r="A6" s="181"/>
      <c r="B6" s="179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0.38954473741973555</v>
      </c>
      <c r="D7" s="31">
        <f>IS!D7</f>
        <v>0.40174296533836695</v>
      </c>
      <c r="E7" s="31">
        <f>IS!E7</f>
        <v>0.54819796374170682</v>
      </c>
      <c r="F7" s="32">
        <f>IS!F7</f>
        <v>0.52992959336985113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0.35844127486015748</v>
      </c>
      <c r="D8" s="34">
        <f>IS!D8</f>
        <v>0.331796781188958</v>
      </c>
      <c r="E8" s="34">
        <f>IS!E8</f>
        <v>0.31461110976765971</v>
      </c>
      <c r="F8" s="35">
        <f>IS!F8</f>
        <v>0.36401430730857476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5.7071980277152337E-2</v>
      </c>
      <c r="D9" s="31">
        <f>IS!D9</f>
        <v>6.8858889198339532E-2</v>
      </c>
      <c r="E9" s="31">
        <f>IS!E9</f>
        <v>3.3175955145911346E-2</v>
      </c>
      <c r="F9" s="32">
        <f>IS!F9</f>
        <v>2.699981953781275E-2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5.6000471750825953E-2</v>
      </c>
      <c r="D10" s="34">
        <f>IS!D10</f>
        <v>3.2453631285939803E-2</v>
      </c>
      <c r="E10" s="34">
        <f>IS!E10</f>
        <v>1.8941085631444355E-2</v>
      </c>
      <c r="F10" s="35">
        <f>IS!F10</f>
        <v>3.9993682339013001E-2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3.6464329222838529E-2</v>
      </c>
      <c r="D11" s="31">
        <f>IS!D11</f>
        <v>6.9819434091066807E-2</v>
      </c>
      <c r="E11" s="31">
        <f>IS!E11</f>
        <v>5.1787045932520044E-2</v>
      </c>
      <c r="F11" s="32">
        <f>IS!F11</f>
        <v>1.8664958446291482E-2</v>
      </c>
    </row>
    <row r="12" spans="1:6" x14ac:dyDescent="0.2">
      <c r="A12" s="55">
        <f t="shared" ref="A12" si="5">A37</f>
        <v>6</v>
      </c>
      <c r="B12" s="15" t="str">
        <f t="shared" si="1"/>
        <v>Tera bank</v>
      </c>
      <c r="C12" s="33">
        <f>IS!C12</f>
        <v>2.0710283085642021E-2</v>
      </c>
      <c r="D12" s="34">
        <f>IS!D12</f>
        <v>1.5509536387105338E-2</v>
      </c>
      <c r="E12" s="34">
        <f>IS!E12</f>
        <v>3.0181586797007097E-3</v>
      </c>
      <c r="F12" s="35">
        <f>IS!F12</f>
        <v>8.1074089168466749E-3</v>
      </c>
    </row>
    <row r="13" spans="1:6" x14ac:dyDescent="0.2">
      <c r="A13" s="54">
        <f t="shared" ref="A13" si="6">A38</f>
        <v>7</v>
      </c>
      <c r="B13" s="12" t="str">
        <f t="shared" si="1"/>
        <v>ProCredit Bank</v>
      </c>
      <c r="C13" s="30">
        <f>IS!C13</f>
        <v>2.0265218318019924E-2</v>
      </c>
      <c r="D13" s="31">
        <f>IS!D13</f>
        <v>1.3771278823596524E-2</v>
      </c>
      <c r="E13" s="31">
        <f>IS!E13</f>
        <v>4.6731101237534652E-3</v>
      </c>
      <c r="F13" s="32">
        <f>IS!F13</f>
        <v>9.8662121575058236E-3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1.745407396802532E-2</v>
      </c>
      <c r="D14" s="34">
        <f>IS!D14</f>
        <v>1.4165841419267841E-2</v>
      </c>
      <c r="E14" s="34">
        <f>IS!E14</f>
        <v>4.3836874445846883E-3</v>
      </c>
      <c r="F14" s="35">
        <f>IS!F14</f>
        <v>7.8876876826421381E-3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1.0318841354773419E-2</v>
      </c>
      <c r="D15" s="31">
        <f>IS!D15</f>
        <v>1.0130417816586504E-2</v>
      </c>
      <c r="E15" s="31">
        <f>IS!E15</f>
        <v>4.5694049094488816E-5</v>
      </c>
      <c r="F15" s="32">
        <f>IS!F15</f>
        <v>6.3919280788200215E-3</v>
      </c>
    </row>
    <row r="16" spans="1:6" x14ac:dyDescent="0.2">
      <c r="A16" s="55">
        <f t="shared" ref="A16" si="9">A41</f>
        <v>10</v>
      </c>
      <c r="B16" s="15" t="str">
        <f t="shared" si="1"/>
        <v>Microbank Crystal</v>
      </c>
      <c r="C16" s="33">
        <f>IS!C16</f>
        <v>6.1948491018720174E-3</v>
      </c>
      <c r="D16" s="34">
        <f>IS!D16</f>
        <v>2.1066525638327026E-2</v>
      </c>
      <c r="E16" s="34">
        <f>IS!E16</f>
        <v>3.3616940034656463E-3</v>
      </c>
      <c r="F16" s="35">
        <f>IS!F16</f>
        <v>4.5769137221325249E-3</v>
      </c>
    </row>
    <row r="17" spans="1:22" x14ac:dyDescent="0.2">
      <c r="A17" s="54">
        <f t="shared" ref="A17" si="10">A42</f>
        <v>11</v>
      </c>
      <c r="B17" s="12" t="str">
        <f t="shared" si="1"/>
        <v>Pasha Bank</v>
      </c>
      <c r="C17" s="30">
        <f>IS!C17</f>
        <v>5.904806635164757E-3</v>
      </c>
      <c r="D17" s="31">
        <f>IS!D17</f>
        <v>3.5445590333634406E-3</v>
      </c>
      <c r="E17" s="31">
        <f>IS!E17</f>
        <v>9.4174002730226239E-4</v>
      </c>
      <c r="F17" s="32">
        <f>IS!F17</f>
        <v>1.8815158059978633E-3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5.4272940447222641E-3</v>
      </c>
      <c r="D18" s="34">
        <f>IS!D18</f>
        <v>4.2909685782199138E-3</v>
      </c>
      <c r="E18" s="34">
        <f>IS!E18</f>
        <v>3.3294203916675929E-3</v>
      </c>
      <c r="F18" s="35">
        <f>IS!F18</f>
        <v>4.0387426596741804E-3</v>
      </c>
    </row>
    <row r="19" spans="1:22" x14ac:dyDescent="0.2">
      <c r="A19" s="54">
        <f t="shared" ref="A19" si="12">A44</f>
        <v>13</v>
      </c>
      <c r="B19" s="12" t="str">
        <f t="shared" si="1"/>
        <v>Ziraat Bank</v>
      </c>
      <c r="C19" s="30">
        <f>IS!C19</f>
        <v>4.6418757115169089E-3</v>
      </c>
      <c r="D19" s="31">
        <f>IS!D19</f>
        <v>3.6152813319551337E-3</v>
      </c>
      <c r="E19" s="31">
        <f>IS!E19</f>
        <v>-8.9784724684399643E-4</v>
      </c>
      <c r="F19" s="32">
        <f>IS!F19</f>
        <v>1.6459135274652069E-3</v>
      </c>
    </row>
    <row r="20" spans="1:22" x14ac:dyDescent="0.2">
      <c r="A20" s="55">
        <f t="shared" ref="A20" si="13">A45</f>
        <v>14</v>
      </c>
      <c r="B20" s="15" t="str">
        <f t="shared" si="1"/>
        <v>VTB Bank Georgia</v>
      </c>
      <c r="C20" s="33">
        <f>IS!C20</f>
        <v>3.9077038787806179E-3</v>
      </c>
      <c r="D20" s="34">
        <f>IS!D20</f>
        <v>-8.6522882026238582E-5</v>
      </c>
      <c r="E20" s="34">
        <f>IS!E20</f>
        <v>2.8472981069411217E-6</v>
      </c>
      <c r="F20" s="35">
        <f>IS!F20</f>
        <v>-1.6877762936342938E-2</v>
      </c>
    </row>
    <row r="21" spans="1:22" x14ac:dyDescent="0.2">
      <c r="A21" s="54">
        <f t="shared" ref="A21" si="14">A46</f>
        <v>15</v>
      </c>
      <c r="B21" s="12" t="str">
        <f t="shared" si="1"/>
        <v>PaveBank</v>
      </c>
      <c r="C21" s="30">
        <f>IS!C21</f>
        <v>2.6430409054120818E-3</v>
      </c>
      <c r="D21" s="31">
        <f>IS!D21</f>
        <v>9.5149785195146818E-4</v>
      </c>
      <c r="E21" s="31">
        <f>IS!E21</f>
        <v>1.4444784626908661E-2</v>
      </c>
      <c r="F21" s="32">
        <f>IS!F21</f>
        <v>2.9401380676109625E-3</v>
      </c>
    </row>
    <row r="22" spans="1:22" x14ac:dyDescent="0.2">
      <c r="A22" s="55">
        <f t="shared" ref="A22:B25" si="15">A47</f>
        <v>16</v>
      </c>
      <c r="B22" s="15" t="str">
        <f t="shared" si="1"/>
        <v>Silk Bank</v>
      </c>
      <c r="C22" s="33">
        <f>IS!C22</f>
        <v>2.1628118402012364E-3</v>
      </c>
      <c r="D22" s="34">
        <f>IS!D22</f>
        <v>2.5542167604655436E-3</v>
      </c>
      <c r="E22" s="34">
        <f>IS!E22</f>
        <v>3.9412002724449711E-4</v>
      </c>
      <c r="F22" s="35">
        <f>IS!F22</f>
        <v>-7.3274201243811376E-3</v>
      </c>
    </row>
    <row r="23" spans="1:22" x14ac:dyDescent="0.2">
      <c r="A23" s="54">
        <f t="shared" si="15"/>
        <v>17</v>
      </c>
      <c r="B23" s="12" t="str">
        <f t="shared" si="15"/>
        <v>Microbank MBC</v>
      </c>
      <c r="C23" s="30">
        <f>IS!C23</f>
        <v>1.8936230475881288E-3</v>
      </c>
      <c r="D23" s="31">
        <f>IS!D23</f>
        <v>4.7343952238040887E-3</v>
      </c>
      <c r="E23" s="31">
        <f>IS!E23</f>
        <v>-5.8038844309594897E-4</v>
      </c>
      <c r="F23" s="32">
        <f>IS!F23</f>
        <v>1.0440666688238643E-3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8.229923164425327E-4</v>
      </c>
      <c r="D24" s="34">
        <f>IS!D24</f>
        <v>9.8509372415479454E-4</v>
      </c>
      <c r="E24" s="34">
        <f>IS!E24</f>
        <v>-1.640076766840919E-5</v>
      </c>
      <c r="F24" s="35">
        <f>IS!F24</f>
        <v>-3.1590173578954425E-3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1.297922611306706E-4</v>
      </c>
      <c r="D25" s="34">
        <f>IS!D25</f>
        <v>9.5209190556492558E-5</v>
      </c>
      <c r="E25" s="34">
        <f>IS!E25</f>
        <v>1.8621956653714261E-4</v>
      </c>
      <c r="F25" s="35">
        <f>IS!F25</f>
        <v>-6.1868787043828973E-4</v>
      </c>
    </row>
    <row r="26" spans="1:22" ht="13.5" thickBot="1" x14ac:dyDescent="0.25">
      <c r="A26" s="18"/>
      <c r="B26" s="19" t="s">
        <v>49</v>
      </c>
      <c r="C26" s="20">
        <f>SUM(C7:C25)</f>
        <v>1.000000000000002</v>
      </c>
      <c r="D26" s="21">
        <f t="shared" ref="D26:F26" si="16">SUM(D7:D25)</f>
        <v>0.99999999999999889</v>
      </c>
      <c r="E26" s="21">
        <f t="shared" si="16"/>
        <v>1.0000000000000002</v>
      </c>
      <c r="F26" s="21">
        <f t="shared" si="16"/>
        <v>1.0000000000000044</v>
      </c>
    </row>
    <row r="27" spans="1:22" x14ac:dyDescent="0.2">
      <c r="A27" s="126"/>
      <c r="B27" s="127"/>
      <c r="C27" s="128"/>
      <c r="D27" s="128"/>
      <c r="E27" s="128"/>
      <c r="F27" s="128"/>
    </row>
    <row r="28" spans="1:22" ht="13.5" thickBot="1" x14ac:dyDescent="0.25">
      <c r="B28" s="61" t="s">
        <v>52</v>
      </c>
      <c r="U28" s="23"/>
      <c r="V28" s="23"/>
    </row>
    <row r="29" spans="1:22" ht="15.75" customHeight="1" x14ac:dyDescent="0.2">
      <c r="A29" s="180" t="s">
        <v>0</v>
      </c>
      <c r="B29" s="178" t="s">
        <v>283</v>
      </c>
      <c r="C29" s="191" t="s">
        <v>5</v>
      </c>
      <c r="D29" s="193" t="s">
        <v>278</v>
      </c>
      <c r="E29" s="194"/>
      <c r="F29" s="194"/>
      <c r="G29" s="194"/>
      <c r="H29" s="195"/>
      <c r="I29" s="208" t="s">
        <v>277</v>
      </c>
      <c r="J29" s="209"/>
      <c r="K29" s="209"/>
      <c r="L29" s="210"/>
      <c r="M29" s="203" t="s">
        <v>14</v>
      </c>
      <c r="N29" s="203" t="s">
        <v>237</v>
      </c>
      <c r="O29" s="201" t="str">
        <f>'BS-E'!$R$30</f>
        <v>NET Income of 5 months 2026</v>
      </c>
      <c r="P29" s="38"/>
    </row>
    <row r="30" spans="1:22" ht="131.25" customHeight="1" x14ac:dyDescent="0.2">
      <c r="A30" s="181"/>
      <c r="B30" s="179"/>
      <c r="C30" s="192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204"/>
      <c r="N30" s="204"/>
      <c r="O30" s="202"/>
      <c r="P30" s="38"/>
    </row>
    <row r="31" spans="1:22" x14ac:dyDescent="0.2">
      <c r="A31" s="132"/>
      <c r="B31" s="119" t="str">
        <f>'BS-E'!B31</f>
        <v>Consolidated</v>
      </c>
      <c r="C31" s="133">
        <f>IS!C31</f>
        <v>111010593963.64301</v>
      </c>
      <c r="D31" s="134">
        <f>IS!D31</f>
        <v>4572496211.1140203</v>
      </c>
      <c r="E31" s="134">
        <f>IS!E31</f>
        <v>3885686172.3883901</v>
      </c>
      <c r="F31" s="134">
        <f>IS!F31</f>
        <v>-2154354199.2523298</v>
      </c>
      <c r="G31" s="134">
        <f>IS!G31</f>
        <v>-1466060522.612289</v>
      </c>
      <c r="H31" s="134">
        <f>IS!H31</f>
        <v>2418142011.8616905</v>
      </c>
      <c r="I31" s="135">
        <f>IS!I31</f>
        <v>370266814.503874</v>
      </c>
      <c r="J31" s="135">
        <f>IS!J31</f>
        <v>284240727.03869998</v>
      </c>
      <c r="K31" s="133">
        <f>IS!K31</f>
        <v>-1151650829.58356</v>
      </c>
      <c r="L31" s="135">
        <f>IS!L31</f>
        <v>-377879636.71303803</v>
      </c>
      <c r="M31" s="135">
        <f>IS!M31</f>
        <v>-232437803.08188003</v>
      </c>
      <c r="N31" s="135">
        <f>IS!N31</f>
        <v>1807824572.0667725</v>
      </c>
      <c r="O31" s="136">
        <f>IS!O31</f>
        <v>1544880694.56234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43243592676.376198</v>
      </c>
      <c r="D32" s="46">
        <f>IS!D32</f>
        <v>1766496137.5146</v>
      </c>
      <c r="E32" s="47">
        <f>IS!E32</f>
        <v>1472287009.8236899</v>
      </c>
      <c r="F32" s="47">
        <f>IS!F32</f>
        <v>-795024595.05999994</v>
      </c>
      <c r="G32" s="47">
        <f>IS!G32</f>
        <v>-554852684.50999999</v>
      </c>
      <c r="H32" s="48">
        <f>IS!H32</f>
        <v>971471542.4546001</v>
      </c>
      <c r="I32" s="47">
        <f>IS!I32</f>
        <v>202979513.752152</v>
      </c>
      <c r="J32" s="47">
        <f>IS!J32</f>
        <v>127911151.51369999</v>
      </c>
      <c r="K32" s="45">
        <f>IS!K32</f>
        <v>-355743001.97000003</v>
      </c>
      <c r="L32" s="47">
        <f>IS!L32</f>
        <v>45244710.893624</v>
      </c>
      <c r="M32" s="47">
        <f>IS!M32</f>
        <v>-62622919.753865995</v>
      </c>
      <c r="N32" s="47">
        <f>IS!N32</f>
        <v>954093333.59435809</v>
      </c>
      <c r="O32" s="48">
        <f>IS!O32</f>
        <v>818677998.27435398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39790778823.311501</v>
      </c>
      <c r="D33" s="42">
        <f>IS!D33</f>
        <v>1549887781.1166</v>
      </c>
      <c r="E33" s="43">
        <f>IS!E33</f>
        <v>1315384996.0627</v>
      </c>
      <c r="F33" s="43">
        <f>IS!F33</f>
        <v>-747556045.12310004</v>
      </c>
      <c r="G33" s="43">
        <f>IS!G33</f>
        <v>-497979965.7428</v>
      </c>
      <c r="H33" s="44">
        <f>IS!H33</f>
        <v>802331735.99349999</v>
      </c>
      <c r="I33" s="43">
        <f>IS!I33</f>
        <v>116490053.42120001</v>
      </c>
      <c r="J33" s="43">
        <f>IS!J33</f>
        <v>106408015.92</v>
      </c>
      <c r="K33" s="41">
        <f>IS!K33</f>
        <v>-347408583.39709997</v>
      </c>
      <c r="L33" s="43">
        <f>IS!L33</f>
        <v>-63743814.3521</v>
      </c>
      <c r="M33" s="43">
        <f>IS!M33</f>
        <v>-81307368.094700009</v>
      </c>
      <c r="N33" s="43">
        <f>IS!N33</f>
        <v>657280553.5467</v>
      </c>
      <c r="O33" s="44">
        <f>IS!O33</f>
        <v>562358675.90550005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6335594429.2480001</v>
      </c>
      <c r="D34" s="46">
        <f>IS!D34</f>
        <v>334115018.088</v>
      </c>
      <c r="E34" s="47">
        <f>IS!E34</f>
        <v>293036792.63800001</v>
      </c>
      <c r="F34" s="47">
        <f>IS!F34</f>
        <v>-167604445.227366</v>
      </c>
      <c r="G34" s="47">
        <f>IS!G34</f>
        <v>-133503375.39539999</v>
      </c>
      <c r="H34" s="48">
        <f>IS!H34</f>
        <v>166510572.860634</v>
      </c>
      <c r="I34" s="47">
        <f>IS!I34</f>
        <v>12283955.23</v>
      </c>
      <c r="J34" s="47">
        <f>IS!J34</f>
        <v>11125419.76</v>
      </c>
      <c r="K34" s="45">
        <f>IS!K34</f>
        <v>-133555994.43000001</v>
      </c>
      <c r="L34" s="47">
        <f>IS!L34</f>
        <v>-104055601.87</v>
      </c>
      <c r="M34" s="47">
        <f>IS!M34</f>
        <v>-15620087.540000001</v>
      </c>
      <c r="N34" s="47">
        <f>IS!N34</f>
        <v>46834883.450633995</v>
      </c>
      <c r="O34" s="48">
        <f>IS!O34</f>
        <v>41711499.960634001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6216645631.3034</v>
      </c>
      <c r="D35" s="42">
        <f>IS!D35</f>
        <v>192927202.41999999</v>
      </c>
      <c r="E35" s="43">
        <f>IS!E35</f>
        <v>164290100.37</v>
      </c>
      <c r="F35" s="43">
        <f>IS!F35</f>
        <v>-114449713.17</v>
      </c>
      <c r="G35" s="43">
        <f>IS!G35</f>
        <v>-94223590.200000003</v>
      </c>
      <c r="H35" s="44">
        <f>IS!H35</f>
        <v>78477489.249999985</v>
      </c>
      <c r="I35" s="43">
        <f>IS!I35</f>
        <v>7013255.4400000004</v>
      </c>
      <c r="J35" s="43">
        <f>IS!J35</f>
        <v>14816028.880000001</v>
      </c>
      <c r="K35" s="41">
        <f>IS!K35</f>
        <v>-40549944.189999998</v>
      </c>
      <c r="L35" s="43">
        <f>IS!L35</f>
        <v>-8078546.25</v>
      </c>
      <c r="M35" s="43">
        <f>IS!M35</f>
        <v>-844439.92999999993</v>
      </c>
      <c r="N35" s="43">
        <f>IS!N35</f>
        <v>69554503.069999978</v>
      </c>
      <c r="O35" s="44">
        <f>IS!O35</f>
        <v>61785467.75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4047926845.5131302</v>
      </c>
      <c r="D36" s="46">
        <f>IS!D36</f>
        <v>295039780.94001698</v>
      </c>
      <c r="E36" s="47">
        <f>IS!E36</f>
        <v>268848828.810013</v>
      </c>
      <c r="F36" s="47">
        <f>IS!F36</f>
        <v>-126206474.12</v>
      </c>
      <c r="G36" s="47">
        <f>IS!G36</f>
        <v>-57532198.410000004</v>
      </c>
      <c r="H36" s="48">
        <f>IS!H36</f>
        <v>168833306.82001698</v>
      </c>
      <c r="I36" s="47">
        <f>IS!I36</f>
        <v>19175024.530000001</v>
      </c>
      <c r="J36" s="47">
        <f>IS!J36</f>
        <v>5525507.7300000004</v>
      </c>
      <c r="K36" s="45">
        <f>IS!K36</f>
        <v>-101151329.31999999</v>
      </c>
      <c r="L36" s="47">
        <f>IS!L36</f>
        <v>-85456370.310000002</v>
      </c>
      <c r="M36" s="47">
        <f>IS!M36</f>
        <v>-48138999.341532998</v>
      </c>
      <c r="N36" s="47">
        <f>IS!N36</f>
        <v>35237937.16848398</v>
      </c>
      <c r="O36" s="48">
        <f>IS!O36</f>
        <v>28835133.968483999</v>
      </c>
    </row>
    <row r="37" spans="1:16" x14ac:dyDescent="0.2">
      <c r="A37" s="54">
        <f>'BS-E'!A37</f>
        <v>6</v>
      </c>
      <c r="B37" s="12" t="str">
        <f>'BS-E'!B37</f>
        <v>Tera bank</v>
      </c>
      <c r="C37" s="41">
        <f>IS!C37</f>
        <v>2299060826.49231</v>
      </c>
      <c r="D37" s="42">
        <f>IS!D37</f>
        <v>94955451</v>
      </c>
      <c r="E37" s="43">
        <f>IS!E37</f>
        <v>85505428.899536997</v>
      </c>
      <c r="F37" s="43">
        <f>IS!F37</f>
        <v>-57451189.477843001</v>
      </c>
      <c r="G37" s="43">
        <f>IS!G37</f>
        <v>-41022347.350000001</v>
      </c>
      <c r="H37" s="44">
        <f>IS!H37</f>
        <v>37504261.522156999</v>
      </c>
      <c r="I37" s="43">
        <f>IS!I37</f>
        <v>1117524</v>
      </c>
      <c r="J37" s="43">
        <f>IS!J37</f>
        <v>1352287</v>
      </c>
      <c r="K37" s="41">
        <f>IS!K37</f>
        <v>-23413830.236838002</v>
      </c>
      <c r="L37" s="43">
        <f>IS!L37</f>
        <v>-20468896.144012</v>
      </c>
      <c r="M37" s="43">
        <f>IS!M37</f>
        <v>-2461875.859586</v>
      </c>
      <c r="N37" s="43">
        <f>IS!N37</f>
        <v>14573489.518558998</v>
      </c>
      <c r="O37" s="44">
        <f>IS!O37</f>
        <v>12524979.518559</v>
      </c>
    </row>
    <row r="38" spans="1:16" x14ac:dyDescent="0.2">
      <c r="A38" s="55">
        <f>'BS-E'!A38</f>
        <v>7</v>
      </c>
      <c r="B38" s="15" t="str">
        <f>'BS-E'!B38</f>
        <v>ProCredit Bank</v>
      </c>
      <c r="C38" s="45">
        <f>IS!C38</f>
        <v>2249653922.2862902</v>
      </c>
      <c r="D38" s="46">
        <f>IS!D38</f>
        <v>68302460.708399996</v>
      </c>
      <c r="E38" s="47">
        <f>IS!E38</f>
        <v>57623083.2355</v>
      </c>
      <c r="F38" s="47">
        <f>IS!F38</f>
        <v>-35001552.828000002</v>
      </c>
      <c r="G38" s="47">
        <f>IS!G38</f>
        <v>-25603899.720200002</v>
      </c>
      <c r="H38" s="48">
        <f>IS!H38</f>
        <v>33300907.880399995</v>
      </c>
      <c r="I38" s="47">
        <f>IS!I38</f>
        <v>1730297.599348</v>
      </c>
      <c r="J38" s="47">
        <f>IS!J38</f>
        <v>4790821.25</v>
      </c>
      <c r="K38" s="45">
        <f>IS!K38</f>
        <v>-28073106.513121001</v>
      </c>
      <c r="L38" s="47">
        <f>IS!L38</f>
        <v>-20445812.293513</v>
      </c>
      <c r="M38" s="47">
        <f>IS!M38</f>
        <v>4435679.3636999996</v>
      </c>
      <c r="N38" s="47">
        <f>IS!N38</f>
        <v>17290774.950586993</v>
      </c>
      <c r="O38" s="48">
        <f>IS!O38</f>
        <v>15242120.690587001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1937587118.2758501</v>
      </c>
      <c r="D39" s="42">
        <f>IS!D39</f>
        <v>56289799.555081002</v>
      </c>
      <c r="E39" s="43">
        <f>IS!E39</f>
        <v>46310040.055169001</v>
      </c>
      <c r="F39" s="43">
        <f>IS!F39</f>
        <v>-22034783.285778999</v>
      </c>
      <c r="G39" s="43">
        <f>IS!G39</f>
        <v>-19324972.163696997</v>
      </c>
      <c r="H39" s="44">
        <f>IS!H39</f>
        <v>34255016.269302003</v>
      </c>
      <c r="I39" s="43">
        <f>IS!I39</f>
        <v>1623133.9858870001</v>
      </c>
      <c r="J39" s="43">
        <f>IS!J39</f>
        <v>4058284.3</v>
      </c>
      <c r="K39" s="41">
        <f>IS!K39</f>
        <v>-21056556.940258</v>
      </c>
      <c r="L39" s="43">
        <f>IS!L39</f>
        <v>-15375915.433909999</v>
      </c>
      <c r="M39" s="43">
        <f>IS!M39</f>
        <v>-3483483.3774509993</v>
      </c>
      <c r="N39" s="43">
        <f>IS!N39</f>
        <v>15395617.457941007</v>
      </c>
      <c r="O39" s="44">
        <f>IS!O39</f>
        <v>12185536.425651001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1145500707.8099999</v>
      </c>
      <c r="D40" s="46">
        <f>IS!D40</f>
        <v>42380984.740000002</v>
      </c>
      <c r="E40" s="47">
        <f>IS!E40</f>
        <v>40388499.590000004</v>
      </c>
      <c r="F40" s="47">
        <f>IS!F40</f>
        <v>-17884195.82</v>
      </c>
      <c r="G40" s="47">
        <f>IS!G40</f>
        <v>-8886385.620000001</v>
      </c>
      <c r="H40" s="48">
        <f>IS!H40</f>
        <v>24496788.920000002</v>
      </c>
      <c r="I40" s="47">
        <f>IS!I40</f>
        <v>16918.990000000002</v>
      </c>
      <c r="J40" s="47">
        <f>IS!J40</f>
        <v>1238082.25</v>
      </c>
      <c r="K40" s="45">
        <f>IS!K40</f>
        <v>-12622598.220000001</v>
      </c>
      <c r="L40" s="47">
        <f>IS!L40</f>
        <v>-11190000.189999999</v>
      </c>
      <c r="M40" s="47">
        <f>IS!M40</f>
        <v>-1081415.4400000002</v>
      </c>
      <c r="N40" s="47">
        <f>IS!N40</f>
        <v>12225373.290000003</v>
      </c>
      <c r="O40" s="48">
        <f>IS!O40</f>
        <v>9874766.2899999991</v>
      </c>
    </row>
    <row r="41" spans="1:16" x14ac:dyDescent="0.2">
      <c r="A41" s="54">
        <f>'BS-E'!A41</f>
        <v>10</v>
      </c>
      <c r="B41" s="12" t="str">
        <f>'BS-E'!B41</f>
        <v>Microbank Crystal</v>
      </c>
      <c r="C41" s="41">
        <f>IS!C41</f>
        <v>687693878.31395304</v>
      </c>
      <c r="D41" s="42">
        <f>IS!D41</f>
        <v>73412968.049999997</v>
      </c>
      <c r="E41" s="43">
        <f>IS!E41</f>
        <v>66512840.560000002</v>
      </c>
      <c r="F41" s="43">
        <f>IS!F41</f>
        <v>-22471117.359999999</v>
      </c>
      <c r="G41" s="43">
        <f>IS!G41</f>
        <v>-1026379.86</v>
      </c>
      <c r="H41" s="44">
        <f>IS!H41</f>
        <v>50941850.689999998</v>
      </c>
      <c r="I41" s="43">
        <f>IS!I41</f>
        <v>1244723.73</v>
      </c>
      <c r="J41" s="43">
        <f>IS!J41</f>
        <v>-1938939.2</v>
      </c>
      <c r="K41" s="41">
        <f>IS!K41</f>
        <v>-27073044.850000001</v>
      </c>
      <c r="L41" s="43">
        <f>IS!L41</f>
        <v>-30598771.300000001</v>
      </c>
      <c r="M41" s="43">
        <f>IS!M41</f>
        <v>-11504597.33</v>
      </c>
      <c r="N41" s="43">
        <f>IS!N41</f>
        <v>8838482.0599999968</v>
      </c>
      <c r="O41" s="44">
        <f>IS!O41</f>
        <v>7070785.6500000004</v>
      </c>
    </row>
    <row r="42" spans="1:16" x14ac:dyDescent="0.2">
      <c r="A42" s="55">
        <f>'BS-E'!A42</f>
        <v>11</v>
      </c>
      <c r="B42" s="15" t="str">
        <f>'BS-E'!B42</f>
        <v>Pasha Bank</v>
      </c>
      <c r="C42" s="45">
        <f>IS!C42</f>
        <v>655496091.81009996</v>
      </c>
      <c r="D42" s="46">
        <f>IS!D42</f>
        <v>23220789.059999999</v>
      </c>
      <c r="E42" s="47">
        <f>IS!E42</f>
        <v>16499171.67</v>
      </c>
      <c r="F42" s="47">
        <f>IS!F42</f>
        <v>-14649541.947899999</v>
      </c>
      <c r="G42" s="47">
        <f>IS!G42</f>
        <v>-12394315.721100001</v>
      </c>
      <c r="H42" s="48">
        <f>IS!H42</f>
        <v>8571247.1120999996</v>
      </c>
      <c r="I42" s="47">
        <f>IS!I42</f>
        <v>348695.08</v>
      </c>
      <c r="J42" s="47">
        <f>IS!J42</f>
        <v>6452419.7300000004</v>
      </c>
      <c r="K42" s="45">
        <f>IS!K42</f>
        <v>-12440287.98</v>
      </c>
      <c r="L42" s="47">
        <f>IS!L42</f>
        <v>-6368512.7800000003</v>
      </c>
      <c r="M42" s="47">
        <f>IS!M42</f>
        <v>644741.54309999989</v>
      </c>
      <c r="N42" s="47">
        <f>IS!N42</f>
        <v>2847475.8751999992</v>
      </c>
      <c r="O42" s="48">
        <f>IS!O42</f>
        <v>2906717.4452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602487135.519961</v>
      </c>
      <c r="D43" s="42">
        <f>IS!D43</f>
        <v>19306162.538325001</v>
      </c>
      <c r="E43" s="43">
        <f>IS!E43</f>
        <v>13260827.209997</v>
      </c>
      <c r="F43" s="43">
        <f>IS!F43</f>
        <v>-8929991.1477530003</v>
      </c>
      <c r="G43" s="43">
        <f>IS!G43</f>
        <v>-7374186.9724579994</v>
      </c>
      <c r="H43" s="44">
        <f>IS!H43</f>
        <v>10376171.390572</v>
      </c>
      <c r="I43" s="43">
        <f>IS!I43</f>
        <v>1232773.8825670001</v>
      </c>
      <c r="J43" s="43">
        <f>IS!J43</f>
        <v>267081.65999999997</v>
      </c>
      <c r="K43" s="41">
        <f>IS!K43</f>
        <v>-4066075.6123000002</v>
      </c>
      <c r="L43" s="43">
        <f>IS!L43</f>
        <v>-2413280.169733</v>
      </c>
      <c r="M43" s="43">
        <f>IS!M43</f>
        <v>-453086.11734900007</v>
      </c>
      <c r="N43" s="43">
        <f>IS!N43</f>
        <v>7509805.1034900006</v>
      </c>
      <c r="O43" s="44">
        <f>IS!O43</f>
        <v>6239375.5652360003</v>
      </c>
    </row>
    <row r="44" spans="1:16" x14ac:dyDescent="0.2">
      <c r="A44" s="55">
        <f>'BS-E'!A44</f>
        <v>13</v>
      </c>
      <c r="B44" s="15" t="str">
        <f>'BS-E'!B44</f>
        <v>Ziraat Bank</v>
      </c>
      <c r="C44" s="45">
        <f>IS!C44</f>
        <v>515297379.8409</v>
      </c>
      <c r="D44" s="46">
        <f>IS!D44</f>
        <v>14811922.0035</v>
      </c>
      <c r="E44" s="47">
        <f>IS!E44</f>
        <v>12800824.023499999</v>
      </c>
      <c r="F44" s="47">
        <f>IS!F44</f>
        <v>-6069658.3300000001</v>
      </c>
      <c r="G44" s="47">
        <f>IS!G44</f>
        <v>-5452728.6900000004</v>
      </c>
      <c r="H44" s="48">
        <f>IS!H44</f>
        <v>8742263.6734999996</v>
      </c>
      <c r="I44" s="47">
        <f>IS!I44</f>
        <v>-332443.03999999998</v>
      </c>
      <c r="J44" s="47">
        <f>IS!J44</f>
        <v>751482.66</v>
      </c>
      <c r="K44" s="45">
        <f>IS!K44</f>
        <v>-3815756.78</v>
      </c>
      <c r="L44" s="47">
        <f>IS!L44</f>
        <v>-3326104.83</v>
      </c>
      <c r="M44" s="47">
        <f>IS!M44</f>
        <v>-2541200.81</v>
      </c>
      <c r="N44" s="47">
        <f>IS!N44</f>
        <v>2874958.0334999994</v>
      </c>
      <c r="O44" s="48">
        <f>IS!O44</f>
        <v>2542740.0334999999</v>
      </c>
    </row>
    <row r="45" spans="1:16" x14ac:dyDescent="0.2">
      <c r="A45" s="54">
        <f>'BS-E'!A45</f>
        <v>14</v>
      </c>
      <c r="B45" s="12" t="str">
        <f>'BS-E'!B45</f>
        <v>VTB Bank Georgia</v>
      </c>
      <c r="C45" s="41">
        <f>IS!C45</f>
        <v>433796528.617468</v>
      </c>
      <c r="D45" s="42">
        <f>IS!D45</f>
        <v>4242990.9239849998</v>
      </c>
      <c r="E45" s="43">
        <f>IS!E45</f>
        <v>4238107.6311729997</v>
      </c>
      <c r="F45" s="43">
        <f>IS!F45</f>
        <v>-4452215.54</v>
      </c>
      <c r="G45" s="43">
        <f>IS!G45</f>
        <v>-363000.54</v>
      </c>
      <c r="H45" s="44">
        <f>IS!H45</f>
        <v>-209224.61601500027</v>
      </c>
      <c r="I45" s="43">
        <f>IS!I45</f>
        <v>1054.26</v>
      </c>
      <c r="J45" s="43">
        <f>IS!J45</f>
        <v>6875</v>
      </c>
      <c r="K45" s="41">
        <f>IS!K45</f>
        <v>-4948303.29</v>
      </c>
      <c r="L45" s="43">
        <f>IS!L45</f>
        <v>-21919151.395959999</v>
      </c>
      <c r="M45" s="43">
        <f>IS!M45</f>
        <v>-4003082.1157800001</v>
      </c>
      <c r="N45" s="43">
        <f>IS!N45</f>
        <v>-26131458.127754997</v>
      </c>
      <c r="O45" s="44">
        <f>IS!O45</f>
        <v>-26074130.127756</v>
      </c>
      <c r="P45" s="73"/>
    </row>
    <row r="46" spans="1:16" x14ac:dyDescent="0.2">
      <c r="A46" s="55">
        <f>'BS-E'!A46</f>
        <v>15</v>
      </c>
      <c r="B46" s="15" t="str">
        <f>'BS-E'!B46</f>
        <v>PaveBank</v>
      </c>
      <c r="C46" s="45">
        <f>IS!C46</f>
        <v>293405540.77999997</v>
      </c>
      <c r="D46" s="46">
        <f>IS!D46</f>
        <v>2300856.9300000002</v>
      </c>
      <c r="E46" s="47">
        <f>IS!E46</f>
        <v>0</v>
      </c>
      <c r="F46" s="47">
        <f>IS!F46</f>
        <v>0</v>
      </c>
      <c r="G46" s="47">
        <f>IS!G46</f>
        <v>0</v>
      </c>
      <c r="H46" s="48">
        <f>IS!H46</f>
        <v>2300856.9300000002</v>
      </c>
      <c r="I46" s="47">
        <f>IS!I46</f>
        <v>5348424.3899999997</v>
      </c>
      <c r="J46" s="47">
        <f>IS!J46</f>
        <v>331748.24</v>
      </c>
      <c r="K46" s="45">
        <f>IS!K46</f>
        <v>-3530967.29</v>
      </c>
      <c r="L46" s="47">
        <f>IS!L46</f>
        <v>2243358.98</v>
      </c>
      <c r="M46" s="47">
        <f>IS!M46</f>
        <v>0</v>
      </c>
      <c r="N46" s="47">
        <f>IS!N46</f>
        <v>4544215.91</v>
      </c>
      <c r="O46" s="48">
        <f>IS!O46</f>
        <v>4542162.54</v>
      </c>
      <c r="P46" s="74"/>
    </row>
    <row r="47" spans="1:16" x14ac:dyDescent="0.2">
      <c r="A47" s="54">
        <f>'BS-E'!A47</f>
        <v>16</v>
      </c>
      <c r="B47" s="12" t="str">
        <f>'BS-E'!B47</f>
        <v>Silk Bank</v>
      </c>
      <c r="C47" s="41">
        <f>IS!C47</f>
        <v>240095027.012339</v>
      </c>
      <c r="D47" s="42">
        <f>IS!D47</f>
        <v>13613830.510681</v>
      </c>
      <c r="E47" s="43">
        <f>IS!E47</f>
        <v>11894894.080681</v>
      </c>
      <c r="F47" s="43">
        <f>IS!F47</f>
        <v>-7437371.6547980001</v>
      </c>
      <c r="G47" s="43">
        <f>IS!G47</f>
        <v>-6311634.1696339995</v>
      </c>
      <c r="H47" s="44">
        <f>IS!H47</f>
        <v>6176458.8558829995</v>
      </c>
      <c r="I47" s="43">
        <f>IS!I47</f>
        <v>145929.56701999999</v>
      </c>
      <c r="J47" s="43">
        <f>IS!J47</f>
        <v>564914.42000000004</v>
      </c>
      <c r="K47" s="41">
        <f>IS!K47</f>
        <v>-16080286.877648</v>
      </c>
      <c r="L47" s="43">
        <f>IS!L47</f>
        <v>-15350828.366834</v>
      </c>
      <c r="M47" s="43">
        <f>IS!M47</f>
        <v>-2031341.9574790001</v>
      </c>
      <c r="N47" s="43">
        <f>IS!N47</f>
        <v>-11205711.468430001</v>
      </c>
      <c r="O47" s="44">
        <f>IS!O47</f>
        <v>-11319989.891104</v>
      </c>
    </row>
    <row r="48" spans="1:16" x14ac:dyDescent="0.2">
      <c r="A48" s="55">
        <f>'BS-E'!A48</f>
        <v>17</v>
      </c>
      <c r="B48" s="15" t="str">
        <f>'BS-E'!B48</f>
        <v>Microbank MBC</v>
      </c>
      <c r="C48" s="45">
        <f>IS!C48</f>
        <v>210212219.25600201</v>
      </c>
      <c r="D48" s="46">
        <f>IS!D48</f>
        <v>18419677.348437998</v>
      </c>
      <c r="E48" s="47">
        <f>IS!E48</f>
        <v>16679239.438438</v>
      </c>
      <c r="F48" s="47">
        <f>IS!F48</f>
        <v>-6971237.3569999998</v>
      </c>
      <c r="G48" s="47">
        <f>IS!G48</f>
        <v>-95558.346999999994</v>
      </c>
      <c r="H48" s="48">
        <f>IS!H48</f>
        <v>11448439.991437998</v>
      </c>
      <c r="I48" s="47">
        <f>IS!I48</f>
        <v>-214898.58</v>
      </c>
      <c r="J48" s="47">
        <f>IS!J48</f>
        <v>109437.875</v>
      </c>
      <c r="K48" s="45">
        <f>IS!K48</f>
        <v>-7096400.6900000004</v>
      </c>
      <c r="L48" s="47">
        <f>IS!L48</f>
        <v>-8167320.5999999996</v>
      </c>
      <c r="M48" s="47">
        <f>IS!M48</f>
        <v>-1308160.9509359999</v>
      </c>
      <c r="N48" s="47">
        <f>IS!N48</f>
        <v>1972958.4405019982</v>
      </c>
      <c r="O48" s="48">
        <f>IS!O48</f>
        <v>1612958.440502</v>
      </c>
      <c r="P48" s="74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91360865.875799999</v>
      </c>
      <c r="D49" s="42">
        <f>IS!D49</f>
        <v>2538642.08</v>
      </c>
      <c r="E49" s="43">
        <f>IS!E49</f>
        <v>125488.29</v>
      </c>
      <c r="F49" s="43">
        <f>IS!F49</f>
        <v>-156545.56</v>
      </c>
      <c r="G49" s="43">
        <f>IS!G49</f>
        <v>-113202.08</v>
      </c>
      <c r="H49" s="44">
        <f>IS!H49</f>
        <v>2382096.52</v>
      </c>
      <c r="I49" s="43">
        <f>IS!I49</f>
        <v>-6072.66</v>
      </c>
      <c r="J49" s="43">
        <f>IS!J49</f>
        <v>234461.48</v>
      </c>
      <c r="K49" s="41">
        <f>IS!K49</f>
        <v>-7578190.2599999998</v>
      </c>
      <c r="L49" s="43">
        <f>IS!L49</f>
        <v>-7217276.2800000003</v>
      </c>
      <c r="M49" s="43">
        <f>IS!M49</f>
        <v>-117958.11</v>
      </c>
      <c r="N49" s="43">
        <f>IS!N49</f>
        <v>-4953137.87</v>
      </c>
      <c r="O49" s="44">
        <f>IS!O49</f>
        <v>-4880304.93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14408316</v>
      </c>
      <c r="D50" s="46">
        <f>IS!D50</f>
        <v>233755.5864</v>
      </c>
      <c r="E50" s="47">
        <f>IS!E50</f>
        <v>0</v>
      </c>
      <c r="F50" s="47">
        <f>IS!F50</f>
        <v>-3526.2428</v>
      </c>
      <c r="G50" s="47">
        <f>IS!G50</f>
        <v>-97.12</v>
      </c>
      <c r="H50" s="48">
        <f>IS!H50</f>
        <v>230229.34359999999</v>
      </c>
      <c r="I50" s="47">
        <f>IS!I50</f>
        <v>68950.925700000007</v>
      </c>
      <c r="J50" s="47">
        <f>IS!J50</f>
        <v>235646.57</v>
      </c>
      <c r="K50" s="45">
        <f>IS!K50</f>
        <v>-1446570.7363</v>
      </c>
      <c r="L50" s="47">
        <f>IS!L50</f>
        <v>-1191504.0205999999</v>
      </c>
      <c r="M50" s="47">
        <f>IS!M50</f>
        <v>1792.7400000000002</v>
      </c>
      <c r="N50" s="47">
        <f>IS!N50</f>
        <v>-959481.93699999992</v>
      </c>
      <c r="O50" s="48">
        <f>IS!O50</f>
        <v>-955798.94700000004</v>
      </c>
      <c r="P50" s="74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8" t="s">
        <v>181</v>
      </c>
    </row>
    <row r="2" spans="1:17" x14ac:dyDescent="0.2">
      <c r="A2" s="5"/>
      <c r="B2" s="63">
        <f>BS!B3</f>
        <v>46173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7"/>
      <c r="B4" s="212"/>
      <c r="C4" s="211" t="s">
        <v>168</v>
      </c>
      <c r="D4" s="211"/>
      <c r="E4" s="211"/>
      <c r="F4" s="211" t="s">
        <v>167</v>
      </c>
      <c r="G4" s="211"/>
      <c r="H4" s="211"/>
      <c r="I4" s="211" t="s">
        <v>76</v>
      </c>
      <c r="J4" s="211"/>
      <c r="K4" s="211"/>
      <c r="L4" s="214" t="s">
        <v>169</v>
      </c>
      <c r="M4" s="214"/>
      <c r="N4" s="214"/>
      <c r="O4" s="211" t="s">
        <v>170</v>
      </c>
      <c r="P4" s="211"/>
      <c r="Q4" s="211"/>
    </row>
    <row r="5" spans="1:17" x14ac:dyDescent="0.2">
      <c r="A5" s="87"/>
      <c r="B5" s="213"/>
      <c r="C5" s="137" t="s">
        <v>67</v>
      </c>
      <c r="D5" s="138" t="s">
        <v>241</v>
      </c>
      <c r="E5" s="137" t="s">
        <v>66</v>
      </c>
      <c r="F5" s="137" t="s">
        <v>67</v>
      </c>
      <c r="G5" s="138" t="s">
        <v>241</v>
      </c>
      <c r="H5" s="137" t="s">
        <v>66</v>
      </c>
      <c r="I5" s="137" t="s">
        <v>67</v>
      </c>
      <c r="J5" s="138" t="s">
        <v>241</v>
      </c>
      <c r="K5" s="137" t="s">
        <v>66</v>
      </c>
      <c r="L5" s="139" t="s">
        <v>67</v>
      </c>
      <c r="M5" s="138" t="s">
        <v>241</v>
      </c>
      <c r="N5" s="139" t="s">
        <v>66</v>
      </c>
      <c r="O5" s="137" t="s">
        <v>67</v>
      </c>
      <c r="P5" s="138" t="s">
        <v>241</v>
      </c>
      <c r="Q5" s="137" t="s">
        <v>66</v>
      </c>
    </row>
    <row r="6" spans="1:17" x14ac:dyDescent="0.2">
      <c r="A6" s="87"/>
      <c r="B6" s="140" t="s">
        <v>171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87"/>
      <c r="B7" s="89" t="s">
        <v>68</v>
      </c>
      <c r="C7" s="142">
        <v>0</v>
      </c>
      <c r="D7" s="142">
        <v>0</v>
      </c>
      <c r="E7" s="143">
        <v>0</v>
      </c>
      <c r="F7" s="142">
        <v>0</v>
      </c>
      <c r="G7" s="142">
        <v>0</v>
      </c>
      <c r="H7" s="143">
        <v>0</v>
      </c>
      <c r="I7" s="142">
        <v>0</v>
      </c>
      <c r="J7" s="142">
        <v>0</v>
      </c>
      <c r="K7" s="143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</row>
    <row r="8" spans="1:17" x14ac:dyDescent="0.2">
      <c r="A8" s="87"/>
      <c r="B8" s="90" t="s">
        <v>69</v>
      </c>
      <c r="C8" s="144">
        <v>46222778.269999996</v>
      </c>
      <c r="D8" s="144">
        <v>501628043.00382197</v>
      </c>
      <c r="E8" s="143">
        <v>547850821.27382195</v>
      </c>
      <c r="F8" s="144">
        <v>20601.259999999998</v>
      </c>
      <c r="G8" s="144">
        <v>6028450.5600000005</v>
      </c>
      <c r="H8" s="143">
        <v>6049051.8200000003</v>
      </c>
      <c r="I8" s="144">
        <v>1178090438.4431</v>
      </c>
      <c r="J8" s="144">
        <v>586409120.56244302</v>
      </c>
      <c r="K8" s="143">
        <v>1764499559.005543</v>
      </c>
      <c r="L8" s="144">
        <v>4354092.95</v>
      </c>
      <c r="M8" s="144">
        <v>0</v>
      </c>
      <c r="N8" s="143">
        <v>4354092.95</v>
      </c>
      <c r="O8" s="143">
        <v>1228687910.9231</v>
      </c>
      <c r="P8" s="143">
        <v>1094065614.126266</v>
      </c>
      <c r="Q8" s="143">
        <v>2322753525.049366</v>
      </c>
    </row>
    <row r="9" spans="1:17" x14ac:dyDescent="0.2">
      <c r="A9" s="87"/>
      <c r="B9" s="91" t="s">
        <v>172</v>
      </c>
      <c r="C9" s="142">
        <v>14701759.010000002</v>
      </c>
      <c r="D9" s="142">
        <v>180896573.85424697</v>
      </c>
      <c r="E9" s="143">
        <v>195598332.86424696</v>
      </c>
      <c r="F9" s="142">
        <v>20601.259999999998</v>
      </c>
      <c r="G9" s="142">
        <v>1334.6500000000015</v>
      </c>
      <c r="H9" s="143">
        <v>21935.91</v>
      </c>
      <c r="I9" s="142">
        <v>438259862.15499997</v>
      </c>
      <c r="J9" s="142">
        <v>64551553.355705023</v>
      </c>
      <c r="K9" s="143">
        <v>502811415.51070499</v>
      </c>
      <c r="L9" s="142">
        <v>4354092.95</v>
      </c>
      <c r="M9" s="142">
        <v>0</v>
      </c>
      <c r="N9" s="143">
        <v>4354092.95</v>
      </c>
      <c r="O9" s="143">
        <v>457336315.375</v>
      </c>
      <c r="P9" s="143">
        <v>245449461.85995281</v>
      </c>
      <c r="Q9" s="143">
        <v>702785777.23495281</v>
      </c>
    </row>
    <row r="10" spans="1:17" x14ac:dyDescent="0.2">
      <c r="A10" s="87"/>
      <c r="B10" s="92" t="s">
        <v>173</v>
      </c>
      <c r="C10" s="142">
        <v>31521019.260000002</v>
      </c>
      <c r="D10" s="142">
        <v>320731469.149575</v>
      </c>
      <c r="E10" s="143">
        <v>352252488.40957499</v>
      </c>
      <c r="F10" s="142">
        <v>0</v>
      </c>
      <c r="G10" s="142">
        <v>6027115.9100000001</v>
      </c>
      <c r="H10" s="143">
        <v>6027115.9100000001</v>
      </c>
      <c r="I10" s="142">
        <v>739830576.2881</v>
      </c>
      <c r="J10" s="142">
        <v>521857567.20673776</v>
      </c>
      <c r="K10" s="143">
        <v>1261688143.4948378</v>
      </c>
      <c r="L10" s="142">
        <v>0</v>
      </c>
      <c r="M10" s="142">
        <v>0</v>
      </c>
      <c r="N10" s="143">
        <v>0</v>
      </c>
      <c r="O10" s="143">
        <v>771351595.54809999</v>
      </c>
      <c r="P10" s="143">
        <v>848616152.26631308</v>
      </c>
      <c r="Q10" s="143">
        <v>1619967747.8144131</v>
      </c>
    </row>
    <row r="11" spans="1:17" x14ac:dyDescent="0.2">
      <c r="A11" s="87"/>
      <c r="B11" s="90" t="s">
        <v>174</v>
      </c>
      <c r="C11" s="144">
        <v>522149853.72460002</v>
      </c>
      <c r="D11" s="144">
        <v>476187610.59473175</v>
      </c>
      <c r="E11" s="143">
        <v>998337464.31933177</v>
      </c>
      <c r="F11" s="144">
        <v>261087997.31</v>
      </c>
      <c r="G11" s="144">
        <v>143044626.69440293</v>
      </c>
      <c r="H11" s="143">
        <v>404132624.00440294</v>
      </c>
      <c r="I11" s="144">
        <v>150024195.12889996</v>
      </c>
      <c r="J11" s="144">
        <v>57569451.916089535</v>
      </c>
      <c r="K11" s="143">
        <v>207593647.0449895</v>
      </c>
      <c r="L11" s="144">
        <v>5066979982.5334244</v>
      </c>
      <c r="M11" s="144">
        <v>160770860.55077553</v>
      </c>
      <c r="N11" s="143">
        <v>5227750843.0841999</v>
      </c>
      <c r="O11" s="143">
        <v>6000242028.6969242</v>
      </c>
      <c r="P11" s="143">
        <v>837572549.75600052</v>
      </c>
      <c r="Q11" s="143">
        <v>6837814578.4529247</v>
      </c>
    </row>
    <row r="12" spans="1:17" ht="25.5" x14ac:dyDescent="0.2">
      <c r="A12" s="87"/>
      <c r="B12" s="93" t="s">
        <v>175</v>
      </c>
      <c r="C12" s="142">
        <v>514527466.63810003</v>
      </c>
      <c r="D12" s="142">
        <v>428642729.03407979</v>
      </c>
      <c r="E12" s="143">
        <v>943170195.67217982</v>
      </c>
      <c r="F12" s="142">
        <v>103445563.56</v>
      </c>
      <c r="G12" s="142">
        <v>126865015.75580898</v>
      </c>
      <c r="H12" s="143">
        <v>230310579.31580898</v>
      </c>
      <c r="I12" s="142">
        <v>150024195.12889999</v>
      </c>
      <c r="J12" s="142">
        <v>57569451.916089505</v>
      </c>
      <c r="K12" s="143">
        <v>207593647.0449895</v>
      </c>
      <c r="L12" s="142">
        <v>5066979982.5334244</v>
      </c>
      <c r="M12" s="142">
        <v>120206485.66857529</v>
      </c>
      <c r="N12" s="143">
        <v>5187186468.2019997</v>
      </c>
      <c r="O12" s="143">
        <v>5834977207.860424</v>
      </c>
      <c r="P12" s="143">
        <v>733283682.37454796</v>
      </c>
      <c r="Q12" s="143">
        <v>6568260890.234972</v>
      </c>
    </row>
    <row r="13" spans="1:17" ht="25.5" x14ac:dyDescent="0.2">
      <c r="A13" s="87"/>
      <c r="B13" s="93" t="s">
        <v>176</v>
      </c>
      <c r="C13" s="142">
        <v>7622387.0865000011</v>
      </c>
      <c r="D13" s="142">
        <v>47544881.560652703</v>
      </c>
      <c r="E13" s="143">
        <v>55167268.647152707</v>
      </c>
      <c r="F13" s="142">
        <v>157642433.75</v>
      </c>
      <c r="G13" s="142">
        <v>16179610.938594013</v>
      </c>
      <c r="H13" s="143">
        <v>173822044.68859401</v>
      </c>
      <c r="I13" s="142">
        <v>0</v>
      </c>
      <c r="J13" s="142">
        <v>0</v>
      </c>
      <c r="K13" s="143">
        <v>0</v>
      </c>
      <c r="L13" s="142">
        <v>0</v>
      </c>
      <c r="M13" s="142">
        <v>40564374.882203102</v>
      </c>
      <c r="N13" s="143">
        <v>40564374.882203102</v>
      </c>
      <c r="O13" s="143">
        <v>165264820.83650002</v>
      </c>
      <c r="P13" s="143">
        <v>104288867.38144997</v>
      </c>
      <c r="Q13" s="143">
        <v>269553688.21794999</v>
      </c>
    </row>
    <row r="14" spans="1:17" x14ac:dyDescent="0.2">
      <c r="A14" s="87"/>
      <c r="B14" s="94" t="s">
        <v>177</v>
      </c>
      <c r="C14" s="144">
        <v>568372631.99459994</v>
      </c>
      <c r="D14" s="144">
        <v>977815653.59855473</v>
      </c>
      <c r="E14" s="143">
        <v>1546188285.5931547</v>
      </c>
      <c r="F14" s="144">
        <v>261108598.57000002</v>
      </c>
      <c r="G14" s="144">
        <v>149073077.25440297</v>
      </c>
      <c r="H14" s="143">
        <v>410181675.82440299</v>
      </c>
      <c r="I14" s="144">
        <v>1328114633.572</v>
      </c>
      <c r="J14" s="144">
        <v>643978572.47853732</v>
      </c>
      <c r="K14" s="143">
        <v>1972093206.0505373</v>
      </c>
      <c r="L14" s="144">
        <v>5071334075.4834232</v>
      </c>
      <c r="M14" s="144">
        <v>160770860.55077648</v>
      </c>
      <c r="N14" s="143">
        <v>5232104936.0341997</v>
      </c>
      <c r="O14" s="143">
        <v>7228929939.6200237</v>
      </c>
      <c r="P14" s="143">
        <v>1931638163.8822689</v>
      </c>
      <c r="Q14" s="143">
        <v>9160568103.5022926</v>
      </c>
    </row>
    <row r="15" spans="1:17" x14ac:dyDescent="0.2">
      <c r="A15" s="87"/>
      <c r="B15" s="140" t="s">
        <v>178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87"/>
      <c r="B16" s="89" t="s">
        <v>70</v>
      </c>
      <c r="C16" s="144">
        <v>6414769316.8045902</v>
      </c>
      <c r="D16" s="144">
        <v>5084172644.754076</v>
      </c>
      <c r="E16" s="143">
        <v>11498941961.558666</v>
      </c>
      <c r="F16" s="144">
        <v>3816567180.9300003</v>
      </c>
      <c r="G16" s="144">
        <v>2272678295.5076256</v>
      </c>
      <c r="H16" s="143">
        <v>6089245476.4376259</v>
      </c>
      <c r="I16" s="144">
        <v>4516724464.1450996</v>
      </c>
      <c r="J16" s="144">
        <v>1256482557.8465977</v>
      </c>
      <c r="K16" s="143">
        <v>5773207021.9916973</v>
      </c>
      <c r="L16" s="144">
        <v>2707312110.0057001</v>
      </c>
      <c r="M16" s="144">
        <v>551734235.79513741</v>
      </c>
      <c r="N16" s="143">
        <v>3259046345.8008375</v>
      </c>
      <c r="O16" s="143">
        <v>17455373071.885387</v>
      </c>
      <c r="P16" s="143">
        <v>9165067733.9034348</v>
      </c>
      <c r="Q16" s="143">
        <v>26620440805.788822</v>
      </c>
    </row>
    <row r="17" spans="1:17" x14ac:dyDescent="0.2">
      <c r="A17" s="87"/>
      <c r="B17" s="95" t="s">
        <v>71</v>
      </c>
      <c r="C17" s="147">
        <v>6297315436.4045897</v>
      </c>
      <c r="D17" s="147">
        <v>4007557229.6774092</v>
      </c>
      <c r="E17" s="143">
        <v>10304872666.081999</v>
      </c>
      <c r="F17" s="147">
        <v>3813206143.21</v>
      </c>
      <c r="G17" s="147">
        <v>2163832483.3678427</v>
      </c>
      <c r="H17" s="143">
        <v>5977038626.5778427</v>
      </c>
      <c r="I17" s="147">
        <v>4516688714.1450996</v>
      </c>
      <c r="J17" s="147">
        <v>1196130022.4084587</v>
      </c>
      <c r="K17" s="143">
        <v>5712818736.5535583</v>
      </c>
      <c r="L17" s="147">
        <v>2704940845.9757004</v>
      </c>
      <c r="M17" s="147">
        <v>419017458.5111928</v>
      </c>
      <c r="N17" s="143">
        <v>3123958304.4868932</v>
      </c>
      <c r="O17" s="143">
        <v>17332151139.73539</v>
      </c>
      <c r="P17" s="143">
        <v>7786537193.9648972</v>
      </c>
      <c r="Q17" s="143">
        <v>25118688333.700287</v>
      </c>
    </row>
    <row r="18" spans="1:17" x14ac:dyDescent="0.2">
      <c r="A18" s="87"/>
      <c r="B18" s="95" t="s">
        <v>72</v>
      </c>
      <c r="C18" s="147">
        <v>117453880.40000001</v>
      </c>
      <c r="D18" s="147">
        <v>1076615415.0766587</v>
      </c>
      <c r="E18" s="143">
        <v>1194069295.4766588</v>
      </c>
      <c r="F18" s="147">
        <v>3361037.7199999997</v>
      </c>
      <c r="G18" s="147">
        <v>108845812.139781</v>
      </c>
      <c r="H18" s="143">
        <v>112206849.859781</v>
      </c>
      <c r="I18" s="147">
        <v>35750</v>
      </c>
      <c r="J18" s="147">
        <v>60352535.438138992</v>
      </c>
      <c r="K18" s="143">
        <v>60388285.438138992</v>
      </c>
      <c r="L18" s="147">
        <v>2371264.0299999998</v>
      </c>
      <c r="M18" s="147">
        <v>132716777.2839441</v>
      </c>
      <c r="N18" s="143">
        <v>135088041.3139441</v>
      </c>
      <c r="O18" s="143">
        <v>123221932.15000001</v>
      </c>
      <c r="P18" s="143">
        <v>1378530539.9385226</v>
      </c>
      <c r="Q18" s="143">
        <v>1501752472.0885227</v>
      </c>
    </row>
    <row r="19" spans="1:17" x14ac:dyDescent="0.2">
      <c r="A19" s="87"/>
      <c r="B19" s="89" t="s">
        <v>73</v>
      </c>
      <c r="C19" s="144">
        <v>3964192020.9797239</v>
      </c>
      <c r="D19" s="144">
        <v>7330689448.2488909</v>
      </c>
      <c r="E19" s="143">
        <v>11294881469.228615</v>
      </c>
      <c r="F19" s="144">
        <v>1446564141.0988595</v>
      </c>
      <c r="G19" s="144">
        <v>3969185604.3454094</v>
      </c>
      <c r="H19" s="143">
        <v>5415749745.4442692</v>
      </c>
      <c r="I19" s="144">
        <v>7476486664.9445419</v>
      </c>
      <c r="J19" s="144">
        <v>8294274452.3512039</v>
      </c>
      <c r="K19" s="143">
        <v>15770761117.295746</v>
      </c>
      <c r="L19" s="144">
        <v>2538584364.8193002</v>
      </c>
      <c r="M19" s="144">
        <v>2669581869.4893994</v>
      </c>
      <c r="N19" s="143">
        <v>5208166234.3086996</v>
      </c>
      <c r="O19" s="143">
        <v>15425827191.842421</v>
      </c>
      <c r="P19" s="143">
        <v>22263731374.434929</v>
      </c>
      <c r="Q19" s="143">
        <v>37689558566.277351</v>
      </c>
    </row>
    <row r="20" spans="1:17" x14ac:dyDescent="0.2">
      <c r="A20" s="87"/>
      <c r="B20" s="95" t="s">
        <v>74</v>
      </c>
      <c r="C20" s="147">
        <v>3492941060.3197231</v>
      </c>
      <c r="D20" s="147">
        <v>3472422873.8320332</v>
      </c>
      <c r="E20" s="143">
        <v>6965363934.1517563</v>
      </c>
      <c r="F20" s="147">
        <v>1231119802.4688601</v>
      </c>
      <c r="G20" s="147">
        <v>2622386248.4156632</v>
      </c>
      <c r="H20" s="143">
        <v>3853506050.8845234</v>
      </c>
      <c r="I20" s="147">
        <v>6036082199.4945421</v>
      </c>
      <c r="J20" s="147">
        <v>6147932655.4280367</v>
      </c>
      <c r="K20" s="143">
        <v>12184014854.922579</v>
      </c>
      <c r="L20" s="147">
        <v>1817099133.7552001</v>
      </c>
      <c r="M20" s="147">
        <v>1867551170.4026482</v>
      </c>
      <c r="N20" s="143">
        <v>3684650304.1578484</v>
      </c>
      <c r="O20" s="143">
        <v>12577242196.038319</v>
      </c>
      <c r="P20" s="143">
        <v>14110292948.078396</v>
      </c>
      <c r="Q20" s="143">
        <v>26687535144.116714</v>
      </c>
    </row>
    <row r="21" spans="1:17" x14ac:dyDescent="0.2">
      <c r="A21" s="87"/>
      <c r="B21" s="95" t="s">
        <v>75</v>
      </c>
      <c r="C21" s="147">
        <v>471250960.66000116</v>
      </c>
      <c r="D21" s="147">
        <v>3858266574.4168591</v>
      </c>
      <c r="E21" s="143">
        <v>4329517535.0768604</v>
      </c>
      <c r="F21" s="147">
        <v>215444338.62999982</v>
      </c>
      <c r="G21" s="147">
        <v>1346799355.929744</v>
      </c>
      <c r="H21" s="143">
        <v>1562243694.5597439</v>
      </c>
      <c r="I21" s="147">
        <v>1440404465.450001</v>
      </c>
      <c r="J21" s="147">
        <v>2146341796.9231555</v>
      </c>
      <c r="K21" s="143">
        <v>3586746262.3731565</v>
      </c>
      <c r="L21" s="147">
        <v>721485231.06410003</v>
      </c>
      <c r="M21" s="147">
        <v>802030699.08675504</v>
      </c>
      <c r="N21" s="143">
        <v>1523515930.1508551</v>
      </c>
      <c r="O21" s="143">
        <v>2848584995.8041019</v>
      </c>
      <c r="P21" s="143">
        <v>8153438426.3565159</v>
      </c>
      <c r="Q21" s="143">
        <v>11002023422.160618</v>
      </c>
    </row>
    <row r="22" spans="1:17" ht="25.5" x14ac:dyDescent="0.2">
      <c r="A22" s="87"/>
      <c r="B22" s="96" t="s">
        <v>179</v>
      </c>
      <c r="C22" s="148">
        <v>10378961337.784311</v>
      </c>
      <c r="D22" s="148">
        <v>12414862093.002977</v>
      </c>
      <c r="E22" s="143">
        <v>22793823430.787289</v>
      </c>
      <c r="F22" s="148">
        <v>5263131322.0288553</v>
      </c>
      <c r="G22" s="148">
        <v>6241863899.8530378</v>
      </c>
      <c r="H22" s="143">
        <v>11504995221.881893</v>
      </c>
      <c r="I22" s="148">
        <v>11993211129.089642</v>
      </c>
      <c r="J22" s="148">
        <v>9550757010.1977882</v>
      </c>
      <c r="K22" s="143">
        <v>21543968139.28743</v>
      </c>
      <c r="L22" s="148">
        <v>5245896474.8250008</v>
      </c>
      <c r="M22" s="148">
        <v>3221316105.2845421</v>
      </c>
      <c r="N22" s="143">
        <v>8467212580.1095428</v>
      </c>
      <c r="O22" s="143">
        <v>32881200263.727802</v>
      </c>
      <c r="P22" s="143">
        <v>31428799108.338329</v>
      </c>
      <c r="Q22" s="143">
        <v>64309999372.066132</v>
      </c>
    </row>
    <row r="23" spans="1:17" x14ac:dyDescent="0.2">
      <c r="A23" s="87"/>
      <c r="B23" s="97" t="s">
        <v>43</v>
      </c>
      <c r="C23" s="144">
        <v>10947333969.778913</v>
      </c>
      <c r="D23" s="144">
        <v>13392677746.60153</v>
      </c>
      <c r="E23" s="143">
        <v>24340011716.380444</v>
      </c>
      <c r="F23" s="144">
        <v>5524239920.598856</v>
      </c>
      <c r="G23" s="144">
        <v>6390936977.1074467</v>
      </c>
      <c r="H23" s="143">
        <v>11915176897.706303</v>
      </c>
      <c r="I23" s="144">
        <v>13321325762.661642</v>
      </c>
      <c r="J23" s="144">
        <v>10194735582.676325</v>
      </c>
      <c r="K23" s="143">
        <v>23516061345.337967</v>
      </c>
      <c r="L23" s="144">
        <v>10317230550.308424</v>
      </c>
      <c r="M23" s="144">
        <v>3382086965.8353271</v>
      </c>
      <c r="N23" s="143">
        <v>13699317516.143751</v>
      </c>
      <c r="O23" s="143">
        <v>40110130203.347824</v>
      </c>
      <c r="P23" s="143">
        <v>33360437272.220581</v>
      </c>
      <c r="Q23" s="143">
        <v>73470567475.568405</v>
      </c>
    </row>
    <row r="24" spans="1:17" x14ac:dyDescent="0.2">
      <c r="Q24" s="167">
        <f>Q23-BS!H31</f>
        <v>-0.733367919921875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8" t="s">
        <v>24</v>
      </c>
    </row>
    <row r="2" spans="1:17" x14ac:dyDescent="0.2">
      <c r="A2" s="53"/>
      <c r="B2" s="64">
        <f>BS!B3</f>
        <v>46173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15"/>
      <c r="B4" s="212"/>
      <c r="C4" s="211" t="s">
        <v>242</v>
      </c>
      <c r="D4" s="211"/>
      <c r="E4" s="211"/>
      <c r="F4" s="211" t="s">
        <v>243</v>
      </c>
      <c r="G4" s="211"/>
      <c r="H4" s="211"/>
      <c r="I4" s="211" t="s">
        <v>244</v>
      </c>
      <c r="J4" s="211"/>
      <c r="K4" s="211"/>
      <c r="L4" s="214" t="s">
        <v>245</v>
      </c>
      <c r="M4" s="214"/>
      <c r="N4" s="214"/>
      <c r="O4" s="211" t="s">
        <v>246</v>
      </c>
      <c r="P4" s="211"/>
      <c r="Q4" s="211"/>
    </row>
    <row r="5" spans="1:17" x14ac:dyDescent="0.2">
      <c r="A5" s="216"/>
      <c r="B5" s="213"/>
      <c r="C5" s="137" t="s">
        <v>22</v>
      </c>
      <c r="D5" s="138" t="s">
        <v>23</v>
      </c>
      <c r="E5" s="137" t="s">
        <v>13</v>
      </c>
      <c r="F5" s="137" t="s">
        <v>22</v>
      </c>
      <c r="G5" s="138" t="s">
        <v>23</v>
      </c>
      <c r="H5" s="137" t="s">
        <v>13</v>
      </c>
      <c r="I5" s="137" t="s">
        <v>22</v>
      </c>
      <c r="J5" s="138" t="s">
        <v>23</v>
      </c>
      <c r="K5" s="137" t="s">
        <v>13</v>
      </c>
      <c r="L5" s="137" t="s">
        <v>22</v>
      </c>
      <c r="M5" s="138" t="s">
        <v>23</v>
      </c>
      <c r="N5" s="137" t="s">
        <v>13</v>
      </c>
      <c r="O5" s="137" t="s">
        <v>22</v>
      </c>
      <c r="P5" s="138" t="s">
        <v>23</v>
      </c>
      <c r="Q5" s="137" t="s">
        <v>13</v>
      </c>
    </row>
    <row r="6" spans="1:17" x14ac:dyDescent="0.2">
      <c r="A6" s="149"/>
      <c r="B6" s="140" t="s">
        <v>247</v>
      </c>
      <c r="C6" s="141"/>
      <c r="D6" s="141"/>
      <c r="E6" s="140"/>
      <c r="F6" s="141"/>
      <c r="G6" s="141"/>
      <c r="H6" s="141"/>
      <c r="I6" s="141"/>
      <c r="J6" s="141"/>
      <c r="K6" s="141"/>
      <c r="L6" s="140"/>
      <c r="M6" s="141"/>
      <c r="N6" s="141"/>
      <c r="O6" s="141"/>
      <c r="P6" s="141"/>
      <c r="Q6" s="141"/>
    </row>
    <row r="7" spans="1:17" x14ac:dyDescent="0.2">
      <c r="A7" s="149"/>
      <c r="B7" s="89" t="s">
        <v>248</v>
      </c>
      <c r="C7" s="142">
        <f>'RC-D'!C7</f>
        <v>0</v>
      </c>
      <c r="D7" s="142">
        <f>'RC-D'!D7</f>
        <v>0</v>
      </c>
      <c r="E7" s="143">
        <f>'RC-D'!E7</f>
        <v>0</v>
      </c>
      <c r="F7" s="142">
        <f>'RC-D'!F7</f>
        <v>0</v>
      </c>
      <c r="G7" s="142">
        <f>'RC-D'!G7</f>
        <v>0</v>
      </c>
      <c r="H7" s="143">
        <f>'RC-D'!H7</f>
        <v>0</v>
      </c>
      <c r="I7" s="142">
        <f>'RC-D'!I7</f>
        <v>0</v>
      </c>
      <c r="J7" s="142">
        <f>'RC-D'!J7</f>
        <v>0</v>
      </c>
      <c r="K7" s="143">
        <f>'RC-D'!K7</f>
        <v>0</v>
      </c>
      <c r="L7" s="142">
        <f>'RC-D'!L7</f>
        <v>0</v>
      </c>
      <c r="M7" s="142">
        <f>'RC-D'!M7</f>
        <v>0</v>
      </c>
      <c r="N7" s="143">
        <f>'RC-D'!N7</f>
        <v>0</v>
      </c>
      <c r="O7" s="143">
        <f>'RC-D'!O7</f>
        <v>0</v>
      </c>
      <c r="P7" s="143">
        <f>'RC-D'!P7</f>
        <v>0</v>
      </c>
      <c r="Q7" s="143">
        <f>'RC-D'!Q7</f>
        <v>0</v>
      </c>
    </row>
    <row r="8" spans="1:17" x14ac:dyDescent="0.2">
      <c r="A8" s="149"/>
      <c r="B8" s="90" t="s">
        <v>249</v>
      </c>
      <c r="C8" s="144">
        <f>'RC-D'!C8</f>
        <v>46222778.269999996</v>
      </c>
      <c r="D8" s="144">
        <f>'RC-D'!D8</f>
        <v>501628043.00382197</v>
      </c>
      <c r="E8" s="143">
        <f>'RC-D'!E8</f>
        <v>547850821.27382195</v>
      </c>
      <c r="F8" s="144">
        <f>'RC-D'!F8</f>
        <v>20601.259999999998</v>
      </c>
      <c r="G8" s="144">
        <f>'RC-D'!G8</f>
        <v>6028450.5600000005</v>
      </c>
      <c r="H8" s="143">
        <f>'RC-D'!H8</f>
        <v>6049051.8200000003</v>
      </c>
      <c r="I8" s="144">
        <f>'RC-D'!I8</f>
        <v>1178090438.4431</v>
      </c>
      <c r="J8" s="144">
        <f>'RC-D'!J8</f>
        <v>586409120.56244302</v>
      </c>
      <c r="K8" s="143">
        <f>'RC-D'!K8</f>
        <v>1764499559.005543</v>
      </c>
      <c r="L8" s="144">
        <f>'RC-D'!L8</f>
        <v>4354092.95</v>
      </c>
      <c r="M8" s="144">
        <f>'RC-D'!M8</f>
        <v>0</v>
      </c>
      <c r="N8" s="143">
        <f>'RC-D'!N8</f>
        <v>4354092.95</v>
      </c>
      <c r="O8" s="143">
        <f>'RC-D'!O8</f>
        <v>1228687910.9231</v>
      </c>
      <c r="P8" s="143">
        <f>'RC-D'!P8</f>
        <v>1094065614.126266</v>
      </c>
      <c r="Q8" s="143">
        <f>'RC-D'!Q8</f>
        <v>2322753525.049366</v>
      </c>
    </row>
    <row r="9" spans="1:17" x14ac:dyDescent="0.2">
      <c r="A9" s="149"/>
      <c r="B9" s="91" t="s">
        <v>250</v>
      </c>
      <c r="C9" s="142">
        <f>'RC-D'!C9</f>
        <v>14701759.010000002</v>
      </c>
      <c r="D9" s="142">
        <f>'RC-D'!D9</f>
        <v>180896573.85424697</v>
      </c>
      <c r="E9" s="143">
        <f>'RC-D'!E9</f>
        <v>195598332.86424696</v>
      </c>
      <c r="F9" s="142">
        <f>'RC-D'!F9</f>
        <v>20601.259999999998</v>
      </c>
      <c r="G9" s="142">
        <f>'RC-D'!G9</f>
        <v>1334.6500000000015</v>
      </c>
      <c r="H9" s="143">
        <f>'RC-D'!H9</f>
        <v>21935.91</v>
      </c>
      <c r="I9" s="142">
        <f>'RC-D'!I9</f>
        <v>438259862.15499997</v>
      </c>
      <c r="J9" s="142">
        <f>'RC-D'!J9</f>
        <v>64551553.355705023</v>
      </c>
      <c r="K9" s="143">
        <f>'RC-D'!K9</f>
        <v>502811415.51070499</v>
      </c>
      <c r="L9" s="142">
        <f>'RC-D'!L9</f>
        <v>4354092.95</v>
      </c>
      <c r="M9" s="142">
        <f>'RC-D'!M9</f>
        <v>0</v>
      </c>
      <c r="N9" s="143">
        <f>'RC-D'!N9</f>
        <v>4354092.95</v>
      </c>
      <c r="O9" s="143">
        <f>'RC-D'!O9</f>
        <v>457336315.375</v>
      </c>
      <c r="P9" s="143">
        <f>'RC-D'!P9</f>
        <v>245449461.85995281</v>
      </c>
      <c r="Q9" s="143">
        <f>'RC-D'!Q9</f>
        <v>702785777.23495281</v>
      </c>
    </row>
    <row r="10" spans="1:17" x14ac:dyDescent="0.2">
      <c r="A10" s="149"/>
      <c r="B10" s="92" t="s">
        <v>251</v>
      </c>
      <c r="C10" s="142">
        <f>'RC-D'!C10</f>
        <v>31521019.260000002</v>
      </c>
      <c r="D10" s="142">
        <f>'RC-D'!D10</f>
        <v>320731469.149575</v>
      </c>
      <c r="E10" s="143">
        <f>'RC-D'!E10</f>
        <v>352252488.40957499</v>
      </c>
      <c r="F10" s="142">
        <f>'RC-D'!F10</f>
        <v>0</v>
      </c>
      <c r="G10" s="142">
        <f>'RC-D'!G10</f>
        <v>6027115.9100000001</v>
      </c>
      <c r="H10" s="143">
        <f>'RC-D'!H10</f>
        <v>6027115.9100000001</v>
      </c>
      <c r="I10" s="142">
        <f>'RC-D'!I10</f>
        <v>739830576.2881</v>
      </c>
      <c r="J10" s="142">
        <f>'RC-D'!J10</f>
        <v>521857567.20673776</v>
      </c>
      <c r="K10" s="143">
        <f>'RC-D'!K10</f>
        <v>1261688143.4948378</v>
      </c>
      <c r="L10" s="142">
        <f>'RC-D'!L10</f>
        <v>0</v>
      </c>
      <c r="M10" s="142">
        <f>'RC-D'!M10</f>
        <v>0</v>
      </c>
      <c r="N10" s="143">
        <f>'RC-D'!N10</f>
        <v>0</v>
      </c>
      <c r="O10" s="143">
        <f>'RC-D'!O10</f>
        <v>771351595.54809999</v>
      </c>
      <c r="P10" s="143">
        <f>'RC-D'!P10</f>
        <v>848616152.26631308</v>
      </c>
      <c r="Q10" s="143">
        <f>'RC-D'!Q10</f>
        <v>1619967747.8144131</v>
      </c>
    </row>
    <row r="11" spans="1:17" x14ac:dyDescent="0.2">
      <c r="A11" s="149"/>
      <c r="B11" s="90" t="s">
        <v>252</v>
      </c>
      <c r="C11" s="144">
        <f>'RC-D'!C11</f>
        <v>522149853.72460002</v>
      </c>
      <c r="D11" s="144">
        <f>'RC-D'!D11</f>
        <v>476187610.59473175</v>
      </c>
      <c r="E11" s="143">
        <f>'RC-D'!E11</f>
        <v>998337464.31933177</v>
      </c>
      <c r="F11" s="144">
        <f>'RC-D'!F11</f>
        <v>261087997.31</v>
      </c>
      <c r="G11" s="144">
        <f>'RC-D'!G11</f>
        <v>143044626.69440293</v>
      </c>
      <c r="H11" s="143">
        <f>'RC-D'!H11</f>
        <v>404132624.00440294</v>
      </c>
      <c r="I11" s="144">
        <f>'RC-D'!I11</f>
        <v>150024195.12889996</v>
      </c>
      <c r="J11" s="144">
        <f>'RC-D'!J11</f>
        <v>57569451.916089535</v>
      </c>
      <c r="K11" s="143">
        <f>'RC-D'!K11</f>
        <v>207593647.0449895</v>
      </c>
      <c r="L11" s="144">
        <f>'RC-D'!L11</f>
        <v>5066979982.5334244</v>
      </c>
      <c r="M11" s="144">
        <f>'RC-D'!M11</f>
        <v>160770860.55077553</v>
      </c>
      <c r="N11" s="143">
        <f>'RC-D'!N11</f>
        <v>5227750843.0841999</v>
      </c>
      <c r="O11" s="143">
        <f>'RC-D'!O11</f>
        <v>6000242028.6969242</v>
      </c>
      <c r="P11" s="143">
        <f>'RC-D'!P11</f>
        <v>837572549.75600052</v>
      </c>
      <c r="Q11" s="143">
        <f>'RC-D'!Q11</f>
        <v>6837814578.4529247</v>
      </c>
    </row>
    <row r="12" spans="1:17" x14ac:dyDescent="0.2">
      <c r="A12" s="149"/>
      <c r="B12" s="93" t="s">
        <v>253</v>
      </c>
      <c r="C12" s="142">
        <f>'RC-D'!C12</f>
        <v>514527466.63810003</v>
      </c>
      <c r="D12" s="142">
        <f>'RC-D'!D12</f>
        <v>428642729.03407979</v>
      </c>
      <c r="E12" s="143">
        <f>'RC-D'!E12</f>
        <v>943170195.67217982</v>
      </c>
      <c r="F12" s="142">
        <f>'RC-D'!F12</f>
        <v>103445563.56</v>
      </c>
      <c r="G12" s="142">
        <f>'RC-D'!G12</f>
        <v>126865015.75580898</v>
      </c>
      <c r="H12" s="143">
        <f>'RC-D'!H12</f>
        <v>230310579.31580898</v>
      </c>
      <c r="I12" s="142">
        <f>'RC-D'!I12</f>
        <v>150024195.12889999</v>
      </c>
      <c r="J12" s="142">
        <f>'RC-D'!J12</f>
        <v>57569451.916089505</v>
      </c>
      <c r="K12" s="143">
        <f>'RC-D'!K12</f>
        <v>207593647.0449895</v>
      </c>
      <c r="L12" s="142">
        <f>'RC-D'!L12</f>
        <v>5066979982.5334244</v>
      </c>
      <c r="M12" s="142">
        <f>'RC-D'!M12</f>
        <v>120206485.66857529</v>
      </c>
      <c r="N12" s="143">
        <f>'RC-D'!N12</f>
        <v>5187186468.2019997</v>
      </c>
      <c r="O12" s="143">
        <f>'RC-D'!O12</f>
        <v>5834977207.860424</v>
      </c>
      <c r="P12" s="143">
        <f>'RC-D'!P12</f>
        <v>733283682.37454796</v>
      </c>
      <c r="Q12" s="143">
        <f>'RC-D'!Q12</f>
        <v>6568260890.234972</v>
      </c>
    </row>
    <row r="13" spans="1:17" x14ac:dyDescent="0.2">
      <c r="A13" s="149"/>
      <c r="B13" s="93" t="s">
        <v>254</v>
      </c>
      <c r="C13" s="142">
        <f>'RC-D'!C13</f>
        <v>7622387.0865000011</v>
      </c>
      <c r="D13" s="142">
        <f>'RC-D'!D13</f>
        <v>47544881.560652703</v>
      </c>
      <c r="E13" s="143">
        <f>'RC-D'!E13</f>
        <v>55167268.647152707</v>
      </c>
      <c r="F13" s="142">
        <f>'RC-D'!F13</f>
        <v>157642433.75</v>
      </c>
      <c r="G13" s="142">
        <f>'RC-D'!G13</f>
        <v>16179610.938594013</v>
      </c>
      <c r="H13" s="143">
        <f>'RC-D'!H13</f>
        <v>173822044.68859401</v>
      </c>
      <c r="I13" s="142">
        <f>'RC-D'!I13</f>
        <v>0</v>
      </c>
      <c r="J13" s="142">
        <f>'RC-D'!J13</f>
        <v>0</v>
      </c>
      <c r="K13" s="143">
        <f>'RC-D'!K13</f>
        <v>0</v>
      </c>
      <c r="L13" s="142">
        <f>'RC-D'!L13</f>
        <v>0</v>
      </c>
      <c r="M13" s="142">
        <f>'RC-D'!M13</f>
        <v>40564374.882203102</v>
      </c>
      <c r="N13" s="143">
        <f>'RC-D'!N13</f>
        <v>40564374.882203102</v>
      </c>
      <c r="O13" s="143">
        <f>'RC-D'!O13</f>
        <v>165264820.83650002</v>
      </c>
      <c r="P13" s="143">
        <f>'RC-D'!P13</f>
        <v>104288867.38144997</v>
      </c>
      <c r="Q13" s="143">
        <f>'RC-D'!Q13</f>
        <v>269553688.21794999</v>
      </c>
    </row>
    <row r="14" spans="1:17" x14ac:dyDescent="0.2">
      <c r="A14" s="149"/>
      <c r="B14" s="94" t="s">
        <v>255</v>
      </c>
      <c r="C14" s="144">
        <f>'RC-D'!C14</f>
        <v>568372631.99459994</v>
      </c>
      <c r="D14" s="144">
        <f>'RC-D'!D14</f>
        <v>977815653.59855473</v>
      </c>
      <c r="E14" s="143">
        <f>'RC-D'!E14</f>
        <v>1546188285.5931547</v>
      </c>
      <c r="F14" s="144">
        <f>'RC-D'!F14</f>
        <v>261108598.57000002</v>
      </c>
      <c r="G14" s="144">
        <f>'RC-D'!G14</f>
        <v>149073077.25440297</v>
      </c>
      <c r="H14" s="143">
        <f>'RC-D'!H14</f>
        <v>410181675.82440299</v>
      </c>
      <c r="I14" s="144">
        <f>'RC-D'!I14</f>
        <v>1328114633.572</v>
      </c>
      <c r="J14" s="144">
        <f>'RC-D'!J14</f>
        <v>643978572.47853732</v>
      </c>
      <c r="K14" s="143">
        <f>'RC-D'!K14</f>
        <v>1972093206.0505373</v>
      </c>
      <c r="L14" s="144">
        <f>'RC-D'!L14</f>
        <v>5071334075.4834232</v>
      </c>
      <c r="M14" s="144">
        <f>'RC-D'!M14</f>
        <v>160770860.55077648</v>
      </c>
      <c r="N14" s="143">
        <f>'RC-D'!N14</f>
        <v>5232104936.0341997</v>
      </c>
      <c r="O14" s="143">
        <f>'RC-D'!O14</f>
        <v>7228929939.6200237</v>
      </c>
      <c r="P14" s="143">
        <f>'RC-D'!P14</f>
        <v>1931638163.8822689</v>
      </c>
      <c r="Q14" s="143">
        <f>'RC-D'!Q14</f>
        <v>9160568103.5022926</v>
      </c>
    </row>
    <row r="15" spans="1:17" x14ac:dyDescent="0.2">
      <c r="A15" s="149"/>
      <c r="B15" s="140" t="s">
        <v>256</v>
      </c>
      <c r="C15" s="145"/>
      <c r="D15" s="145"/>
      <c r="E15" s="146"/>
      <c r="F15" s="145"/>
      <c r="G15" s="145"/>
      <c r="H15" s="145"/>
      <c r="I15" s="145"/>
      <c r="J15" s="145"/>
      <c r="K15" s="145"/>
      <c r="L15" s="146"/>
      <c r="M15" s="145"/>
      <c r="N15" s="145"/>
      <c r="O15" s="145"/>
      <c r="P15" s="145"/>
      <c r="Q15" s="145"/>
    </row>
    <row r="16" spans="1:17" x14ac:dyDescent="0.2">
      <c r="A16" s="149"/>
      <c r="B16" s="89" t="s">
        <v>25</v>
      </c>
      <c r="C16" s="144">
        <f>'RC-D'!C16</f>
        <v>6414769316.8045902</v>
      </c>
      <c r="D16" s="144">
        <f>'RC-D'!D16</f>
        <v>5084172644.754076</v>
      </c>
      <c r="E16" s="143">
        <f>'RC-D'!E16</f>
        <v>11498941961.558666</v>
      </c>
      <c r="F16" s="144">
        <f>'RC-D'!F16</f>
        <v>3816567180.9300003</v>
      </c>
      <c r="G16" s="144">
        <f>'RC-D'!G16</f>
        <v>2272678295.5076256</v>
      </c>
      <c r="H16" s="143">
        <f>'RC-D'!H16</f>
        <v>6089245476.4376259</v>
      </c>
      <c r="I16" s="144">
        <f>'RC-D'!I16</f>
        <v>4516724464.1450996</v>
      </c>
      <c r="J16" s="144">
        <f>'RC-D'!J16</f>
        <v>1256482557.8465977</v>
      </c>
      <c r="K16" s="143">
        <f>'RC-D'!K16</f>
        <v>5773207021.9916973</v>
      </c>
      <c r="L16" s="144">
        <f>'RC-D'!L16</f>
        <v>2707312110.0057001</v>
      </c>
      <c r="M16" s="144">
        <f>'RC-D'!M16</f>
        <v>551734235.79513741</v>
      </c>
      <c r="N16" s="143">
        <f>'RC-D'!N16</f>
        <v>3259046345.8008375</v>
      </c>
      <c r="O16" s="143">
        <f>'RC-D'!O16</f>
        <v>17455373071.885387</v>
      </c>
      <c r="P16" s="143">
        <f>'RC-D'!P16</f>
        <v>9165067733.9034348</v>
      </c>
      <c r="Q16" s="143">
        <f>'RC-D'!Q16</f>
        <v>26620440805.788822</v>
      </c>
    </row>
    <row r="17" spans="1:17" x14ac:dyDescent="0.2">
      <c r="A17" s="149"/>
      <c r="B17" s="95" t="s">
        <v>257</v>
      </c>
      <c r="C17" s="147">
        <f>'RC-D'!C17</f>
        <v>6297315436.4045897</v>
      </c>
      <c r="D17" s="147">
        <f>'RC-D'!D17</f>
        <v>4007557229.6774092</v>
      </c>
      <c r="E17" s="143">
        <f>'RC-D'!E17</f>
        <v>10304872666.081999</v>
      </c>
      <c r="F17" s="147">
        <f>'RC-D'!F17</f>
        <v>3813206143.21</v>
      </c>
      <c r="G17" s="147">
        <f>'RC-D'!G17</f>
        <v>2163832483.3678427</v>
      </c>
      <c r="H17" s="143">
        <f>'RC-D'!H17</f>
        <v>5977038626.5778427</v>
      </c>
      <c r="I17" s="147">
        <f>'RC-D'!I17</f>
        <v>4516688714.1450996</v>
      </c>
      <c r="J17" s="147">
        <f>'RC-D'!J17</f>
        <v>1196130022.4084587</v>
      </c>
      <c r="K17" s="143">
        <f>'RC-D'!K17</f>
        <v>5712818736.5535583</v>
      </c>
      <c r="L17" s="147">
        <f>'RC-D'!L17</f>
        <v>2704940845.9757004</v>
      </c>
      <c r="M17" s="147">
        <f>'RC-D'!M17</f>
        <v>419017458.5111928</v>
      </c>
      <c r="N17" s="143">
        <f>'RC-D'!N17</f>
        <v>3123958304.4868932</v>
      </c>
      <c r="O17" s="143">
        <f>'RC-D'!O17</f>
        <v>17332151139.73539</v>
      </c>
      <c r="P17" s="143">
        <f>'RC-D'!P17</f>
        <v>7786537193.9648972</v>
      </c>
      <c r="Q17" s="143">
        <f>'RC-D'!Q17</f>
        <v>25118688333.700287</v>
      </c>
    </row>
    <row r="18" spans="1:17" x14ac:dyDescent="0.2">
      <c r="A18" s="149"/>
      <c r="B18" s="95" t="s">
        <v>258</v>
      </c>
      <c r="C18" s="147">
        <f>'RC-D'!C18</f>
        <v>117453880.40000001</v>
      </c>
      <c r="D18" s="147">
        <f>'RC-D'!D18</f>
        <v>1076615415.0766587</v>
      </c>
      <c r="E18" s="143">
        <f>'RC-D'!E18</f>
        <v>1194069295.4766588</v>
      </c>
      <c r="F18" s="147">
        <f>'RC-D'!F18</f>
        <v>3361037.7199999997</v>
      </c>
      <c r="G18" s="147">
        <f>'RC-D'!G18</f>
        <v>108845812.139781</v>
      </c>
      <c r="H18" s="143">
        <f>'RC-D'!H18</f>
        <v>112206849.859781</v>
      </c>
      <c r="I18" s="147">
        <f>'RC-D'!I18</f>
        <v>35750</v>
      </c>
      <c r="J18" s="147">
        <f>'RC-D'!J18</f>
        <v>60352535.438138992</v>
      </c>
      <c r="K18" s="143">
        <f>'RC-D'!K18</f>
        <v>60388285.438138992</v>
      </c>
      <c r="L18" s="147">
        <f>'RC-D'!L18</f>
        <v>2371264.0299999998</v>
      </c>
      <c r="M18" s="147">
        <f>'RC-D'!M18</f>
        <v>132716777.2839441</v>
      </c>
      <c r="N18" s="143">
        <f>'RC-D'!N18</f>
        <v>135088041.3139441</v>
      </c>
      <c r="O18" s="143">
        <f>'RC-D'!O18</f>
        <v>123221932.15000001</v>
      </c>
      <c r="P18" s="143">
        <f>'RC-D'!P18</f>
        <v>1378530539.9385226</v>
      </c>
      <c r="Q18" s="143">
        <f>'RC-D'!Q18</f>
        <v>1501752472.0885227</v>
      </c>
    </row>
    <row r="19" spans="1:17" x14ac:dyDescent="0.2">
      <c r="A19" s="150"/>
      <c r="B19" s="89" t="s">
        <v>8</v>
      </c>
      <c r="C19" s="144">
        <f>'RC-D'!C19</f>
        <v>3964192020.9797239</v>
      </c>
      <c r="D19" s="144">
        <f>'RC-D'!D19</f>
        <v>7330689448.2488909</v>
      </c>
      <c r="E19" s="143">
        <f>'RC-D'!E19</f>
        <v>11294881469.228615</v>
      </c>
      <c r="F19" s="144">
        <f>'RC-D'!F19</f>
        <v>1446564141.0988595</v>
      </c>
      <c r="G19" s="144">
        <f>'RC-D'!G19</f>
        <v>3969185604.3454094</v>
      </c>
      <c r="H19" s="143">
        <f>'RC-D'!H19</f>
        <v>5415749745.4442692</v>
      </c>
      <c r="I19" s="144">
        <f>'RC-D'!I19</f>
        <v>7476486664.9445419</v>
      </c>
      <c r="J19" s="144">
        <f>'RC-D'!J19</f>
        <v>8294274452.3512039</v>
      </c>
      <c r="K19" s="143">
        <f>'RC-D'!K19</f>
        <v>15770761117.295746</v>
      </c>
      <c r="L19" s="144">
        <f>'RC-D'!L19</f>
        <v>2538584364.8193002</v>
      </c>
      <c r="M19" s="144">
        <f>'RC-D'!M19</f>
        <v>2669581869.4893994</v>
      </c>
      <c r="N19" s="143">
        <f>'RC-D'!N19</f>
        <v>5208166234.3086996</v>
      </c>
      <c r="O19" s="143">
        <f>'RC-D'!O19</f>
        <v>15425827191.842421</v>
      </c>
      <c r="P19" s="143">
        <f>'RC-D'!P19</f>
        <v>22263731374.434929</v>
      </c>
      <c r="Q19" s="143">
        <f>'RC-D'!Q19</f>
        <v>37689558566.277351</v>
      </c>
    </row>
    <row r="20" spans="1:17" x14ac:dyDescent="0.2">
      <c r="B20" s="95" t="s">
        <v>259</v>
      </c>
      <c r="C20" s="147">
        <f>'RC-D'!C20</f>
        <v>3492941060.3197231</v>
      </c>
      <c r="D20" s="147">
        <f>'RC-D'!D20</f>
        <v>3472422873.8320332</v>
      </c>
      <c r="E20" s="143">
        <f>'RC-D'!E20</f>
        <v>6965363934.1517563</v>
      </c>
      <c r="F20" s="147">
        <f>'RC-D'!F20</f>
        <v>1231119802.4688601</v>
      </c>
      <c r="G20" s="147">
        <f>'RC-D'!G20</f>
        <v>2622386248.4156632</v>
      </c>
      <c r="H20" s="143">
        <f>'RC-D'!H20</f>
        <v>3853506050.8845234</v>
      </c>
      <c r="I20" s="147">
        <f>'RC-D'!I20</f>
        <v>6036082199.4945421</v>
      </c>
      <c r="J20" s="147">
        <f>'RC-D'!J20</f>
        <v>6147932655.4280367</v>
      </c>
      <c r="K20" s="143">
        <f>'RC-D'!K20</f>
        <v>12184014854.922579</v>
      </c>
      <c r="L20" s="147">
        <f>'RC-D'!L20</f>
        <v>1817099133.7552001</v>
      </c>
      <c r="M20" s="147">
        <f>'RC-D'!M20</f>
        <v>1867551170.4026482</v>
      </c>
      <c r="N20" s="143">
        <f>'RC-D'!N20</f>
        <v>3684650304.1578484</v>
      </c>
      <c r="O20" s="143">
        <f>'RC-D'!O20</f>
        <v>12577242196.038319</v>
      </c>
      <c r="P20" s="143">
        <f>'RC-D'!P20</f>
        <v>14110292948.078396</v>
      </c>
      <c r="Q20" s="143">
        <f>'RC-D'!Q20</f>
        <v>26687535144.116714</v>
      </c>
    </row>
    <row r="21" spans="1:17" x14ac:dyDescent="0.2">
      <c r="B21" s="95" t="s">
        <v>260</v>
      </c>
      <c r="C21" s="147">
        <f>'RC-D'!C21</f>
        <v>471250960.66000116</v>
      </c>
      <c r="D21" s="147">
        <f>'RC-D'!D21</f>
        <v>3858266574.4168591</v>
      </c>
      <c r="E21" s="143">
        <f>'RC-D'!E21</f>
        <v>4329517535.0768604</v>
      </c>
      <c r="F21" s="147">
        <f>'RC-D'!F21</f>
        <v>215444338.62999982</v>
      </c>
      <c r="G21" s="147">
        <f>'RC-D'!G21</f>
        <v>1346799355.929744</v>
      </c>
      <c r="H21" s="143">
        <f>'RC-D'!H21</f>
        <v>1562243694.5597439</v>
      </c>
      <c r="I21" s="147">
        <f>'RC-D'!I21</f>
        <v>1440404465.450001</v>
      </c>
      <c r="J21" s="147">
        <f>'RC-D'!J21</f>
        <v>2146341796.9231555</v>
      </c>
      <c r="K21" s="143">
        <f>'RC-D'!K21</f>
        <v>3586746262.3731565</v>
      </c>
      <c r="L21" s="147">
        <f>'RC-D'!L21</f>
        <v>721485231.06410003</v>
      </c>
      <c r="M21" s="147">
        <f>'RC-D'!M21</f>
        <v>802030699.08675504</v>
      </c>
      <c r="N21" s="143">
        <f>'RC-D'!N21</f>
        <v>1523515930.1508551</v>
      </c>
      <c r="O21" s="143">
        <f>'RC-D'!O21</f>
        <v>2848584995.8041019</v>
      </c>
      <c r="P21" s="143">
        <f>'RC-D'!P21</f>
        <v>8153438426.3565159</v>
      </c>
      <c r="Q21" s="143">
        <f>'RC-D'!Q21</f>
        <v>11002023422.160618</v>
      </c>
    </row>
    <row r="22" spans="1:17" x14ac:dyDescent="0.2">
      <c r="B22" s="96" t="s">
        <v>261</v>
      </c>
      <c r="C22" s="148">
        <f>'RC-D'!C22</f>
        <v>10378961337.784311</v>
      </c>
      <c r="D22" s="148">
        <f>'RC-D'!D22</f>
        <v>12414862093.002977</v>
      </c>
      <c r="E22" s="143">
        <f>'RC-D'!E22</f>
        <v>22793823430.787289</v>
      </c>
      <c r="F22" s="148">
        <f>'RC-D'!F22</f>
        <v>5263131322.0288553</v>
      </c>
      <c r="G22" s="148">
        <f>'RC-D'!G22</f>
        <v>6241863899.8530378</v>
      </c>
      <c r="H22" s="143">
        <f>'RC-D'!H22</f>
        <v>11504995221.881893</v>
      </c>
      <c r="I22" s="148">
        <f>'RC-D'!I22</f>
        <v>11993211129.089642</v>
      </c>
      <c r="J22" s="148">
        <f>'RC-D'!J22</f>
        <v>9550757010.1977882</v>
      </c>
      <c r="K22" s="143">
        <f>'RC-D'!K22</f>
        <v>21543968139.28743</v>
      </c>
      <c r="L22" s="148">
        <f>'RC-D'!L22</f>
        <v>5245896474.8250008</v>
      </c>
      <c r="M22" s="148">
        <f>'RC-D'!M22</f>
        <v>3221316105.2845421</v>
      </c>
      <c r="N22" s="143">
        <f>'RC-D'!N22</f>
        <v>8467212580.1095428</v>
      </c>
      <c r="O22" s="143">
        <f>'RC-D'!O22</f>
        <v>32881200263.727802</v>
      </c>
      <c r="P22" s="143">
        <f>'RC-D'!P22</f>
        <v>31428799108.338329</v>
      </c>
      <c r="Q22" s="143">
        <f>'RC-D'!Q22</f>
        <v>64309999372.066132</v>
      </c>
    </row>
    <row r="23" spans="1:17" x14ac:dyDescent="0.2">
      <c r="B23" s="151" t="s">
        <v>26</v>
      </c>
      <c r="C23" s="152">
        <f>'RC-D'!C23</f>
        <v>10947333969.778913</v>
      </c>
      <c r="D23" s="152">
        <f>'RC-D'!D23</f>
        <v>13392677746.60153</v>
      </c>
      <c r="E23" s="152">
        <f>'RC-D'!E23</f>
        <v>24340011716.380444</v>
      </c>
      <c r="F23" s="152">
        <f>'RC-D'!F23</f>
        <v>5524239920.598856</v>
      </c>
      <c r="G23" s="152">
        <f>'RC-D'!G23</f>
        <v>6390936977.1074467</v>
      </c>
      <c r="H23" s="152">
        <f>'RC-D'!H23</f>
        <v>11915176897.706303</v>
      </c>
      <c r="I23" s="152">
        <f>'RC-D'!I23</f>
        <v>13321325762.661642</v>
      </c>
      <c r="J23" s="152">
        <f>'RC-D'!J23</f>
        <v>10194735582.676325</v>
      </c>
      <c r="K23" s="152">
        <f>'RC-D'!K23</f>
        <v>23516061345.337967</v>
      </c>
      <c r="L23" s="152">
        <f>'RC-D'!L23</f>
        <v>10317230550.308424</v>
      </c>
      <c r="M23" s="152">
        <f>'RC-D'!M23</f>
        <v>3382086965.8353271</v>
      </c>
      <c r="N23" s="152">
        <f>'RC-D'!N23</f>
        <v>13699317516.143751</v>
      </c>
      <c r="O23" s="152">
        <f>'RC-D'!O23</f>
        <v>40110130203.347824</v>
      </c>
      <c r="P23" s="152">
        <f>'RC-D'!P23</f>
        <v>33360437272.220581</v>
      </c>
      <c r="Q23" s="152">
        <f>'RC-D'!Q23</f>
        <v>73470567475.568405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view="pageBreakPreview" zoomScaleNormal="115" zoomScaleSheetLayoutView="100" workbookViewId="0">
      <selection activeCell="A3" sqref="A3"/>
    </sheetView>
  </sheetViews>
  <sheetFormatPr defaultColWidth="8.7109375" defaultRowHeight="12.75" x14ac:dyDescent="0.2"/>
  <cols>
    <col min="1" max="1" width="59.7109375" style="104" customWidth="1"/>
    <col min="2" max="2" width="18.140625" style="104" bestFit="1" customWidth="1"/>
    <col min="3" max="4" width="9.85546875" style="104" bestFit="1" customWidth="1"/>
    <col min="5" max="7" width="8.85546875" style="104" bestFit="1" customWidth="1"/>
    <col min="8" max="13" width="8.7109375" style="104"/>
    <col min="14" max="16" width="8.85546875" style="104" bestFit="1" customWidth="1"/>
    <col min="17" max="19" width="9.85546875" style="104" bestFit="1" customWidth="1"/>
    <col min="20" max="28" width="8.85546875" style="104" bestFit="1" customWidth="1"/>
    <col min="29" max="16384" width="8.7109375" style="104"/>
  </cols>
  <sheetData>
    <row r="1" spans="1:28" x14ac:dyDescent="0.2">
      <c r="A1" s="107" t="s">
        <v>211</v>
      </c>
    </row>
    <row r="2" spans="1:28" x14ac:dyDescent="0.2">
      <c r="A2" s="66"/>
    </row>
    <row r="3" spans="1:28" x14ac:dyDescent="0.2">
      <c r="A3" s="66">
        <f>BS!B3</f>
        <v>46173</v>
      </c>
    </row>
    <row r="4" spans="1:28" x14ac:dyDescent="0.2">
      <c r="A4" s="160" t="s">
        <v>262</v>
      </c>
    </row>
    <row r="5" spans="1:28" ht="87" customHeight="1" x14ac:dyDescent="0.2">
      <c r="A5" s="218" t="s">
        <v>210</v>
      </c>
      <c r="B5" s="219" t="s">
        <v>183</v>
      </c>
      <c r="C5" s="219"/>
      <c r="D5" s="219"/>
      <c r="E5" s="219" t="s">
        <v>184</v>
      </c>
      <c r="F5" s="219"/>
      <c r="G5" s="219"/>
      <c r="H5" s="219" t="s">
        <v>185</v>
      </c>
      <c r="I5" s="219"/>
      <c r="J5" s="219"/>
      <c r="K5" s="219" t="s">
        <v>186</v>
      </c>
      <c r="L5" s="219"/>
      <c r="M5" s="219"/>
      <c r="N5" s="219" t="s">
        <v>187</v>
      </c>
      <c r="O5" s="219"/>
      <c r="P5" s="219"/>
      <c r="Q5" s="217" t="s">
        <v>188</v>
      </c>
      <c r="R5" s="217"/>
      <c r="S5" s="217"/>
      <c r="T5" s="217" t="s">
        <v>189</v>
      </c>
      <c r="U5" s="217"/>
      <c r="V5" s="217"/>
      <c r="W5" s="217" t="s">
        <v>190</v>
      </c>
      <c r="X5" s="217"/>
      <c r="Y5" s="217"/>
      <c r="Z5" s="217" t="s">
        <v>191</v>
      </c>
      <c r="AA5" s="217"/>
      <c r="AB5" s="217"/>
    </row>
    <row r="6" spans="1:28" x14ac:dyDescent="0.2">
      <c r="A6" s="218"/>
      <c r="B6" s="105" t="s">
        <v>22</v>
      </c>
      <c r="C6" s="105" t="s">
        <v>23</v>
      </c>
      <c r="D6" s="105" t="s">
        <v>66</v>
      </c>
      <c r="E6" s="105" t="s">
        <v>22</v>
      </c>
      <c r="F6" s="105" t="s">
        <v>23</v>
      </c>
      <c r="G6" s="105" t="s">
        <v>66</v>
      </c>
      <c r="H6" s="105" t="s">
        <v>22</v>
      </c>
      <c r="I6" s="105" t="s">
        <v>23</v>
      </c>
      <c r="J6" s="105" t="s">
        <v>66</v>
      </c>
      <c r="K6" s="105" t="s">
        <v>22</v>
      </c>
      <c r="L6" s="105" t="s">
        <v>23</v>
      </c>
      <c r="M6" s="105" t="s">
        <v>66</v>
      </c>
      <c r="N6" s="105" t="s">
        <v>22</v>
      </c>
      <c r="O6" s="105" t="s">
        <v>23</v>
      </c>
      <c r="P6" s="105" t="s">
        <v>66</v>
      </c>
      <c r="Q6" s="105" t="s">
        <v>22</v>
      </c>
      <c r="R6" s="105" t="s">
        <v>23</v>
      </c>
      <c r="S6" s="105" t="s">
        <v>66</v>
      </c>
      <c r="T6" s="105" t="s">
        <v>22</v>
      </c>
      <c r="U6" s="105" t="s">
        <v>23</v>
      </c>
      <c r="V6" s="105" t="s">
        <v>66</v>
      </c>
      <c r="W6" s="105" t="s">
        <v>22</v>
      </c>
      <c r="X6" s="105" t="s">
        <v>23</v>
      </c>
      <c r="Y6" s="105" t="s">
        <v>66</v>
      </c>
      <c r="Z6" s="105" t="s">
        <v>22</v>
      </c>
      <c r="AA6" s="105" t="s">
        <v>23</v>
      </c>
      <c r="AB6" s="105" t="s">
        <v>66</v>
      </c>
    </row>
    <row r="7" spans="1:28" x14ac:dyDescent="0.2">
      <c r="A7" s="100" t="s">
        <v>265</v>
      </c>
      <c r="B7" s="153">
        <v>515907957.16759998</v>
      </c>
      <c r="C7" s="153">
        <v>0</v>
      </c>
      <c r="D7" s="153">
        <v>515907957.16759998</v>
      </c>
      <c r="E7" s="154">
        <v>35546.9424</v>
      </c>
      <c r="F7" s="154">
        <v>0</v>
      </c>
      <c r="G7" s="154">
        <v>35546.9424</v>
      </c>
      <c r="H7" s="106">
        <v>8.4117200000000003E-2</v>
      </c>
      <c r="I7" s="102" t="s">
        <v>269</v>
      </c>
      <c r="J7" s="106">
        <v>8.4117200000000003E-2</v>
      </c>
      <c r="K7" s="103">
        <v>1.44164</v>
      </c>
      <c r="L7" s="103" t="s">
        <v>269</v>
      </c>
      <c r="M7" s="103">
        <v>1.44164</v>
      </c>
      <c r="N7" s="157">
        <v>0</v>
      </c>
      <c r="O7" s="157">
        <v>0</v>
      </c>
      <c r="P7" s="157">
        <v>0</v>
      </c>
      <c r="Q7" s="157">
        <v>515907957.16759998</v>
      </c>
      <c r="R7" s="157">
        <v>0</v>
      </c>
      <c r="S7" s="157">
        <v>515907957.16759998</v>
      </c>
      <c r="T7" s="157">
        <v>0</v>
      </c>
      <c r="U7" s="157">
        <v>0</v>
      </c>
      <c r="V7" s="157">
        <v>0</v>
      </c>
      <c r="W7" s="157">
        <v>0</v>
      </c>
      <c r="X7" s="157">
        <v>0</v>
      </c>
      <c r="Y7" s="157">
        <v>0</v>
      </c>
      <c r="Z7" s="157">
        <v>0</v>
      </c>
      <c r="AA7" s="157">
        <v>0</v>
      </c>
      <c r="AB7" s="157">
        <v>0</v>
      </c>
    </row>
    <row r="8" spans="1:28" x14ac:dyDescent="0.2">
      <c r="A8" s="99" t="s">
        <v>82</v>
      </c>
      <c r="B8" s="153">
        <v>7368167.2495999997</v>
      </c>
      <c r="C8" s="153">
        <v>36374092.226479322</v>
      </c>
      <c r="D8" s="153">
        <v>43742259.476079322</v>
      </c>
      <c r="E8" s="154">
        <v>84213.558291649999</v>
      </c>
      <c r="F8" s="154">
        <v>186020.61142945001</v>
      </c>
      <c r="G8" s="154">
        <v>270234.16972110001</v>
      </c>
      <c r="H8" s="106">
        <v>0.17289099999999999</v>
      </c>
      <c r="I8" s="102">
        <v>9.201661498137137E-2</v>
      </c>
      <c r="J8" s="106">
        <v>0.10552400000000001</v>
      </c>
      <c r="K8" s="103">
        <v>45.530299999999997</v>
      </c>
      <c r="L8" s="103">
        <v>51.267151536910838</v>
      </c>
      <c r="M8" s="103">
        <v>50.308999999999997</v>
      </c>
      <c r="N8" s="157">
        <v>28305.91</v>
      </c>
      <c r="O8" s="157">
        <v>0</v>
      </c>
      <c r="P8" s="157">
        <v>28305.91</v>
      </c>
      <c r="Q8" s="157">
        <v>7300171.4796000002</v>
      </c>
      <c r="R8" s="157">
        <v>36374092.226479322</v>
      </c>
      <c r="S8" s="157">
        <v>43674263.706079319</v>
      </c>
      <c r="T8" s="157">
        <v>17406.310000000001</v>
      </c>
      <c r="U8" s="157">
        <v>0</v>
      </c>
      <c r="V8" s="157">
        <v>17406.310000000001</v>
      </c>
      <c r="W8" s="157">
        <v>50589.46</v>
      </c>
      <c r="X8" s="157">
        <v>0</v>
      </c>
      <c r="Y8" s="157">
        <v>50589.46</v>
      </c>
      <c r="Z8" s="157">
        <v>0</v>
      </c>
      <c r="AA8" s="157">
        <v>0</v>
      </c>
      <c r="AB8" s="157">
        <v>0</v>
      </c>
    </row>
    <row r="9" spans="1:28" x14ac:dyDescent="0.2">
      <c r="A9" s="99" t="s">
        <v>83</v>
      </c>
      <c r="B9" s="153">
        <v>1025256606.5893301</v>
      </c>
      <c r="C9" s="153">
        <v>484375070.423491</v>
      </c>
      <c r="D9" s="153">
        <v>1509631677.0128212</v>
      </c>
      <c r="E9" s="154">
        <v>1968234.5863260601</v>
      </c>
      <c r="F9" s="154">
        <v>2549405.6273371</v>
      </c>
      <c r="G9" s="154">
        <v>4517640.2136631599</v>
      </c>
      <c r="H9" s="106">
        <v>0.118815</v>
      </c>
      <c r="I9" s="102">
        <v>0.11404472963499185</v>
      </c>
      <c r="J9" s="106">
        <v>0.11730599999999999</v>
      </c>
      <c r="K9" s="103">
        <v>24.728100000000001</v>
      </c>
      <c r="L9" s="103">
        <v>33.857509738832462</v>
      </c>
      <c r="M9" s="103">
        <v>27.6554</v>
      </c>
      <c r="N9" s="157">
        <v>1424092.17</v>
      </c>
      <c r="O9" s="157">
        <v>381410.94</v>
      </c>
      <c r="P9" s="157">
        <v>1805503.1099999999</v>
      </c>
      <c r="Q9" s="157">
        <v>1020021870.1609302</v>
      </c>
      <c r="R9" s="157">
        <v>480952628.85629106</v>
      </c>
      <c r="S9" s="157">
        <v>1500974499.0172212</v>
      </c>
      <c r="T9" s="157">
        <v>2449667.68159999</v>
      </c>
      <c r="U9" s="157">
        <v>3038781.5550999902</v>
      </c>
      <c r="V9" s="157">
        <v>5488449.2366999798</v>
      </c>
      <c r="W9" s="157">
        <v>1774351.1052999999</v>
      </c>
      <c r="X9" s="157">
        <v>324788.76209999999</v>
      </c>
      <c r="Y9" s="157">
        <v>2099139.8673999999</v>
      </c>
      <c r="Z9" s="157">
        <v>1010717.6415</v>
      </c>
      <c r="AA9" s="157">
        <v>58871.25</v>
      </c>
      <c r="AB9" s="157">
        <v>1069588.8914999999</v>
      </c>
    </row>
    <row r="10" spans="1:28" x14ac:dyDescent="0.2">
      <c r="A10" s="99" t="s">
        <v>192</v>
      </c>
      <c r="B10" s="153">
        <v>284032475.02268797</v>
      </c>
      <c r="C10" s="153">
        <v>3899634.7969999998</v>
      </c>
      <c r="D10" s="153">
        <v>287932109.81968796</v>
      </c>
      <c r="E10" s="154">
        <v>907289.77449999994</v>
      </c>
      <c r="F10" s="154">
        <v>9123.2746999999999</v>
      </c>
      <c r="G10" s="154">
        <v>916413.04919999989</v>
      </c>
      <c r="H10" s="106">
        <v>0.14244599999999999</v>
      </c>
      <c r="I10" s="102">
        <v>9.4432000000000002E-2</v>
      </c>
      <c r="J10" s="106">
        <v>0.14183200000000001</v>
      </c>
      <c r="K10" s="103">
        <v>25.914100000000001</v>
      </c>
      <c r="L10" s="103">
        <v>87.155600000000007</v>
      </c>
      <c r="M10" s="103">
        <v>26.746700000000001</v>
      </c>
      <c r="N10" s="157">
        <v>414.61</v>
      </c>
      <c r="O10" s="157">
        <v>0</v>
      </c>
      <c r="P10" s="157">
        <v>414.61</v>
      </c>
      <c r="Q10" s="157">
        <v>284018245.51268798</v>
      </c>
      <c r="R10" s="157">
        <v>3899634.7969999998</v>
      </c>
      <c r="S10" s="157">
        <v>287917880.30968797</v>
      </c>
      <c r="T10" s="157">
        <v>13814.9</v>
      </c>
      <c r="U10" s="157">
        <v>0</v>
      </c>
      <c r="V10" s="157">
        <v>13814.9</v>
      </c>
      <c r="W10" s="157">
        <v>414.61</v>
      </c>
      <c r="X10" s="157">
        <v>0</v>
      </c>
      <c r="Y10" s="157">
        <v>414.61</v>
      </c>
      <c r="Z10" s="157">
        <v>0</v>
      </c>
      <c r="AA10" s="157">
        <v>0</v>
      </c>
      <c r="AB10" s="157">
        <v>0</v>
      </c>
    </row>
    <row r="11" spans="1:28" x14ac:dyDescent="0.2">
      <c r="A11" s="99" t="s">
        <v>84</v>
      </c>
      <c r="B11" s="153">
        <v>297462549.89598548</v>
      </c>
      <c r="C11" s="153">
        <v>4667207158.9666128</v>
      </c>
      <c r="D11" s="153">
        <v>4964669708.8625984</v>
      </c>
      <c r="E11" s="154">
        <v>17346999.492849108</v>
      </c>
      <c r="F11" s="154">
        <v>26661658.770860489</v>
      </c>
      <c r="G11" s="154">
        <v>44008658.263709597</v>
      </c>
      <c r="H11" s="106">
        <v>0.133469</v>
      </c>
      <c r="I11" s="102">
        <v>0.10667580514241955</v>
      </c>
      <c r="J11" s="106">
        <v>0.108213</v>
      </c>
      <c r="K11" s="103">
        <v>46.094099999999997</v>
      </c>
      <c r="L11" s="103">
        <v>38.943986002188282</v>
      </c>
      <c r="M11" s="103">
        <v>39.342100000000002</v>
      </c>
      <c r="N11" s="157">
        <v>21251133.489699997</v>
      </c>
      <c r="O11" s="157">
        <v>82737905.044578105</v>
      </c>
      <c r="P11" s="157">
        <v>103989038.53427809</v>
      </c>
      <c r="Q11" s="157">
        <v>263032073.98242366</v>
      </c>
      <c r="R11" s="157">
        <v>4315771194.9170866</v>
      </c>
      <c r="S11" s="157">
        <v>4578803268.8995104</v>
      </c>
      <c r="T11" s="157">
        <v>4661159.7425806802</v>
      </c>
      <c r="U11" s="157">
        <v>244815096.74919999</v>
      </c>
      <c r="V11" s="157">
        <v>249476256.49178067</v>
      </c>
      <c r="W11" s="157">
        <v>29769316.170981176</v>
      </c>
      <c r="X11" s="157">
        <v>100181697.05282608</v>
      </c>
      <c r="Y11" s="157">
        <v>129951013.22380725</v>
      </c>
      <c r="Z11" s="157">
        <v>0</v>
      </c>
      <c r="AA11" s="157">
        <v>6439170.2474999996</v>
      </c>
      <c r="AB11" s="157">
        <v>6439170.2474999996</v>
      </c>
    </row>
    <row r="12" spans="1:28" x14ac:dyDescent="0.2">
      <c r="A12" s="99" t="s">
        <v>85</v>
      </c>
      <c r="B12" s="153">
        <v>607111543.48770392</v>
      </c>
      <c r="C12" s="153">
        <v>3565183029.5459991</v>
      </c>
      <c r="D12" s="153">
        <v>4172294573.0337029</v>
      </c>
      <c r="E12" s="154">
        <v>5026548.4678277802</v>
      </c>
      <c r="F12" s="154">
        <v>21701773.166264221</v>
      </c>
      <c r="G12" s="154">
        <v>26728321.634092003</v>
      </c>
      <c r="H12" s="106">
        <v>0.129248</v>
      </c>
      <c r="I12" s="102">
        <v>8.6909872513864464E-2</v>
      </c>
      <c r="J12" s="106">
        <v>9.2844599999999999E-2</v>
      </c>
      <c r="K12" s="103">
        <v>96.659800000000004</v>
      </c>
      <c r="L12" s="103">
        <v>118.16021180905207</v>
      </c>
      <c r="M12" s="103">
        <v>114.979</v>
      </c>
      <c r="N12" s="157">
        <v>8576301.2301000003</v>
      </c>
      <c r="O12" s="157">
        <v>40864359.310746007</v>
      </c>
      <c r="P12" s="157">
        <v>49440660.540846005</v>
      </c>
      <c r="Q12" s="157">
        <v>566486157.99669778</v>
      </c>
      <c r="R12" s="157">
        <v>3297999363.9012871</v>
      </c>
      <c r="S12" s="157">
        <v>3864485521.8979845</v>
      </c>
      <c r="T12" s="157">
        <v>19653046.650806151</v>
      </c>
      <c r="U12" s="157">
        <v>200393826.62922895</v>
      </c>
      <c r="V12" s="157">
        <v>220046873.28003511</v>
      </c>
      <c r="W12" s="157">
        <v>18728364.307500001</v>
      </c>
      <c r="X12" s="157">
        <v>64697182.770363003</v>
      </c>
      <c r="Y12" s="157">
        <v>83425547.077863008</v>
      </c>
      <c r="Z12" s="157">
        <v>2243974.5326999999</v>
      </c>
      <c r="AA12" s="157">
        <v>2092656.2451200001</v>
      </c>
      <c r="AB12" s="157">
        <v>4336630.7778200004</v>
      </c>
    </row>
    <row r="13" spans="1:28" x14ac:dyDescent="0.2">
      <c r="A13" s="99" t="s">
        <v>86</v>
      </c>
      <c r="B13" s="153">
        <v>702429874.70221567</v>
      </c>
      <c r="C13" s="153">
        <v>515786099.61320996</v>
      </c>
      <c r="D13" s="153">
        <v>1218215974.3154256</v>
      </c>
      <c r="E13" s="154">
        <v>22817880.325643171</v>
      </c>
      <c r="F13" s="154">
        <v>11392511.338536019</v>
      </c>
      <c r="G13" s="154">
        <v>34210391.664179191</v>
      </c>
      <c r="H13" s="106">
        <v>0.14181099999999999</v>
      </c>
      <c r="I13" s="102">
        <v>9.2575184785101822E-2</v>
      </c>
      <c r="J13" s="106">
        <v>0.120784</v>
      </c>
      <c r="K13" s="103">
        <v>37.641500000000001</v>
      </c>
      <c r="L13" s="103">
        <v>63.30614588403936</v>
      </c>
      <c r="M13" s="103">
        <v>48.506700000000002</v>
      </c>
      <c r="N13" s="157">
        <v>38317431.364888966</v>
      </c>
      <c r="O13" s="157">
        <v>25878703.184676997</v>
      </c>
      <c r="P13" s="157">
        <v>64196134.549565963</v>
      </c>
      <c r="Q13" s="157">
        <v>579944503.42893314</v>
      </c>
      <c r="R13" s="157">
        <v>458460732.28048772</v>
      </c>
      <c r="S13" s="157">
        <v>1038405235.7094209</v>
      </c>
      <c r="T13" s="157">
        <v>76342811.264747888</v>
      </c>
      <c r="U13" s="157">
        <v>29454648.163445227</v>
      </c>
      <c r="V13" s="157">
        <v>105797459.42819312</v>
      </c>
      <c r="W13" s="157">
        <v>45279033.778534636</v>
      </c>
      <c r="X13" s="157">
        <v>27870719.169277001</v>
      </c>
      <c r="Y13" s="157">
        <v>73149752.947811633</v>
      </c>
      <c r="Z13" s="157">
        <v>863526.23</v>
      </c>
      <c r="AA13" s="157">
        <v>0</v>
      </c>
      <c r="AB13" s="157">
        <v>863526.23</v>
      </c>
    </row>
    <row r="14" spans="1:28" x14ac:dyDescent="0.2">
      <c r="A14" s="99" t="s">
        <v>87</v>
      </c>
      <c r="B14" s="153">
        <v>683334662.47634888</v>
      </c>
      <c r="C14" s="153">
        <v>1404830468.9824257</v>
      </c>
      <c r="D14" s="153">
        <v>2088165131.4587746</v>
      </c>
      <c r="E14" s="154">
        <v>29821527.839477509</v>
      </c>
      <c r="F14" s="154">
        <v>9428986.2595463991</v>
      </c>
      <c r="G14" s="154">
        <v>39250514.099023908</v>
      </c>
      <c r="H14" s="106">
        <v>0.13733300000000001</v>
      </c>
      <c r="I14" s="102">
        <v>9.5220220711851392E-2</v>
      </c>
      <c r="J14" s="106">
        <v>0.10924499999999999</v>
      </c>
      <c r="K14" s="103">
        <v>63.412100000000002</v>
      </c>
      <c r="L14" s="103">
        <v>67.036435023150332</v>
      </c>
      <c r="M14" s="103">
        <v>65.816000000000003</v>
      </c>
      <c r="N14" s="157">
        <v>32500460.21185194</v>
      </c>
      <c r="O14" s="157">
        <v>23058663.971515998</v>
      </c>
      <c r="P14" s="157">
        <v>55559124.183367938</v>
      </c>
      <c r="Q14" s="157">
        <v>550052132.23427081</v>
      </c>
      <c r="R14" s="157">
        <v>1335716805.5288167</v>
      </c>
      <c r="S14" s="157">
        <v>1885768937.7630873</v>
      </c>
      <c r="T14" s="157">
        <v>23704062.88382617</v>
      </c>
      <c r="U14" s="157">
        <v>29289970.301033005</v>
      </c>
      <c r="V14" s="157">
        <v>52994033.184859172</v>
      </c>
      <c r="W14" s="157">
        <v>108989516.53975193</v>
      </c>
      <c r="X14" s="157">
        <v>37821035.305675998</v>
      </c>
      <c r="Y14" s="157">
        <v>146810551.84542793</v>
      </c>
      <c r="Z14" s="157">
        <v>588950.81850000005</v>
      </c>
      <c r="AA14" s="157">
        <v>2002657.8469</v>
      </c>
      <c r="AB14" s="157">
        <v>2591608.6654000003</v>
      </c>
    </row>
    <row r="15" spans="1:28" x14ac:dyDescent="0.2">
      <c r="A15" s="99" t="s">
        <v>193</v>
      </c>
      <c r="B15" s="153">
        <v>1566419035.0726962</v>
      </c>
      <c r="C15" s="153">
        <v>1288459106.2312088</v>
      </c>
      <c r="D15" s="153">
        <v>2854878141.303905</v>
      </c>
      <c r="E15" s="154">
        <v>25063462.094417542</v>
      </c>
      <c r="F15" s="154">
        <v>6035767.7433751095</v>
      </c>
      <c r="G15" s="154">
        <v>31099229.83779265</v>
      </c>
      <c r="H15" s="106">
        <v>0.13213900000000001</v>
      </c>
      <c r="I15" s="102">
        <v>8.3447334853612123E-2</v>
      </c>
      <c r="J15" s="106">
        <v>0.109737</v>
      </c>
      <c r="K15" s="103">
        <v>52.1327</v>
      </c>
      <c r="L15" s="103">
        <v>61.051904136772301</v>
      </c>
      <c r="M15" s="103">
        <v>55.900599999999997</v>
      </c>
      <c r="N15" s="157">
        <v>25031181.216473568</v>
      </c>
      <c r="O15" s="157">
        <v>30104234.417910568</v>
      </c>
      <c r="P15" s="157">
        <v>55135415.63438414</v>
      </c>
      <c r="Q15" s="157">
        <v>1488917246.0268414</v>
      </c>
      <c r="R15" s="157">
        <v>1204143448.4555795</v>
      </c>
      <c r="S15" s="157">
        <v>2693060694.4824204</v>
      </c>
      <c r="T15" s="157">
        <v>51497021.620313734</v>
      </c>
      <c r="U15" s="157">
        <v>75841127.325718999</v>
      </c>
      <c r="V15" s="157">
        <v>127338148.94603273</v>
      </c>
      <c r="W15" s="157">
        <v>24808000.016641181</v>
      </c>
      <c r="X15" s="157">
        <v>8215759.5009105699</v>
      </c>
      <c r="Y15" s="157">
        <v>33023759.51755175</v>
      </c>
      <c r="Z15" s="157">
        <v>1196767.4089000002</v>
      </c>
      <c r="AA15" s="157">
        <v>258770.94899999999</v>
      </c>
      <c r="AB15" s="157">
        <v>1455538.3579000002</v>
      </c>
    </row>
    <row r="16" spans="1:28" x14ac:dyDescent="0.2">
      <c r="A16" s="99" t="s">
        <v>88</v>
      </c>
      <c r="B16" s="153">
        <v>1115241197.6916332</v>
      </c>
      <c r="C16" s="153">
        <v>794638021.89304423</v>
      </c>
      <c r="D16" s="153">
        <v>1909879219.5846775</v>
      </c>
      <c r="E16" s="154">
        <v>16652537.307339627</v>
      </c>
      <c r="F16" s="154">
        <v>57718091.040846586</v>
      </c>
      <c r="G16" s="154">
        <v>74370628.34818621</v>
      </c>
      <c r="H16" s="106">
        <v>0.130694</v>
      </c>
      <c r="I16" s="102">
        <v>8.8030082620741953E-2</v>
      </c>
      <c r="J16" s="106">
        <v>0.112939</v>
      </c>
      <c r="K16" s="103">
        <v>59.210299999999997</v>
      </c>
      <c r="L16" s="103">
        <v>86.602282178454203</v>
      </c>
      <c r="M16" s="103">
        <v>70.440299999999993</v>
      </c>
      <c r="N16" s="157">
        <v>8303233.0780351292</v>
      </c>
      <c r="O16" s="157">
        <v>19950046.93842072</v>
      </c>
      <c r="P16" s="157">
        <v>28253280.016455851</v>
      </c>
      <c r="Q16" s="157">
        <v>1035623436.7340946</v>
      </c>
      <c r="R16" s="157">
        <v>569507429.92050314</v>
      </c>
      <c r="S16" s="157">
        <v>1605130866.6545978</v>
      </c>
      <c r="T16" s="157">
        <v>56768798.258086458</v>
      </c>
      <c r="U16" s="157">
        <v>130696759.85382038</v>
      </c>
      <c r="V16" s="157">
        <v>187465558.11190683</v>
      </c>
      <c r="W16" s="157">
        <v>18179075.26055222</v>
      </c>
      <c r="X16" s="157">
        <v>94433832.11872071</v>
      </c>
      <c r="Y16" s="157">
        <v>112612907.37927294</v>
      </c>
      <c r="Z16" s="157">
        <v>4669887.4389000004</v>
      </c>
      <c r="AA16" s="157">
        <v>0</v>
      </c>
      <c r="AB16" s="157">
        <v>4669887.4389000004</v>
      </c>
    </row>
    <row r="17" spans="1:28" x14ac:dyDescent="0.2">
      <c r="A17" s="99" t="s">
        <v>194</v>
      </c>
      <c r="B17" s="153">
        <v>371069367.44966841</v>
      </c>
      <c r="C17" s="153">
        <v>617441975.61456645</v>
      </c>
      <c r="D17" s="153">
        <v>988511343.06423485</v>
      </c>
      <c r="E17" s="154">
        <v>5200851.7658895496</v>
      </c>
      <c r="F17" s="154">
        <v>5405602.2762831599</v>
      </c>
      <c r="G17" s="154">
        <v>10606454.042172709</v>
      </c>
      <c r="H17" s="106">
        <v>0.13426099999999999</v>
      </c>
      <c r="I17" s="102">
        <v>8.1807269828024387E-2</v>
      </c>
      <c r="J17" s="106">
        <v>0.101117</v>
      </c>
      <c r="K17" s="103">
        <v>56.193800000000003</v>
      </c>
      <c r="L17" s="103">
        <v>67.219659987073882</v>
      </c>
      <c r="M17" s="103">
        <v>62.963799999999999</v>
      </c>
      <c r="N17" s="157">
        <v>3998447.6879350999</v>
      </c>
      <c r="O17" s="157">
        <v>3477662.4387039999</v>
      </c>
      <c r="P17" s="157">
        <v>7476110.1266390998</v>
      </c>
      <c r="Q17" s="157">
        <v>350883615.22261095</v>
      </c>
      <c r="R17" s="157">
        <v>593011777.1368624</v>
      </c>
      <c r="S17" s="157">
        <v>943895392.35947335</v>
      </c>
      <c r="T17" s="157">
        <v>14866800.39753975</v>
      </c>
      <c r="U17" s="157">
        <v>19108389.599699996</v>
      </c>
      <c r="V17" s="157">
        <v>33975189.997239746</v>
      </c>
      <c r="W17" s="157">
        <v>5270869.2002177099</v>
      </c>
      <c r="X17" s="157">
        <v>4790736.1076039998</v>
      </c>
      <c r="Y17" s="157">
        <v>10061605.30782171</v>
      </c>
      <c r="Z17" s="157">
        <v>48082.629300000001</v>
      </c>
      <c r="AA17" s="157">
        <v>531072.77040000004</v>
      </c>
      <c r="AB17" s="157">
        <v>579155.39970000007</v>
      </c>
    </row>
    <row r="18" spans="1:28" x14ac:dyDescent="0.2">
      <c r="A18" s="99" t="s">
        <v>195</v>
      </c>
      <c r="B18" s="153">
        <v>278558358.65496421</v>
      </c>
      <c r="C18" s="153">
        <v>350094803.29293501</v>
      </c>
      <c r="D18" s="153">
        <v>628653161.94789922</v>
      </c>
      <c r="E18" s="154">
        <v>3679146.5576190799</v>
      </c>
      <c r="F18" s="154">
        <v>961010.48593850993</v>
      </c>
      <c r="G18" s="154">
        <v>4640157.0435575899</v>
      </c>
      <c r="H18" s="106">
        <v>0.140098</v>
      </c>
      <c r="I18" s="102">
        <v>8.0400864843530276E-2</v>
      </c>
      <c r="J18" s="106">
        <v>0.105612</v>
      </c>
      <c r="K18" s="103">
        <v>49.647100000000002</v>
      </c>
      <c r="L18" s="103">
        <v>58.661547476946595</v>
      </c>
      <c r="M18" s="103">
        <v>54.119199999999999</v>
      </c>
      <c r="N18" s="157">
        <v>4152435.75290721</v>
      </c>
      <c r="O18" s="157">
        <v>895372.27440000011</v>
      </c>
      <c r="P18" s="157">
        <v>5047808.0273072105</v>
      </c>
      <c r="Q18" s="157">
        <v>261941764.02633297</v>
      </c>
      <c r="R18" s="157">
        <v>275644260.71353501</v>
      </c>
      <c r="S18" s="157">
        <v>537586024.73986804</v>
      </c>
      <c r="T18" s="157">
        <v>10662868.66638281</v>
      </c>
      <c r="U18" s="157">
        <v>72989336.50940001</v>
      </c>
      <c r="V18" s="157">
        <v>83652205.175782815</v>
      </c>
      <c r="W18" s="157">
        <v>5508478.0306484001</v>
      </c>
      <c r="X18" s="157">
        <v>1381616.8023999999</v>
      </c>
      <c r="Y18" s="157">
        <v>6890094.8330483995</v>
      </c>
      <c r="Z18" s="157">
        <v>445247.93160000001</v>
      </c>
      <c r="AA18" s="157">
        <v>79589.267600000006</v>
      </c>
      <c r="AB18" s="157">
        <v>524837.19920000003</v>
      </c>
    </row>
    <row r="19" spans="1:28" x14ac:dyDescent="0.2">
      <c r="A19" s="99" t="s">
        <v>89</v>
      </c>
      <c r="B19" s="153">
        <v>1016873080.5178744</v>
      </c>
      <c r="C19" s="153">
        <v>1122497849.3682108</v>
      </c>
      <c r="D19" s="153">
        <v>2139370929.886085</v>
      </c>
      <c r="E19" s="154">
        <v>24577188.32427527</v>
      </c>
      <c r="F19" s="154">
        <v>26627899.516776312</v>
      </c>
      <c r="G19" s="154">
        <v>51205087.841051579</v>
      </c>
      <c r="H19" s="106">
        <v>0.139094</v>
      </c>
      <c r="I19" s="102">
        <v>8.2497610439794658E-2</v>
      </c>
      <c r="J19" s="106">
        <v>0.109199</v>
      </c>
      <c r="K19" s="103">
        <v>61.207000000000001</v>
      </c>
      <c r="L19" s="103">
        <v>72.360258080839372</v>
      </c>
      <c r="M19" s="103">
        <v>66.930199999999999</v>
      </c>
      <c r="N19" s="157">
        <v>28520494.327044878</v>
      </c>
      <c r="O19" s="157">
        <v>58317521.732382491</v>
      </c>
      <c r="P19" s="157">
        <v>86838016.059427366</v>
      </c>
      <c r="Q19" s="157">
        <v>929220700.36719143</v>
      </c>
      <c r="R19" s="157">
        <v>990585628.31251764</v>
      </c>
      <c r="S19" s="157">
        <v>1919806328.6797092</v>
      </c>
      <c r="T19" s="157">
        <v>50475672.595106602</v>
      </c>
      <c r="U19" s="157">
        <v>51891392.954590634</v>
      </c>
      <c r="V19" s="157">
        <v>102367065.54969724</v>
      </c>
      <c r="W19" s="157">
        <v>36519000.05307623</v>
      </c>
      <c r="X19" s="157">
        <v>78893362.0799025</v>
      </c>
      <c r="Y19" s="157">
        <v>115412362.13297874</v>
      </c>
      <c r="Z19" s="157">
        <v>657707.50249999994</v>
      </c>
      <c r="AA19" s="157">
        <v>1127466.0212000001</v>
      </c>
      <c r="AB19" s="157">
        <v>1785173.5237</v>
      </c>
    </row>
    <row r="20" spans="1:28" x14ac:dyDescent="0.2">
      <c r="A20" s="99" t="s">
        <v>90</v>
      </c>
      <c r="B20" s="153">
        <v>398591416.07565022</v>
      </c>
      <c r="C20" s="153">
        <v>562495036.27911735</v>
      </c>
      <c r="D20" s="153">
        <v>961086452.35476756</v>
      </c>
      <c r="E20" s="154">
        <v>8964386.1988216694</v>
      </c>
      <c r="F20" s="154">
        <v>10836067.96592539</v>
      </c>
      <c r="G20" s="154">
        <v>19800454.164747059</v>
      </c>
      <c r="H20" s="106">
        <v>0.13331399999999999</v>
      </c>
      <c r="I20" s="102">
        <v>8.590498495825577E-2</v>
      </c>
      <c r="J20" s="106">
        <v>0.105423</v>
      </c>
      <c r="K20" s="103">
        <v>75.379199999999997</v>
      </c>
      <c r="L20" s="103">
        <v>57.800877143394693</v>
      </c>
      <c r="M20" s="103">
        <v>65.027100000000004</v>
      </c>
      <c r="N20" s="157">
        <v>9510494.1304199602</v>
      </c>
      <c r="O20" s="157">
        <v>6429766.1200790005</v>
      </c>
      <c r="P20" s="157">
        <v>15940260.250498962</v>
      </c>
      <c r="Q20" s="157">
        <v>363587275.07003272</v>
      </c>
      <c r="R20" s="157">
        <v>494906521.86827272</v>
      </c>
      <c r="S20" s="157">
        <v>858493796.93830538</v>
      </c>
      <c r="T20" s="157">
        <v>18582604.136443041</v>
      </c>
      <c r="U20" s="157">
        <v>54849540.612265632</v>
      </c>
      <c r="V20" s="157">
        <v>73432144.748708665</v>
      </c>
      <c r="W20" s="157">
        <v>16421487.989174511</v>
      </c>
      <c r="X20" s="157">
        <v>12738973.798579</v>
      </c>
      <c r="Y20" s="157">
        <v>29160461.787753511</v>
      </c>
      <c r="Z20" s="157">
        <v>48.88</v>
      </c>
      <c r="AA20" s="157">
        <v>0</v>
      </c>
      <c r="AB20" s="157">
        <v>48.88</v>
      </c>
    </row>
    <row r="21" spans="1:28" x14ac:dyDescent="0.2">
      <c r="A21" s="99" t="s">
        <v>91</v>
      </c>
      <c r="B21" s="153">
        <v>787368731.2747525</v>
      </c>
      <c r="C21" s="153">
        <v>2152223027.0741501</v>
      </c>
      <c r="D21" s="153">
        <v>2939591758.3489027</v>
      </c>
      <c r="E21" s="154">
        <v>23068824.169687092</v>
      </c>
      <c r="F21" s="154">
        <v>29845994.04686971</v>
      </c>
      <c r="G21" s="154">
        <v>52914818.216556802</v>
      </c>
      <c r="H21" s="106">
        <v>0.13440299999999999</v>
      </c>
      <c r="I21" s="102">
        <v>8.6583004064802765E-2</v>
      </c>
      <c r="J21" s="106">
        <v>9.9158200000000002E-2</v>
      </c>
      <c r="K21" s="103">
        <v>105.985</v>
      </c>
      <c r="L21" s="103">
        <v>119.60294221468614</v>
      </c>
      <c r="M21" s="103">
        <v>116.04600000000001</v>
      </c>
      <c r="N21" s="157">
        <v>27655427.581199996</v>
      </c>
      <c r="O21" s="157">
        <v>107768634.54715849</v>
      </c>
      <c r="P21" s="157">
        <v>135424062.12835848</v>
      </c>
      <c r="Q21" s="157">
        <v>648835739.73545253</v>
      </c>
      <c r="R21" s="157">
        <v>1668693224.1611283</v>
      </c>
      <c r="S21" s="157">
        <v>2317528963.8965812</v>
      </c>
      <c r="T21" s="157">
        <v>83312470.433899999</v>
      </c>
      <c r="U21" s="157">
        <v>306493959.49442041</v>
      </c>
      <c r="V21" s="157">
        <v>389806429.92832041</v>
      </c>
      <c r="W21" s="157">
        <v>47787562.420299999</v>
      </c>
      <c r="X21" s="157">
        <v>170897960.1658684</v>
      </c>
      <c r="Y21" s="157">
        <v>218685522.58616841</v>
      </c>
      <c r="Z21" s="157">
        <v>7432958.6851000004</v>
      </c>
      <c r="AA21" s="157">
        <v>6137883.2527329996</v>
      </c>
      <c r="AB21" s="157">
        <v>13570841.937833</v>
      </c>
    </row>
    <row r="22" spans="1:28" x14ac:dyDescent="0.2">
      <c r="A22" s="99" t="s">
        <v>92</v>
      </c>
      <c r="B22" s="153">
        <v>399620223.09561366</v>
      </c>
      <c r="C22" s="153">
        <v>591874422.92747402</v>
      </c>
      <c r="D22" s="153">
        <v>991494646.02308774</v>
      </c>
      <c r="E22" s="154">
        <v>5281455.8646164192</v>
      </c>
      <c r="F22" s="154">
        <v>9254802.1154867001</v>
      </c>
      <c r="G22" s="154">
        <v>14536257.98010312</v>
      </c>
      <c r="H22" s="106">
        <v>0.13122700000000001</v>
      </c>
      <c r="I22" s="102">
        <v>8.0450491298555651E-2</v>
      </c>
      <c r="J22" s="106">
        <v>0.100644</v>
      </c>
      <c r="K22" s="103">
        <v>85.981399999999994</v>
      </c>
      <c r="L22" s="103">
        <v>104.87966240901537</v>
      </c>
      <c r="M22" s="103">
        <v>97.147900000000007</v>
      </c>
      <c r="N22" s="157">
        <v>11398418.233200001</v>
      </c>
      <c r="O22" s="157">
        <v>34199206.001973003</v>
      </c>
      <c r="P22" s="157">
        <v>45597624.235173002</v>
      </c>
      <c r="Q22" s="157">
        <v>350142620.43423003</v>
      </c>
      <c r="R22" s="157">
        <v>507126486.34297109</v>
      </c>
      <c r="S22" s="157">
        <v>857269106.77720106</v>
      </c>
      <c r="T22" s="157">
        <v>34737235.060230538</v>
      </c>
      <c r="U22" s="157">
        <v>43800107.454500005</v>
      </c>
      <c r="V22" s="157">
        <v>78537342.514730543</v>
      </c>
      <c r="W22" s="157">
        <v>14447504.111653101</v>
      </c>
      <c r="X22" s="157">
        <v>38766339.993303001</v>
      </c>
      <c r="Y22" s="157">
        <v>53213844.104956105</v>
      </c>
      <c r="Z22" s="157">
        <v>292863.48950000003</v>
      </c>
      <c r="AA22" s="157">
        <v>2181489.1366999997</v>
      </c>
      <c r="AB22" s="157">
        <v>2474352.6261999998</v>
      </c>
    </row>
    <row r="23" spans="1:28" x14ac:dyDescent="0.2">
      <c r="A23" s="99" t="s">
        <v>93</v>
      </c>
      <c r="B23" s="153">
        <v>117955932.31740668</v>
      </c>
      <c r="C23" s="153">
        <v>673233531.94617748</v>
      </c>
      <c r="D23" s="153">
        <v>791189464.26358414</v>
      </c>
      <c r="E23" s="154">
        <v>11638983.30826466</v>
      </c>
      <c r="F23" s="154">
        <v>17723074.701962911</v>
      </c>
      <c r="G23" s="154">
        <v>29362058.010227568</v>
      </c>
      <c r="H23" s="106">
        <v>0.130912</v>
      </c>
      <c r="I23" s="102">
        <v>9.7138850796275975E-2</v>
      </c>
      <c r="J23" s="106">
        <v>0.102182</v>
      </c>
      <c r="K23" s="103">
        <v>62.322000000000003</v>
      </c>
      <c r="L23" s="103">
        <v>72.674143985540738</v>
      </c>
      <c r="M23" s="103">
        <v>71.121499999999997</v>
      </c>
      <c r="N23" s="157">
        <v>8352126.4711999996</v>
      </c>
      <c r="O23" s="157">
        <v>60642005.694800004</v>
      </c>
      <c r="P23" s="157">
        <v>68994132.166000009</v>
      </c>
      <c r="Q23" s="157">
        <v>60313740.95388598</v>
      </c>
      <c r="R23" s="157">
        <v>355237949.487957</v>
      </c>
      <c r="S23" s="157">
        <v>415551690.44184297</v>
      </c>
      <c r="T23" s="157">
        <v>44444125.490620695</v>
      </c>
      <c r="U23" s="157">
        <v>211031617.49862048</v>
      </c>
      <c r="V23" s="157">
        <v>255475742.98924118</v>
      </c>
      <c r="W23" s="157">
        <v>13198065.8729</v>
      </c>
      <c r="X23" s="157">
        <v>106963964.9596</v>
      </c>
      <c r="Y23" s="157">
        <v>120162030.8325</v>
      </c>
      <c r="Z23" s="157">
        <v>0</v>
      </c>
      <c r="AA23" s="157">
        <v>0</v>
      </c>
      <c r="AB23" s="157">
        <v>0</v>
      </c>
    </row>
    <row r="24" spans="1:28" x14ac:dyDescent="0.2">
      <c r="A24" s="99" t="s">
        <v>196</v>
      </c>
      <c r="B24" s="153">
        <v>134555840.299586</v>
      </c>
      <c r="C24" s="153">
        <v>655644412.94447279</v>
      </c>
      <c r="D24" s="153">
        <v>790200253.24405885</v>
      </c>
      <c r="E24" s="154">
        <v>4616765.8876677603</v>
      </c>
      <c r="F24" s="154">
        <v>2158685.4606346302</v>
      </c>
      <c r="G24" s="154">
        <v>6775451.3483023904</v>
      </c>
      <c r="H24" s="106">
        <v>0.14578199999999999</v>
      </c>
      <c r="I24" s="102">
        <v>9.3841353934241922E-2</v>
      </c>
      <c r="J24" s="106">
        <v>0.102842</v>
      </c>
      <c r="K24" s="103">
        <v>62.834600000000002</v>
      </c>
      <c r="L24" s="103">
        <v>52.225816730601146</v>
      </c>
      <c r="M24" s="103">
        <v>54.069200000000002</v>
      </c>
      <c r="N24" s="157">
        <v>6886282.0659999996</v>
      </c>
      <c r="O24" s="157">
        <v>8485695.4108000007</v>
      </c>
      <c r="P24" s="157">
        <v>15371977.4768</v>
      </c>
      <c r="Q24" s="157">
        <v>124033083.70808598</v>
      </c>
      <c r="R24" s="157">
        <v>650662308.40677285</v>
      </c>
      <c r="S24" s="157">
        <v>774695392.11485887</v>
      </c>
      <c r="T24" s="157">
        <v>325378.77179999999</v>
      </c>
      <c r="U24" s="157">
        <v>872270.94449999998</v>
      </c>
      <c r="V24" s="157">
        <v>1197649.7163</v>
      </c>
      <c r="W24" s="157">
        <v>10186753.245399999</v>
      </c>
      <c r="X24" s="157">
        <v>4045009.5931000002</v>
      </c>
      <c r="Y24" s="157">
        <v>14231762.838499999</v>
      </c>
      <c r="Z24" s="157">
        <v>10624.5743</v>
      </c>
      <c r="AA24" s="157">
        <v>64824.000099999997</v>
      </c>
      <c r="AB24" s="157">
        <v>75448.574399999998</v>
      </c>
    </row>
    <row r="25" spans="1:28" x14ac:dyDescent="0.2">
      <c r="A25" s="99" t="s">
        <v>94</v>
      </c>
      <c r="B25" s="153">
        <v>1083941980.7671411</v>
      </c>
      <c r="C25" s="153">
        <v>1959875976.3524189</v>
      </c>
      <c r="D25" s="153">
        <v>3043817957.1195602</v>
      </c>
      <c r="E25" s="154">
        <v>2582556.6651989701</v>
      </c>
      <c r="F25" s="154">
        <v>5327819.9925870504</v>
      </c>
      <c r="G25" s="154">
        <v>7910376.657786021</v>
      </c>
      <c r="H25" s="106">
        <v>0.122131</v>
      </c>
      <c r="I25" s="102">
        <v>8.8084633489451059E-2</v>
      </c>
      <c r="J25" s="106">
        <v>0.100275</v>
      </c>
      <c r="K25" s="103">
        <v>38.301099999999998</v>
      </c>
      <c r="L25" s="103">
        <v>146.40833474842523</v>
      </c>
      <c r="M25" s="103">
        <v>107.556</v>
      </c>
      <c r="N25" s="157">
        <v>1100.31</v>
      </c>
      <c r="O25" s="157">
        <v>213827.7997</v>
      </c>
      <c r="P25" s="157">
        <v>214928.1097</v>
      </c>
      <c r="Q25" s="157">
        <v>1083105713.1695411</v>
      </c>
      <c r="R25" s="157">
        <v>1915357855.2644191</v>
      </c>
      <c r="S25" s="157">
        <v>2998463568.4339604</v>
      </c>
      <c r="T25" s="157">
        <v>723423.69150000007</v>
      </c>
      <c r="U25" s="157">
        <v>44304293.288299903</v>
      </c>
      <c r="V25" s="157">
        <v>45027716.979799904</v>
      </c>
      <c r="W25" s="157">
        <v>112843.90609999999</v>
      </c>
      <c r="X25" s="157">
        <v>213827.7997</v>
      </c>
      <c r="Y25" s="157">
        <v>326671.7058</v>
      </c>
      <c r="Z25" s="157">
        <v>0</v>
      </c>
      <c r="AA25" s="157">
        <v>0</v>
      </c>
      <c r="AB25" s="157">
        <v>0</v>
      </c>
    </row>
    <row r="26" spans="1:28" x14ac:dyDescent="0.2">
      <c r="A26" s="99" t="s">
        <v>95</v>
      </c>
      <c r="B26" s="153">
        <v>48318081.80481182</v>
      </c>
      <c r="C26" s="153">
        <v>260182821.48579901</v>
      </c>
      <c r="D26" s="153">
        <v>308500903.29061085</v>
      </c>
      <c r="E26" s="154">
        <v>668728.27348284994</v>
      </c>
      <c r="F26" s="154">
        <v>1069660.43922792</v>
      </c>
      <c r="G26" s="154">
        <v>1738388.7127107698</v>
      </c>
      <c r="H26" s="106">
        <v>0.14244499999999999</v>
      </c>
      <c r="I26" s="102">
        <v>9.8615027985504616E-2</v>
      </c>
      <c r="J26" s="106">
        <v>0.105349</v>
      </c>
      <c r="K26" s="103">
        <v>55.040700000000001</v>
      </c>
      <c r="L26" s="103">
        <v>28.557025505809388</v>
      </c>
      <c r="M26" s="103">
        <v>32.651200000000003</v>
      </c>
      <c r="N26" s="157">
        <v>413220.52005269</v>
      </c>
      <c r="O26" s="157">
        <v>1126667.2557000001</v>
      </c>
      <c r="P26" s="157">
        <v>1539887.7757526902</v>
      </c>
      <c r="Q26" s="157">
        <v>45328576.729859136</v>
      </c>
      <c r="R26" s="157">
        <v>258617908.04239902</v>
      </c>
      <c r="S26" s="157">
        <v>303946484.77225816</v>
      </c>
      <c r="T26" s="157">
        <v>2292622.1305999998</v>
      </c>
      <c r="U26" s="157">
        <v>438022.63379999995</v>
      </c>
      <c r="V26" s="157">
        <v>2730644.7643999998</v>
      </c>
      <c r="W26" s="157">
        <v>696882.94435269001</v>
      </c>
      <c r="X26" s="157">
        <v>1126890.8096</v>
      </c>
      <c r="Y26" s="157">
        <v>1823773.7539526899</v>
      </c>
      <c r="Z26" s="157">
        <v>0</v>
      </c>
      <c r="AA26" s="157">
        <v>0</v>
      </c>
      <c r="AB26" s="157">
        <v>0</v>
      </c>
    </row>
    <row r="27" spans="1:28" x14ac:dyDescent="0.2">
      <c r="A27" s="99" t="s">
        <v>96</v>
      </c>
      <c r="B27" s="153">
        <v>482961154.49473137</v>
      </c>
      <c r="C27" s="153">
        <v>554149752.72942805</v>
      </c>
      <c r="D27" s="153">
        <v>1037110907.2241595</v>
      </c>
      <c r="E27" s="154">
        <v>8258657.0683581913</v>
      </c>
      <c r="F27" s="154">
        <v>10918730.252746681</v>
      </c>
      <c r="G27" s="154">
        <v>19177387.321104873</v>
      </c>
      <c r="H27" s="106">
        <v>0.12898399999999999</v>
      </c>
      <c r="I27" s="102">
        <v>7.9998083575210099E-2</v>
      </c>
      <c r="J27" s="106">
        <v>0.102463</v>
      </c>
      <c r="K27" s="103">
        <v>96.5167</v>
      </c>
      <c r="L27" s="103">
        <v>110.66181282165469</v>
      </c>
      <c r="M27" s="103">
        <v>104.122</v>
      </c>
      <c r="N27" s="157">
        <v>8306974.0688523594</v>
      </c>
      <c r="O27" s="157">
        <v>26113011.370896004</v>
      </c>
      <c r="P27" s="157">
        <v>34419985.439748362</v>
      </c>
      <c r="Q27" s="157">
        <v>408312862.13677901</v>
      </c>
      <c r="R27" s="157">
        <v>478557437.91799062</v>
      </c>
      <c r="S27" s="157">
        <v>886870300.05476964</v>
      </c>
      <c r="T27" s="157">
        <v>21700712.904100001</v>
      </c>
      <c r="U27" s="157">
        <v>35052874.075841457</v>
      </c>
      <c r="V27" s="157">
        <v>56753586.979941458</v>
      </c>
      <c r="W27" s="157">
        <v>52192157.194952361</v>
      </c>
      <c r="X27" s="157">
        <v>35602194.781695999</v>
      </c>
      <c r="Y27" s="157">
        <v>87794351.97664836</v>
      </c>
      <c r="Z27" s="157">
        <v>755422.25890000002</v>
      </c>
      <c r="AA27" s="157">
        <v>4937245.9538999991</v>
      </c>
      <c r="AB27" s="157">
        <v>5692668.2127999989</v>
      </c>
    </row>
    <row r="28" spans="1:28" x14ac:dyDescent="0.2">
      <c r="A28" s="99" t="s">
        <v>97</v>
      </c>
      <c r="B28" s="153">
        <v>131965609.86830838</v>
      </c>
      <c r="C28" s="153">
        <v>127080342.20616901</v>
      </c>
      <c r="D28" s="153">
        <v>259045952.07447737</v>
      </c>
      <c r="E28" s="154">
        <v>563385.06031567999</v>
      </c>
      <c r="F28" s="154">
        <v>607500.63225619006</v>
      </c>
      <c r="G28" s="154">
        <v>1170885.6925718701</v>
      </c>
      <c r="H28" s="106">
        <v>0.130996</v>
      </c>
      <c r="I28" s="102">
        <v>7.9683731474491967E-2</v>
      </c>
      <c r="J28" s="106">
        <v>0.105696</v>
      </c>
      <c r="K28" s="103">
        <v>58.553400000000003</v>
      </c>
      <c r="L28" s="103">
        <v>50.969483890707032</v>
      </c>
      <c r="M28" s="103">
        <v>54.819400000000002</v>
      </c>
      <c r="N28" s="157">
        <v>6023598.2612999994</v>
      </c>
      <c r="O28" s="157">
        <v>6266896.7998000002</v>
      </c>
      <c r="P28" s="157">
        <v>12290495.061099999</v>
      </c>
      <c r="Q28" s="157">
        <v>123236107.97880839</v>
      </c>
      <c r="R28" s="157">
        <v>119498444.16546902</v>
      </c>
      <c r="S28" s="157">
        <v>242734552.14427739</v>
      </c>
      <c r="T28" s="157">
        <v>2096899.8660999998</v>
      </c>
      <c r="U28" s="157">
        <v>1295893.9890999999</v>
      </c>
      <c r="V28" s="157">
        <v>3392793.8551999996</v>
      </c>
      <c r="W28" s="157">
        <v>6402634.4832000006</v>
      </c>
      <c r="X28" s="157">
        <v>6286004.0515999999</v>
      </c>
      <c r="Y28" s="157">
        <v>12688638.5348</v>
      </c>
      <c r="Z28" s="157">
        <v>229967.54019999999</v>
      </c>
      <c r="AA28" s="157">
        <v>0</v>
      </c>
      <c r="AB28" s="157">
        <v>229967.54019999999</v>
      </c>
    </row>
    <row r="29" spans="1:28" x14ac:dyDescent="0.2">
      <c r="A29" s="99" t="s">
        <v>98</v>
      </c>
      <c r="B29" s="153">
        <v>78982477.081577867</v>
      </c>
      <c r="C29" s="153">
        <v>215076695.95544407</v>
      </c>
      <c r="D29" s="153">
        <v>294059173.03702193</v>
      </c>
      <c r="E29" s="154">
        <v>671107.12594935007</v>
      </c>
      <c r="F29" s="154">
        <v>304472.80276213004</v>
      </c>
      <c r="G29" s="154">
        <v>975579.92871148011</v>
      </c>
      <c r="H29" s="106">
        <v>0.11888600000000001</v>
      </c>
      <c r="I29" s="102">
        <v>9.0248428476089049E-2</v>
      </c>
      <c r="J29" s="106">
        <v>9.7285499999999997E-2</v>
      </c>
      <c r="K29" s="103">
        <v>77.421499999999995</v>
      </c>
      <c r="L29" s="103">
        <v>64.522170776816111</v>
      </c>
      <c r="M29" s="103">
        <v>67.697199999999995</v>
      </c>
      <c r="N29" s="157">
        <v>0</v>
      </c>
      <c r="O29" s="157">
        <v>0</v>
      </c>
      <c r="P29" s="157">
        <v>0</v>
      </c>
      <c r="Q29" s="157">
        <v>76067539.144095674</v>
      </c>
      <c r="R29" s="157">
        <v>200376466.86474407</v>
      </c>
      <c r="S29" s="157">
        <v>276444006.00883973</v>
      </c>
      <c r="T29" s="157">
        <v>189117.72220000002</v>
      </c>
      <c r="U29" s="157">
        <v>14272227.495999999</v>
      </c>
      <c r="V29" s="157">
        <v>14461345.2182</v>
      </c>
      <c r="W29" s="157">
        <v>2725820.2152821799</v>
      </c>
      <c r="X29" s="157">
        <v>428001.59470000002</v>
      </c>
      <c r="Y29" s="157">
        <v>3153821.8099821797</v>
      </c>
      <c r="Z29" s="157">
        <v>0</v>
      </c>
      <c r="AA29" s="157">
        <v>0</v>
      </c>
      <c r="AB29" s="157">
        <v>0</v>
      </c>
    </row>
    <row r="30" spans="1:28" x14ac:dyDescent="0.2">
      <c r="A30" s="99" t="s">
        <v>99</v>
      </c>
      <c r="B30" s="153">
        <v>1880206241.5263164</v>
      </c>
      <c r="C30" s="153">
        <v>2595300284.5773077</v>
      </c>
      <c r="D30" s="153">
        <v>4475506526.1036243</v>
      </c>
      <c r="E30" s="154">
        <v>36273161.425212309</v>
      </c>
      <c r="F30" s="154">
        <v>21531129.826007269</v>
      </c>
      <c r="G30" s="154">
        <v>57804291.251219578</v>
      </c>
      <c r="H30" s="106">
        <v>0.14375199999999999</v>
      </c>
      <c r="I30" s="102">
        <v>8.8374992569321867E-2</v>
      </c>
      <c r="J30" s="106">
        <v>0.10947</v>
      </c>
      <c r="K30" s="103">
        <v>73.062600000000003</v>
      </c>
      <c r="L30" s="103">
        <v>91.947321374833777</v>
      </c>
      <c r="M30" s="103">
        <v>82.919600000000003</v>
      </c>
      <c r="N30" s="157">
        <v>30410844.094443202</v>
      </c>
      <c r="O30" s="157">
        <v>43552436.424863525</v>
      </c>
      <c r="P30" s="157">
        <v>73963280.519306719</v>
      </c>
      <c r="Q30" s="157">
        <v>1761042308.0117755</v>
      </c>
      <c r="R30" s="157">
        <v>2331212133.6683679</v>
      </c>
      <c r="S30" s="157">
        <v>4092254441.6801434</v>
      </c>
      <c r="T30" s="157">
        <v>69035316.126355171</v>
      </c>
      <c r="U30" s="157">
        <v>201402743.01885998</v>
      </c>
      <c r="V30" s="157">
        <v>270438059.14521515</v>
      </c>
      <c r="W30" s="157">
        <v>48398318.835885748</v>
      </c>
      <c r="X30" s="157">
        <v>60581011.233389959</v>
      </c>
      <c r="Y30" s="157">
        <v>108979330.06927571</v>
      </c>
      <c r="Z30" s="157">
        <v>1730298.5523000001</v>
      </c>
      <c r="AA30" s="157">
        <v>2104396.6566900001</v>
      </c>
      <c r="AB30" s="157">
        <v>3834695.2089900002</v>
      </c>
    </row>
    <row r="31" spans="1:28" x14ac:dyDescent="0.2">
      <c r="A31" s="99" t="s">
        <v>100</v>
      </c>
      <c r="B31" s="153">
        <v>3288532753.9139724</v>
      </c>
      <c r="C31" s="153">
        <v>482687684.73664939</v>
      </c>
      <c r="D31" s="153">
        <v>3771220438.6506219</v>
      </c>
      <c r="E31" s="154">
        <v>87692589.055907726</v>
      </c>
      <c r="F31" s="154">
        <v>9253021.9579988997</v>
      </c>
      <c r="G31" s="154">
        <v>96945611.013906628</v>
      </c>
      <c r="H31" s="106">
        <v>0.15221599999999999</v>
      </c>
      <c r="I31" s="102">
        <v>8.6065843706649298E-2</v>
      </c>
      <c r="J31" s="106">
        <v>0.14304</v>
      </c>
      <c r="K31" s="103">
        <v>60.148499999999999</v>
      </c>
      <c r="L31" s="103">
        <v>87.554919929452154</v>
      </c>
      <c r="M31" s="103">
        <v>63.424900000000001</v>
      </c>
      <c r="N31" s="157">
        <v>87700163.067336351</v>
      </c>
      <c r="O31" s="157">
        <v>13607196.317838</v>
      </c>
      <c r="P31" s="157">
        <v>101307359.38517435</v>
      </c>
      <c r="Q31" s="157">
        <v>3010115109.0268693</v>
      </c>
      <c r="R31" s="157">
        <v>437849888.24890149</v>
      </c>
      <c r="S31" s="157">
        <v>3447964997.2757707</v>
      </c>
      <c r="T31" s="157">
        <v>154838766.9581728</v>
      </c>
      <c r="U31" s="157">
        <v>23180018.783099968</v>
      </c>
      <c r="V31" s="157">
        <v>178018785.74127278</v>
      </c>
      <c r="W31" s="157">
        <v>120789450.71453056</v>
      </c>
      <c r="X31" s="157">
        <v>20434239.462347999</v>
      </c>
      <c r="Y31" s="157">
        <v>141223690.17687857</v>
      </c>
      <c r="Z31" s="157">
        <v>2789427.2143999999</v>
      </c>
      <c r="AA31" s="157">
        <v>1223538.2423</v>
      </c>
      <c r="AB31" s="157">
        <v>4012965.4567</v>
      </c>
    </row>
    <row r="32" spans="1:28" x14ac:dyDescent="0.2">
      <c r="A32" s="99" t="s">
        <v>166</v>
      </c>
      <c r="B32" s="153">
        <v>203949719.26249012</v>
      </c>
      <c r="C32" s="153">
        <v>465881120.98062587</v>
      </c>
      <c r="D32" s="153">
        <v>669830840.24311602</v>
      </c>
      <c r="E32" s="154">
        <v>2880902.1178144198</v>
      </c>
      <c r="F32" s="154">
        <v>6146212.8028822104</v>
      </c>
      <c r="G32" s="154">
        <v>9027114.9206966311</v>
      </c>
      <c r="H32" s="106">
        <v>0.15251200000000001</v>
      </c>
      <c r="I32" s="102">
        <v>9.1853711457821854E-2</v>
      </c>
      <c r="J32" s="106">
        <v>0.109309</v>
      </c>
      <c r="K32" s="103">
        <v>45.7682</v>
      </c>
      <c r="L32" s="103">
        <v>52.970026615304711</v>
      </c>
      <c r="M32" s="103">
        <v>50.490200000000002</v>
      </c>
      <c r="N32" s="157">
        <v>5203147.4184450395</v>
      </c>
      <c r="O32" s="157">
        <v>6777075.5128789991</v>
      </c>
      <c r="P32" s="157">
        <v>11980222.931324039</v>
      </c>
      <c r="Q32" s="157">
        <v>191843778.92273641</v>
      </c>
      <c r="R32" s="157">
        <v>312710449.60743791</v>
      </c>
      <c r="S32" s="157">
        <v>504554228.53017431</v>
      </c>
      <c r="T32" s="157">
        <v>6405776.1806086591</v>
      </c>
      <c r="U32" s="157">
        <v>141152455.13624099</v>
      </c>
      <c r="V32" s="157">
        <v>147558231.31684965</v>
      </c>
      <c r="W32" s="157">
        <v>5663037.0091450401</v>
      </c>
      <c r="X32" s="157">
        <v>11549579.968513999</v>
      </c>
      <c r="Y32" s="157">
        <v>17212616.977659039</v>
      </c>
      <c r="Z32" s="157">
        <v>37127.15</v>
      </c>
      <c r="AA32" s="157">
        <v>468636.26843300002</v>
      </c>
      <c r="AB32" s="157">
        <v>505763.41843300004</v>
      </c>
    </row>
    <row r="33" spans="1:28" x14ac:dyDescent="0.2">
      <c r="A33" s="99" t="s">
        <v>197</v>
      </c>
      <c r="B33" s="153">
        <v>219552860.22205609</v>
      </c>
      <c r="C33" s="153">
        <v>654206647.67045569</v>
      </c>
      <c r="D33" s="153">
        <v>873759507.89251184</v>
      </c>
      <c r="E33" s="154">
        <v>3788510.50562006</v>
      </c>
      <c r="F33" s="154">
        <v>26455212.469640054</v>
      </c>
      <c r="G33" s="154">
        <v>30243722.975260112</v>
      </c>
      <c r="H33" s="106">
        <v>0.13251299999999999</v>
      </c>
      <c r="I33" s="102">
        <v>9.4259220641023198E-2</v>
      </c>
      <c r="J33" s="106">
        <v>0.10412399999999999</v>
      </c>
      <c r="K33" s="103">
        <v>59.289099999999998</v>
      </c>
      <c r="L33" s="103">
        <v>69.070267153044696</v>
      </c>
      <c r="M33" s="103">
        <v>66.532700000000006</v>
      </c>
      <c r="N33" s="157">
        <v>6555288.71</v>
      </c>
      <c r="O33" s="157">
        <v>18877630.222800002</v>
      </c>
      <c r="P33" s="157">
        <v>25432918.932800002</v>
      </c>
      <c r="Q33" s="157">
        <v>194081794.58205611</v>
      </c>
      <c r="R33" s="157">
        <v>459798247.74505568</v>
      </c>
      <c r="S33" s="157">
        <v>653880042.32711184</v>
      </c>
      <c r="T33" s="157">
        <v>5095952.76</v>
      </c>
      <c r="U33" s="157">
        <v>139482078.2588</v>
      </c>
      <c r="V33" s="157">
        <v>144578031.01879999</v>
      </c>
      <c r="W33" s="157">
        <v>15648269.120000001</v>
      </c>
      <c r="X33" s="157">
        <v>52307747.128399998</v>
      </c>
      <c r="Y33" s="157">
        <v>67956016.248400003</v>
      </c>
      <c r="Z33" s="157">
        <v>4726843.7600000007</v>
      </c>
      <c r="AA33" s="157">
        <v>2618574.5381999998</v>
      </c>
      <c r="AB33" s="157">
        <v>7345418.2982000001</v>
      </c>
    </row>
    <row r="34" spans="1:28" x14ac:dyDescent="0.2">
      <c r="A34" s="100" t="s">
        <v>101</v>
      </c>
      <c r="B34" s="153">
        <v>26964989118.248722</v>
      </c>
      <c r="C34" s="153">
        <v>5556365729.2358541</v>
      </c>
      <c r="D34" s="153">
        <v>32521354847.484577</v>
      </c>
      <c r="E34" s="154">
        <v>550247981.39719212</v>
      </c>
      <c r="F34" s="154">
        <v>31337134.781137329</v>
      </c>
      <c r="G34" s="154">
        <v>581585116.17832935</v>
      </c>
      <c r="H34" s="106">
        <v>0.15692700000000001</v>
      </c>
      <c r="I34" s="102">
        <v>7.5094598120898984E-2</v>
      </c>
      <c r="J34" s="106">
        <v>0.14204900000000001</v>
      </c>
      <c r="K34" s="103">
        <v>94.590599999999995</v>
      </c>
      <c r="L34" s="103">
        <v>139.44653721727454</v>
      </c>
      <c r="M34" s="103">
        <v>102.07</v>
      </c>
      <c r="N34" s="157">
        <v>272741273.00317073</v>
      </c>
      <c r="O34" s="157">
        <v>42289047.259989008</v>
      </c>
      <c r="P34" s="157">
        <v>315030320.26315975</v>
      </c>
      <c r="Q34" s="157">
        <v>25314861493.021847</v>
      </c>
      <c r="R34" s="157">
        <v>5317595748.7730074</v>
      </c>
      <c r="S34" s="157">
        <v>30632457241.794849</v>
      </c>
      <c r="T34" s="157">
        <v>1171493057.7156961</v>
      </c>
      <c r="U34" s="157">
        <v>150220760.29071918</v>
      </c>
      <c r="V34" s="157">
        <v>1321713818.0064154</v>
      </c>
      <c r="W34" s="157">
        <v>434389433.62818283</v>
      </c>
      <c r="X34" s="157">
        <v>72828761.200327501</v>
      </c>
      <c r="Y34" s="157">
        <v>507218194.82851034</v>
      </c>
      <c r="Z34" s="157">
        <v>44245133.883000001</v>
      </c>
      <c r="AA34" s="157">
        <v>15720458.971799999</v>
      </c>
      <c r="AB34" s="157">
        <v>59965592.854800001</v>
      </c>
    </row>
    <row r="35" spans="1:28" x14ac:dyDescent="0.2">
      <c r="A35" s="99" t="s">
        <v>198</v>
      </c>
      <c r="B35" s="153">
        <v>247018923.57877851</v>
      </c>
      <c r="C35" s="153">
        <v>40807816.429907002</v>
      </c>
      <c r="D35" s="153">
        <v>287826740.00868553</v>
      </c>
      <c r="E35" s="154">
        <v>3852629.5244439798</v>
      </c>
      <c r="F35" s="154">
        <v>896689.04245631001</v>
      </c>
      <c r="G35" s="154">
        <v>4749318.5669002896</v>
      </c>
      <c r="H35" s="106">
        <v>0.18806300000000001</v>
      </c>
      <c r="I35" s="102">
        <v>8.4859805000535693E-2</v>
      </c>
      <c r="J35" s="106">
        <v>0.102024</v>
      </c>
      <c r="K35" s="103">
        <v>51.737000000000002</v>
      </c>
      <c r="L35" s="103">
        <v>61.076702172224131</v>
      </c>
      <c r="M35" s="103">
        <v>44.948599999999999</v>
      </c>
      <c r="N35" s="157">
        <v>4419465.5419754498</v>
      </c>
      <c r="O35" s="157">
        <v>0</v>
      </c>
      <c r="P35" s="157">
        <v>4419465.5419754498</v>
      </c>
      <c r="Q35" s="157">
        <v>233054633.35893264</v>
      </c>
      <c r="R35" s="157">
        <v>38558547.212307006</v>
      </c>
      <c r="S35" s="157">
        <v>271613180.57123971</v>
      </c>
      <c r="T35" s="157">
        <v>8102633.3505132198</v>
      </c>
      <c r="U35" s="157">
        <v>1163452.4325000001</v>
      </c>
      <c r="V35" s="157">
        <v>9266085.7830132209</v>
      </c>
      <c r="W35" s="157">
        <v>5861656.8693326302</v>
      </c>
      <c r="X35" s="157">
        <v>1071119.6296999999</v>
      </c>
      <c r="Y35" s="157">
        <v>6932776.4990326297</v>
      </c>
      <c r="Z35" s="157">
        <v>0</v>
      </c>
      <c r="AA35" s="157">
        <v>14697.1554</v>
      </c>
      <c r="AB35" s="157">
        <v>14697.1554</v>
      </c>
    </row>
    <row r="36" spans="1:28" x14ac:dyDescent="0.2">
      <c r="A36" s="99" t="s">
        <v>199</v>
      </c>
      <c r="B36" s="153">
        <v>14712118599.582598</v>
      </c>
      <c r="C36" s="153">
        <v>1246863758.2414851</v>
      </c>
      <c r="D36" s="153">
        <v>15958982357.824083</v>
      </c>
      <c r="E36" s="154">
        <v>457416788.20736623</v>
      </c>
      <c r="F36" s="154">
        <v>5489022.1070328215</v>
      </c>
      <c r="G36" s="154">
        <v>462905810.314399</v>
      </c>
      <c r="H36" s="106">
        <v>0.17082</v>
      </c>
      <c r="I36" s="102">
        <v>7.4205855314221997E-2</v>
      </c>
      <c r="J36" s="106">
        <v>0.163494</v>
      </c>
      <c r="K36" s="103">
        <v>62.5122</v>
      </c>
      <c r="L36" s="103">
        <v>94.849344664236966</v>
      </c>
      <c r="M36" s="103">
        <v>65.009100000000004</v>
      </c>
      <c r="N36" s="157">
        <v>193909809.19027126</v>
      </c>
      <c r="O36" s="157">
        <v>4689580.9622569997</v>
      </c>
      <c r="P36" s="157">
        <v>198599390.15252826</v>
      </c>
      <c r="Q36" s="157">
        <v>13579735988.683701</v>
      </c>
      <c r="R36" s="157">
        <v>1197421801.5593884</v>
      </c>
      <c r="S36" s="157">
        <v>14777157790.243092</v>
      </c>
      <c r="T36" s="157">
        <v>806314346.5935756</v>
      </c>
      <c r="U36" s="157">
        <v>33107353.692903996</v>
      </c>
      <c r="V36" s="157">
        <v>839421700.28647959</v>
      </c>
      <c r="W36" s="157">
        <v>309538796.31292099</v>
      </c>
      <c r="X36" s="157">
        <v>13711971.580592521</v>
      </c>
      <c r="Y36" s="157">
        <v>323250767.8935135</v>
      </c>
      <c r="Z36" s="157">
        <v>16529467.992399998</v>
      </c>
      <c r="AA36" s="157">
        <v>2622631.4086000002</v>
      </c>
      <c r="AB36" s="157">
        <v>19152099.400999997</v>
      </c>
    </row>
    <row r="37" spans="1:28" x14ac:dyDescent="0.2">
      <c r="A37" s="99" t="s">
        <v>200</v>
      </c>
      <c r="B37" s="153">
        <v>34163.004799999995</v>
      </c>
      <c r="C37" s="153">
        <v>0</v>
      </c>
      <c r="D37" s="153">
        <v>34163.004799999995</v>
      </c>
      <c r="E37" s="154">
        <v>5208.7326389900009</v>
      </c>
      <c r="F37" s="154">
        <v>0</v>
      </c>
      <c r="G37" s="154">
        <v>5208.7326389900009</v>
      </c>
      <c r="H37" s="106">
        <v>0.26745000000000002</v>
      </c>
      <c r="I37" s="102" t="s">
        <v>269</v>
      </c>
      <c r="J37" s="106">
        <v>0.26745000000000002</v>
      </c>
      <c r="K37" s="103">
        <v>40.6815</v>
      </c>
      <c r="L37" s="103" t="s">
        <v>269</v>
      </c>
      <c r="M37" s="103">
        <v>40.6815</v>
      </c>
      <c r="N37" s="157">
        <v>819.32</v>
      </c>
      <c r="O37" s="157">
        <v>0</v>
      </c>
      <c r="P37" s="157">
        <v>819.32</v>
      </c>
      <c r="Q37" s="157">
        <v>14905.873399999993</v>
      </c>
      <c r="R37" s="157">
        <v>0</v>
      </c>
      <c r="S37" s="157">
        <v>14905.873399999993</v>
      </c>
      <c r="T37" s="157">
        <v>12364.688300000002</v>
      </c>
      <c r="U37" s="157">
        <v>0</v>
      </c>
      <c r="V37" s="157">
        <v>12364.688300000002</v>
      </c>
      <c r="W37" s="157">
        <v>6892.4431000000004</v>
      </c>
      <c r="X37" s="157">
        <v>0</v>
      </c>
      <c r="Y37" s="157">
        <v>6892.4431000000004</v>
      </c>
      <c r="Z37" s="157">
        <v>0</v>
      </c>
      <c r="AA37" s="157">
        <v>0</v>
      </c>
      <c r="AB37" s="157">
        <v>0</v>
      </c>
    </row>
    <row r="38" spans="1:28" x14ac:dyDescent="0.2">
      <c r="A38" s="99" t="s">
        <v>102</v>
      </c>
      <c r="B38" s="153">
        <v>645940485.84701002</v>
      </c>
      <c r="C38" s="153">
        <v>14.547700000000001</v>
      </c>
      <c r="D38" s="153">
        <v>645940500.39471006</v>
      </c>
      <c r="E38" s="154">
        <v>23831436.516258761</v>
      </c>
      <c r="F38" s="154">
        <v>0</v>
      </c>
      <c r="G38" s="154">
        <v>23831436.516258761</v>
      </c>
      <c r="H38" s="106">
        <v>0.169436</v>
      </c>
      <c r="I38" s="102" t="s">
        <v>269</v>
      </c>
      <c r="J38" s="106">
        <v>0.169436</v>
      </c>
      <c r="K38" s="103">
        <v>22.354800000000001</v>
      </c>
      <c r="L38" s="103" t="s">
        <v>269</v>
      </c>
      <c r="M38" s="103">
        <v>22.354800000000001</v>
      </c>
      <c r="N38" s="157">
        <v>11362059.538999999</v>
      </c>
      <c r="O38" s="157">
        <v>0</v>
      </c>
      <c r="P38" s="157">
        <v>11362059.538999999</v>
      </c>
      <c r="Q38" s="157">
        <v>610886841.55241001</v>
      </c>
      <c r="R38" s="157">
        <v>14.547700000000001</v>
      </c>
      <c r="S38" s="157">
        <v>610886856.10011005</v>
      </c>
      <c r="T38" s="157">
        <v>22511562.466900002</v>
      </c>
      <c r="U38" s="157">
        <v>0</v>
      </c>
      <c r="V38" s="157">
        <v>22511562.466900002</v>
      </c>
      <c r="W38" s="157">
        <v>12542081.8277</v>
      </c>
      <c r="X38" s="157">
        <v>0</v>
      </c>
      <c r="Y38" s="157">
        <v>12542081.8277</v>
      </c>
      <c r="Z38" s="157">
        <v>0</v>
      </c>
      <c r="AA38" s="157">
        <v>0</v>
      </c>
      <c r="AB38" s="157">
        <v>0</v>
      </c>
    </row>
    <row r="39" spans="1:28" x14ac:dyDescent="0.2">
      <c r="A39" s="99" t="s">
        <v>103</v>
      </c>
      <c r="B39" s="153">
        <v>68785814.272799999</v>
      </c>
      <c r="C39" s="153">
        <v>8292008.5330849998</v>
      </c>
      <c r="D39" s="153">
        <v>77077822.805885002</v>
      </c>
      <c r="E39" s="154">
        <v>6757160.8423677804</v>
      </c>
      <c r="F39" s="154">
        <v>3218733.45871562</v>
      </c>
      <c r="G39" s="154">
        <v>9975894.3010834008</v>
      </c>
      <c r="H39" s="106">
        <v>0.15287899999999999</v>
      </c>
      <c r="I39" s="102">
        <v>0.12758328855331533</v>
      </c>
      <c r="J39" s="106">
        <v>0.15051400000000001</v>
      </c>
      <c r="K39" s="103">
        <v>241.43799999999999</v>
      </c>
      <c r="L39" s="103">
        <v>77.733946600388578</v>
      </c>
      <c r="M39" s="103">
        <v>227.31399999999999</v>
      </c>
      <c r="N39" s="157">
        <v>3965713.3137999997</v>
      </c>
      <c r="O39" s="157">
        <v>2884723.1611199998</v>
      </c>
      <c r="P39" s="157">
        <v>6850436.474919999</v>
      </c>
      <c r="Q39" s="157">
        <v>56940003.659099996</v>
      </c>
      <c r="R39" s="157">
        <v>4886444.7194550009</v>
      </c>
      <c r="S39" s="157">
        <v>61826448.378555007</v>
      </c>
      <c r="T39" s="157">
        <v>7638092.7799000004</v>
      </c>
      <c r="U39" s="157">
        <v>310644.67950000003</v>
      </c>
      <c r="V39" s="157">
        <v>7948737.4594000001</v>
      </c>
      <c r="W39" s="157">
        <v>4207717.8337999992</v>
      </c>
      <c r="X39" s="157">
        <v>3094919.1341299992</v>
      </c>
      <c r="Y39" s="157">
        <v>7302636.9679299984</v>
      </c>
      <c r="Z39" s="157">
        <v>0</v>
      </c>
      <c r="AA39" s="157">
        <v>0</v>
      </c>
      <c r="AB39" s="157">
        <v>0</v>
      </c>
    </row>
    <row r="40" spans="1:28" x14ac:dyDescent="0.2">
      <c r="A40" s="99" t="s">
        <v>104</v>
      </c>
      <c r="B40" s="153">
        <v>660898977.1908133</v>
      </c>
      <c r="C40" s="153">
        <v>6226163.0146169998</v>
      </c>
      <c r="D40" s="153">
        <v>667125140.20543027</v>
      </c>
      <c r="E40" s="154">
        <v>27010017.026093859</v>
      </c>
      <c r="F40" s="154">
        <v>1474014.41259709</v>
      </c>
      <c r="G40" s="154">
        <v>28484031.438690949</v>
      </c>
      <c r="H40" s="106">
        <v>0.30017500000000003</v>
      </c>
      <c r="I40" s="102">
        <v>0.30753730960045911</v>
      </c>
      <c r="J40" s="106">
        <v>0.300201</v>
      </c>
      <c r="K40" s="103">
        <v>331.44400000000002</v>
      </c>
      <c r="L40" s="103">
        <v>268.11392011069745</v>
      </c>
      <c r="M40" s="103">
        <v>330.85</v>
      </c>
      <c r="N40" s="157">
        <v>12474654.5707047</v>
      </c>
      <c r="O40" s="157">
        <v>1302201.6356000002</v>
      </c>
      <c r="P40" s="157">
        <v>13776856.206304701</v>
      </c>
      <c r="Q40" s="157">
        <v>612541061.66222358</v>
      </c>
      <c r="R40" s="157">
        <v>4798508.4295169991</v>
      </c>
      <c r="S40" s="157">
        <v>617339570.09174061</v>
      </c>
      <c r="T40" s="157">
        <v>33797119.584290631</v>
      </c>
      <c r="U40" s="157">
        <v>103712.36109999999</v>
      </c>
      <c r="V40" s="157">
        <v>33900831.945390634</v>
      </c>
      <c r="W40" s="157">
        <v>14221088.076299019</v>
      </c>
      <c r="X40" s="157">
        <v>1323942.2239999999</v>
      </c>
      <c r="Y40" s="157">
        <v>15545030.300299019</v>
      </c>
      <c r="Z40" s="157">
        <v>339707.86800000002</v>
      </c>
      <c r="AA40" s="157">
        <v>0</v>
      </c>
      <c r="AB40" s="157">
        <v>339707.86800000002</v>
      </c>
    </row>
    <row r="41" spans="1:28" x14ac:dyDescent="0.2">
      <c r="A41" s="99" t="s">
        <v>105</v>
      </c>
      <c r="B41" s="153">
        <v>9952904637.0845757</v>
      </c>
      <c r="C41" s="153">
        <v>4253473999.719337</v>
      </c>
      <c r="D41" s="153">
        <v>14206378636.803913</v>
      </c>
      <c r="E41" s="154">
        <v>28409373.07036332</v>
      </c>
      <c r="F41" s="154">
        <v>20207876.31693662</v>
      </c>
      <c r="G41" s="154">
        <v>48617249.38729994</v>
      </c>
      <c r="H41" s="106">
        <v>0.12006</v>
      </c>
      <c r="I41" s="102">
        <v>7.480265939471599E-2</v>
      </c>
      <c r="J41" s="106">
        <v>0.106557</v>
      </c>
      <c r="K41" s="103">
        <v>137.32599999999999</v>
      </c>
      <c r="L41" s="103">
        <v>153.33884139126201</v>
      </c>
      <c r="M41" s="103">
        <v>142.06800000000001</v>
      </c>
      <c r="N41" s="157">
        <v>40896099.698599994</v>
      </c>
      <c r="O41" s="157">
        <v>33359353.152902003</v>
      </c>
      <c r="P41" s="157">
        <v>74255452.851502001</v>
      </c>
      <c r="Q41" s="157">
        <v>9570933521.8099022</v>
      </c>
      <c r="R41" s="157">
        <v>4071297828.0492263</v>
      </c>
      <c r="S41" s="157">
        <v>13642231349.859129</v>
      </c>
      <c r="T41" s="157">
        <v>276915598.47467458</v>
      </c>
      <c r="U41" s="157">
        <v>115527252.96391517</v>
      </c>
      <c r="V41" s="157">
        <v>392442851.43858975</v>
      </c>
      <c r="W41" s="157">
        <v>77679558.777400002</v>
      </c>
      <c r="X41" s="157">
        <v>53565788.298395</v>
      </c>
      <c r="Y41" s="157">
        <v>131245347.07579499</v>
      </c>
      <c r="Z41" s="157">
        <v>27375958.022600003</v>
      </c>
      <c r="AA41" s="157">
        <v>13083130.4078</v>
      </c>
      <c r="AB41" s="157">
        <v>40459088.430399999</v>
      </c>
    </row>
    <row r="42" spans="1:28" s="112" customFormat="1" x14ac:dyDescent="0.2">
      <c r="A42" s="108" t="s">
        <v>201</v>
      </c>
      <c r="B42" s="155">
        <v>7285748818.6767559</v>
      </c>
      <c r="C42" s="155">
        <v>3563698906.3454089</v>
      </c>
      <c r="D42" s="155">
        <v>10849447725.022165</v>
      </c>
      <c r="E42" s="156">
        <v>21629044.918991171</v>
      </c>
      <c r="F42" s="156">
        <v>17416102.134347029</v>
      </c>
      <c r="G42" s="156">
        <v>39045147.0533382</v>
      </c>
      <c r="H42" s="109">
        <v>0.119395</v>
      </c>
      <c r="I42" s="110">
        <v>7.463438343721758E-2</v>
      </c>
      <c r="J42" s="109">
        <v>0.105028</v>
      </c>
      <c r="K42" s="111">
        <v>140.55099999999999</v>
      </c>
      <c r="L42" s="111">
        <v>155.0922234800926</v>
      </c>
      <c r="M42" s="111">
        <v>145.279</v>
      </c>
      <c r="N42" s="158">
        <v>34186088.222600006</v>
      </c>
      <c r="O42" s="158">
        <v>30144685.675715998</v>
      </c>
      <c r="P42" s="158">
        <v>64330773.898316003</v>
      </c>
      <c r="Q42" s="158">
        <v>6979795806.1501875</v>
      </c>
      <c r="R42" s="158">
        <v>3401474967.7341881</v>
      </c>
      <c r="S42" s="158">
        <v>10381270773.884375</v>
      </c>
      <c r="T42" s="158">
        <v>213077877.38566896</v>
      </c>
      <c r="U42" s="158">
        <v>100707538.85485454</v>
      </c>
      <c r="V42" s="158">
        <v>313785416.24052352</v>
      </c>
      <c r="W42" s="158">
        <v>65988271.595400006</v>
      </c>
      <c r="X42" s="158">
        <v>48433269.348565996</v>
      </c>
      <c r="Y42" s="158">
        <v>114421540.943966</v>
      </c>
      <c r="Z42" s="158">
        <v>26886863.545499999</v>
      </c>
      <c r="AA42" s="158">
        <v>13083130.4078</v>
      </c>
      <c r="AB42" s="158">
        <v>39969993.953299999</v>
      </c>
    </row>
    <row r="43" spans="1:28" s="112" customFormat="1" x14ac:dyDescent="0.2">
      <c r="A43" s="108" t="s">
        <v>202</v>
      </c>
      <c r="B43" s="155">
        <v>1751526855.8574162</v>
      </c>
      <c r="C43" s="155">
        <v>495790629.26745558</v>
      </c>
      <c r="D43" s="155">
        <v>2247317485.1248717</v>
      </c>
      <c r="E43" s="156">
        <v>3419545.0936000105</v>
      </c>
      <c r="F43" s="156">
        <v>2274337.2366019003</v>
      </c>
      <c r="G43" s="156">
        <v>5693882.3302019108</v>
      </c>
      <c r="H43" s="109">
        <v>0.118088</v>
      </c>
      <c r="I43" s="110">
        <v>7.5600273004694532E-2</v>
      </c>
      <c r="J43" s="109">
        <v>0.108795</v>
      </c>
      <c r="K43" s="111">
        <v>138.00800000000001</v>
      </c>
      <c r="L43" s="111">
        <v>138.37452367351557</v>
      </c>
      <c r="M43" s="111">
        <v>138.08799999999999</v>
      </c>
      <c r="N43" s="158">
        <v>4282593.6252999995</v>
      </c>
      <c r="O43" s="158">
        <v>2928125.4748860002</v>
      </c>
      <c r="P43" s="158">
        <v>7210719.1001859996</v>
      </c>
      <c r="Q43" s="158">
        <v>1702156119.3530161</v>
      </c>
      <c r="R43" s="158">
        <v>484215766.89731592</v>
      </c>
      <c r="S43" s="158">
        <v>2186371886.2503319</v>
      </c>
      <c r="T43" s="158">
        <v>42186198.835900009</v>
      </c>
      <c r="U43" s="158">
        <v>7079721.6977106305</v>
      </c>
      <c r="V43" s="158">
        <v>49265920.533610642</v>
      </c>
      <c r="W43" s="158">
        <v>7009461.5894999998</v>
      </c>
      <c r="X43" s="158">
        <v>4495140.672429</v>
      </c>
      <c r="Y43" s="158">
        <v>11504602.261929</v>
      </c>
      <c r="Z43" s="158">
        <v>175076.079</v>
      </c>
      <c r="AA43" s="158">
        <v>0</v>
      </c>
      <c r="AB43" s="158">
        <v>175076.079</v>
      </c>
    </row>
    <row r="44" spans="1:28" s="112" customFormat="1" x14ac:dyDescent="0.2">
      <c r="A44" s="108" t="s">
        <v>203</v>
      </c>
      <c r="B44" s="155">
        <v>915628962.55040169</v>
      </c>
      <c r="C44" s="155">
        <v>193984464.10657197</v>
      </c>
      <c r="D44" s="155">
        <v>1109613426.6569736</v>
      </c>
      <c r="E44" s="156">
        <v>3360783.0577721302</v>
      </c>
      <c r="F44" s="156">
        <v>517436.94588770001</v>
      </c>
      <c r="G44" s="156">
        <v>3878220.0036598304</v>
      </c>
      <c r="H44" s="109">
        <v>0.12853000000000001</v>
      </c>
      <c r="I44" s="110">
        <v>7.5744362203747445E-2</v>
      </c>
      <c r="J44" s="109">
        <v>0.119543</v>
      </c>
      <c r="K44" s="111">
        <v>110.361</v>
      </c>
      <c r="L44" s="111">
        <v>159.42811626617447</v>
      </c>
      <c r="M44" s="111">
        <v>118.80800000000001</v>
      </c>
      <c r="N44" s="158">
        <v>2427417.8507000003</v>
      </c>
      <c r="O44" s="158">
        <v>286542.00230000005</v>
      </c>
      <c r="P44" s="158">
        <v>2713959.8530000001</v>
      </c>
      <c r="Q44" s="158">
        <v>888981596.30669606</v>
      </c>
      <c r="R44" s="158">
        <v>185607093.41762197</v>
      </c>
      <c r="S44" s="158">
        <v>1074588689.7243183</v>
      </c>
      <c r="T44" s="158">
        <v>21651522.253105629</v>
      </c>
      <c r="U44" s="158">
        <v>7739992.4114500005</v>
      </c>
      <c r="V44" s="158">
        <v>29391514.664555632</v>
      </c>
      <c r="W44" s="158">
        <v>4681825.5924999993</v>
      </c>
      <c r="X44" s="158">
        <v>637378.27750000008</v>
      </c>
      <c r="Y44" s="158">
        <v>5319203.8699999992</v>
      </c>
      <c r="Z44" s="158">
        <v>314018.39809999999</v>
      </c>
      <c r="AA44" s="158">
        <v>0</v>
      </c>
      <c r="AB44" s="158">
        <v>314018.39809999999</v>
      </c>
    </row>
    <row r="45" spans="1:28" x14ac:dyDescent="0.2">
      <c r="A45" s="99" t="s">
        <v>204</v>
      </c>
      <c r="B45" s="153">
        <v>664655287.01998675</v>
      </c>
      <c r="C45" s="153">
        <v>496434.14887510007</v>
      </c>
      <c r="D45" s="153">
        <v>665151721.16886187</v>
      </c>
      <c r="E45" s="154">
        <v>2650461.3097999999</v>
      </c>
      <c r="F45" s="154">
        <v>49844.292499999996</v>
      </c>
      <c r="G45" s="154">
        <v>2700305.6022999999</v>
      </c>
      <c r="H45" s="106">
        <v>0.19926199999999999</v>
      </c>
      <c r="I45" s="102">
        <v>0.196936</v>
      </c>
      <c r="J45" s="106">
        <v>0.199266</v>
      </c>
      <c r="K45" s="103">
        <v>12.467499999999999</v>
      </c>
      <c r="L45" s="103">
        <v>154.59399999999999</v>
      </c>
      <c r="M45" s="103">
        <v>12.5664</v>
      </c>
      <c r="N45" s="157">
        <v>5493184.9553000005</v>
      </c>
      <c r="O45" s="157">
        <v>53188.348209999996</v>
      </c>
      <c r="P45" s="157">
        <v>5546373.3035100009</v>
      </c>
      <c r="Q45" s="157">
        <v>638754542.35028684</v>
      </c>
      <c r="R45" s="157">
        <v>427069.64476510009</v>
      </c>
      <c r="S45" s="157">
        <v>639181611.99505186</v>
      </c>
      <c r="T45" s="157">
        <v>15913719.8057</v>
      </c>
      <c r="U45" s="157">
        <v>8344.1705999999995</v>
      </c>
      <c r="V45" s="157">
        <v>15922063.976300001</v>
      </c>
      <c r="W45" s="157">
        <v>9987024.8640000001</v>
      </c>
      <c r="X45" s="157">
        <v>61020.333509999997</v>
      </c>
      <c r="Y45" s="157">
        <v>10048045.19751</v>
      </c>
      <c r="Z45" s="157">
        <v>0</v>
      </c>
      <c r="AA45" s="157">
        <v>0</v>
      </c>
      <c r="AB45" s="157">
        <v>0</v>
      </c>
    </row>
    <row r="46" spans="1:28" x14ac:dyDescent="0.2">
      <c r="A46" s="99" t="s">
        <v>205</v>
      </c>
      <c r="B46" s="153">
        <v>8213354.5641000001</v>
      </c>
      <c r="C46" s="153">
        <v>25494.7994</v>
      </c>
      <c r="D46" s="153">
        <v>8238849.3635</v>
      </c>
      <c r="E46" s="154">
        <v>244206.70305561001</v>
      </c>
      <c r="F46" s="154">
        <v>336.60700000000003</v>
      </c>
      <c r="G46" s="154">
        <v>244543.31005561</v>
      </c>
      <c r="H46" s="106">
        <v>4.2522799999999999E-2</v>
      </c>
      <c r="I46" s="102">
        <v>7.0000000000000007E-2</v>
      </c>
      <c r="J46" s="106">
        <v>4.2514200000000002E-2</v>
      </c>
      <c r="K46" s="103">
        <v>64.129499999999993</v>
      </c>
      <c r="L46" s="103">
        <v>121.733</v>
      </c>
      <c r="M46" s="103">
        <v>64.323899999999995</v>
      </c>
      <c r="N46" s="157">
        <v>78757.149999999994</v>
      </c>
      <c r="O46" s="157">
        <v>0</v>
      </c>
      <c r="P46" s="157">
        <v>78757.149999999994</v>
      </c>
      <c r="Q46" s="157">
        <v>8021356.1041000001</v>
      </c>
      <c r="R46" s="157">
        <v>25494.7994</v>
      </c>
      <c r="S46" s="157">
        <v>8046850.9035</v>
      </c>
      <c r="T46" s="157">
        <v>65794.47</v>
      </c>
      <c r="U46" s="157">
        <v>0</v>
      </c>
      <c r="V46" s="157">
        <v>65794.47</v>
      </c>
      <c r="W46" s="157">
        <v>126203.98999999999</v>
      </c>
      <c r="X46" s="157">
        <v>0</v>
      </c>
      <c r="Y46" s="157">
        <v>126203.98999999999</v>
      </c>
      <c r="Z46" s="157">
        <v>0</v>
      </c>
      <c r="AA46" s="157">
        <v>0</v>
      </c>
      <c r="AB46" s="157">
        <v>0</v>
      </c>
    </row>
    <row r="47" spans="1:28" x14ac:dyDescent="0.2">
      <c r="A47" s="100" t="s">
        <v>266</v>
      </c>
      <c r="B47" s="153">
        <v>43957096198.841599</v>
      </c>
      <c r="C47" s="153">
        <v>31702858150.386066</v>
      </c>
      <c r="D47" s="153">
        <v>75659954349.227661</v>
      </c>
      <c r="E47" s="154">
        <v>896607099.35274577</v>
      </c>
      <c r="F47" s="154">
        <v>324992157.89007837</v>
      </c>
      <c r="G47" s="154">
        <v>1221599257.2428243</v>
      </c>
      <c r="H47" s="106">
        <v>0.16187199999999999</v>
      </c>
      <c r="I47" s="102">
        <v>9.1082770482717526E-2</v>
      </c>
      <c r="J47" s="106">
        <v>0.123913</v>
      </c>
      <c r="K47" s="103">
        <v>85.190200000000004</v>
      </c>
      <c r="L47" s="103">
        <v>92.36819034604099</v>
      </c>
      <c r="M47" s="103">
        <v>85.986800000000002</v>
      </c>
      <c r="N47" s="157">
        <v>646707000.27455711</v>
      </c>
      <c r="O47" s="157">
        <v>643137346.76991105</v>
      </c>
      <c r="P47" s="157">
        <v>1289844347.0444682</v>
      </c>
      <c r="Q47" s="157">
        <v>40912010870.039459</v>
      </c>
      <c r="R47" s="157">
        <v>28610532268.271206</v>
      </c>
      <c r="S47" s="157">
        <v>69522543138.310684</v>
      </c>
      <c r="T47" s="157">
        <v>1914335851.7189999</v>
      </c>
      <c r="U47" s="157">
        <v>2085879787.1057744</v>
      </c>
      <c r="V47" s="157">
        <v>4000215638.8247743</v>
      </c>
      <c r="W47" s="157">
        <v>1061500742.7215323</v>
      </c>
      <c r="X47" s="157">
        <v>961017367.92871046</v>
      </c>
      <c r="Y47" s="157">
        <v>2022518110.6502428</v>
      </c>
      <c r="Z47" s="157">
        <v>69248734.361600012</v>
      </c>
      <c r="AA47" s="157">
        <v>45428727.080375999</v>
      </c>
      <c r="AB47" s="157">
        <v>114677461.44197601</v>
      </c>
    </row>
    <row r="48" spans="1:28" x14ac:dyDescent="0.2">
      <c r="A48" s="101" t="s">
        <v>206</v>
      </c>
      <c r="B48" s="153">
        <v>7598425504.8428402</v>
      </c>
      <c r="C48" s="153">
        <v>18917429501.835297</v>
      </c>
      <c r="D48" s="153">
        <v>26515855006.678139</v>
      </c>
      <c r="E48" s="154">
        <v>132736256.36344846</v>
      </c>
      <c r="F48" s="154">
        <v>179210865.57862586</v>
      </c>
      <c r="G48" s="154">
        <v>311947121.9420743</v>
      </c>
      <c r="H48" s="106">
        <v>0.12817100000000001</v>
      </c>
      <c r="I48" s="102">
        <v>9.5075693282030901E-2</v>
      </c>
      <c r="J48" s="106">
        <v>0.10458099999999999</v>
      </c>
      <c r="K48" s="103">
        <v>56.525199999999998</v>
      </c>
      <c r="L48" s="103">
        <v>78.031874832570168</v>
      </c>
      <c r="M48" s="103">
        <v>71.876099999999994</v>
      </c>
      <c r="N48" s="157">
        <v>111061482.1798</v>
      </c>
      <c r="O48" s="157">
        <v>310220527.21738601</v>
      </c>
      <c r="P48" s="157">
        <v>421282009.39718604</v>
      </c>
      <c r="Q48" s="157">
        <v>7005200220.6608982</v>
      </c>
      <c r="R48" s="157">
        <v>16857661287.333168</v>
      </c>
      <c r="S48" s="157">
        <v>23862861507.994068</v>
      </c>
      <c r="T48" s="157">
        <v>313727556.8388775</v>
      </c>
      <c r="U48" s="157">
        <v>1560407613.5833774</v>
      </c>
      <c r="V48" s="157">
        <v>1874135170.4222548</v>
      </c>
      <c r="W48" s="157">
        <v>271166936.57306337</v>
      </c>
      <c r="X48" s="157">
        <v>486010466.39195096</v>
      </c>
      <c r="Y48" s="157">
        <v>757177402.96501434</v>
      </c>
      <c r="Z48" s="157">
        <v>8330790.7699999996</v>
      </c>
      <c r="AA48" s="157">
        <v>13350134.526799999</v>
      </c>
      <c r="AB48" s="157">
        <v>21680925.296799999</v>
      </c>
    </row>
    <row r="49" spans="1:28" x14ac:dyDescent="0.2">
      <c r="A49" s="101" t="s">
        <v>207</v>
      </c>
      <c r="B49" s="153">
        <v>4332411733.0645466</v>
      </c>
      <c r="C49" s="153">
        <v>6475187284.3114901</v>
      </c>
      <c r="D49" s="153">
        <v>10807599017.376038</v>
      </c>
      <c r="E49" s="154">
        <v>96039655.706013978</v>
      </c>
      <c r="F49" s="154">
        <v>101496586.8270673</v>
      </c>
      <c r="G49" s="154">
        <v>197536242.53308129</v>
      </c>
      <c r="H49" s="106">
        <v>0.13425500000000001</v>
      </c>
      <c r="I49" s="102">
        <v>8.2401771369389268E-2</v>
      </c>
      <c r="J49" s="106">
        <v>0.10317999999999999</v>
      </c>
      <c r="K49" s="103">
        <v>75.4238</v>
      </c>
      <c r="L49" s="103">
        <v>93.417004855615616</v>
      </c>
      <c r="M49" s="103">
        <v>86.245099999999994</v>
      </c>
      <c r="N49" s="157">
        <v>146478756.98193458</v>
      </c>
      <c r="O49" s="157">
        <v>265570918.8913404</v>
      </c>
      <c r="P49" s="157">
        <v>412049675.87327498</v>
      </c>
      <c r="Q49" s="157">
        <v>3897475996.1075702</v>
      </c>
      <c r="R49" s="157">
        <v>5766975501.699955</v>
      </c>
      <c r="S49" s="157">
        <v>9664451497.8075256</v>
      </c>
      <c r="T49" s="157">
        <v>218184137.95839062</v>
      </c>
      <c r="U49" s="157">
        <v>327462782.60631794</v>
      </c>
      <c r="V49" s="157">
        <v>545646920.56470859</v>
      </c>
      <c r="W49" s="157">
        <v>208600890.03518581</v>
      </c>
      <c r="X49" s="157">
        <v>365309888.35494179</v>
      </c>
      <c r="Y49" s="157">
        <v>573910778.39012766</v>
      </c>
      <c r="Z49" s="157">
        <v>8150708.9634000007</v>
      </c>
      <c r="AA49" s="157">
        <v>15439111.650276002</v>
      </c>
      <c r="AB49" s="157">
        <v>23589820.613676004</v>
      </c>
    </row>
    <row r="50" spans="1:28" x14ac:dyDescent="0.2">
      <c r="A50" s="101" t="s">
        <v>208</v>
      </c>
      <c r="B50" s="153">
        <v>8559429344.9289484</v>
      </c>
      <c r="C50" s="153">
        <v>1211082767.0257986</v>
      </c>
      <c r="D50" s="153">
        <v>9770512111.9547462</v>
      </c>
      <c r="E50" s="154">
        <v>213118209.31466419</v>
      </c>
      <c r="F50" s="154">
        <v>15871797.34001923</v>
      </c>
      <c r="G50" s="154">
        <v>228990006.65468338</v>
      </c>
      <c r="H50" s="106">
        <v>0.15505099999999999</v>
      </c>
      <c r="I50" s="102">
        <v>7.9871981452729196E-2</v>
      </c>
      <c r="J50" s="106">
        <v>0.146007</v>
      </c>
      <c r="K50" s="103">
        <v>61.975900000000003</v>
      </c>
      <c r="L50" s="103">
        <v>105.08969510622232</v>
      </c>
      <c r="M50" s="103">
        <v>67.316699999999997</v>
      </c>
      <c r="N50" s="157">
        <v>162396446.96236318</v>
      </c>
      <c r="O50" s="157">
        <v>26569883.736799996</v>
      </c>
      <c r="P50" s="157">
        <v>188966330.69916317</v>
      </c>
      <c r="Q50" s="157">
        <v>7975909183.3854523</v>
      </c>
      <c r="R50" s="157">
        <v>1106939134.1801085</v>
      </c>
      <c r="S50" s="157">
        <v>9082848317.5655613</v>
      </c>
      <c r="T50" s="157">
        <v>364662354.53377318</v>
      </c>
      <c r="U50" s="157">
        <v>61033682.879199997</v>
      </c>
      <c r="V50" s="157">
        <v>425696037.41297317</v>
      </c>
      <c r="W50" s="157">
        <v>209944285.89142251</v>
      </c>
      <c r="X50" s="157">
        <v>39986522.242090002</v>
      </c>
      <c r="Y50" s="157">
        <v>249930808.1335125</v>
      </c>
      <c r="Z50" s="157">
        <v>8913521.1183000002</v>
      </c>
      <c r="AA50" s="157">
        <v>3123427.7244000002</v>
      </c>
      <c r="AB50" s="157">
        <v>12036948.842700001</v>
      </c>
    </row>
    <row r="51" spans="1:28" x14ac:dyDescent="0.2">
      <c r="A51" s="101" t="s">
        <v>209</v>
      </c>
      <c r="B51" s="153">
        <v>23376015088.606731</v>
      </c>
      <c r="C51" s="153">
        <v>5098818482.4088326</v>
      </c>
      <c r="D51" s="153">
        <v>28474833571.015564</v>
      </c>
      <c r="E51" s="154">
        <v>453556259.54016644</v>
      </c>
      <c r="F51" s="154">
        <v>28402992.317620073</v>
      </c>
      <c r="G51" s="154">
        <v>481959251.85778654</v>
      </c>
      <c r="H51" s="106">
        <v>0.15484500000000001</v>
      </c>
      <c r="I51" s="102">
        <v>7.4846635260704716E-2</v>
      </c>
      <c r="J51" s="106">
        <v>0.13736000000000001</v>
      </c>
      <c r="K51" s="103">
        <v>97.787999999999997</v>
      </c>
      <c r="L51" s="103">
        <v>141.39436655536664</v>
      </c>
      <c r="M51" s="103">
        <v>104.878</v>
      </c>
      <c r="N51" s="157">
        <v>224387500.63694748</v>
      </c>
      <c r="O51" s="157">
        <v>40719895.771189004</v>
      </c>
      <c r="P51" s="157">
        <v>265107396.40813649</v>
      </c>
      <c r="Q51" s="157">
        <v>21937483614.097656</v>
      </c>
      <c r="R51" s="157">
        <v>4878616230.2535257</v>
      </c>
      <c r="S51" s="157">
        <v>26816099844.351185</v>
      </c>
      <c r="T51" s="157">
        <v>1019834572.1886735</v>
      </c>
      <c r="U51" s="157">
        <v>136975708.0367792</v>
      </c>
      <c r="V51" s="157">
        <v>1156810280.2254527</v>
      </c>
      <c r="W51" s="157">
        <v>374843188.81050032</v>
      </c>
      <c r="X51" s="157">
        <v>69710490.939627498</v>
      </c>
      <c r="Y51" s="157">
        <v>444553679.75012779</v>
      </c>
      <c r="Z51" s="157">
        <v>43853713.509900004</v>
      </c>
      <c r="AA51" s="157">
        <v>13516053.1789</v>
      </c>
      <c r="AB51" s="157">
        <v>57369766.688800007</v>
      </c>
    </row>
    <row r="53" spans="1:28" x14ac:dyDescent="0.2">
      <c r="A53" s="104" t="s">
        <v>366</v>
      </c>
      <c r="B53" s="161">
        <f>D7+D47-BS!E31</f>
        <v>-19711020.52494812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4" bestFit="1" customWidth="1"/>
    <col min="2" max="2" width="14.7109375" style="104" customWidth="1"/>
    <col min="3" max="4" width="9.85546875" style="104" bestFit="1" customWidth="1"/>
    <col min="5" max="16" width="8.7109375" style="104"/>
    <col min="17" max="19" width="9.85546875" style="104" bestFit="1" customWidth="1"/>
    <col min="20" max="16384" width="8.7109375" style="104"/>
  </cols>
  <sheetData>
    <row r="1" spans="1:28" x14ac:dyDescent="0.2">
      <c r="A1" s="107" t="s">
        <v>106</v>
      </c>
    </row>
    <row r="2" spans="1:28" x14ac:dyDescent="0.2">
      <c r="A2" s="66"/>
    </row>
    <row r="3" spans="1:28" x14ac:dyDescent="0.2">
      <c r="A3" s="75">
        <f>BS!B3</f>
        <v>46173</v>
      </c>
    </row>
    <row r="4" spans="1:28" x14ac:dyDescent="0.2">
      <c r="A4" s="160" t="s">
        <v>274</v>
      </c>
    </row>
    <row r="5" spans="1:28" ht="54.95" customHeight="1" x14ac:dyDescent="0.2">
      <c r="A5" s="218" t="s">
        <v>212</v>
      </c>
      <c r="B5" s="219" t="s">
        <v>225</v>
      </c>
      <c r="C5" s="219"/>
      <c r="D5" s="219"/>
      <c r="E5" s="219" t="s">
        <v>224</v>
      </c>
      <c r="F5" s="219"/>
      <c r="G5" s="219"/>
      <c r="H5" s="219" t="s">
        <v>226</v>
      </c>
      <c r="I5" s="219"/>
      <c r="J5" s="219"/>
      <c r="K5" s="219" t="s">
        <v>227</v>
      </c>
      <c r="L5" s="219"/>
      <c r="M5" s="219"/>
      <c r="N5" s="219" t="s">
        <v>228</v>
      </c>
      <c r="O5" s="219"/>
      <c r="P5" s="219"/>
      <c r="Q5" s="219" t="s">
        <v>229</v>
      </c>
      <c r="R5" s="219"/>
      <c r="S5" s="219"/>
      <c r="T5" s="219" t="s">
        <v>230</v>
      </c>
      <c r="U5" s="219"/>
      <c r="V5" s="219"/>
      <c r="W5" s="219" t="s">
        <v>231</v>
      </c>
      <c r="X5" s="219"/>
      <c r="Y5" s="219"/>
      <c r="Z5" s="219" t="s">
        <v>232</v>
      </c>
      <c r="AA5" s="219"/>
      <c r="AB5" s="219"/>
    </row>
    <row r="6" spans="1:28" x14ac:dyDescent="0.2">
      <c r="A6" s="218"/>
      <c r="B6" s="105" t="s">
        <v>22</v>
      </c>
      <c r="C6" s="105" t="s">
        <v>23</v>
      </c>
      <c r="D6" s="105" t="s">
        <v>13</v>
      </c>
      <c r="E6" s="105" t="s">
        <v>22</v>
      </c>
      <c r="F6" s="105" t="s">
        <v>23</v>
      </c>
      <c r="G6" s="105" t="s">
        <v>13</v>
      </c>
      <c r="H6" s="105" t="s">
        <v>22</v>
      </c>
      <c r="I6" s="105" t="s">
        <v>23</v>
      </c>
      <c r="J6" s="105" t="s">
        <v>13</v>
      </c>
      <c r="K6" s="105" t="s">
        <v>22</v>
      </c>
      <c r="L6" s="105" t="s">
        <v>23</v>
      </c>
      <c r="M6" s="105" t="s">
        <v>13</v>
      </c>
      <c r="N6" s="105" t="s">
        <v>22</v>
      </c>
      <c r="O6" s="105" t="s">
        <v>23</v>
      </c>
      <c r="P6" s="105" t="s">
        <v>13</v>
      </c>
      <c r="Q6" s="105" t="s">
        <v>22</v>
      </c>
      <c r="R6" s="105" t="s">
        <v>23</v>
      </c>
      <c r="S6" s="105" t="s">
        <v>13</v>
      </c>
      <c r="T6" s="105" t="s">
        <v>22</v>
      </c>
      <c r="U6" s="105" t="s">
        <v>23</v>
      </c>
      <c r="V6" s="105" t="s">
        <v>13</v>
      </c>
      <c r="W6" s="105" t="s">
        <v>22</v>
      </c>
      <c r="X6" s="105" t="s">
        <v>23</v>
      </c>
      <c r="Y6" s="105" t="s">
        <v>13</v>
      </c>
      <c r="Z6" s="105" t="s">
        <v>22</v>
      </c>
      <c r="AA6" s="105" t="s">
        <v>23</v>
      </c>
      <c r="AB6" s="105" t="s">
        <v>13</v>
      </c>
    </row>
    <row r="7" spans="1:28" x14ac:dyDescent="0.2">
      <c r="A7" s="100" t="s">
        <v>264</v>
      </c>
      <c r="B7" s="153">
        <f>Sectors_I!B7</f>
        <v>515907957.16759998</v>
      </c>
      <c r="C7" s="153">
        <f>Sectors_I!C7</f>
        <v>0</v>
      </c>
      <c r="D7" s="153">
        <f>Sectors_I!D7</f>
        <v>515907957.16759998</v>
      </c>
      <c r="E7" s="154">
        <f>Sectors_I!E7</f>
        <v>35546.9424</v>
      </c>
      <c r="F7" s="154">
        <f>Sectors_I!F7</f>
        <v>0</v>
      </c>
      <c r="G7" s="154">
        <f>Sectors_I!G7</f>
        <v>35546.9424</v>
      </c>
      <c r="H7" s="106">
        <f>Sectors_I!H7</f>
        <v>8.4117200000000003E-2</v>
      </c>
      <c r="I7" s="102" t="str">
        <f>Sectors_I!I7</f>
        <v/>
      </c>
      <c r="J7" s="106">
        <f>Sectors_I!J7</f>
        <v>8.4117200000000003E-2</v>
      </c>
      <c r="K7" s="103">
        <f>Sectors_I!K7</f>
        <v>1.44164</v>
      </c>
      <c r="L7" s="103" t="str">
        <f>Sectors_I!L7</f>
        <v/>
      </c>
      <c r="M7" s="103">
        <f>Sectors_I!M7</f>
        <v>1.44164</v>
      </c>
      <c r="N7" s="157">
        <f>Sectors_I!N7</f>
        <v>0</v>
      </c>
      <c r="O7" s="157">
        <f>Sectors_I!O7</f>
        <v>0</v>
      </c>
      <c r="P7" s="157">
        <f>Sectors_I!P7</f>
        <v>0</v>
      </c>
      <c r="Q7" s="157">
        <f>Sectors_I!Q7</f>
        <v>515907957.16759998</v>
      </c>
      <c r="R7" s="157">
        <f>Sectors_I!R7</f>
        <v>0</v>
      </c>
      <c r="S7" s="157">
        <f>Sectors_I!S7</f>
        <v>515907957.16759998</v>
      </c>
      <c r="T7" s="157">
        <f>Sectors_I!T7</f>
        <v>0</v>
      </c>
      <c r="U7" s="157">
        <f>Sectors_I!U7</f>
        <v>0</v>
      </c>
      <c r="V7" s="157">
        <f>Sectors_I!V7</f>
        <v>0</v>
      </c>
      <c r="W7" s="157">
        <f>Sectors_I!W7</f>
        <v>0</v>
      </c>
      <c r="X7" s="157">
        <f>Sectors_I!X7</f>
        <v>0</v>
      </c>
      <c r="Y7" s="157">
        <f>Sectors_I!Y7</f>
        <v>0</v>
      </c>
      <c r="Z7" s="157">
        <f>Sectors_I!Z7</f>
        <v>0</v>
      </c>
      <c r="AA7" s="157">
        <f>Sectors_I!AA7</f>
        <v>0</v>
      </c>
      <c r="AB7" s="157">
        <f>Sectors_I!AB7</f>
        <v>0</v>
      </c>
    </row>
    <row r="8" spans="1:28" x14ac:dyDescent="0.2">
      <c r="A8" s="99" t="s">
        <v>107</v>
      </c>
      <c r="B8" s="153">
        <f>Sectors_I!B8</f>
        <v>7368167.2495999997</v>
      </c>
      <c r="C8" s="153">
        <f>Sectors_I!C8</f>
        <v>36374092.226479322</v>
      </c>
      <c r="D8" s="153">
        <f>Sectors_I!D8</f>
        <v>43742259.476079322</v>
      </c>
      <c r="E8" s="154">
        <f>Sectors_I!E8</f>
        <v>84213.558291649999</v>
      </c>
      <c r="F8" s="154">
        <f>Sectors_I!F8</f>
        <v>186020.61142945001</v>
      </c>
      <c r="G8" s="154">
        <f>Sectors_I!G8</f>
        <v>270234.16972110001</v>
      </c>
      <c r="H8" s="106">
        <f>Sectors_I!H8</f>
        <v>0.17289099999999999</v>
      </c>
      <c r="I8" s="102">
        <f>Sectors_I!I8</f>
        <v>9.201661498137137E-2</v>
      </c>
      <c r="J8" s="106">
        <f>Sectors_I!J8</f>
        <v>0.10552400000000001</v>
      </c>
      <c r="K8" s="103">
        <f>Sectors_I!K8</f>
        <v>45.530299999999997</v>
      </c>
      <c r="L8" s="103">
        <f>Sectors_I!L8</f>
        <v>51.267151536910838</v>
      </c>
      <c r="M8" s="103">
        <f>Sectors_I!M8</f>
        <v>50.308999999999997</v>
      </c>
      <c r="N8" s="157">
        <f>Sectors_I!N8</f>
        <v>28305.91</v>
      </c>
      <c r="O8" s="157">
        <f>Sectors_I!O8</f>
        <v>0</v>
      </c>
      <c r="P8" s="157">
        <f>Sectors_I!P8</f>
        <v>28305.91</v>
      </c>
      <c r="Q8" s="157">
        <f>Sectors_I!Q8</f>
        <v>7300171.4796000002</v>
      </c>
      <c r="R8" s="157">
        <f>Sectors_I!R8</f>
        <v>36374092.226479322</v>
      </c>
      <c r="S8" s="157">
        <f>Sectors_I!S8</f>
        <v>43674263.706079319</v>
      </c>
      <c r="T8" s="157">
        <f>Sectors_I!T8</f>
        <v>17406.310000000001</v>
      </c>
      <c r="U8" s="157">
        <f>Sectors_I!U8</f>
        <v>0</v>
      </c>
      <c r="V8" s="157">
        <f>Sectors_I!V8</f>
        <v>17406.310000000001</v>
      </c>
      <c r="W8" s="157">
        <f>Sectors_I!W8</f>
        <v>50589.46</v>
      </c>
      <c r="X8" s="157">
        <f>Sectors_I!X8</f>
        <v>0</v>
      </c>
      <c r="Y8" s="157">
        <f>Sectors_I!Y8</f>
        <v>50589.46</v>
      </c>
      <c r="Z8" s="157">
        <f>Sectors_I!Z8</f>
        <v>0</v>
      </c>
      <c r="AA8" s="157">
        <f>Sectors_I!AA8</f>
        <v>0</v>
      </c>
      <c r="AB8" s="157">
        <f>Sectors_I!AB8</f>
        <v>0</v>
      </c>
    </row>
    <row r="9" spans="1:28" x14ac:dyDescent="0.2">
      <c r="A9" s="99" t="s">
        <v>108</v>
      </c>
      <c r="B9" s="153">
        <f>Sectors_I!B9</f>
        <v>1025256606.5893301</v>
      </c>
      <c r="C9" s="153">
        <f>Sectors_I!C9</f>
        <v>484375070.423491</v>
      </c>
      <c r="D9" s="153">
        <f>Sectors_I!D9</f>
        <v>1509631677.0128212</v>
      </c>
      <c r="E9" s="154">
        <f>Sectors_I!E9</f>
        <v>1968234.5863260601</v>
      </c>
      <c r="F9" s="154">
        <f>Sectors_I!F9</f>
        <v>2549405.6273371</v>
      </c>
      <c r="G9" s="154">
        <f>Sectors_I!G9</f>
        <v>4517640.2136631599</v>
      </c>
      <c r="H9" s="106">
        <f>Sectors_I!H9</f>
        <v>0.118815</v>
      </c>
      <c r="I9" s="102">
        <f>Sectors_I!I9</f>
        <v>0.11404472963499185</v>
      </c>
      <c r="J9" s="106">
        <f>Sectors_I!J9</f>
        <v>0.11730599999999999</v>
      </c>
      <c r="K9" s="103">
        <f>Sectors_I!K9</f>
        <v>24.728100000000001</v>
      </c>
      <c r="L9" s="103">
        <f>Sectors_I!L9</f>
        <v>33.857509738832462</v>
      </c>
      <c r="M9" s="103">
        <f>Sectors_I!M9</f>
        <v>27.6554</v>
      </c>
      <c r="N9" s="157">
        <f>Sectors_I!N9</f>
        <v>1424092.17</v>
      </c>
      <c r="O9" s="157">
        <f>Sectors_I!O9</f>
        <v>381410.94</v>
      </c>
      <c r="P9" s="157">
        <f>Sectors_I!P9</f>
        <v>1805503.1099999999</v>
      </c>
      <c r="Q9" s="157">
        <f>Sectors_I!Q9</f>
        <v>1020021870.1609302</v>
      </c>
      <c r="R9" s="157">
        <f>Sectors_I!R9</f>
        <v>480952628.85629106</v>
      </c>
      <c r="S9" s="157">
        <f>Sectors_I!S9</f>
        <v>1500974499.0172212</v>
      </c>
      <c r="T9" s="157">
        <f>Sectors_I!T9</f>
        <v>2449667.68159999</v>
      </c>
      <c r="U9" s="157">
        <f>Sectors_I!U9</f>
        <v>3038781.5550999902</v>
      </c>
      <c r="V9" s="157">
        <f>Sectors_I!V9</f>
        <v>5488449.2366999798</v>
      </c>
      <c r="W9" s="157">
        <f>Sectors_I!W9</f>
        <v>1774351.1052999999</v>
      </c>
      <c r="X9" s="157">
        <f>Sectors_I!X9</f>
        <v>324788.76209999999</v>
      </c>
      <c r="Y9" s="157">
        <f>Sectors_I!Y9</f>
        <v>2099139.8673999999</v>
      </c>
      <c r="Z9" s="157">
        <f>Sectors_I!Z9</f>
        <v>1010717.6415</v>
      </c>
      <c r="AA9" s="157">
        <f>Sectors_I!AA9</f>
        <v>58871.25</v>
      </c>
      <c r="AB9" s="157">
        <f>Sectors_I!AB9</f>
        <v>1069588.8914999999</v>
      </c>
    </row>
    <row r="10" spans="1:28" x14ac:dyDescent="0.2">
      <c r="A10" s="99" t="s">
        <v>219</v>
      </c>
      <c r="B10" s="153">
        <f>Sectors_I!B10</f>
        <v>284032475.02268797</v>
      </c>
      <c r="C10" s="153">
        <f>Sectors_I!C10</f>
        <v>3899634.7969999998</v>
      </c>
      <c r="D10" s="153">
        <f>Sectors_I!D10</f>
        <v>287932109.81968796</v>
      </c>
      <c r="E10" s="154">
        <f>Sectors_I!E10</f>
        <v>907289.77449999994</v>
      </c>
      <c r="F10" s="154">
        <f>Sectors_I!F10</f>
        <v>9123.2746999999999</v>
      </c>
      <c r="G10" s="154">
        <f>Sectors_I!G10</f>
        <v>916413.04919999989</v>
      </c>
      <c r="H10" s="106">
        <f>Sectors_I!H10</f>
        <v>0.14244599999999999</v>
      </c>
      <c r="I10" s="102">
        <f>Sectors_I!I10</f>
        <v>9.4432000000000002E-2</v>
      </c>
      <c r="J10" s="106">
        <f>Sectors_I!J10</f>
        <v>0.14183200000000001</v>
      </c>
      <c r="K10" s="103">
        <f>Sectors_I!K10</f>
        <v>25.914100000000001</v>
      </c>
      <c r="L10" s="103">
        <f>Sectors_I!L10</f>
        <v>87.155600000000007</v>
      </c>
      <c r="M10" s="103">
        <f>Sectors_I!M10</f>
        <v>26.746700000000001</v>
      </c>
      <c r="N10" s="157">
        <f>Sectors_I!N10</f>
        <v>414.61</v>
      </c>
      <c r="O10" s="157">
        <f>Sectors_I!O10</f>
        <v>0</v>
      </c>
      <c r="P10" s="157">
        <f>Sectors_I!P10</f>
        <v>414.61</v>
      </c>
      <c r="Q10" s="157">
        <f>Sectors_I!Q10</f>
        <v>284018245.51268798</v>
      </c>
      <c r="R10" s="157">
        <f>Sectors_I!R10</f>
        <v>3899634.7969999998</v>
      </c>
      <c r="S10" s="157">
        <f>Sectors_I!S10</f>
        <v>287917880.30968797</v>
      </c>
      <c r="T10" s="157">
        <f>Sectors_I!T10</f>
        <v>13814.9</v>
      </c>
      <c r="U10" s="157">
        <f>Sectors_I!U10</f>
        <v>0</v>
      </c>
      <c r="V10" s="157">
        <f>Sectors_I!V10</f>
        <v>13814.9</v>
      </c>
      <c r="W10" s="157">
        <f>Sectors_I!W10</f>
        <v>414.61</v>
      </c>
      <c r="X10" s="157">
        <f>Sectors_I!X10</f>
        <v>0</v>
      </c>
      <c r="Y10" s="157">
        <f>Sectors_I!Y10</f>
        <v>414.61</v>
      </c>
      <c r="Z10" s="157">
        <f>Sectors_I!Z10</f>
        <v>0</v>
      </c>
      <c r="AA10" s="157">
        <f>Sectors_I!AA10</f>
        <v>0</v>
      </c>
      <c r="AB10" s="157">
        <f>Sectors_I!AB10</f>
        <v>0</v>
      </c>
    </row>
    <row r="11" spans="1:28" x14ac:dyDescent="0.2">
      <c r="A11" s="99" t="s">
        <v>233</v>
      </c>
      <c r="B11" s="153">
        <f>Sectors_I!B11</f>
        <v>297462549.89598548</v>
      </c>
      <c r="C11" s="153">
        <f>Sectors_I!C11</f>
        <v>4667207158.9666128</v>
      </c>
      <c r="D11" s="153">
        <f>Sectors_I!D11</f>
        <v>4964669708.8625984</v>
      </c>
      <c r="E11" s="154">
        <f>Sectors_I!E11</f>
        <v>17346999.492849108</v>
      </c>
      <c r="F11" s="154">
        <f>Sectors_I!F11</f>
        <v>26661658.770860489</v>
      </c>
      <c r="G11" s="154">
        <f>Sectors_I!G11</f>
        <v>44008658.263709597</v>
      </c>
      <c r="H11" s="106">
        <f>Sectors_I!H11</f>
        <v>0.133469</v>
      </c>
      <c r="I11" s="102">
        <f>Sectors_I!I11</f>
        <v>0.10667580514241955</v>
      </c>
      <c r="J11" s="106">
        <f>Sectors_I!J11</f>
        <v>0.108213</v>
      </c>
      <c r="K11" s="103">
        <f>Sectors_I!K11</f>
        <v>46.094099999999997</v>
      </c>
      <c r="L11" s="103">
        <f>Sectors_I!L11</f>
        <v>38.943986002188282</v>
      </c>
      <c r="M11" s="103">
        <f>Sectors_I!M11</f>
        <v>39.342100000000002</v>
      </c>
      <c r="N11" s="157">
        <f>Sectors_I!N11</f>
        <v>21251133.489699997</v>
      </c>
      <c r="O11" s="157">
        <f>Sectors_I!O11</f>
        <v>82737905.044578105</v>
      </c>
      <c r="P11" s="157">
        <f>Sectors_I!P11</f>
        <v>103989038.53427809</v>
      </c>
      <c r="Q11" s="157">
        <f>Sectors_I!Q11</f>
        <v>263032073.98242366</v>
      </c>
      <c r="R11" s="157">
        <f>Sectors_I!R11</f>
        <v>4315771194.9170866</v>
      </c>
      <c r="S11" s="157">
        <f>Sectors_I!S11</f>
        <v>4578803268.8995104</v>
      </c>
      <c r="T11" s="157">
        <f>Sectors_I!T11</f>
        <v>4661159.7425806802</v>
      </c>
      <c r="U11" s="157">
        <f>Sectors_I!U11</f>
        <v>244815096.74919999</v>
      </c>
      <c r="V11" s="157">
        <f>Sectors_I!V11</f>
        <v>249476256.49178067</v>
      </c>
      <c r="W11" s="157">
        <f>Sectors_I!W11</f>
        <v>29769316.170981176</v>
      </c>
      <c r="X11" s="157">
        <f>Sectors_I!X11</f>
        <v>100181697.05282608</v>
      </c>
      <c r="Y11" s="157">
        <f>Sectors_I!Y11</f>
        <v>129951013.22380725</v>
      </c>
      <c r="Z11" s="157">
        <f>Sectors_I!Z11</f>
        <v>0</v>
      </c>
      <c r="AA11" s="157">
        <f>Sectors_I!AA11</f>
        <v>6439170.2474999996</v>
      </c>
      <c r="AB11" s="157">
        <f>Sectors_I!AB11</f>
        <v>6439170.2474999996</v>
      </c>
    </row>
    <row r="12" spans="1:28" x14ac:dyDescent="0.2">
      <c r="A12" s="99" t="s">
        <v>109</v>
      </c>
      <c r="B12" s="153">
        <f>Sectors_I!B12</f>
        <v>607111543.48770392</v>
      </c>
      <c r="C12" s="153">
        <f>Sectors_I!C12</f>
        <v>3565183029.5459991</v>
      </c>
      <c r="D12" s="153">
        <f>Sectors_I!D12</f>
        <v>4172294573.0337029</v>
      </c>
      <c r="E12" s="154">
        <f>Sectors_I!E12</f>
        <v>5026548.4678277802</v>
      </c>
      <c r="F12" s="154">
        <f>Sectors_I!F12</f>
        <v>21701773.166264221</v>
      </c>
      <c r="G12" s="154">
        <f>Sectors_I!G12</f>
        <v>26728321.634092003</v>
      </c>
      <c r="H12" s="106">
        <f>Sectors_I!H12</f>
        <v>0.129248</v>
      </c>
      <c r="I12" s="102">
        <f>Sectors_I!I12</f>
        <v>8.6909872513864464E-2</v>
      </c>
      <c r="J12" s="106">
        <f>Sectors_I!J12</f>
        <v>9.2844599999999999E-2</v>
      </c>
      <c r="K12" s="103">
        <f>Sectors_I!K12</f>
        <v>96.659800000000004</v>
      </c>
      <c r="L12" s="103">
        <f>Sectors_I!L12</f>
        <v>118.16021180905207</v>
      </c>
      <c r="M12" s="103">
        <f>Sectors_I!M12</f>
        <v>114.979</v>
      </c>
      <c r="N12" s="157">
        <f>Sectors_I!N12</f>
        <v>8576301.2301000003</v>
      </c>
      <c r="O12" s="157">
        <f>Sectors_I!O12</f>
        <v>40864359.310746007</v>
      </c>
      <c r="P12" s="157">
        <f>Sectors_I!P12</f>
        <v>49440660.540846005</v>
      </c>
      <c r="Q12" s="157">
        <f>Sectors_I!Q12</f>
        <v>566486157.99669778</v>
      </c>
      <c r="R12" s="157">
        <f>Sectors_I!R12</f>
        <v>3297999363.9012871</v>
      </c>
      <c r="S12" s="157">
        <f>Sectors_I!S12</f>
        <v>3864485521.8979845</v>
      </c>
      <c r="T12" s="157">
        <f>Sectors_I!T12</f>
        <v>19653046.650806151</v>
      </c>
      <c r="U12" s="157">
        <f>Sectors_I!U12</f>
        <v>200393826.62922895</v>
      </c>
      <c r="V12" s="157">
        <f>Sectors_I!V12</f>
        <v>220046873.28003511</v>
      </c>
      <c r="W12" s="157">
        <f>Sectors_I!W12</f>
        <v>18728364.307500001</v>
      </c>
      <c r="X12" s="157">
        <f>Sectors_I!X12</f>
        <v>64697182.770363003</v>
      </c>
      <c r="Y12" s="157">
        <f>Sectors_I!Y12</f>
        <v>83425547.077863008</v>
      </c>
      <c r="Z12" s="157">
        <f>Sectors_I!Z12</f>
        <v>2243974.5326999999</v>
      </c>
      <c r="AA12" s="157">
        <f>Sectors_I!AA12</f>
        <v>2092656.2451200001</v>
      </c>
      <c r="AB12" s="157">
        <f>Sectors_I!AB12</f>
        <v>4336630.7778200004</v>
      </c>
    </row>
    <row r="13" spans="1:28" x14ac:dyDescent="0.2">
      <c r="A13" s="99" t="s">
        <v>110</v>
      </c>
      <c r="B13" s="153">
        <f>Sectors_I!B13</f>
        <v>702429874.70221567</v>
      </c>
      <c r="C13" s="153">
        <f>Sectors_I!C13</f>
        <v>515786099.61320996</v>
      </c>
      <c r="D13" s="153">
        <f>Sectors_I!D13</f>
        <v>1218215974.3154256</v>
      </c>
      <c r="E13" s="154">
        <f>Sectors_I!E13</f>
        <v>22817880.325643171</v>
      </c>
      <c r="F13" s="154">
        <f>Sectors_I!F13</f>
        <v>11392511.338536019</v>
      </c>
      <c r="G13" s="154">
        <f>Sectors_I!G13</f>
        <v>34210391.664179191</v>
      </c>
      <c r="H13" s="106">
        <f>Sectors_I!H13</f>
        <v>0.14181099999999999</v>
      </c>
      <c r="I13" s="102">
        <f>Sectors_I!I13</f>
        <v>9.2575184785101822E-2</v>
      </c>
      <c r="J13" s="106">
        <f>Sectors_I!J13</f>
        <v>0.120784</v>
      </c>
      <c r="K13" s="103">
        <f>Sectors_I!K13</f>
        <v>37.641500000000001</v>
      </c>
      <c r="L13" s="103">
        <f>Sectors_I!L13</f>
        <v>63.30614588403936</v>
      </c>
      <c r="M13" s="103">
        <f>Sectors_I!M13</f>
        <v>48.506700000000002</v>
      </c>
      <c r="N13" s="157">
        <f>Sectors_I!N13</f>
        <v>38317431.364888966</v>
      </c>
      <c r="O13" s="157">
        <f>Sectors_I!O13</f>
        <v>25878703.184676997</v>
      </c>
      <c r="P13" s="157">
        <f>Sectors_I!P13</f>
        <v>64196134.549565963</v>
      </c>
      <c r="Q13" s="157">
        <f>Sectors_I!Q13</f>
        <v>579944503.42893314</v>
      </c>
      <c r="R13" s="157">
        <f>Sectors_I!R13</f>
        <v>458460732.28048772</v>
      </c>
      <c r="S13" s="157">
        <f>Sectors_I!S13</f>
        <v>1038405235.7094209</v>
      </c>
      <c r="T13" s="157">
        <f>Sectors_I!T13</f>
        <v>76342811.264747888</v>
      </c>
      <c r="U13" s="157">
        <f>Sectors_I!U13</f>
        <v>29454648.163445227</v>
      </c>
      <c r="V13" s="157">
        <f>Sectors_I!V13</f>
        <v>105797459.42819312</v>
      </c>
      <c r="W13" s="157">
        <f>Sectors_I!W13</f>
        <v>45279033.778534636</v>
      </c>
      <c r="X13" s="157">
        <f>Sectors_I!X13</f>
        <v>27870719.169277001</v>
      </c>
      <c r="Y13" s="157">
        <f>Sectors_I!Y13</f>
        <v>73149752.947811633</v>
      </c>
      <c r="Z13" s="157">
        <f>Sectors_I!Z13</f>
        <v>863526.23</v>
      </c>
      <c r="AA13" s="157">
        <f>Sectors_I!AA13</f>
        <v>0</v>
      </c>
      <c r="AB13" s="157">
        <f>Sectors_I!AB13</f>
        <v>863526.23</v>
      </c>
    </row>
    <row r="14" spans="1:28" x14ac:dyDescent="0.2">
      <c r="A14" s="99" t="s">
        <v>111</v>
      </c>
      <c r="B14" s="153">
        <f>Sectors_I!B14</f>
        <v>683334662.47634888</v>
      </c>
      <c r="C14" s="153">
        <f>Sectors_I!C14</f>
        <v>1404830468.9824257</v>
      </c>
      <c r="D14" s="153">
        <f>Sectors_I!D14</f>
        <v>2088165131.4587746</v>
      </c>
      <c r="E14" s="154">
        <f>Sectors_I!E14</f>
        <v>29821527.839477509</v>
      </c>
      <c r="F14" s="154">
        <f>Sectors_I!F14</f>
        <v>9428986.2595463991</v>
      </c>
      <c r="G14" s="154">
        <f>Sectors_I!G14</f>
        <v>39250514.099023908</v>
      </c>
      <c r="H14" s="106">
        <f>Sectors_I!H14</f>
        <v>0.13733300000000001</v>
      </c>
      <c r="I14" s="102">
        <f>Sectors_I!I14</f>
        <v>9.5220220711851392E-2</v>
      </c>
      <c r="J14" s="106">
        <f>Sectors_I!J14</f>
        <v>0.10924499999999999</v>
      </c>
      <c r="K14" s="103">
        <f>Sectors_I!K14</f>
        <v>63.412100000000002</v>
      </c>
      <c r="L14" s="103">
        <f>Sectors_I!L14</f>
        <v>67.036435023150332</v>
      </c>
      <c r="M14" s="103">
        <f>Sectors_I!M14</f>
        <v>65.816000000000003</v>
      </c>
      <c r="N14" s="157">
        <f>Sectors_I!N14</f>
        <v>32500460.21185194</v>
      </c>
      <c r="O14" s="157">
        <f>Sectors_I!O14</f>
        <v>23058663.971515998</v>
      </c>
      <c r="P14" s="157">
        <f>Sectors_I!P14</f>
        <v>55559124.183367938</v>
      </c>
      <c r="Q14" s="157">
        <f>Sectors_I!Q14</f>
        <v>550052132.23427081</v>
      </c>
      <c r="R14" s="157">
        <f>Sectors_I!R14</f>
        <v>1335716805.5288167</v>
      </c>
      <c r="S14" s="157">
        <f>Sectors_I!S14</f>
        <v>1885768937.7630873</v>
      </c>
      <c r="T14" s="157">
        <f>Sectors_I!T14</f>
        <v>23704062.88382617</v>
      </c>
      <c r="U14" s="157">
        <f>Sectors_I!U14</f>
        <v>29289970.301033005</v>
      </c>
      <c r="V14" s="157">
        <f>Sectors_I!V14</f>
        <v>52994033.184859172</v>
      </c>
      <c r="W14" s="157">
        <f>Sectors_I!W14</f>
        <v>108989516.53975193</v>
      </c>
      <c r="X14" s="157">
        <f>Sectors_I!X14</f>
        <v>37821035.305675998</v>
      </c>
      <c r="Y14" s="157">
        <f>Sectors_I!Y14</f>
        <v>146810551.84542793</v>
      </c>
      <c r="Z14" s="157">
        <f>Sectors_I!Z14</f>
        <v>588950.81850000005</v>
      </c>
      <c r="AA14" s="157">
        <f>Sectors_I!AA14</f>
        <v>2002657.8469</v>
      </c>
      <c r="AB14" s="157">
        <f>Sectors_I!AB14</f>
        <v>2591608.6654000003</v>
      </c>
    </row>
    <row r="15" spans="1:28" x14ac:dyDescent="0.2">
      <c r="A15" s="99" t="s">
        <v>112</v>
      </c>
      <c r="B15" s="153">
        <f>Sectors_I!B15</f>
        <v>1566419035.0726962</v>
      </c>
      <c r="C15" s="153">
        <f>Sectors_I!C15</f>
        <v>1288459106.2312088</v>
      </c>
      <c r="D15" s="153">
        <f>Sectors_I!D15</f>
        <v>2854878141.303905</v>
      </c>
      <c r="E15" s="154">
        <f>Sectors_I!E15</f>
        <v>25063462.094417542</v>
      </c>
      <c r="F15" s="154">
        <f>Sectors_I!F15</f>
        <v>6035767.7433751095</v>
      </c>
      <c r="G15" s="154">
        <f>Sectors_I!G15</f>
        <v>31099229.83779265</v>
      </c>
      <c r="H15" s="106">
        <f>Sectors_I!H15</f>
        <v>0.13213900000000001</v>
      </c>
      <c r="I15" s="102">
        <f>Sectors_I!I15</f>
        <v>8.3447334853612123E-2</v>
      </c>
      <c r="J15" s="106">
        <f>Sectors_I!J15</f>
        <v>0.109737</v>
      </c>
      <c r="K15" s="103">
        <f>Sectors_I!K15</f>
        <v>52.1327</v>
      </c>
      <c r="L15" s="103">
        <f>Sectors_I!L15</f>
        <v>61.051904136772301</v>
      </c>
      <c r="M15" s="103">
        <f>Sectors_I!M15</f>
        <v>55.900599999999997</v>
      </c>
      <c r="N15" s="157">
        <f>Sectors_I!N15</f>
        <v>25031181.216473568</v>
      </c>
      <c r="O15" s="157">
        <f>Sectors_I!O15</f>
        <v>30104234.417910568</v>
      </c>
      <c r="P15" s="157">
        <f>Sectors_I!P15</f>
        <v>55135415.63438414</v>
      </c>
      <c r="Q15" s="157">
        <f>Sectors_I!Q15</f>
        <v>1488917246.0268414</v>
      </c>
      <c r="R15" s="157">
        <f>Sectors_I!R15</f>
        <v>1204143448.4555795</v>
      </c>
      <c r="S15" s="157">
        <f>Sectors_I!S15</f>
        <v>2693060694.4824204</v>
      </c>
      <c r="T15" s="157">
        <f>Sectors_I!T15</f>
        <v>51497021.620313734</v>
      </c>
      <c r="U15" s="157">
        <f>Sectors_I!U15</f>
        <v>75841127.325718999</v>
      </c>
      <c r="V15" s="157">
        <f>Sectors_I!V15</f>
        <v>127338148.94603273</v>
      </c>
      <c r="W15" s="157">
        <f>Sectors_I!W15</f>
        <v>24808000.016641181</v>
      </c>
      <c r="X15" s="157">
        <f>Sectors_I!X15</f>
        <v>8215759.5009105699</v>
      </c>
      <c r="Y15" s="157">
        <f>Sectors_I!Y15</f>
        <v>33023759.51755175</v>
      </c>
      <c r="Z15" s="157">
        <f>Sectors_I!Z15</f>
        <v>1196767.4089000002</v>
      </c>
      <c r="AA15" s="157">
        <f>Sectors_I!AA15</f>
        <v>258770.94899999999</v>
      </c>
      <c r="AB15" s="157">
        <f>Sectors_I!AB15</f>
        <v>1455538.3579000002</v>
      </c>
    </row>
    <row r="16" spans="1:28" x14ac:dyDescent="0.2">
      <c r="A16" s="99" t="s">
        <v>113</v>
      </c>
      <c r="B16" s="153">
        <f>Sectors_I!B16</f>
        <v>1115241197.6916332</v>
      </c>
      <c r="C16" s="153">
        <f>Sectors_I!C16</f>
        <v>794638021.89304423</v>
      </c>
      <c r="D16" s="153">
        <f>Sectors_I!D16</f>
        <v>1909879219.5846775</v>
      </c>
      <c r="E16" s="154">
        <f>Sectors_I!E16</f>
        <v>16652537.307339627</v>
      </c>
      <c r="F16" s="154">
        <f>Sectors_I!F16</f>
        <v>57718091.040846586</v>
      </c>
      <c r="G16" s="154">
        <f>Sectors_I!G16</f>
        <v>74370628.34818621</v>
      </c>
      <c r="H16" s="106">
        <f>Sectors_I!H16</f>
        <v>0.130694</v>
      </c>
      <c r="I16" s="102">
        <f>Sectors_I!I16</f>
        <v>8.8030082620741953E-2</v>
      </c>
      <c r="J16" s="106">
        <f>Sectors_I!J16</f>
        <v>0.112939</v>
      </c>
      <c r="K16" s="103">
        <f>Sectors_I!K16</f>
        <v>59.210299999999997</v>
      </c>
      <c r="L16" s="103">
        <f>Sectors_I!L16</f>
        <v>86.602282178454203</v>
      </c>
      <c r="M16" s="103">
        <f>Sectors_I!M16</f>
        <v>70.440299999999993</v>
      </c>
      <c r="N16" s="157">
        <f>Sectors_I!N16</f>
        <v>8303233.0780351292</v>
      </c>
      <c r="O16" s="157">
        <f>Sectors_I!O16</f>
        <v>19950046.93842072</v>
      </c>
      <c r="P16" s="157">
        <f>Sectors_I!P16</f>
        <v>28253280.016455851</v>
      </c>
      <c r="Q16" s="157">
        <f>Sectors_I!Q16</f>
        <v>1035623436.7340946</v>
      </c>
      <c r="R16" s="157">
        <f>Sectors_I!R16</f>
        <v>569507429.92050314</v>
      </c>
      <c r="S16" s="157">
        <f>Sectors_I!S16</f>
        <v>1605130866.6545978</v>
      </c>
      <c r="T16" s="157">
        <f>Sectors_I!T16</f>
        <v>56768798.258086458</v>
      </c>
      <c r="U16" s="157">
        <f>Sectors_I!U16</f>
        <v>130696759.85382038</v>
      </c>
      <c r="V16" s="157">
        <f>Sectors_I!V16</f>
        <v>187465558.11190683</v>
      </c>
      <c r="W16" s="157">
        <f>Sectors_I!W16</f>
        <v>18179075.26055222</v>
      </c>
      <c r="X16" s="157">
        <f>Sectors_I!X16</f>
        <v>94433832.11872071</v>
      </c>
      <c r="Y16" s="157">
        <f>Sectors_I!Y16</f>
        <v>112612907.37927294</v>
      </c>
      <c r="Z16" s="157">
        <f>Sectors_I!Z16</f>
        <v>4669887.4389000004</v>
      </c>
      <c r="AA16" s="157">
        <f>Sectors_I!AA16</f>
        <v>0</v>
      </c>
      <c r="AB16" s="157">
        <f>Sectors_I!AB16</f>
        <v>4669887.4389000004</v>
      </c>
    </row>
    <row r="17" spans="1:28" x14ac:dyDescent="0.2">
      <c r="A17" s="99" t="s">
        <v>114</v>
      </c>
      <c r="B17" s="153">
        <f>Sectors_I!B17</f>
        <v>371069367.44966841</v>
      </c>
      <c r="C17" s="153">
        <f>Sectors_I!C17</f>
        <v>617441975.61456645</v>
      </c>
      <c r="D17" s="153">
        <f>Sectors_I!D17</f>
        <v>988511343.06423485</v>
      </c>
      <c r="E17" s="154">
        <f>Sectors_I!E17</f>
        <v>5200851.7658895496</v>
      </c>
      <c r="F17" s="154">
        <f>Sectors_I!F17</f>
        <v>5405602.2762831599</v>
      </c>
      <c r="G17" s="154">
        <f>Sectors_I!G17</f>
        <v>10606454.042172709</v>
      </c>
      <c r="H17" s="106">
        <f>Sectors_I!H17</f>
        <v>0.13426099999999999</v>
      </c>
      <c r="I17" s="102">
        <f>Sectors_I!I17</f>
        <v>8.1807269828024387E-2</v>
      </c>
      <c r="J17" s="106">
        <f>Sectors_I!J17</f>
        <v>0.101117</v>
      </c>
      <c r="K17" s="103">
        <f>Sectors_I!K17</f>
        <v>56.193800000000003</v>
      </c>
      <c r="L17" s="103">
        <f>Sectors_I!L17</f>
        <v>67.219659987073882</v>
      </c>
      <c r="M17" s="103">
        <f>Sectors_I!M17</f>
        <v>62.963799999999999</v>
      </c>
      <c r="N17" s="157">
        <f>Sectors_I!N17</f>
        <v>3998447.6879350999</v>
      </c>
      <c r="O17" s="157">
        <f>Sectors_I!O17</f>
        <v>3477662.4387039999</v>
      </c>
      <c r="P17" s="157">
        <f>Sectors_I!P17</f>
        <v>7476110.1266390998</v>
      </c>
      <c r="Q17" s="157">
        <f>Sectors_I!Q17</f>
        <v>350883615.22261095</v>
      </c>
      <c r="R17" s="157">
        <f>Sectors_I!R17</f>
        <v>593011777.1368624</v>
      </c>
      <c r="S17" s="157">
        <f>Sectors_I!S17</f>
        <v>943895392.35947335</v>
      </c>
      <c r="T17" s="157">
        <f>Sectors_I!T17</f>
        <v>14866800.39753975</v>
      </c>
      <c r="U17" s="157">
        <f>Sectors_I!U17</f>
        <v>19108389.599699996</v>
      </c>
      <c r="V17" s="157">
        <f>Sectors_I!V17</f>
        <v>33975189.997239746</v>
      </c>
      <c r="W17" s="157">
        <f>Sectors_I!W17</f>
        <v>5270869.2002177099</v>
      </c>
      <c r="X17" s="157">
        <f>Sectors_I!X17</f>
        <v>4790736.1076039998</v>
      </c>
      <c r="Y17" s="157">
        <f>Sectors_I!Y17</f>
        <v>10061605.30782171</v>
      </c>
      <c r="Z17" s="157">
        <f>Sectors_I!Z17</f>
        <v>48082.629300000001</v>
      </c>
      <c r="AA17" s="157">
        <f>Sectors_I!AA17</f>
        <v>531072.77040000004</v>
      </c>
      <c r="AB17" s="157">
        <f>Sectors_I!AB17</f>
        <v>579155.39970000007</v>
      </c>
    </row>
    <row r="18" spans="1:28" x14ac:dyDescent="0.2">
      <c r="A18" s="99" t="s">
        <v>115</v>
      </c>
      <c r="B18" s="153">
        <f>Sectors_I!B18</f>
        <v>278558358.65496421</v>
      </c>
      <c r="C18" s="153">
        <f>Sectors_I!C18</f>
        <v>350094803.29293501</v>
      </c>
      <c r="D18" s="153">
        <f>Sectors_I!D18</f>
        <v>628653161.94789922</v>
      </c>
      <c r="E18" s="154">
        <f>Sectors_I!E18</f>
        <v>3679146.5576190799</v>
      </c>
      <c r="F18" s="154">
        <f>Sectors_I!F18</f>
        <v>961010.48593850993</v>
      </c>
      <c r="G18" s="154">
        <f>Sectors_I!G18</f>
        <v>4640157.0435575899</v>
      </c>
      <c r="H18" s="106">
        <f>Sectors_I!H18</f>
        <v>0.140098</v>
      </c>
      <c r="I18" s="102">
        <f>Sectors_I!I18</f>
        <v>8.0400864843530276E-2</v>
      </c>
      <c r="J18" s="106">
        <f>Sectors_I!J18</f>
        <v>0.105612</v>
      </c>
      <c r="K18" s="103">
        <f>Sectors_I!K18</f>
        <v>49.647100000000002</v>
      </c>
      <c r="L18" s="103">
        <f>Sectors_I!L18</f>
        <v>58.661547476946595</v>
      </c>
      <c r="M18" s="103">
        <f>Sectors_I!M18</f>
        <v>54.119199999999999</v>
      </c>
      <c r="N18" s="157">
        <f>Sectors_I!N18</f>
        <v>4152435.75290721</v>
      </c>
      <c r="O18" s="157">
        <f>Sectors_I!O18</f>
        <v>895372.27440000011</v>
      </c>
      <c r="P18" s="157">
        <f>Sectors_I!P18</f>
        <v>5047808.0273072105</v>
      </c>
      <c r="Q18" s="157">
        <f>Sectors_I!Q18</f>
        <v>261941764.02633297</v>
      </c>
      <c r="R18" s="157">
        <f>Sectors_I!R18</f>
        <v>275644260.71353501</v>
      </c>
      <c r="S18" s="157">
        <f>Sectors_I!S18</f>
        <v>537586024.73986804</v>
      </c>
      <c r="T18" s="157">
        <f>Sectors_I!T18</f>
        <v>10662868.66638281</v>
      </c>
      <c r="U18" s="157">
        <f>Sectors_I!U18</f>
        <v>72989336.50940001</v>
      </c>
      <c r="V18" s="157">
        <f>Sectors_I!V18</f>
        <v>83652205.175782815</v>
      </c>
      <c r="W18" s="157">
        <f>Sectors_I!W18</f>
        <v>5508478.0306484001</v>
      </c>
      <c r="X18" s="157">
        <f>Sectors_I!X18</f>
        <v>1381616.8023999999</v>
      </c>
      <c r="Y18" s="157">
        <f>Sectors_I!Y18</f>
        <v>6890094.8330483995</v>
      </c>
      <c r="Z18" s="157">
        <f>Sectors_I!Z18</f>
        <v>445247.93160000001</v>
      </c>
      <c r="AA18" s="157">
        <f>Sectors_I!AA18</f>
        <v>79589.267600000006</v>
      </c>
      <c r="AB18" s="157">
        <f>Sectors_I!AB18</f>
        <v>524837.19920000003</v>
      </c>
    </row>
    <row r="19" spans="1:28" x14ac:dyDescent="0.2">
      <c r="A19" s="99" t="s">
        <v>116</v>
      </c>
      <c r="B19" s="153">
        <f>Sectors_I!B19</f>
        <v>1016873080.5178744</v>
      </c>
      <c r="C19" s="153">
        <f>Sectors_I!C19</f>
        <v>1122497849.3682108</v>
      </c>
      <c r="D19" s="153">
        <f>Sectors_I!D19</f>
        <v>2139370929.886085</v>
      </c>
      <c r="E19" s="154">
        <f>Sectors_I!E19</f>
        <v>24577188.32427527</v>
      </c>
      <c r="F19" s="154">
        <f>Sectors_I!F19</f>
        <v>26627899.516776312</v>
      </c>
      <c r="G19" s="154">
        <f>Sectors_I!G19</f>
        <v>51205087.841051579</v>
      </c>
      <c r="H19" s="106">
        <f>Sectors_I!H19</f>
        <v>0.139094</v>
      </c>
      <c r="I19" s="102">
        <f>Sectors_I!I19</f>
        <v>8.2497610439794658E-2</v>
      </c>
      <c r="J19" s="106">
        <f>Sectors_I!J19</f>
        <v>0.109199</v>
      </c>
      <c r="K19" s="103">
        <f>Sectors_I!K19</f>
        <v>61.207000000000001</v>
      </c>
      <c r="L19" s="103">
        <f>Sectors_I!L19</f>
        <v>72.360258080839372</v>
      </c>
      <c r="M19" s="103">
        <f>Sectors_I!M19</f>
        <v>66.930199999999999</v>
      </c>
      <c r="N19" s="157">
        <f>Sectors_I!N19</f>
        <v>28520494.327044878</v>
      </c>
      <c r="O19" s="157">
        <f>Sectors_I!O19</f>
        <v>58317521.732382491</v>
      </c>
      <c r="P19" s="157">
        <f>Sectors_I!P19</f>
        <v>86838016.059427366</v>
      </c>
      <c r="Q19" s="157">
        <f>Sectors_I!Q19</f>
        <v>929220700.36719143</v>
      </c>
      <c r="R19" s="157">
        <f>Sectors_I!R19</f>
        <v>990585628.31251764</v>
      </c>
      <c r="S19" s="157">
        <f>Sectors_I!S19</f>
        <v>1919806328.6797092</v>
      </c>
      <c r="T19" s="157">
        <f>Sectors_I!T19</f>
        <v>50475672.595106602</v>
      </c>
      <c r="U19" s="157">
        <f>Sectors_I!U19</f>
        <v>51891392.954590634</v>
      </c>
      <c r="V19" s="157">
        <f>Sectors_I!V19</f>
        <v>102367065.54969724</v>
      </c>
      <c r="W19" s="157">
        <f>Sectors_I!W19</f>
        <v>36519000.05307623</v>
      </c>
      <c r="X19" s="157">
        <f>Sectors_I!X19</f>
        <v>78893362.0799025</v>
      </c>
      <c r="Y19" s="157">
        <f>Sectors_I!Y19</f>
        <v>115412362.13297874</v>
      </c>
      <c r="Z19" s="157">
        <f>Sectors_I!Z19</f>
        <v>657707.50249999994</v>
      </c>
      <c r="AA19" s="157">
        <f>Sectors_I!AA19</f>
        <v>1127466.0212000001</v>
      </c>
      <c r="AB19" s="157">
        <f>Sectors_I!AB19</f>
        <v>1785173.5237</v>
      </c>
    </row>
    <row r="20" spans="1:28" x14ac:dyDescent="0.2">
      <c r="A20" s="99" t="s">
        <v>117</v>
      </c>
      <c r="B20" s="153">
        <f>Sectors_I!B20</f>
        <v>398591416.07565022</v>
      </c>
      <c r="C20" s="153">
        <f>Sectors_I!C20</f>
        <v>562495036.27911735</v>
      </c>
      <c r="D20" s="153">
        <f>Sectors_I!D20</f>
        <v>961086452.35476756</v>
      </c>
      <c r="E20" s="154">
        <f>Sectors_I!E20</f>
        <v>8964386.1988216694</v>
      </c>
      <c r="F20" s="154">
        <f>Sectors_I!F20</f>
        <v>10836067.96592539</v>
      </c>
      <c r="G20" s="154">
        <f>Sectors_I!G20</f>
        <v>19800454.164747059</v>
      </c>
      <c r="H20" s="106">
        <f>Sectors_I!H20</f>
        <v>0.13331399999999999</v>
      </c>
      <c r="I20" s="102">
        <f>Sectors_I!I20</f>
        <v>8.590498495825577E-2</v>
      </c>
      <c r="J20" s="106">
        <f>Sectors_I!J20</f>
        <v>0.105423</v>
      </c>
      <c r="K20" s="103">
        <f>Sectors_I!K20</f>
        <v>75.379199999999997</v>
      </c>
      <c r="L20" s="103">
        <f>Sectors_I!L20</f>
        <v>57.800877143394693</v>
      </c>
      <c r="M20" s="103">
        <f>Sectors_I!M20</f>
        <v>65.027100000000004</v>
      </c>
      <c r="N20" s="157">
        <f>Sectors_I!N20</f>
        <v>9510494.1304199602</v>
      </c>
      <c r="O20" s="157">
        <f>Sectors_I!O20</f>
        <v>6429766.1200790005</v>
      </c>
      <c r="P20" s="157">
        <f>Sectors_I!P20</f>
        <v>15940260.250498962</v>
      </c>
      <c r="Q20" s="157">
        <f>Sectors_I!Q20</f>
        <v>363587275.07003272</v>
      </c>
      <c r="R20" s="157">
        <f>Sectors_I!R20</f>
        <v>494906521.86827272</v>
      </c>
      <c r="S20" s="157">
        <f>Sectors_I!S20</f>
        <v>858493796.93830538</v>
      </c>
      <c r="T20" s="157">
        <f>Sectors_I!T20</f>
        <v>18582604.136443041</v>
      </c>
      <c r="U20" s="157">
        <f>Sectors_I!U20</f>
        <v>54849540.612265632</v>
      </c>
      <c r="V20" s="157">
        <f>Sectors_I!V20</f>
        <v>73432144.748708665</v>
      </c>
      <c r="W20" s="157">
        <f>Sectors_I!W20</f>
        <v>16421487.989174511</v>
      </c>
      <c r="X20" s="157">
        <f>Sectors_I!X20</f>
        <v>12738973.798579</v>
      </c>
      <c r="Y20" s="157">
        <f>Sectors_I!Y20</f>
        <v>29160461.787753511</v>
      </c>
      <c r="Z20" s="157">
        <f>Sectors_I!Z20</f>
        <v>48.88</v>
      </c>
      <c r="AA20" s="157">
        <f>Sectors_I!AA20</f>
        <v>0</v>
      </c>
      <c r="AB20" s="157">
        <f>Sectors_I!AB20</f>
        <v>48.88</v>
      </c>
    </row>
    <row r="21" spans="1:28" x14ac:dyDescent="0.2">
      <c r="A21" s="99" t="s">
        <v>118</v>
      </c>
      <c r="B21" s="153">
        <f>Sectors_I!B21</f>
        <v>787368731.2747525</v>
      </c>
      <c r="C21" s="153">
        <f>Sectors_I!C21</f>
        <v>2152223027.0741501</v>
      </c>
      <c r="D21" s="153">
        <f>Sectors_I!D21</f>
        <v>2939591758.3489027</v>
      </c>
      <c r="E21" s="154">
        <f>Sectors_I!E21</f>
        <v>23068824.169687092</v>
      </c>
      <c r="F21" s="154">
        <f>Sectors_I!F21</f>
        <v>29845994.04686971</v>
      </c>
      <c r="G21" s="154">
        <f>Sectors_I!G21</f>
        <v>52914818.216556802</v>
      </c>
      <c r="H21" s="106">
        <f>Sectors_I!H21</f>
        <v>0.13440299999999999</v>
      </c>
      <c r="I21" s="102">
        <f>Sectors_I!I21</f>
        <v>8.6583004064802765E-2</v>
      </c>
      <c r="J21" s="106">
        <f>Sectors_I!J21</f>
        <v>9.9158200000000002E-2</v>
      </c>
      <c r="K21" s="103">
        <f>Sectors_I!K21</f>
        <v>105.985</v>
      </c>
      <c r="L21" s="103">
        <f>Sectors_I!L21</f>
        <v>119.60294221468614</v>
      </c>
      <c r="M21" s="103">
        <f>Sectors_I!M21</f>
        <v>116.04600000000001</v>
      </c>
      <c r="N21" s="157">
        <f>Sectors_I!N21</f>
        <v>27655427.581199996</v>
      </c>
      <c r="O21" s="157">
        <f>Sectors_I!O21</f>
        <v>107768634.54715849</v>
      </c>
      <c r="P21" s="157">
        <f>Sectors_I!P21</f>
        <v>135424062.12835848</v>
      </c>
      <c r="Q21" s="157">
        <f>Sectors_I!Q21</f>
        <v>648835739.73545253</v>
      </c>
      <c r="R21" s="157">
        <f>Sectors_I!R21</f>
        <v>1668693224.1611283</v>
      </c>
      <c r="S21" s="157">
        <f>Sectors_I!S21</f>
        <v>2317528963.8965812</v>
      </c>
      <c r="T21" s="157">
        <f>Sectors_I!T21</f>
        <v>83312470.433899999</v>
      </c>
      <c r="U21" s="157">
        <f>Sectors_I!U21</f>
        <v>306493959.49442041</v>
      </c>
      <c r="V21" s="157">
        <f>Sectors_I!V21</f>
        <v>389806429.92832041</v>
      </c>
      <c r="W21" s="157">
        <f>Sectors_I!W21</f>
        <v>47787562.420299999</v>
      </c>
      <c r="X21" s="157">
        <f>Sectors_I!X21</f>
        <v>170897960.1658684</v>
      </c>
      <c r="Y21" s="157">
        <f>Sectors_I!Y21</f>
        <v>218685522.58616841</v>
      </c>
      <c r="Z21" s="157">
        <f>Sectors_I!Z21</f>
        <v>7432958.6851000004</v>
      </c>
      <c r="AA21" s="157">
        <f>Sectors_I!AA21</f>
        <v>6137883.2527329996</v>
      </c>
      <c r="AB21" s="157">
        <f>Sectors_I!AB21</f>
        <v>13570841.937833</v>
      </c>
    </row>
    <row r="22" spans="1:28" x14ac:dyDescent="0.2">
      <c r="A22" s="99" t="s">
        <v>119</v>
      </c>
      <c r="B22" s="153">
        <f>Sectors_I!B22</f>
        <v>399620223.09561366</v>
      </c>
      <c r="C22" s="153">
        <f>Sectors_I!C22</f>
        <v>591874422.92747402</v>
      </c>
      <c r="D22" s="153">
        <f>Sectors_I!D22</f>
        <v>991494646.02308774</v>
      </c>
      <c r="E22" s="154">
        <f>Sectors_I!E22</f>
        <v>5281455.8646164192</v>
      </c>
      <c r="F22" s="154">
        <f>Sectors_I!F22</f>
        <v>9254802.1154867001</v>
      </c>
      <c r="G22" s="154">
        <f>Sectors_I!G22</f>
        <v>14536257.98010312</v>
      </c>
      <c r="H22" s="106">
        <f>Sectors_I!H22</f>
        <v>0.13122700000000001</v>
      </c>
      <c r="I22" s="102">
        <f>Sectors_I!I22</f>
        <v>8.0450491298555651E-2</v>
      </c>
      <c r="J22" s="106">
        <f>Sectors_I!J22</f>
        <v>0.100644</v>
      </c>
      <c r="K22" s="103">
        <f>Sectors_I!K22</f>
        <v>85.981399999999994</v>
      </c>
      <c r="L22" s="103">
        <f>Sectors_I!L22</f>
        <v>104.87966240901537</v>
      </c>
      <c r="M22" s="103">
        <f>Sectors_I!M22</f>
        <v>97.147900000000007</v>
      </c>
      <c r="N22" s="157">
        <f>Sectors_I!N22</f>
        <v>11398418.233200001</v>
      </c>
      <c r="O22" s="157">
        <f>Sectors_I!O22</f>
        <v>34199206.001973003</v>
      </c>
      <c r="P22" s="157">
        <f>Sectors_I!P22</f>
        <v>45597624.235173002</v>
      </c>
      <c r="Q22" s="157">
        <f>Sectors_I!Q22</f>
        <v>350142620.43423003</v>
      </c>
      <c r="R22" s="157">
        <f>Sectors_I!R22</f>
        <v>507126486.34297109</v>
      </c>
      <c r="S22" s="157">
        <f>Sectors_I!S22</f>
        <v>857269106.77720106</v>
      </c>
      <c r="T22" s="157">
        <f>Sectors_I!T22</f>
        <v>34737235.060230538</v>
      </c>
      <c r="U22" s="157">
        <f>Sectors_I!U22</f>
        <v>43800107.454500005</v>
      </c>
      <c r="V22" s="157">
        <f>Sectors_I!V22</f>
        <v>78537342.514730543</v>
      </c>
      <c r="W22" s="157">
        <f>Sectors_I!W22</f>
        <v>14447504.111653101</v>
      </c>
      <c r="X22" s="157">
        <f>Sectors_I!X22</f>
        <v>38766339.993303001</v>
      </c>
      <c r="Y22" s="157">
        <f>Sectors_I!Y22</f>
        <v>53213844.104956105</v>
      </c>
      <c r="Z22" s="157">
        <f>Sectors_I!Z22</f>
        <v>292863.48950000003</v>
      </c>
      <c r="AA22" s="157">
        <f>Sectors_I!AA22</f>
        <v>2181489.1366999997</v>
      </c>
      <c r="AB22" s="157">
        <f>Sectors_I!AB22</f>
        <v>2474352.6261999998</v>
      </c>
    </row>
    <row r="23" spans="1:28" x14ac:dyDescent="0.2">
      <c r="A23" s="99" t="s">
        <v>120</v>
      </c>
      <c r="B23" s="153">
        <f>Sectors_I!B23</f>
        <v>117955932.31740668</v>
      </c>
      <c r="C23" s="153">
        <f>Sectors_I!C23</f>
        <v>673233531.94617748</v>
      </c>
      <c r="D23" s="153">
        <f>Sectors_I!D23</f>
        <v>791189464.26358414</v>
      </c>
      <c r="E23" s="154">
        <f>Sectors_I!E23</f>
        <v>11638983.30826466</v>
      </c>
      <c r="F23" s="154">
        <f>Sectors_I!F23</f>
        <v>17723074.701962911</v>
      </c>
      <c r="G23" s="154">
        <f>Sectors_I!G23</f>
        <v>29362058.010227568</v>
      </c>
      <c r="H23" s="106">
        <f>Sectors_I!H23</f>
        <v>0.130912</v>
      </c>
      <c r="I23" s="102">
        <f>Sectors_I!I23</f>
        <v>9.7138850796275975E-2</v>
      </c>
      <c r="J23" s="106">
        <f>Sectors_I!J23</f>
        <v>0.102182</v>
      </c>
      <c r="K23" s="103">
        <f>Sectors_I!K23</f>
        <v>62.322000000000003</v>
      </c>
      <c r="L23" s="103">
        <f>Sectors_I!L23</f>
        <v>72.674143985540738</v>
      </c>
      <c r="M23" s="103">
        <f>Sectors_I!M23</f>
        <v>71.121499999999997</v>
      </c>
      <c r="N23" s="157">
        <f>Sectors_I!N23</f>
        <v>8352126.4711999996</v>
      </c>
      <c r="O23" s="157">
        <f>Sectors_I!O23</f>
        <v>60642005.694800004</v>
      </c>
      <c r="P23" s="157">
        <f>Sectors_I!P23</f>
        <v>68994132.166000009</v>
      </c>
      <c r="Q23" s="157">
        <f>Sectors_I!Q23</f>
        <v>60313740.95388598</v>
      </c>
      <c r="R23" s="157">
        <f>Sectors_I!R23</f>
        <v>355237949.487957</v>
      </c>
      <c r="S23" s="157">
        <f>Sectors_I!S23</f>
        <v>415551690.44184297</v>
      </c>
      <c r="T23" s="157">
        <f>Sectors_I!T23</f>
        <v>44444125.490620695</v>
      </c>
      <c r="U23" s="157">
        <f>Sectors_I!U23</f>
        <v>211031617.49862048</v>
      </c>
      <c r="V23" s="157">
        <f>Sectors_I!V23</f>
        <v>255475742.98924118</v>
      </c>
      <c r="W23" s="157">
        <f>Sectors_I!W23</f>
        <v>13198065.8729</v>
      </c>
      <c r="X23" s="157">
        <f>Sectors_I!X23</f>
        <v>106963964.9596</v>
      </c>
      <c r="Y23" s="157">
        <f>Sectors_I!Y23</f>
        <v>120162030.8325</v>
      </c>
      <c r="Z23" s="157">
        <f>Sectors_I!Z23</f>
        <v>0</v>
      </c>
      <c r="AA23" s="157">
        <f>Sectors_I!AA23</f>
        <v>0</v>
      </c>
      <c r="AB23" s="157">
        <f>Sectors_I!AB23</f>
        <v>0</v>
      </c>
    </row>
    <row r="24" spans="1:28" x14ac:dyDescent="0.2">
      <c r="A24" s="99" t="s">
        <v>213</v>
      </c>
      <c r="B24" s="153">
        <f>Sectors_I!B24</f>
        <v>134555840.299586</v>
      </c>
      <c r="C24" s="153">
        <f>Sectors_I!C24</f>
        <v>655644412.94447279</v>
      </c>
      <c r="D24" s="153">
        <f>Sectors_I!D24</f>
        <v>790200253.24405885</v>
      </c>
      <c r="E24" s="154">
        <f>Sectors_I!E24</f>
        <v>4616765.8876677603</v>
      </c>
      <c r="F24" s="154">
        <f>Sectors_I!F24</f>
        <v>2158685.4606346302</v>
      </c>
      <c r="G24" s="154">
        <f>Sectors_I!G24</f>
        <v>6775451.3483023904</v>
      </c>
      <c r="H24" s="106">
        <f>Sectors_I!H24</f>
        <v>0.14578199999999999</v>
      </c>
      <c r="I24" s="102">
        <f>Sectors_I!I24</f>
        <v>9.3841353934241922E-2</v>
      </c>
      <c r="J24" s="106">
        <f>Sectors_I!J24</f>
        <v>0.102842</v>
      </c>
      <c r="K24" s="103">
        <f>Sectors_I!K24</f>
        <v>62.834600000000002</v>
      </c>
      <c r="L24" s="103">
        <f>Sectors_I!L24</f>
        <v>52.225816730601146</v>
      </c>
      <c r="M24" s="103">
        <f>Sectors_I!M24</f>
        <v>54.069200000000002</v>
      </c>
      <c r="N24" s="157">
        <f>Sectors_I!N24</f>
        <v>6886282.0659999996</v>
      </c>
      <c r="O24" s="157">
        <f>Sectors_I!O24</f>
        <v>8485695.4108000007</v>
      </c>
      <c r="P24" s="157">
        <f>Sectors_I!P24</f>
        <v>15371977.4768</v>
      </c>
      <c r="Q24" s="157">
        <f>Sectors_I!Q24</f>
        <v>124033083.70808598</v>
      </c>
      <c r="R24" s="157">
        <f>Sectors_I!R24</f>
        <v>650662308.40677285</v>
      </c>
      <c r="S24" s="157">
        <f>Sectors_I!S24</f>
        <v>774695392.11485887</v>
      </c>
      <c r="T24" s="157">
        <f>Sectors_I!T24</f>
        <v>325378.77179999999</v>
      </c>
      <c r="U24" s="157">
        <f>Sectors_I!U24</f>
        <v>872270.94449999998</v>
      </c>
      <c r="V24" s="157">
        <f>Sectors_I!V24</f>
        <v>1197649.7163</v>
      </c>
      <c r="W24" s="157">
        <f>Sectors_I!W24</f>
        <v>10186753.245399999</v>
      </c>
      <c r="X24" s="157">
        <f>Sectors_I!X24</f>
        <v>4045009.5931000002</v>
      </c>
      <c r="Y24" s="157">
        <f>Sectors_I!Y24</f>
        <v>14231762.838499999</v>
      </c>
      <c r="Z24" s="157">
        <f>Sectors_I!Z24</f>
        <v>10624.5743</v>
      </c>
      <c r="AA24" s="157">
        <f>Sectors_I!AA24</f>
        <v>64824.000099999997</v>
      </c>
      <c r="AB24" s="157">
        <f>Sectors_I!AB24</f>
        <v>75448.574399999998</v>
      </c>
    </row>
    <row r="25" spans="1:28" x14ac:dyDescent="0.2">
      <c r="A25" s="99" t="s">
        <v>121</v>
      </c>
      <c r="B25" s="153">
        <f>Sectors_I!B25</f>
        <v>1083941980.7671411</v>
      </c>
      <c r="C25" s="153">
        <f>Sectors_I!C25</f>
        <v>1959875976.3524189</v>
      </c>
      <c r="D25" s="153">
        <f>Sectors_I!D25</f>
        <v>3043817957.1195602</v>
      </c>
      <c r="E25" s="154">
        <f>Sectors_I!E25</f>
        <v>2582556.6651989701</v>
      </c>
      <c r="F25" s="154">
        <f>Sectors_I!F25</f>
        <v>5327819.9925870504</v>
      </c>
      <c r="G25" s="154">
        <f>Sectors_I!G25</f>
        <v>7910376.657786021</v>
      </c>
      <c r="H25" s="106">
        <f>Sectors_I!H25</f>
        <v>0.122131</v>
      </c>
      <c r="I25" s="102">
        <f>Sectors_I!I25</f>
        <v>8.8084633489451059E-2</v>
      </c>
      <c r="J25" s="106">
        <f>Sectors_I!J25</f>
        <v>0.100275</v>
      </c>
      <c r="K25" s="103">
        <f>Sectors_I!K25</f>
        <v>38.301099999999998</v>
      </c>
      <c r="L25" s="103">
        <f>Sectors_I!L25</f>
        <v>146.40833474842523</v>
      </c>
      <c r="M25" s="103">
        <f>Sectors_I!M25</f>
        <v>107.556</v>
      </c>
      <c r="N25" s="157">
        <f>Sectors_I!N25</f>
        <v>1100.31</v>
      </c>
      <c r="O25" s="157">
        <f>Sectors_I!O25</f>
        <v>213827.7997</v>
      </c>
      <c r="P25" s="157">
        <f>Sectors_I!P25</f>
        <v>214928.1097</v>
      </c>
      <c r="Q25" s="157">
        <f>Sectors_I!Q25</f>
        <v>1083105713.1695411</v>
      </c>
      <c r="R25" s="157">
        <f>Sectors_I!R25</f>
        <v>1915357855.2644191</v>
      </c>
      <c r="S25" s="157">
        <f>Sectors_I!S25</f>
        <v>2998463568.4339604</v>
      </c>
      <c r="T25" s="157">
        <f>Sectors_I!T25</f>
        <v>723423.69150000007</v>
      </c>
      <c r="U25" s="157">
        <f>Sectors_I!U25</f>
        <v>44304293.288299903</v>
      </c>
      <c r="V25" s="157">
        <f>Sectors_I!V25</f>
        <v>45027716.979799904</v>
      </c>
      <c r="W25" s="157">
        <f>Sectors_I!W25</f>
        <v>112843.90609999999</v>
      </c>
      <c r="X25" s="157">
        <f>Sectors_I!X25</f>
        <v>213827.7997</v>
      </c>
      <c r="Y25" s="157">
        <f>Sectors_I!Y25</f>
        <v>326671.7058</v>
      </c>
      <c r="Z25" s="157">
        <f>Sectors_I!Z25</f>
        <v>0</v>
      </c>
      <c r="AA25" s="157">
        <f>Sectors_I!AA25</f>
        <v>0</v>
      </c>
      <c r="AB25" s="157">
        <f>Sectors_I!AB25</f>
        <v>0</v>
      </c>
    </row>
    <row r="26" spans="1:28" x14ac:dyDescent="0.2">
      <c r="A26" s="99" t="s">
        <v>122</v>
      </c>
      <c r="B26" s="153">
        <f>Sectors_I!B26</f>
        <v>48318081.80481182</v>
      </c>
      <c r="C26" s="153">
        <f>Sectors_I!C26</f>
        <v>260182821.48579901</v>
      </c>
      <c r="D26" s="153">
        <f>Sectors_I!D26</f>
        <v>308500903.29061085</v>
      </c>
      <c r="E26" s="154">
        <f>Sectors_I!E26</f>
        <v>668728.27348284994</v>
      </c>
      <c r="F26" s="154">
        <f>Sectors_I!F26</f>
        <v>1069660.43922792</v>
      </c>
      <c r="G26" s="154">
        <f>Sectors_I!G26</f>
        <v>1738388.7127107698</v>
      </c>
      <c r="H26" s="106">
        <f>Sectors_I!H26</f>
        <v>0.14244499999999999</v>
      </c>
      <c r="I26" s="102">
        <f>Sectors_I!I26</f>
        <v>9.8615027985504616E-2</v>
      </c>
      <c r="J26" s="106">
        <f>Sectors_I!J26</f>
        <v>0.105349</v>
      </c>
      <c r="K26" s="103">
        <f>Sectors_I!K26</f>
        <v>55.040700000000001</v>
      </c>
      <c r="L26" s="103">
        <f>Sectors_I!L26</f>
        <v>28.557025505809388</v>
      </c>
      <c r="M26" s="103">
        <f>Sectors_I!M26</f>
        <v>32.651200000000003</v>
      </c>
      <c r="N26" s="157">
        <f>Sectors_I!N26</f>
        <v>413220.52005269</v>
      </c>
      <c r="O26" s="157">
        <f>Sectors_I!O26</f>
        <v>1126667.2557000001</v>
      </c>
      <c r="P26" s="157">
        <f>Sectors_I!P26</f>
        <v>1539887.7757526902</v>
      </c>
      <c r="Q26" s="157">
        <f>Sectors_I!Q26</f>
        <v>45328576.729859136</v>
      </c>
      <c r="R26" s="157">
        <f>Sectors_I!R26</f>
        <v>258617908.04239902</v>
      </c>
      <c r="S26" s="157">
        <f>Sectors_I!S26</f>
        <v>303946484.77225816</v>
      </c>
      <c r="T26" s="157">
        <f>Sectors_I!T26</f>
        <v>2292622.1305999998</v>
      </c>
      <c r="U26" s="157">
        <f>Sectors_I!U26</f>
        <v>438022.63379999995</v>
      </c>
      <c r="V26" s="157">
        <f>Sectors_I!V26</f>
        <v>2730644.7643999998</v>
      </c>
      <c r="W26" s="157">
        <f>Sectors_I!W26</f>
        <v>696882.94435269001</v>
      </c>
      <c r="X26" s="157">
        <f>Sectors_I!X26</f>
        <v>1126890.8096</v>
      </c>
      <c r="Y26" s="157">
        <f>Sectors_I!Y26</f>
        <v>1823773.7539526899</v>
      </c>
      <c r="Z26" s="157">
        <f>Sectors_I!Z26</f>
        <v>0</v>
      </c>
      <c r="AA26" s="157">
        <f>Sectors_I!AA26</f>
        <v>0</v>
      </c>
      <c r="AB26" s="157">
        <f>Sectors_I!AB26</f>
        <v>0</v>
      </c>
    </row>
    <row r="27" spans="1:28" x14ac:dyDescent="0.2">
      <c r="A27" s="99" t="s">
        <v>123</v>
      </c>
      <c r="B27" s="153">
        <f>Sectors_I!B27</f>
        <v>482961154.49473137</v>
      </c>
      <c r="C27" s="153">
        <f>Sectors_I!C27</f>
        <v>554149752.72942805</v>
      </c>
      <c r="D27" s="153">
        <f>Sectors_I!D27</f>
        <v>1037110907.2241595</v>
      </c>
      <c r="E27" s="154">
        <f>Sectors_I!E27</f>
        <v>8258657.0683581913</v>
      </c>
      <c r="F27" s="154">
        <f>Sectors_I!F27</f>
        <v>10918730.252746681</v>
      </c>
      <c r="G27" s="154">
        <f>Sectors_I!G27</f>
        <v>19177387.321104873</v>
      </c>
      <c r="H27" s="106">
        <f>Sectors_I!H27</f>
        <v>0.12898399999999999</v>
      </c>
      <c r="I27" s="102">
        <f>Sectors_I!I27</f>
        <v>7.9998083575210099E-2</v>
      </c>
      <c r="J27" s="106">
        <f>Sectors_I!J27</f>
        <v>0.102463</v>
      </c>
      <c r="K27" s="103">
        <f>Sectors_I!K27</f>
        <v>96.5167</v>
      </c>
      <c r="L27" s="103">
        <f>Sectors_I!L27</f>
        <v>110.66181282165469</v>
      </c>
      <c r="M27" s="103">
        <f>Sectors_I!M27</f>
        <v>104.122</v>
      </c>
      <c r="N27" s="157">
        <f>Sectors_I!N27</f>
        <v>8306974.0688523594</v>
      </c>
      <c r="O27" s="157">
        <f>Sectors_I!O27</f>
        <v>26113011.370896004</v>
      </c>
      <c r="P27" s="157">
        <f>Sectors_I!P27</f>
        <v>34419985.439748362</v>
      </c>
      <c r="Q27" s="157">
        <f>Sectors_I!Q27</f>
        <v>408312862.13677901</v>
      </c>
      <c r="R27" s="157">
        <f>Sectors_I!R27</f>
        <v>478557437.91799062</v>
      </c>
      <c r="S27" s="157">
        <f>Sectors_I!S27</f>
        <v>886870300.05476964</v>
      </c>
      <c r="T27" s="157">
        <f>Sectors_I!T27</f>
        <v>21700712.904100001</v>
      </c>
      <c r="U27" s="157">
        <f>Sectors_I!U27</f>
        <v>35052874.075841457</v>
      </c>
      <c r="V27" s="157">
        <f>Sectors_I!V27</f>
        <v>56753586.979941458</v>
      </c>
      <c r="W27" s="157">
        <f>Sectors_I!W27</f>
        <v>52192157.194952361</v>
      </c>
      <c r="X27" s="157">
        <f>Sectors_I!X27</f>
        <v>35602194.781695999</v>
      </c>
      <c r="Y27" s="157">
        <f>Sectors_I!Y27</f>
        <v>87794351.97664836</v>
      </c>
      <c r="Z27" s="157">
        <f>Sectors_I!Z27</f>
        <v>755422.25890000002</v>
      </c>
      <c r="AA27" s="157">
        <f>Sectors_I!AA27</f>
        <v>4937245.9538999991</v>
      </c>
      <c r="AB27" s="157">
        <f>Sectors_I!AB27</f>
        <v>5692668.2127999989</v>
      </c>
    </row>
    <row r="28" spans="1:28" x14ac:dyDescent="0.2">
      <c r="A28" s="99" t="s">
        <v>124</v>
      </c>
      <c r="B28" s="153">
        <f>Sectors_I!B28</f>
        <v>131965609.86830838</v>
      </c>
      <c r="C28" s="153">
        <f>Sectors_I!C28</f>
        <v>127080342.20616901</v>
      </c>
      <c r="D28" s="153">
        <f>Sectors_I!D28</f>
        <v>259045952.07447737</v>
      </c>
      <c r="E28" s="154">
        <f>Sectors_I!E28</f>
        <v>563385.06031567999</v>
      </c>
      <c r="F28" s="154">
        <f>Sectors_I!F28</f>
        <v>607500.63225619006</v>
      </c>
      <c r="G28" s="154">
        <f>Sectors_I!G28</f>
        <v>1170885.6925718701</v>
      </c>
      <c r="H28" s="106">
        <f>Sectors_I!H28</f>
        <v>0.130996</v>
      </c>
      <c r="I28" s="102">
        <f>Sectors_I!I28</f>
        <v>7.9683731474491967E-2</v>
      </c>
      <c r="J28" s="106">
        <f>Sectors_I!J28</f>
        <v>0.105696</v>
      </c>
      <c r="K28" s="103">
        <f>Sectors_I!K28</f>
        <v>58.553400000000003</v>
      </c>
      <c r="L28" s="103">
        <f>Sectors_I!L28</f>
        <v>50.969483890707032</v>
      </c>
      <c r="M28" s="103">
        <f>Sectors_I!M28</f>
        <v>54.819400000000002</v>
      </c>
      <c r="N28" s="157">
        <f>Sectors_I!N28</f>
        <v>6023598.2612999994</v>
      </c>
      <c r="O28" s="157">
        <f>Sectors_I!O28</f>
        <v>6266896.7998000002</v>
      </c>
      <c r="P28" s="157">
        <f>Sectors_I!P28</f>
        <v>12290495.061099999</v>
      </c>
      <c r="Q28" s="157">
        <f>Sectors_I!Q28</f>
        <v>123236107.97880839</v>
      </c>
      <c r="R28" s="157">
        <f>Sectors_I!R28</f>
        <v>119498444.16546902</v>
      </c>
      <c r="S28" s="157">
        <f>Sectors_I!S28</f>
        <v>242734552.14427739</v>
      </c>
      <c r="T28" s="157">
        <f>Sectors_I!T28</f>
        <v>2096899.8660999998</v>
      </c>
      <c r="U28" s="157">
        <f>Sectors_I!U28</f>
        <v>1295893.9890999999</v>
      </c>
      <c r="V28" s="157">
        <f>Sectors_I!V28</f>
        <v>3392793.8551999996</v>
      </c>
      <c r="W28" s="157">
        <f>Sectors_I!W28</f>
        <v>6402634.4832000006</v>
      </c>
      <c r="X28" s="157">
        <f>Sectors_I!X28</f>
        <v>6286004.0515999999</v>
      </c>
      <c r="Y28" s="157">
        <f>Sectors_I!Y28</f>
        <v>12688638.5348</v>
      </c>
      <c r="Z28" s="157">
        <f>Sectors_I!Z28</f>
        <v>229967.54019999999</v>
      </c>
      <c r="AA28" s="157">
        <f>Sectors_I!AA28</f>
        <v>0</v>
      </c>
      <c r="AB28" s="157">
        <f>Sectors_I!AB28</f>
        <v>229967.54019999999</v>
      </c>
    </row>
    <row r="29" spans="1:28" x14ac:dyDescent="0.2">
      <c r="A29" s="99" t="s">
        <v>125</v>
      </c>
      <c r="B29" s="153">
        <f>Sectors_I!B29</f>
        <v>78982477.081577867</v>
      </c>
      <c r="C29" s="153">
        <f>Sectors_I!C29</f>
        <v>215076695.95544407</v>
      </c>
      <c r="D29" s="153">
        <f>Sectors_I!D29</f>
        <v>294059173.03702193</v>
      </c>
      <c r="E29" s="154">
        <f>Sectors_I!E29</f>
        <v>671107.12594935007</v>
      </c>
      <c r="F29" s="154">
        <f>Sectors_I!F29</f>
        <v>304472.80276213004</v>
      </c>
      <c r="G29" s="154">
        <f>Sectors_I!G29</f>
        <v>975579.92871148011</v>
      </c>
      <c r="H29" s="106">
        <f>Sectors_I!H29</f>
        <v>0.11888600000000001</v>
      </c>
      <c r="I29" s="102">
        <f>Sectors_I!I29</f>
        <v>9.0248428476089049E-2</v>
      </c>
      <c r="J29" s="106">
        <f>Sectors_I!J29</f>
        <v>9.7285499999999997E-2</v>
      </c>
      <c r="K29" s="103">
        <f>Sectors_I!K29</f>
        <v>77.421499999999995</v>
      </c>
      <c r="L29" s="103">
        <f>Sectors_I!L29</f>
        <v>64.522170776816111</v>
      </c>
      <c r="M29" s="103">
        <f>Sectors_I!M29</f>
        <v>67.697199999999995</v>
      </c>
      <c r="N29" s="157">
        <f>Sectors_I!N29</f>
        <v>0</v>
      </c>
      <c r="O29" s="157">
        <f>Sectors_I!O29</f>
        <v>0</v>
      </c>
      <c r="P29" s="157">
        <f>Sectors_I!P29</f>
        <v>0</v>
      </c>
      <c r="Q29" s="157">
        <f>Sectors_I!Q29</f>
        <v>76067539.144095674</v>
      </c>
      <c r="R29" s="157">
        <f>Sectors_I!R29</f>
        <v>200376466.86474407</v>
      </c>
      <c r="S29" s="157">
        <f>Sectors_I!S29</f>
        <v>276444006.00883973</v>
      </c>
      <c r="T29" s="157">
        <f>Sectors_I!T29</f>
        <v>189117.72220000002</v>
      </c>
      <c r="U29" s="157">
        <f>Sectors_I!U29</f>
        <v>14272227.495999999</v>
      </c>
      <c r="V29" s="157">
        <f>Sectors_I!V29</f>
        <v>14461345.2182</v>
      </c>
      <c r="W29" s="157">
        <f>Sectors_I!W29</f>
        <v>2725820.2152821799</v>
      </c>
      <c r="X29" s="157">
        <f>Sectors_I!X29</f>
        <v>428001.59470000002</v>
      </c>
      <c r="Y29" s="157">
        <f>Sectors_I!Y29</f>
        <v>3153821.8099821797</v>
      </c>
      <c r="Z29" s="157">
        <f>Sectors_I!Z29</f>
        <v>0</v>
      </c>
      <c r="AA29" s="157">
        <f>Sectors_I!AA29</f>
        <v>0</v>
      </c>
      <c r="AB29" s="157">
        <f>Sectors_I!AB29</f>
        <v>0</v>
      </c>
    </row>
    <row r="30" spans="1:28" x14ac:dyDescent="0.2">
      <c r="A30" s="99" t="s">
        <v>126</v>
      </c>
      <c r="B30" s="153">
        <f>Sectors_I!B30</f>
        <v>1880206241.5263164</v>
      </c>
      <c r="C30" s="153">
        <f>Sectors_I!C30</f>
        <v>2595300284.5773077</v>
      </c>
      <c r="D30" s="153">
        <f>Sectors_I!D30</f>
        <v>4475506526.1036243</v>
      </c>
      <c r="E30" s="154">
        <f>Sectors_I!E30</f>
        <v>36273161.425212309</v>
      </c>
      <c r="F30" s="154">
        <f>Sectors_I!F30</f>
        <v>21531129.826007269</v>
      </c>
      <c r="G30" s="154">
        <f>Sectors_I!G30</f>
        <v>57804291.251219578</v>
      </c>
      <c r="H30" s="106">
        <f>Sectors_I!H30</f>
        <v>0.14375199999999999</v>
      </c>
      <c r="I30" s="102">
        <f>Sectors_I!I30</f>
        <v>8.8374992569321867E-2</v>
      </c>
      <c r="J30" s="106">
        <f>Sectors_I!J30</f>
        <v>0.10947</v>
      </c>
      <c r="K30" s="103">
        <f>Sectors_I!K30</f>
        <v>73.062600000000003</v>
      </c>
      <c r="L30" s="103">
        <f>Sectors_I!L30</f>
        <v>91.947321374833777</v>
      </c>
      <c r="M30" s="103">
        <f>Sectors_I!M30</f>
        <v>82.919600000000003</v>
      </c>
      <c r="N30" s="157">
        <f>Sectors_I!N30</f>
        <v>30410844.094443202</v>
      </c>
      <c r="O30" s="157">
        <f>Sectors_I!O30</f>
        <v>43552436.424863525</v>
      </c>
      <c r="P30" s="157">
        <f>Sectors_I!P30</f>
        <v>73963280.519306719</v>
      </c>
      <c r="Q30" s="157">
        <f>Sectors_I!Q30</f>
        <v>1761042308.0117755</v>
      </c>
      <c r="R30" s="157">
        <f>Sectors_I!R30</f>
        <v>2331212133.6683679</v>
      </c>
      <c r="S30" s="157">
        <f>Sectors_I!S30</f>
        <v>4092254441.6801434</v>
      </c>
      <c r="T30" s="157">
        <f>Sectors_I!T30</f>
        <v>69035316.126355171</v>
      </c>
      <c r="U30" s="157">
        <f>Sectors_I!U30</f>
        <v>201402743.01885998</v>
      </c>
      <c r="V30" s="157">
        <f>Sectors_I!V30</f>
        <v>270438059.14521515</v>
      </c>
      <c r="W30" s="157">
        <f>Sectors_I!W30</f>
        <v>48398318.835885748</v>
      </c>
      <c r="X30" s="157">
        <f>Sectors_I!X30</f>
        <v>60581011.233389959</v>
      </c>
      <c r="Y30" s="157">
        <f>Sectors_I!Y30</f>
        <v>108979330.06927571</v>
      </c>
      <c r="Z30" s="157">
        <f>Sectors_I!Z30</f>
        <v>1730298.5523000001</v>
      </c>
      <c r="AA30" s="157">
        <f>Sectors_I!AA30</f>
        <v>2104396.6566900001</v>
      </c>
      <c r="AB30" s="157">
        <f>Sectors_I!AB30</f>
        <v>3834695.2089900002</v>
      </c>
    </row>
    <row r="31" spans="1:28" x14ac:dyDescent="0.2">
      <c r="A31" s="99" t="s">
        <v>127</v>
      </c>
      <c r="B31" s="153">
        <f>Sectors_I!B31</f>
        <v>3288532753.9139724</v>
      </c>
      <c r="C31" s="153">
        <f>Sectors_I!C31</f>
        <v>482687684.73664939</v>
      </c>
      <c r="D31" s="153">
        <f>Sectors_I!D31</f>
        <v>3771220438.6506219</v>
      </c>
      <c r="E31" s="154">
        <f>Sectors_I!E31</f>
        <v>87692589.055907726</v>
      </c>
      <c r="F31" s="154">
        <f>Sectors_I!F31</f>
        <v>9253021.9579988997</v>
      </c>
      <c r="G31" s="154">
        <f>Sectors_I!G31</f>
        <v>96945611.013906628</v>
      </c>
      <c r="H31" s="106">
        <f>Sectors_I!H31</f>
        <v>0.15221599999999999</v>
      </c>
      <c r="I31" s="102">
        <f>Sectors_I!I31</f>
        <v>8.6065843706649298E-2</v>
      </c>
      <c r="J31" s="106">
        <f>Sectors_I!J31</f>
        <v>0.14304</v>
      </c>
      <c r="K31" s="103">
        <f>Sectors_I!K31</f>
        <v>60.148499999999999</v>
      </c>
      <c r="L31" s="103">
        <f>Sectors_I!L31</f>
        <v>87.554919929452154</v>
      </c>
      <c r="M31" s="103">
        <f>Sectors_I!M31</f>
        <v>63.424900000000001</v>
      </c>
      <c r="N31" s="157">
        <f>Sectors_I!N31</f>
        <v>87700163.067336351</v>
      </c>
      <c r="O31" s="157">
        <f>Sectors_I!O31</f>
        <v>13607196.317838</v>
      </c>
      <c r="P31" s="157">
        <f>Sectors_I!P31</f>
        <v>101307359.38517435</v>
      </c>
      <c r="Q31" s="157">
        <f>Sectors_I!Q31</f>
        <v>3010115109.0268693</v>
      </c>
      <c r="R31" s="157">
        <f>Sectors_I!R31</f>
        <v>437849888.24890149</v>
      </c>
      <c r="S31" s="157">
        <f>Sectors_I!S31</f>
        <v>3447964997.2757707</v>
      </c>
      <c r="T31" s="157">
        <f>Sectors_I!T31</f>
        <v>154838766.9581728</v>
      </c>
      <c r="U31" s="157">
        <f>Sectors_I!U31</f>
        <v>23180018.783099968</v>
      </c>
      <c r="V31" s="157">
        <f>Sectors_I!V31</f>
        <v>178018785.74127278</v>
      </c>
      <c r="W31" s="157">
        <f>Sectors_I!W31</f>
        <v>120789450.71453056</v>
      </c>
      <c r="X31" s="157">
        <f>Sectors_I!X31</f>
        <v>20434239.462347999</v>
      </c>
      <c r="Y31" s="157">
        <f>Sectors_I!Y31</f>
        <v>141223690.17687857</v>
      </c>
      <c r="Z31" s="157">
        <f>Sectors_I!Z31</f>
        <v>2789427.2143999999</v>
      </c>
      <c r="AA31" s="157">
        <f>Sectors_I!AA31</f>
        <v>1223538.2423</v>
      </c>
      <c r="AB31" s="157">
        <f>Sectors_I!AB31</f>
        <v>4012965.4567</v>
      </c>
    </row>
    <row r="32" spans="1:28" x14ac:dyDescent="0.2">
      <c r="A32" s="99" t="s">
        <v>182</v>
      </c>
      <c r="B32" s="153">
        <f>Sectors_I!B32</f>
        <v>203949719.26249012</v>
      </c>
      <c r="C32" s="153">
        <f>Sectors_I!C32</f>
        <v>465881120.98062587</v>
      </c>
      <c r="D32" s="153">
        <f>Sectors_I!D32</f>
        <v>669830840.24311602</v>
      </c>
      <c r="E32" s="154">
        <f>Sectors_I!E32</f>
        <v>2880902.1178144198</v>
      </c>
      <c r="F32" s="154">
        <f>Sectors_I!F32</f>
        <v>6146212.8028822104</v>
      </c>
      <c r="G32" s="154">
        <f>Sectors_I!G32</f>
        <v>9027114.9206966311</v>
      </c>
      <c r="H32" s="106">
        <f>Sectors_I!H32</f>
        <v>0.15251200000000001</v>
      </c>
      <c r="I32" s="102">
        <f>Sectors_I!I32</f>
        <v>9.1853711457821854E-2</v>
      </c>
      <c r="J32" s="106">
        <f>Sectors_I!J32</f>
        <v>0.109309</v>
      </c>
      <c r="K32" s="103">
        <f>Sectors_I!K32</f>
        <v>45.7682</v>
      </c>
      <c r="L32" s="103">
        <f>Sectors_I!L32</f>
        <v>52.970026615304711</v>
      </c>
      <c r="M32" s="103">
        <f>Sectors_I!M32</f>
        <v>50.490200000000002</v>
      </c>
      <c r="N32" s="157">
        <f>Sectors_I!N32</f>
        <v>5203147.4184450395</v>
      </c>
      <c r="O32" s="157">
        <f>Sectors_I!O32</f>
        <v>6777075.5128789991</v>
      </c>
      <c r="P32" s="157">
        <f>Sectors_I!P32</f>
        <v>11980222.931324039</v>
      </c>
      <c r="Q32" s="157">
        <f>Sectors_I!Q32</f>
        <v>191843778.92273641</v>
      </c>
      <c r="R32" s="157">
        <f>Sectors_I!R32</f>
        <v>312710449.60743791</v>
      </c>
      <c r="S32" s="157">
        <f>Sectors_I!S32</f>
        <v>504554228.53017431</v>
      </c>
      <c r="T32" s="157">
        <f>Sectors_I!T32</f>
        <v>6405776.1806086591</v>
      </c>
      <c r="U32" s="157">
        <f>Sectors_I!U32</f>
        <v>141152455.13624099</v>
      </c>
      <c r="V32" s="157">
        <f>Sectors_I!V32</f>
        <v>147558231.31684965</v>
      </c>
      <c r="W32" s="157">
        <f>Sectors_I!W32</f>
        <v>5663037.0091450401</v>
      </c>
      <c r="X32" s="157">
        <f>Sectors_I!X32</f>
        <v>11549579.968513999</v>
      </c>
      <c r="Y32" s="157">
        <f>Sectors_I!Y32</f>
        <v>17212616.977659039</v>
      </c>
      <c r="Z32" s="157">
        <f>Sectors_I!Z32</f>
        <v>37127.15</v>
      </c>
      <c r="AA32" s="157">
        <f>Sectors_I!AA32</f>
        <v>468636.26843300002</v>
      </c>
      <c r="AB32" s="157">
        <f>Sectors_I!AB32</f>
        <v>505763.41843300004</v>
      </c>
    </row>
    <row r="33" spans="1:28" x14ac:dyDescent="0.2">
      <c r="A33" s="108" t="s">
        <v>214</v>
      </c>
      <c r="B33" s="153">
        <f>Sectors_I!B33</f>
        <v>219552860.22205609</v>
      </c>
      <c r="C33" s="153">
        <f>Sectors_I!C33</f>
        <v>654206647.67045569</v>
      </c>
      <c r="D33" s="153">
        <f>Sectors_I!D33</f>
        <v>873759507.89251184</v>
      </c>
      <c r="E33" s="154">
        <f>Sectors_I!E33</f>
        <v>3788510.50562006</v>
      </c>
      <c r="F33" s="154">
        <f>Sectors_I!F33</f>
        <v>26455212.469640054</v>
      </c>
      <c r="G33" s="154">
        <f>Sectors_I!G33</f>
        <v>30243722.975260112</v>
      </c>
      <c r="H33" s="106">
        <f>Sectors_I!H33</f>
        <v>0.13251299999999999</v>
      </c>
      <c r="I33" s="102">
        <f>Sectors_I!I33</f>
        <v>9.4259220641023198E-2</v>
      </c>
      <c r="J33" s="106">
        <f>Sectors_I!J33</f>
        <v>0.10412399999999999</v>
      </c>
      <c r="K33" s="103">
        <f>Sectors_I!K33</f>
        <v>59.289099999999998</v>
      </c>
      <c r="L33" s="103">
        <f>Sectors_I!L33</f>
        <v>69.070267153044696</v>
      </c>
      <c r="M33" s="103">
        <f>Sectors_I!M33</f>
        <v>66.532700000000006</v>
      </c>
      <c r="N33" s="157">
        <f>Sectors_I!N33</f>
        <v>6555288.71</v>
      </c>
      <c r="O33" s="157">
        <f>Sectors_I!O33</f>
        <v>18877630.222800002</v>
      </c>
      <c r="P33" s="157">
        <f>Sectors_I!P33</f>
        <v>25432918.932800002</v>
      </c>
      <c r="Q33" s="157">
        <f>Sectors_I!Q33</f>
        <v>194081794.58205611</v>
      </c>
      <c r="R33" s="157">
        <f>Sectors_I!R33</f>
        <v>459798247.74505568</v>
      </c>
      <c r="S33" s="157">
        <f>Sectors_I!S33</f>
        <v>653880042.32711184</v>
      </c>
      <c r="T33" s="157">
        <f>Sectors_I!T33</f>
        <v>5095952.76</v>
      </c>
      <c r="U33" s="157">
        <f>Sectors_I!U33</f>
        <v>139482078.2588</v>
      </c>
      <c r="V33" s="157">
        <f>Sectors_I!V33</f>
        <v>144578031.01879999</v>
      </c>
      <c r="W33" s="157">
        <f>Sectors_I!W33</f>
        <v>15648269.120000001</v>
      </c>
      <c r="X33" s="157">
        <f>Sectors_I!X33</f>
        <v>52307747.128399998</v>
      </c>
      <c r="Y33" s="157">
        <f>Sectors_I!Y33</f>
        <v>67956016.248400003</v>
      </c>
      <c r="Z33" s="157">
        <f>Sectors_I!Z33</f>
        <v>4726843.7600000007</v>
      </c>
      <c r="AA33" s="157">
        <f>Sectors_I!AA33</f>
        <v>2618574.5381999998</v>
      </c>
      <c r="AB33" s="157">
        <f>Sectors_I!AB33</f>
        <v>7345418.2982000001</v>
      </c>
    </row>
    <row r="34" spans="1:28" x14ac:dyDescent="0.2">
      <c r="A34" s="100" t="s">
        <v>128</v>
      </c>
      <c r="B34" s="153">
        <f>Sectors_I!B34</f>
        <v>26964989118.248722</v>
      </c>
      <c r="C34" s="153">
        <f>Sectors_I!C34</f>
        <v>5556365729.2358541</v>
      </c>
      <c r="D34" s="153">
        <f>Sectors_I!D34</f>
        <v>32521354847.484577</v>
      </c>
      <c r="E34" s="154">
        <f>Sectors_I!E34</f>
        <v>550247981.39719212</v>
      </c>
      <c r="F34" s="154">
        <f>Sectors_I!F34</f>
        <v>31337134.781137329</v>
      </c>
      <c r="G34" s="154">
        <f>Sectors_I!G34</f>
        <v>581585116.17832935</v>
      </c>
      <c r="H34" s="106">
        <f>Sectors_I!H34</f>
        <v>0.15692700000000001</v>
      </c>
      <c r="I34" s="102">
        <f>Sectors_I!I34</f>
        <v>7.5094598120898984E-2</v>
      </c>
      <c r="J34" s="106">
        <f>Sectors_I!J34</f>
        <v>0.14204900000000001</v>
      </c>
      <c r="K34" s="103">
        <f>Sectors_I!K34</f>
        <v>94.590599999999995</v>
      </c>
      <c r="L34" s="103">
        <f>Sectors_I!L34</f>
        <v>139.44653721727454</v>
      </c>
      <c r="M34" s="103">
        <f>Sectors_I!M34</f>
        <v>102.07</v>
      </c>
      <c r="N34" s="157">
        <f>Sectors_I!N34</f>
        <v>272741273.00317073</v>
      </c>
      <c r="O34" s="157">
        <f>Sectors_I!O34</f>
        <v>42289047.259989008</v>
      </c>
      <c r="P34" s="157">
        <f>Sectors_I!P34</f>
        <v>315030320.26315975</v>
      </c>
      <c r="Q34" s="157">
        <f>Sectors_I!Q34</f>
        <v>25314861493.021847</v>
      </c>
      <c r="R34" s="157">
        <f>Sectors_I!R34</f>
        <v>5317595748.7730074</v>
      </c>
      <c r="S34" s="157">
        <f>Sectors_I!S34</f>
        <v>30632457241.794849</v>
      </c>
      <c r="T34" s="157">
        <f>Sectors_I!T34</f>
        <v>1171493057.7156961</v>
      </c>
      <c r="U34" s="157">
        <f>Sectors_I!U34</f>
        <v>150220760.29071918</v>
      </c>
      <c r="V34" s="157">
        <f>Sectors_I!V34</f>
        <v>1321713818.0064154</v>
      </c>
      <c r="W34" s="157">
        <f>Sectors_I!W34</f>
        <v>434389433.62818283</v>
      </c>
      <c r="X34" s="157">
        <f>Sectors_I!X34</f>
        <v>72828761.200327501</v>
      </c>
      <c r="Y34" s="157">
        <f>Sectors_I!Y34</f>
        <v>507218194.82851034</v>
      </c>
      <c r="Z34" s="157">
        <f>Sectors_I!Z34</f>
        <v>44245133.883000001</v>
      </c>
      <c r="AA34" s="157">
        <f>Sectors_I!AA34</f>
        <v>15720458.971799999</v>
      </c>
      <c r="AB34" s="157">
        <f>Sectors_I!AB34</f>
        <v>59965592.854800001</v>
      </c>
    </row>
    <row r="35" spans="1:28" x14ac:dyDescent="0.2">
      <c r="A35" s="99" t="s">
        <v>129</v>
      </c>
      <c r="B35" s="153">
        <f>Sectors_I!B35</f>
        <v>247018923.57877851</v>
      </c>
      <c r="C35" s="153">
        <f>Sectors_I!C35</f>
        <v>40807816.429907002</v>
      </c>
      <c r="D35" s="153">
        <f>Sectors_I!D35</f>
        <v>287826740.00868553</v>
      </c>
      <c r="E35" s="154">
        <f>Sectors_I!E35</f>
        <v>3852629.5244439798</v>
      </c>
      <c r="F35" s="154">
        <f>Sectors_I!F35</f>
        <v>896689.04245631001</v>
      </c>
      <c r="G35" s="154">
        <f>Sectors_I!G35</f>
        <v>4749318.5669002896</v>
      </c>
      <c r="H35" s="106">
        <f>Sectors_I!H35</f>
        <v>0.18806300000000001</v>
      </c>
      <c r="I35" s="102">
        <f>Sectors_I!I35</f>
        <v>8.4859805000535693E-2</v>
      </c>
      <c r="J35" s="106">
        <f>Sectors_I!J35</f>
        <v>0.102024</v>
      </c>
      <c r="K35" s="103">
        <f>Sectors_I!K35</f>
        <v>51.737000000000002</v>
      </c>
      <c r="L35" s="103">
        <f>Sectors_I!L35</f>
        <v>61.076702172224131</v>
      </c>
      <c r="M35" s="103">
        <f>Sectors_I!M35</f>
        <v>44.948599999999999</v>
      </c>
      <c r="N35" s="157">
        <f>Sectors_I!N35</f>
        <v>4419465.5419754498</v>
      </c>
      <c r="O35" s="157">
        <f>Sectors_I!O35</f>
        <v>0</v>
      </c>
      <c r="P35" s="157">
        <f>Sectors_I!P35</f>
        <v>4419465.5419754498</v>
      </c>
      <c r="Q35" s="157">
        <f>Sectors_I!Q35</f>
        <v>233054633.35893264</v>
      </c>
      <c r="R35" s="157">
        <f>Sectors_I!R35</f>
        <v>38558547.212307006</v>
      </c>
      <c r="S35" s="157">
        <f>Sectors_I!S35</f>
        <v>271613180.57123971</v>
      </c>
      <c r="T35" s="157">
        <f>Sectors_I!T35</f>
        <v>8102633.3505132198</v>
      </c>
      <c r="U35" s="157">
        <f>Sectors_I!U35</f>
        <v>1163452.4325000001</v>
      </c>
      <c r="V35" s="157">
        <f>Sectors_I!V35</f>
        <v>9266085.7830132209</v>
      </c>
      <c r="W35" s="157">
        <f>Sectors_I!W35</f>
        <v>5861656.8693326302</v>
      </c>
      <c r="X35" s="157">
        <f>Sectors_I!X35</f>
        <v>1071119.6296999999</v>
      </c>
      <c r="Y35" s="157">
        <f>Sectors_I!Y35</f>
        <v>6932776.4990326297</v>
      </c>
      <c r="Z35" s="157">
        <f>Sectors_I!Z35</f>
        <v>0</v>
      </c>
      <c r="AA35" s="157">
        <f>Sectors_I!AA35</f>
        <v>14697.1554</v>
      </c>
      <c r="AB35" s="157">
        <f>Sectors_I!AB35</f>
        <v>14697.1554</v>
      </c>
    </row>
    <row r="36" spans="1:28" x14ac:dyDescent="0.2">
      <c r="A36" s="99" t="s">
        <v>130</v>
      </c>
      <c r="B36" s="153">
        <f>Sectors_I!B36</f>
        <v>14712118599.582598</v>
      </c>
      <c r="C36" s="153">
        <f>Sectors_I!C36</f>
        <v>1246863758.2414851</v>
      </c>
      <c r="D36" s="153">
        <f>Sectors_I!D36</f>
        <v>15958982357.824083</v>
      </c>
      <c r="E36" s="154">
        <f>Sectors_I!E36</f>
        <v>457416788.20736623</v>
      </c>
      <c r="F36" s="154">
        <f>Sectors_I!F36</f>
        <v>5489022.1070328215</v>
      </c>
      <c r="G36" s="154">
        <f>Sectors_I!G36</f>
        <v>462905810.314399</v>
      </c>
      <c r="H36" s="106">
        <f>Sectors_I!H36</f>
        <v>0.17082</v>
      </c>
      <c r="I36" s="102">
        <f>Sectors_I!I36</f>
        <v>7.4205855314221997E-2</v>
      </c>
      <c r="J36" s="106">
        <f>Sectors_I!J36</f>
        <v>0.163494</v>
      </c>
      <c r="K36" s="103">
        <f>Sectors_I!K36</f>
        <v>62.5122</v>
      </c>
      <c r="L36" s="103">
        <f>Sectors_I!L36</f>
        <v>94.849344664236966</v>
      </c>
      <c r="M36" s="103">
        <f>Sectors_I!M36</f>
        <v>65.009100000000004</v>
      </c>
      <c r="N36" s="157">
        <f>Sectors_I!N36</f>
        <v>193909809.19027126</v>
      </c>
      <c r="O36" s="157">
        <f>Sectors_I!O36</f>
        <v>4689580.9622569997</v>
      </c>
      <c r="P36" s="157">
        <f>Sectors_I!P36</f>
        <v>198599390.15252826</v>
      </c>
      <c r="Q36" s="157">
        <f>Sectors_I!Q36</f>
        <v>13579735988.683701</v>
      </c>
      <c r="R36" s="157">
        <f>Sectors_I!R36</f>
        <v>1197421801.5593884</v>
      </c>
      <c r="S36" s="157">
        <f>Sectors_I!S36</f>
        <v>14777157790.243092</v>
      </c>
      <c r="T36" s="157">
        <f>Sectors_I!T36</f>
        <v>806314346.5935756</v>
      </c>
      <c r="U36" s="157">
        <f>Sectors_I!U36</f>
        <v>33107353.692903996</v>
      </c>
      <c r="V36" s="157">
        <f>Sectors_I!V36</f>
        <v>839421700.28647959</v>
      </c>
      <c r="W36" s="157">
        <f>Sectors_I!W36</f>
        <v>309538796.31292099</v>
      </c>
      <c r="X36" s="157">
        <f>Sectors_I!X36</f>
        <v>13711971.580592521</v>
      </c>
      <c r="Y36" s="157">
        <f>Sectors_I!Y36</f>
        <v>323250767.8935135</v>
      </c>
      <c r="Z36" s="157">
        <f>Sectors_I!Z36</f>
        <v>16529467.992399998</v>
      </c>
      <c r="AA36" s="157">
        <f>Sectors_I!AA36</f>
        <v>2622631.4086000002</v>
      </c>
      <c r="AB36" s="157">
        <f>Sectors_I!AB36</f>
        <v>19152099.400999997</v>
      </c>
    </row>
    <row r="37" spans="1:28" x14ac:dyDescent="0.2">
      <c r="A37" s="99" t="s">
        <v>215</v>
      </c>
      <c r="B37" s="153">
        <f>Sectors_I!B37</f>
        <v>34163.004799999995</v>
      </c>
      <c r="C37" s="153">
        <f>Sectors_I!C37</f>
        <v>0</v>
      </c>
      <c r="D37" s="153">
        <f>Sectors_I!D37</f>
        <v>34163.004799999995</v>
      </c>
      <c r="E37" s="154">
        <f>Sectors_I!E37</f>
        <v>5208.7326389900009</v>
      </c>
      <c r="F37" s="154">
        <f>Sectors_I!F37</f>
        <v>0</v>
      </c>
      <c r="G37" s="154">
        <f>Sectors_I!G37</f>
        <v>5208.7326389900009</v>
      </c>
      <c r="H37" s="106">
        <f>Sectors_I!H37</f>
        <v>0.26745000000000002</v>
      </c>
      <c r="I37" s="102" t="str">
        <f>Sectors_I!I37</f>
        <v/>
      </c>
      <c r="J37" s="106">
        <f>Sectors_I!J37</f>
        <v>0.26745000000000002</v>
      </c>
      <c r="K37" s="103">
        <f>Sectors_I!K37</f>
        <v>40.6815</v>
      </c>
      <c r="L37" s="103" t="str">
        <f>Sectors_I!L37</f>
        <v/>
      </c>
      <c r="M37" s="103">
        <f>Sectors_I!M37</f>
        <v>40.6815</v>
      </c>
      <c r="N37" s="157">
        <f>Sectors_I!N37</f>
        <v>819.32</v>
      </c>
      <c r="O37" s="157">
        <f>Sectors_I!O37</f>
        <v>0</v>
      </c>
      <c r="P37" s="157">
        <f>Sectors_I!P37</f>
        <v>819.32</v>
      </c>
      <c r="Q37" s="157">
        <f>Sectors_I!Q37</f>
        <v>14905.873399999993</v>
      </c>
      <c r="R37" s="157">
        <f>Sectors_I!R37</f>
        <v>0</v>
      </c>
      <c r="S37" s="157">
        <f>Sectors_I!S37</f>
        <v>14905.873399999993</v>
      </c>
      <c r="T37" s="157">
        <f>Sectors_I!T37</f>
        <v>12364.688300000002</v>
      </c>
      <c r="U37" s="157">
        <f>Sectors_I!U37</f>
        <v>0</v>
      </c>
      <c r="V37" s="157">
        <f>Sectors_I!V37</f>
        <v>12364.688300000002</v>
      </c>
      <c r="W37" s="157">
        <f>Sectors_I!W37</f>
        <v>6892.4431000000004</v>
      </c>
      <c r="X37" s="157">
        <f>Sectors_I!X37</f>
        <v>0</v>
      </c>
      <c r="Y37" s="157">
        <f>Sectors_I!Y37</f>
        <v>6892.4431000000004</v>
      </c>
      <c r="Z37" s="157">
        <f>Sectors_I!Z37</f>
        <v>0</v>
      </c>
      <c r="AA37" s="157">
        <f>Sectors_I!AA37</f>
        <v>0</v>
      </c>
      <c r="AB37" s="157">
        <f>Sectors_I!AB37</f>
        <v>0</v>
      </c>
    </row>
    <row r="38" spans="1:28" x14ac:dyDescent="0.2">
      <c r="A38" s="99" t="s">
        <v>131</v>
      </c>
      <c r="B38" s="153">
        <f>Sectors_I!B38</f>
        <v>645940485.84701002</v>
      </c>
      <c r="C38" s="153">
        <f>Sectors_I!C38</f>
        <v>14.547700000000001</v>
      </c>
      <c r="D38" s="153">
        <f>Sectors_I!D38</f>
        <v>645940500.39471006</v>
      </c>
      <c r="E38" s="154">
        <f>Sectors_I!E38</f>
        <v>23831436.516258761</v>
      </c>
      <c r="F38" s="154">
        <f>Sectors_I!F38</f>
        <v>0</v>
      </c>
      <c r="G38" s="154">
        <f>Sectors_I!G38</f>
        <v>23831436.516258761</v>
      </c>
      <c r="H38" s="106">
        <f>Sectors_I!H38</f>
        <v>0.169436</v>
      </c>
      <c r="I38" s="102" t="str">
        <f>Sectors_I!I38</f>
        <v/>
      </c>
      <c r="J38" s="106">
        <f>Sectors_I!J38</f>
        <v>0.169436</v>
      </c>
      <c r="K38" s="103">
        <f>Sectors_I!K38</f>
        <v>22.354800000000001</v>
      </c>
      <c r="L38" s="103" t="str">
        <f>Sectors_I!L38</f>
        <v/>
      </c>
      <c r="M38" s="103">
        <f>Sectors_I!M38</f>
        <v>22.354800000000001</v>
      </c>
      <c r="N38" s="157">
        <f>Sectors_I!N38</f>
        <v>11362059.538999999</v>
      </c>
      <c r="O38" s="157">
        <f>Sectors_I!O38</f>
        <v>0</v>
      </c>
      <c r="P38" s="157">
        <f>Sectors_I!P38</f>
        <v>11362059.538999999</v>
      </c>
      <c r="Q38" s="157">
        <f>Sectors_I!Q38</f>
        <v>610886841.55241001</v>
      </c>
      <c r="R38" s="157">
        <f>Sectors_I!R38</f>
        <v>14.547700000000001</v>
      </c>
      <c r="S38" s="157">
        <f>Sectors_I!S38</f>
        <v>610886856.10011005</v>
      </c>
      <c r="T38" s="157">
        <f>Sectors_I!T38</f>
        <v>22511562.466900002</v>
      </c>
      <c r="U38" s="157">
        <f>Sectors_I!U38</f>
        <v>0</v>
      </c>
      <c r="V38" s="157">
        <f>Sectors_I!V38</f>
        <v>22511562.466900002</v>
      </c>
      <c r="W38" s="157">
        <f>Sectors_I!W38</f>
        <v>12542081.8277</v>
      </c>
      <c r="X38" s="157">
        <f>Sectors_I!X38</f>
        <v>0</v>
      </c>
      <c r="Y38" s="157">
        <f>Sectors_I!Y38</f>
        <v>12542081.8277</v>
      </c>
      <c r="Z38" s="157">
        <f>Sectors_I!Z38</f>
        <v>0</v>
      </c>
      <c r="AA38" s="157">
        <f>Sectors_I!AA38</f>
        <v>0</v>
      </c>
      <c r="AB38" s="157">
        <f>Sectors_I!AB38</f>
        <v>0</v>
      </c>
    </row>
    <row r="39" spans="1:28" x14ac:dyDescent="0.2">
      <c r="A39" s="99" t="s">
        <v>132</v>
      </c>
      <c r="B39" s="153">
        <f>Sectors_I!B39</f>
        <v>68785814.272799999</v>
      </c>
      <c r="C39" s="153">
        <f>Sectors_I!C39</f>
        <v>8292008.5330849998</v>
      </c>
      <c r="D39" s="153">
        <f>Sectors_I!D39</f>
        <v>77077822.805885002</v>
      </c>
      <c r="E39" s="154">
        <f>Sectors_I!E39</f>
        <v>6757160.8423677804</v>
      </c>
      <c r="F39" s="154">
        <f>Sectors_I!F39</f>
        <v>3218733.45871562</v>
      </c>
      <c r="G39" s="154">
        <f>Sectors_I!G39</f>
        <v>9975894.3010834008</v>
      </c>
      <c r="H39" s="106">
        <f>Sectors_I!H39</f>
        <v>0.15287899999999999</v>
      </c>
      <c r="I39" s="102">
        <f>Sectors_I!I39</f>
        <v>0.12758328855331533</v>
      </c>
      <c r="J39" s="106">
        <f>Sectors_I!J39</f>
        <v>0.15051400000000001</v>
      </c>
      <c r="K39" s="103">
        <f>Sectors_I!K39</f>
        <v>241.43799999999999</v>
      </c>
      <c r="L39" s="103">
        <f>Sectors_I!L39</f>
        <v>77.733946600388578</v>
      </c>
      <c r="M39" s="103">
        <f>Sectors_I!M39</f>
        <v>227.31399999999999</v>
      </c>
      <c r="N39" s="157">
        <f>Sectors_I!N39</f>
        <v>3965713.3137999997</v>
      </c>
      <c r="O39" s="157">
        <f>Sectors_I!O39</f>
        <v>2884723.1611199998</v>
      </c>
      <c r="P39" s="157">
        <f>Sectors_I!P39</f>
        <v>6850436.474919999</v>
      </c>
      <c r="Q39" s="157">
        <f>Sectors_I!Q39</f>
        <v>56940003.659099996</v>
      </c>
      <c r="R39" s="157">
        <f>Sectors_I!R39</f>
        <v>4886444.7194550009</v>
      </c>
      <c r="S39" s="157">
        <f>Sectors_I!S39</f>
        <v>61826448.378555007</v>
      </c>
      <c r="T39" s="157">
        <f>Sectors_I!T39</f>
        <v>7638092.7799000004</v>
      </c>
      <c r="U39" s="157">
        <f>Sectors_I!U39</f>
        <v>310644.67950000003</v>
      </c>
      <c r="V39" s="157">
        <f>Sectors_I!V39</f>
        <v>7948737.4594000001</v>
      </c>
      <c r="W39" s="157">
        <f>Sectors_I!W39</f>
        <v>4207717.8337999992</v>
      </c>
      <c r="X39" s="157">
        <f>Sectors_I!X39</f>
        <v>3094919.1341299992</v>
      </c>
      <c r="Y39" s="157">
        <f>Sectors_I!Y39</f>
        <v>7302636.9679299984</v>
      </c>
      <c r="Z39" s="157">
        <f>Sectors_I!Z39</f>
        <v>0</v>
      </c>
      <c r="AA39" s="157">
        <f>Sectors_I!AA39</f>
        <v>0</v>
      </c>
      <c r="AB39" s="157">
        <f>Sectors_I!AB39</f>
        <v>0</v>
      </c>
    </row>
    <row r="40" spans="1:28" x14ac:dyDescent="0.2">
      <c r="A40" s="99" t="s">
        <v>133</v>
      </c>
      <c r="B40" s="153">
        <f>Sectors_I!B40</f>
        <v>660898977.1908133</v>
      </c>
      <c r="C40" s="153">
        <f>Sectors_I!C40</f>
        <v>6226163.0146169998</v>
      </c>
      <c r="D40" s="153">
        <f>Sectors_I!D40</f>
        <v>667125140.20543027</v>
      </c>
      <c r="E40" s="154">
        <f>Sectors_I!E40</f>
        <v>27010017.026093859</v>
      </c>
      <c r="F40" s="154">
        <f>Sectors_I!F40</f>
        <v>1474014.41259709</v>
      </c>
      <c r="G40" s="154">
        <f>Sectors_I!G40</f>
        <v>28484031.438690949</v>
      </c>
      <c r="H40" s="106">
        <f>Sectors_I!H40</f>
        <v>0.30017500000000003</v>
      </c>
      <c r="I40" s="102">
        <f>Sectors_I!I40</f>
        <v>0.30753730960045911</v>
      </c>
      <c r="J40" s="106">
        <f>Sectors_I!J40</f>
        <v>0.300201</v>
      </c>
      <c r="K40" s="103">
        <f>Sectors_I!K40</f>
        <v>331.44400000000002</v>
      </c>
      <c r="L40" s="103">
        <f>Sectors_I!L40</f>
        <v>268.11392011069745</v>
      </c>
      <c r="M40" s="103">
        <f>Sectors_I!M40</f>
        <v>330.85</v>
      </c>
      <c r="N40" s="157">
        <f>Sectors_I!N40</f>
        <v>12474654.5707047</v>
      </c>
      <c r="O40" s="157">
        <f>Sectors_I!O40</f>
        <v>1302201.6356000002</v>
      </c>
      <c r="P40" s="157">
        <f>Sectors_I!P40</f>
        <v>13776856.206304701</v>
      </c>
      <c r="Q40" s="157">
        <f>Sectors_I!Q40</f>
        <v>612541061.66222358</v>
      </c>
      <c r="R40" s="157">
        <f>Sectors_I!R40</f>
        <v>4798508.4295169991</v>
      </c>
      <c r="S40" s="157">
        <f>Sectors_I!S40</f>
        <v>617339570.09174061</v>
      </c>
      <c r="T40" s="157">
        <f>Sectors_I!T40</f>
        <v>33797119.584290631</v>
      </c>
      <c r="U40" s="157">
        <f>Sectors_I!U40</f>
        <v>103712.36109999999</v>
      </c>
      <c r="V40" s="157">
        <f>Sectors_I!V40</f>
        <v>33900831.945390634</v>
      </c>
      <c r="W40" s="157">
        <f>Sectors_I!W40</f>
        <v>14221088.076299019</v>
      </c>
      <c r="X40" s="157">
        <f>Sectors_I!X40</f>
        <v>1323942.2239999999</v>
      </c>
      <c r="Y40" s="157">
        <f>Sectors_I!Y40</f>
        <v>15545030.300299019</v>
      </c>
      <c r="Z40" s="157">
        <f>Sectors_I!Z40</f>
        <v>339707.86800000002</v>
      </c>
      <c r="AA40" s="157">
        <f>Sectors_I!AA40</f>
        <v>0</v>
      </c>
      <c r="AB40" s="157">
        <f>Sectors_I!AB40</f>
        <v>339707.86800000002</v>
      </c>
    </row>
    <row r="41" spans="1:28" x14ac:dyDescent="0.2">
      <c r="A41" s="99" t="s">
        <v>134</v>
      </c>
      <c r="B41" s="153">
        <f>Sectors_I!B41</f>
        <v>9952904637.0845757</v>
      </c>
      <c r="C41" s="153">
        <f>Sectors_I!C41</f>
        <v>4253473999.719337</v>
      </c>
      <c r="D41" s="153">
        <f>Sectors_I!D41</f>
        <v>14206378636.803913</v>
      </c>
      <c r="E41" s="154">
        <f>Sectors_I!E41</f>
        <v>28409373.07036332</v>
      </c>
      <c r="F41" s="154">
        <f>Sectors_I!F41</f>
        <v>20207876.31693662</v>
      </c>
      <c r="G41" s="154">
        <f>Sectors_I!G41</f>
        <v>48617249.38729994</v>
      </c>
      <c r="H41" s="106">
        <f>Sectors_I!H41</f>
        <v>0.12006</v>
      </c>
      <c r="I41" s="102">
        <f>Sectors_I!I41</f>
        <v>7.480265939471599E-2</v>
      </c>
      <c r="J41" s="106">
        <f>Sectors_I!J41</f>
        <v>0.106557</v>
      </c>
      <c r="K41" s="103">
        <f>Sectors_I!K41</f>
        <v>137.32599999999999</v>
      </c>
      <c r="L41" s="103">
        <f>Sectors_I!L41</f>
        <v>153.33884139126201</v>
      </c>
      <c r="M41" s="103">
        <f>Sectors_I!M41</f>
        <v>142.06800000000001</v>
      </c>
      <c r="N41" s="157">
        <f>Sectors_I!N41</f>
        <v>40896099.698599994</v>
      </c>
      <c r="O41" s="157">
        <f>Sectors_I!O41</f>
        <v>33359353.152902003</v>
      </c>
      <c r="P41" s="157">
        <f>Sectors_I!P41</f>
        <v>74255452.851502001</v>
      </c>
      <c r="Q41" s="157">
        <f>Sectors_I!Q41</f>
        <v>9570933521.8099022</v>
      </c>
      <c r="R41" s="157">
        <f>Sectors_I!R41</f>
        <v>4071297828.0492263</v>
      </c>
      <c r="S41" s="157">
        <f>Sectors_I!S41</f>
        <v>13642231349.859129</v>
      </c>
      <c r="T41" s="157">
        <f>Sectors_I!T41</f>
        <v>276915598.47467458</v>
      </c>
      <c r="U41" s="157">
        <f>Sectors_I!U41</f>
        <v>115527252.96391517</v>
      </c>
      <c r="V41" s="157">
        <f>Sectors_I!V41</f>
        <v>392442851.43858975</v>
      </c>
      <c r="W41" s="157">
        <f>Sectors_I!W41</f>
        <v>77679558.777400002</v>
      </c>
      <c r="X41" s="157">
        <f>Sectors_I!X41</f>
        <v>53565788.298395</v>
      </c>
      <c r="Y41" s="157">
        <f>Sectors_I!Y41</f>
        <v>131245347.07579499</v>
      </c>
      <c r="Z41" s="157">
        <f>Sectors_I!Z41</f>
        <v>27375958.022600003</v>
      </c>
      <c r="AA41" s="157">
        <f>Sectors_I!AA41</f>
        <v>13083130.4078</v>
      </c>
      <c r="AB41" s="157">
        <f>Sectors_I!AB41</f>
        <v>40459088.430399999</v>
      </c>
    </row>
    <row r="42" spans="1:28" s="112" customFormat="1" x14ac:dyDescent="0.2">
      <c r="A42" s="108" t="s">
        <v>135</v>
      </c>
      <c r="B42" s="155">
        <f>Sectors_I!B42</f>
        <v>7285748818.6767559</v>
      </c>
      <c r="C42" s="155">
        <f>Sectors_I!C42</f>
        <v>3563698906.3454089</v>
      </c>
      <c r="D42" s="155">
        <f>Sectors_I!D42</f>
        <v>10849447725.022165</v>
      </c>
      <c r="E42" s="156">
        <f>Sectors_I!E42</f>
        <v>21629044.918991171</v>
      </c>
      <c r="F42" s="156">
        <f>Sectors_I!F42</f>
        <v>17416102.134347029</v>
      </c>
      <c r="G42" s="156">
        <f>Sectors_I!G42</f>
        <v>39045147.0533382</v>
      </c>
      <c r="H42" s="109">
        <f>Sectors_I!H42</f>
        <v>0.119395</v>
      </c>
      <c r="I42" s="110">
        <f>Sectors_I!I42</f>
        <v>7.463438343721758E-2</v>
      </c>
      <c r="J42" s="109">
        <f>Sectors_I!J42</f>
        <v>0.105028</v>
      </c>
      <c r="K42" s="111">
        <f>Sectors_I!K42</f>
        <v>140.55099999999999</v>
      </c>
      <c r="L42" s="111">
        <f>Sectors_I!L42</f>
        <v>155.0922234800926</v>
      </c>
      <c r="M42" s="111">
        <f>Sectors_I!M42</f>
        <v>145.279</v>
      </c>
      <c r="N42" s="158">
        <f>Sectors_I!N42</f>
        <v>34186088.222600006</v>
      </c>
      <c r="O42" s="158">
        <f>Sectors_I!O42</f>
        <v>30144685.675715998</v>
      </c>
      <c r="P42" s="158">
        <f>Sectors_I!P42</f>
        <v>64330773.898316003</v>
      </c>
      <c r="Q42" s="158">
        <f>Sectors_I!Q42</f>
        <v>6979795806.1501875</v>
      </c>
      <c r="R42" s="158">
        <f>Sectors_I!R42</f>
        <v>3401474967.7341881</v>
      </c>
      <c r="S42" s="158">
        <f>Sectors_I!S42</f>
        <v>10381270773.884375</v>
      </c>
      <c r="T42" s="158">
        <f>Sectors_I!T42</f>
        <v>213077877.38566896</v>
      </c>
      <c r="U42" s="158">
        <f>Sectors_I!U42</f>
        <v>100707538.85485454</v>
      </c>
      <c r="V42" s="158">
        <f>Sectors_I!V42</f>
        <v>313785416.24052352</v>
      </c>
      <c r="W42" s="158">
        <f>Sectors_I!W42</f>
        <v>65988271.595400006</v>
      </c>
      <c r="X42" s="158">
        <f>Sectors_I!X42</f>
        <v>48433269.348565996</v>
      </c>
      <c r="Y42" s="158">
        <f>Sectors_I!Y42</f>
        <v>114421540.943966</v>
      </c>
      <c r="Z42" s="158">
        <f>Sectors_I!Z42</f>
        <v>26886863.545499999</v>
      </c>
      <c r="AA42" s="158">
        <f>Sectors_I!AA42</f>
        <v>13083130.4078</v>
      </c>
      <c r="AB42" s="158">
        <f>Sectors_I!AB42</f>
        <v>39969993.953299999</v>
      </c>
    </row>
    <row r="43" spans="1:28" s="112" customFormat="1" x14ac:dyDescent="0.2">
      <c r="A43" s="108" t="s">
        <v>136</v>
      </c>
      <c r="B43" s="155">
        <f>Sectors_I!B43</f>
        <v>1751526855.8574162</v>
      </c>
      <c r="C43" s="155">
        <f>Sectors_I!C43</f>
        <v>495790629.26745558</v>
      </c>
      <c r="D43" s="155">
        <f>Sectors_I!D43</f>
        <v>2247317485.1248717</v>
      </c>
      <c r="E43" s="156">
        <f>Sectors_I!E43</f>
        <v>3419545.0936000105</v>
      </c>
      <c r="F43" s="156">
        <f>Sectors_I!F43</f>
        <v>2274337.2366019003</v>
      </c>
      <c r="G43" s="156">
        <f>Sectors_I!G43</f>
        <v>5693882.3302019108</v>
      </c>
      <c r="H43" s="109">
        <f>Sectors_I!H43</f>
        <v>0.118088</v>
      </c>
      <c r="I43" s="110">
        <f>Sectors_I!I43</f>
        <v>7.5600273004694532E-2</v>
      </c>
      <c r="J43" s="109">
        <f>Sectors_I!J43</f>
        <v>0.108795</v>
      </c>
      <c r="K43" s="111">
        <f>Sectors_I!K43</f>
        <v>138.00800000000001</v>
      </c>
      <c r="L43" s="111">
        <f>Sectors_I!L43</f>
        <v>138.37452367351557</v>
      </c>
      <c r="M43" s="111">
        <f>Sectors_I!M43</f>
        <v>138.08799999999999</v>
      </c>
      <c r="N43" s="158">
        <f>Sectors_I!N43</f>
        <v>4282593.6252999995</v>
      </c>
      <c r="O43" s="158">
        <f>Sectors_I!O43</f>
        <v>2928125.4748860002</v>
      </c>
      <c r="P43" s="158">
        <f>Sectors_I!P43</f>
        <v>7210719.1001859996</v>
      </c>
      <c r="Q43" s="158">
        <f>Sectors_I!Q43</f>
        <v>1702156119.3530161</v>
      </c>
      <c r="R43" s="158">
        <f>Sectors_I!R43</f>
        <v>484215766.89731592</v>
      </c>
      <c r="S43" s="158">
        <f>Sectors_I!S43</f>
        <v>2186371886.2503319</v>
      </c>
      <c r="T43" s="158">
        <f>Sectors_I!T43</f>
        <v>42186198.835900009</v>
      </c>
      <c r="U43" s="158">
        <f>Sectors_I!U43</f>
        <v>7079721.6977106305</v>
      </c>
      <c r="V43" s="158">
        <f>Sectors_I!V43</f>
        <v>49265920.533610642</v>
      </c>
      <c r="W43" s="158">
        <f>Sectors_I!W43</f>
        <v>7009461.5894999998</v>
      </c>
      <c r="X43" s="158">
        <f>Sectors_I!X43</f>
        <v>4495140.672429</v>
      </c>
      <c r="Y43" s="158">
        <f>Sectors_I!Y43</f>
        <v>11504602.261929</v>
      </c>
      <c r="Z43" s="158">
        <f>Sectors_I!Z43</f>
        <v>175076.079</v>
      </c>
      <c r="AA43" s="158">
        <f>Sectors_I!AA43</f>
        <v>0</v>
      </c>
      <c r="AB43" s="158">
        <f>Sectors_I!AB43</f>
        <v>175076.079</v>
      </c>
    </row>
    <row r="44" spans="1:28" s="112" customFormat="1" x14ac:dyDescent="0.2">
      <c r="A44" s="108" t="s">
        <v>216</v>
      </c>
      <c r="B44" s="155">
        <f>Sectors_I!B44</f>
        <v>915628962.55040169</v>
      </c>
      <c r="C44" s="155">
        <f>Sectors_I!C44</f>
        <v>193984464.10657197</v>
      </c>
      <c r="D44" s="155">
        <f>Sectors_I!D44</f>
        <v>1109613426.6569736</v>
      </c>
      <c r="E44" s="156">
        <f>Sectors_I!E44</f>
        <v>3360783.0577721302</v>
      </c>
      <c r="F44" s="156">
        <f>Sectors_I!F44</f>
        <v>517436.94588770001</v>
      </c>
      <c r="G44" s="156">
        <f>Sectors_I!G44</f>
        <v>3878220.0036598304</v>
      </c>
      <c r="H44" s="109">
        <f>Sectors_I!H44</f>
        <v>0.12853000000000001</v>
      </c>
      <c r="I44" s="110">
        <f>Sectors_I!I44</f>
        <v>7.5744362203747445E-2</v>
      </c>
      <c r="J44" s="109">
        <f>Sectors_I!J44</f>
        <v>0.119543</v>
      </c>
      <c r="K44" s="111">
        <f>Sectors_I!K44</f>
        <v>110.361</v>
      </c>
      <c r="L44" s="111">
        <f>Sectors_I!L44</f>
        <v>159.42811626617447</v>
      </c>
      <c r="M44" s="111">
        <f>Sectors_I!M44</f>
        <v>118.80800000000001</v>
      </c>
      <c r="N44" s="158">
        <f>Sectors_I!N44</f>
        <v>2427417.8507000003</v>
      </c>
      <c r="O44" s="158">
        <f>Sectors_I!O44</f>
        <v>286542.00230000005</v>
      </c>
      <c r="P44" s="158">
        <f>Sectors_I!P44</f>
        <v>2713959.8530000001</v>
      </c>
      <c r="Q44" s="158">
        <f>Sectors_I!Q44</f>
        <v>888981596.30669606</v>
      </c>
      <c r="R44" s="158">
        <f>Sectors_I!R44</f>
        <v>185607093.41762197</v>
      </c>
      <c r="S44" s="158">
        <f>Sectors_I!S44</f>
        <v>1074588689.7243183</v>
      </c>
      <c r="T44" s="158">
        <f>Sectors_I!T44</f>
        <v>21651522.253105629</v>
      </c>
      <c r="U44" s="158">
        <f>Sectors_I!U44</f>
        <v>7739992.4114500005</v>
      </c>
      <c r="V44" s="158">
        <f>Sectors_I!V44</f>
        <v>29391514.664555632</v>
      </c>
      <c r="W44" s="158">
        <f>Sectors_I!W44</f>
        <v>4681825.5924999993</v>
      </c>
      <c r="X44" s="158">
        <f>Sectors_I!X44</f>
        <v>637378.27750000008</v>
      </c>
      <c r="Y44" s="158">
        <f>Sectors_I!Y44</f>
        <v>5319203.8699999992</v>
      </c>
      <c r="Z44" s="158">
        <f>Sectors_I!Z44</f>
        <v>314018.39809999999</v>
      </c>
      <c r="AA44" s="158">
        <f>Sectors_I!AA44</f>
        <v>0</v>
      </c>
      <c r="AB44" s="158">
        <f>Sectors_I!AB44</f>
        <v>314018.39809999999</v>
      </c>
    </row>
    <row r="45" spans="1:28" x14ac:dyDescent="0.2">
      <c r="A45" s="99" t="s">
        <v>218</v>
      </c>
      <c r="B45" s="153">
        <f>Sectors_I!B45</f>
        <v>664655287.01998675</v>
      </c>
      <c r="C45" s="153">
        <f>Sectors_I!C45</f>
        <v>496434.14887510007</v>
      </c>
      <c r="D45" s="153">
        <f>Sectors_I!D45</f>
        <v>665151721.16886187</v>
      </c>
      <c r="E45" s="154">
        <f>Sectors_I!E45</f>
        <v>2650461.3097999999</v>
      </c>
      <c r="F45" s="154">
        <f>Sectors_I!F45</f>
        <v>49844.292499999996</v>
      </c>
      <c r="G45" s="154">
        <f>Sectors_I!G45</f>
        <v>2700305.6022999999</v>
      </c>
      <c r="H45" s="106">
        <f>Sectors_I!H45</f>
        <v>0.19926199999999999</v>
      </c>
      <c r="I45" s="102">
        <f>Sectors_I!I45</f>
        <v>0.196936</v>
      </c>
      <c r="J45" s="106">
        <f>Sectors_I!J45</f>
        <v>0.199266</v>
      </c>
      <c r="K45" s="103">
        <f>Sectors_I!K45</f>
        <v>12.467499999999999</v>
      </c>
      <c r="L45" s="103">
        <f>Sectors_I!L45</f>
        <v>154.59399999999999</v>
      </c>
      <c r="M45" s="103">
        <f>Sectors_I!M45</f>
        <v>12.5664</v>
      </c>
      <c r="N45" s="157">
        <f>Sectors_I!N45</f>
        <v>5493184.9553000005</v>
      </c>
      <c r="O45" s="157">
        <f>Sectors_I!O45</f>
        <v>53188.348209999996</v>
      </c>
      <c r="P45" s="157">
        <f>Sectors_I!P45</f>
        <v>5546373.3035100009</v>
      </c>
      <c r="Q45" s="157">
        <f>Sectors_I!Q45</f>
        <v>638754542.35028684</v>
      </c>
      <c r="R45" s="157">
        <f>Sectors_I!R45</f>
        <v>427069.64476510009</v>
      </c>
      <c r="S45" s="157">
        <f>Sectors_I!S45</f>
        <v>639181611.99505186</v>
      </c>
      <c r="T45" s="157">
        <f>Sectors_I!T45</f>
        <v>15913719.8057</v>
      </c>
      <c r="U45" s="157">
        <f>Sectors_I!U45</f>
        <v>8344.1705999999995</v>
      </c>
      <c r="V45" s="157">
        <f>Sectors_I!V45</f>
        <v>15922063.976300001</v>
      </c>
      <c r="W45" s="157">
        <f>Sectors_I!W45</f>
        <v>9987024.8640000001</v>
      </c>
      <c r="X45" s="157">
        <f>Sectors_I!X45</f>
        <v>61020.333509999997</v>
      </c>
      <c r="Y45" s="157">
        <f>Sectors_I!Y45</f>
        <v>10048045.19751</v>
      </c>
      <c r="Z45" s="157">
        <f>Sectors_I!Z45</f>
        <v>0</v>
      </c>
      <c r="AA45" s="157">
        <f>Sectors_I!AA45</f>
        <v>0</v>
      </c>
      <c r="AB45" s="157">
        <f>Sectors_I!AB45</f>
        <v>0</v>
      </c>
    </row>
    <row r="46" spans="1:28" x14ac:dyDescent="0.2">
      <c r="A46" s="99" t="s">
        <v>217</v>
      </c>
      <c r="B46" s="153">
        <f>Sectors_I!B46</f>
        <v>8213354.5641000001</v>
      </c>
      <c r="C46" s="153">
        <f>Sectors_I!C46</f>
        <v>25494.7994</v>
      </c>
      <c r="D46" s="153">
        <f>Sectors_I!D46</f>
        <v>8238849.3635</v>
      </c>
      <c r="E46" s="154">
        <f>Sectors_I!E46</f>
        <v>244206.70305561001</v>
      </c>
      <c r="F46" s="154">
        <f>Sectors_I!F46</f>
        <v>336.60700000000003</v>
      </c>
      <c r="G46" s="154">
        <f>Sectors_I!G46</f>
        <v>244543.31005561</v>
      </c>
      <c r="H46" s="106">
        <f>Sectors_I!H46</f>
        <v>4.2522799999999999E-2</v>
      </c>
      <c r="I46" s="102">
        <f>Sectors_I!I46</f>
        <v>7.0000000000000007E-2</v>
      </c>
      <c r="J46" s="106">
        <f>Sectors_I!J46</f>
        <v>4.2514200000000002E-2</v>
      </c>
      <c r="K46" s="103">
        <f>Sectors_I!K46</f>
        <v>64.129499999999993</v>
      </c>
      <c r="L46" s="103">
        <f>Sectors_I!L46</f>
        <v>121.733</v>
      </c>
      <c r="M46" s="103">
        <f>Sectors_I!M46</f>
        <v>64.323899999999995</v>
      </c>
      <c r="N46" s="157">
        <f>Sectors_I!N46</f>
        <v>78757.149999999994</v>
      </c>
      <c r="O46" s="157">
        <f>Sectors_I!O46</f>
        <v>0</v>
      </c>
      <c r="P46" s="157">
        <f>Sectors_I!P46</f>
        <v>78757.149999999994</v>
      </c>
      <c r="Q46" s="157">
        <f>Sectors_I!Q46</f>
        <v>8021356.1041000001</v>
      </c>
      <c r="R46" s="157">
        <f>Sectors_I!R46</f>
        <v>25494.7994</v>
      </c>
      <c r="S46" s="157">
        <f>Sectors_I!S46</f>
        <v>8046850.9035</v>
      </c>
      <c r="T46" s="157">
        <f>Sectors_I!T46</f>
        <v>65794.47</v>
      </c>
      <c r="U46" s="157">
        <f>Sectors_I!U46</f>
        <v>0</v>
      </c>
      <c r="V46" s="157">
        <f>Sectors_I!V46</f>
        <v>65794.47</v>
      </c>
      <c r="W46" s="157">
        <f>Sectors_I!W46</f>
        <v>126203.98999999999</v>
      </c>
      <c r="X46" s="157">
        <f>Sectors_I!X46</f>
        <v>0</v>
      </c>
      <c r="Y46" s="157">
        <f>Sectors_I!Y46</f>
        <v>126203.98999999999</v>
      </c>
      <c r="Z46" s="157">
        <f>Sectors_I!Z46</f>
        <v>0</v>
      </c>
      <c r="AA46" s="157">
        <f>Sectors_I!AA46</f>
        <v>0</v>
      </c>
      <c r="AB46" s="157">
        <f>Sectors_I!AB46</f>
        <v>0</v>
      </c>
    </row>
    <row r="47" spans="1:28" x14ac:dyDescent="0.2">
      <c r="A47" s="100" t="s">
        <v>267</v>
      </c>
      <c r="B47" s="153">
        <f>Sectors_I!B47</f>
        <v>43957096198.841599</v>
      </c>
      <c r="C47" s="153">
        <f>Sectors_I!C47</f>
        <v>31702858150.386066</v>
      </c>
      <c r="D47" s="153">
        <f>Sectors_I!D47</f>
        <v>75659954349.227661</v>
      </c>
      <c r="E47" s="154">
        <f>Sectors_I!E47</f>
        <v>896607099.35274577</v>
      </c>
      <c r="F47" s="154">
        <f>Sectors_I!F47</f>
        <v>324992157.89007837</v>
      </c>
      <c r="G47" s="154">
        <f>Sectors_I!G47</f>
        <v>1221599257.2428243</v>
      </c>
      <c r="H47" s="106">
        <f>Sectors_I!H47</f>
        <v>0.16187199999999999</v>
      </c>
      <c r="I47" s="102">
        <f>Sectors_I!I47</f>
        <v>9.1082770482717526E-2</v>
      </c>
      <c r="J47" s="106">
        <f>Sectors_I!J47</f>
        <v>0.123913</v>
      </c>
      <c r="K47" s="103">
        <f>Sectors_I!K47</f>
        <v>85.190200000000004</v>
      </c>
      <c r="L47" s="103">
        <f>Sectors_I!L47</f>
        <v>92.36819034604099</v>
      </c>
      <c r="M47" s="103">
        <f>Sectors_I!M47</f>
        <v>85.986800000000002</v>
      </c>
      <c r="N47" s="157">
        <f>Sectors_I!N47</f>
        <v>646707000.27455711</v>
      </c>
      <c r="O47" s="157">
        <f>Sectors_I!O47</f>
        <v>643137346.76991105</v>
      </c>
      <c r="P47" s="157">
        <f>Sectors_I!P47</f>
        <v>1289844347.0444682</v>
      </c>
      <c r="Q47" s="157">
        <f>Sectors_I!Q47</f>
        <v>40912010870.039459</v>
      </c>
      <c r="R47" s="157">
        <f>Sectors_I!R47</f>
        <v>28610532268.271206</v>
      </c>
      <c r="S47" s="157">
        <f>Sectors_I!S47</f>
        <v>69522543138.310684</v>
      </c>
      <c r="T47" s="157">
        <f>Sectors_I!T47</f>
        <v>1914335851.7189999</v>
      </c>
      <c r="U47" s="157">
        <f>Sectors_I!U47</f>
        <v>2085879787.1057744</v>
      </c>
      <c r="V47" s="157">
        <f>Sectors_I!V47</f>
        <v>4000215638.8247743</v>
      </c>
      <c r="W47" s="157">
        <f>Sectors_I!W47</f>
        <v>1061500742.7215323</v>
      </c>
      <c r="X47" s="157">
        <f>Sectors_I!X47</f>
        <v>961017367.92871046</v>
      </c>
      <c r="Y47" s="157">
        <f>Sectors_I!Y47</f>
        <v>2022518110.6502428</v>
      </c>
      <c r="Z47" s="157">
        <f>Sectors_I!Z47</f>
        <v>69248734.361600012</v>
      </c>
      <c r="AA47" s="157">
        <f>Sectors_I!AA47</f>
        <v>45428727.080375999</v>
      </c>
      <c r="AB47" s="157">
        <f>Sectors_I!AB47</f>
        <v>114677461.44197601</v>
      </c>
    </row>
    <row r="48" spans="1:28" x14ac:dyDescent="0.2">
      <c r="A48" s="101" t="s">
        <v>220</v>
      </c>
      <c r="B48" s="153">
        <f>Sectors_I!B48</f>
        <v>7598425504.8428402</v>
      </c>
      <c r="C48" s="153">
        <f>Sectors_I!C48</f>
        <v>18917429501.835297</v>
      </c>
      <c r="D48" s="153">
        <f>Sectors_I!D48</f>
        <v>26515855006.678139</v>
      </c>
      <c r="E48" s="154">
        <f>Sectors_I!E48</f>
        <v>132736256.36344846</v>
      </c>
      <c r="F48" s="154">
        <f>Sectors_I!F48</f>
        <v>179210865.57862586</v>
      </c>
      <c r="G48" s="154">
        <f>Sectors_I!G48</f>
        <v>311947121.9420743</v>
      </c>
      <c r="H48" s="106">
        <f>Sectors_I!H48</f>
        <v>0.12817100000000001</v>
      </c>
      <c r="I48" s="102">
        <f>Sectors_I!I48</f>
        <v>9.5075693282030901E-2</v>
      </c>
      <c r="J48" s="106">
        <f>Sectors_I!J48</f>
        <v>0.10458099999999999</v>
      </c>
      <c r="K48" s="103">
        <f>Sectors_I!K48</f>
        <v>56.525199999999998</v>
      </c>
      <c r="L48" s="103">
        <f>Sectors_I!L48</f>
        <v>78.031874832570168</v>
      </c>
      <c r="M48" s="103">
        <f>Sectors_I!M48</f>
        <v>71.876099999999994</v>
      </c>
      <c r="N48" s="157">
        <f>Sectors_I!N48</f>
        <v>111061482.1798</v>
      </c>
      <c r="O48" s="157">
        <f>Sectors_I!O48</f>
        <v>310220527.21738601</v>
      </c>
      <c r="P48" s="157">
        <f>Sectors_I!P48</f>
        <v>421282009.39718604</v>
      </c>
      <c r="Q48" s="157">
        <f>Sectors_I!Q48</f>
        <v>7005200220.6608982</v>
      </c>
      <c r="R48" s="157">
        <f>Sectors_I!R48</f>
        <v>16857661287.333168</v>
      </c>
      <c r="S48" s="157">
        <f>Sectors_I!S48</f>
        <v>23862861507.994068</v>
      </c>
      <c r="T48" s="157">
        <f>Sectors_I!T48</f>
        <v>313727556.8388775</v>
      </c>
      <c r="U48" s="157">
        <f>Sectors_I!U48</f>
        <v>1560407613.5833774</v>
      </c>
      <c r="V48" s="157">
        <f>Sectors_I!V48</f>
        <v>1874135170.4222548</v>
      </c>
      <c r="W48" s="157">
        <f>Sectors_I!W48</f>
        <v>271166936.57306337</v>
      </c>
      <c r="X48" s="157">
        <f>Sectors_I!X48</f>
        <v>486010466.39195096</v>
      </c>
      <c r="Y48" s="157">
        <f>Sectors_I!Y48</f>
        <v>757177402.96501434</v>
      </c>
      <c r="Z48" s="157">
        <f>Sectors_I!Z48</f>
        <v>8330790.7699999996</v>
      </c>
      <c r="AA48" s="157">
        <f>Sectors_I!AA48</f>
        <v>13350134.526799999</v>
      </c>
      <c r="AB48" s="157">
        <f>Sectors_I!AB48</f>
        <v>21680925.296799999</v>
      </c>
    </row>
    <row r="49" spans="1:28" x14ac:dyDescent="0.2">
      <c r="A49" s="101" t="s">
        <v>221</v>
      </c>
      <c r="B49" s="153">
        <f>Sectors_I!B49</f>
        <v>4332411733.0645466</v>
      </c>
      <c r="C49" s="153">
        <f>Sectors_I!C49</f>
        <v>6475187284.3114901</v>
      </c>
      <c r="D49" s="153">
        <f>Sectors_I!D49</f>
        <v>10807599017.376038</v>
      </c>
      <c r="E49" s="154">
        <f>Sectors_I!E49</f>
        <v>96039655.706013978</v>
      </c>
      <c r="F49" s="154">
        <f>Sectors_I!F49</f>
        <v>101496586.8270673</v>
      </c>
      <c r="G49" s="154">
        <f>Sectors_I!G49</f>
        <v>197536242.53308129</v>
      </c>
      <c r="H49" s="106">
        <f>Sectors_I!H49</f>
        <v>0.13425500000000001</v>
      </c>
      <c r="I49" s="102">
        <f>Sectors_I!I49</f>
        <v>8.2401771369389268E-2</v>
      </c>
      <c r="J49" s="106">
        <f>Sectors_I!J49</f>
        <v>0.10317999999999999</v>
      </c>
      <c r="K49" s="103">
        <f>Sectors_I!K49</f>
        <v>75.4238</v>
      </c>
      <c r="L49" s="103">
        <f>Sectors_I!L49</f>
        <v>93.417004855615616</v>
      </c>
      <c r="M49" s="103">
        <f>Sectors_I!M49</f>
        <v>86.245099999999994</v>
      </c>
      <c r="N49" s="157">
        <f>Sectors_I!N49</f>
        <v>146478756.98193458</v>
      </c>
      <c r="O49" s="157">
        <f>Sectors_I!O49</f>
        <v>265570918.8913404</v>
      </c>
      <c r="P49" s="157">
        <f>Sectors_I!P49</f>
        <v>412049675.87327498</v>
      </c>
      <c r="Q49" s="157">
        <f>Sectors_I!Q49</f>
        <v>3897475996.1075702</v>
      </c>
      <c r="R49" s="157">
        <f>Sectors_I!R49</f>
        <v>5766975501.699955</v>
      </c>
      <c r="S49" s="157">
        <f>Sectors_I!S49</f>
        <v>9664451497.8075256</v>
      </c>
      <c r="T49" s="157">
        <f>Sectors_I!T49</f>
        <v>218184137.95839062</v>
      </c>
      <c r="U49" s="157">
        <f>Sectors_I!U49</f>
        <v>327462782.60631794</v>
      </c>
      <c r="V49" s="157">
        <f>Sectors_I!V49</f>
        <v>545646920.56470859</v>
      </c>
      <c r="W49" s="157">
        <f>Sectors_I!W49</f>
        <v>208600890.03518581</v>
      </c>
      <c r="X49" s="157">
        <f>Sectors_I!X49</f>
        <v>365309888.35494179</v>
      </c>
      <c r="Y49" s="157">
        <f>Sectors_I!Y49</f>
        <v>573910778.39012766</v>
      </c>
      <c r="Z49" s="157">
        <f>Sectors_I!Z49</f>
        <v>8150708.9634000007</v>
      </c>
      <c r="AA49" s="157">
        <f>Sectors_I!AA49</f>
        <v>15439111.650276002</v>
      </c>
      <c r="AB49" s="157">
        <f>Sectors_I!AB49</f>
        <v>23589820.613676004</v>
      </c>
    </row>
    <row r="50" spans="1:28" x14ac:dyDescent="0.2">
      <c r="A50" s="101" t="s">
        <v>222</v>
      </c>
      <c r="B50" s="153">
        <f>Sectors_I!B50</f>
        <v>8559429344.9289484</v>
      </c>
      <c r="C50" s="153">
        <f>Sectors_I!C50</f>
        <v>1211082767.0257986</v>
      </c>
      <c r="D50" s="153">
        <f>Sectors_I!D50</f>
        <v>9770512111.9547462</v>
      </c>
      <c r="E50" s="154">
        <f>Sectors_I!E50</f>
        <v>213118209.31466419</v>
      </c>
      <c r="F50" s="154">
        <f>Sectors_I!F50</f>
        <v>15871797.34001923</v>
      </c>
      <c r="G50" s="154">
        <f>Sectors_I!G50</f>
        <v>228990006.65468338</v>
      </c>
      <c r="H50" s="106">
        <f>Sectors_I!H50</f>
        <v>0.15505099999999999</v>
      </c>
      <c r="I50" s="102">
        <f>Sectors_I!I50</f>
        <v>7.9871981452729196E-2</v>
      </c>
      <c r="J50" s="106">
        <f>Sectors_I!J50</f>
        <v>0.146007</v>
      </c>
      <c r="K50" s="103">
        <f>Sectors_I!K50</f>
        <v>61.975900000000003</v>
      </c>
      <c r="L50" s="103">
        <f>Sectors_I!L50</f>
        <v>105.08969510622232</v>
      </c>
      <c r="M50" s="103">
        <f>Sectors_I!M50</f>
        <v>67.316699999999997</v>
      </c>
      <c r="N50" s="157">
        <f>Sectors_I!N50</f>
        <v>162396446.96236318</v>
      </c>
      <c r="O50" s="157">
        <f>Sectors_I!O50</f>
        <v>26569883.736799996</v>
      </c>
      <c r="P50" s="157">
        <f>Sectors_I!P50</f>
        <v>188966330.69916317</v>
      </c>
      <c r="Q50" s="157">
        <f>Sectors_I!Q50</f>
        <v>7975909183.3854523</v>
      </c>
      <c r="R50" s="157">
        <f>Sectors_I!R50</f>
        <v>1106939134.1801085</v>
      </c>
      <c r="S50" s="157">
        <f>Sectors_I!S50</f>
        <v>9082848317.5655613</v>
      </c>
      <c r="T50" s="157">
        <f>Sectors_I!T50</f>
        <v>364662354.53377318</v>
      </c>
      <c r="U50" s="157">
        <f>Sectors_I!U50</f>
        <v>61033682.879199997</v>
      </c>
      <c r="V50" s="157">
        <f>Sectors_I!V50</f>
        <v>425696037.41297317</v>
      </c>
      <c r="W50" s="157">
        <f>Sectors_I!W50</f>
        <v>209944285.89142251</v>
      </c>
      <c r="X50" s="157">
        <f>Sectors_I!X50</f>
        <v>39986522.242090002</v>
      </c>
      <c r="Y50" s="157">
        <f>Sectors_I!Y50</f>
        <v>249930808.1335125</v>
      </c>
      <c r="Z50" s="157">
        <f>Sectors_I!Z50</f>
        <v>8913521.1183000002</v>
      </c>
      <c r="AA50" s="157">
        <f>Sectors_I!AA50</f>
        <v>3123427.7244000002</v>
      </c>
      <c r="AB50" s="157">
        <f>Sectors_I!AB50</f>
        <v>12036948.842700001</v>
      </c>
    </row>
    <row r="51" spans="1:28" x14ac:dyDescent="0.2">
      <c r="A51" s="101" t="s">
        <v>223</v>
      </c>
      <c r="B51" s="153">
        <f>Sectors_I!B51</f>
        <v>23376015088.606731</v>
      </c>
      <c r="C51" s="153">
        <f>Sectors_I!C51</f>
        <v>5098818482.4088326</v>
      </c>
      <c r="D51" s="153">
        <f>Sectors_I!D51</f>
        <v>28474833571.015564</v>
      </c>
      <c r="E51" s="154">
        <f>Sectors_I!E51</f>
        <v>453556259.54016644</v>
      </c>
      <c r="F51" s="154">
        <f>Sectors_I!F51</f>
        <v>28402992.317620073</v>
      </c>
      <c r="G51" s="154">
        <f>Sectors_I!G51</f>
        <v>481959251.85778654</v>
      </c>
      <c r="H51" s="106">
        <f>Sectors_I!H51</f>
        <v>0.15484500000000001</v>
      </c>
      <c r="I51" s="102">
        <f>Sectors_I!I51</f>
        <v>7.4846635260704716E-2</v>
      </c>
      <c r="J51" s="106">
        <f>Sectors_I!J51</f>
        <v>0.13736000000000001</v>
      </c>
      <c r="K51" s="103">
        <f>Sectors_I!K51</f>
        <v>97.787999999999997</v>
      </c>
      <c r="L51" s="103">
        <f>Sectors_I!L51</f>
        <v>141.39436655536664</v>
      </c>
      <c r="M51" s="103">
        <f>Sectors_I!M51</f>
        <v>104.878</v>
      </c>
      <c r="N51" s="157">
        <f>Sectors_I!N51</f>
        <v>224387500.63694748</v>
      </c>
      <c r="O51" s="157">
        <f>Sectors_I!O51</f>
        <v>40719895.771189004</v>
      </c>
      <c r="P51" s="157">
        <f>Sectors_I!P51</f>
        <v>265107396.40813649</v>
      </c>
      <c r="Q51" s="157">
        <f>Sectors_I!Q51</f>
        <v>21937483614.097656</v>
      </c>
      <c r="R51" s="157">
        <f>Sectors_I!R51</f>
        <v>4878616230.2535257</v>
      </c>
      <c r="S51" s="157">
        <f>Sectors_I!S51</f>
        <v>26816099844.351185</v>
      </c>
      <c r="T51" s="157">
        <f>Sectors_I!T51</f>
        <v>1019834572.1886735</v>
      </c>
      <c r="U51" s="157">
        <f>Sectors_I!U51</f>
        <v>136975708.0367792</v>
      </c>
      <c r="V51" s="157">
        <f>Sectors_I!V51</f>
        <v>1156810280.2254527</v>
      </c>
      <c r="W51" s="157">
        <f>Sectors_I!W51</f>
        <v>374843188.81050032</v>
      </c>
      <c r="X51" s="157">
        <f>Sectors_I!X51</f>
        <v>69710490.939627498</v>
      </c>
      <c r="Y51" s="157">
        <f>Sectors_I!Y51</f>
        <v>444553679.75012779</v>
      </c>
      <c r="Z51" s="157">
        <f>Sectors_I!Z51</f>
        <v>43853713.509900004</v>
      </c>
      <c r="AA51" s="157">
        <f>Sectors_I!AA51</f>
        <v>13516053.1789</v>
      </c>
      <c r="AB51" s="157">
        <f>Sectors_I!AB51</f>
        <v>57369766.688800007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6"/>
  <sheetViews>
    <sheetView workbookViewId="0">
      <selection activeCell="B3" sqref="B3"/>
    </sheetView>
  </sheetViews>
  <sheetFormatPr defaultRowHeight="12.75" x14ac:dyDescent="0.2"/>
  <cols>
    <col min="1" max="1" width="19.42578125" customWidth="1"/>
    <col min="2" max="2" width="37.28515625" bestFit="1" customWidth="1"/>
    <col min="3" max="3" width="9" bestFit="1" customWidth="1"/>
    <col min="4" max="4" width="12.85546875" bestFit="1" customWidth="1"/>
    <col min="5" max="5" width="13.42578125" bestFit="1" customWidth="1"/>
    <col min="6" max="6" width="8.42578125" bestFit="1" customWidth="1"/>
  </cols>
  <sheetData>
    <row r="1" spans="1:6" x14ac:dyDescent="0.2">
      <c r="A1" s="107" t="s">
        <v>291</v>
      </c>
    </row>
    <row r="2" spans="1:6" x14ac:dyDescent="0.2">
      <c r="A2" s="66"/>
    </row>
    <row r="3" spans="1:6" x14ac:dyDescent="0.2">
      <c r="B3" s="168">
        <f>BS!B3</f>
        <v>46173</v>
      </c>
    </row>
    <row r="4" spans="1:6" x14ac:dyDescent="0.2">
      <c r="A4" s="160"/>
    </row>
    <row r="5" spans="1:6" x14ac:dyDescent="0.2">
      <c r="B5" t="s">
        <v>317</v>
      </c>
    </row>
    <row r="6" spans="1:6" ht="63.75" x14ac:dyDescent="0.2">
      <c r="B6" s="170"/>
      <c r="C6" s="173" t="s">
        <v>293</v>
      </c>
      <c r="D6" s="173" t="s">
        <v>294</v>
      </c>
      <c r="E6" s="173" t="s">
        <v>364</v>
      </c>
      <c r="F6" s="173" t="s">
        <v>295</v>
      </c>
    </row>
    <row r="7" spans="1:6" x14ac:dyDescent="0.2">
      <c r="B7" s="170" t="s">
        <v>296</v>
      </c>
      <c r="C7" s="171">
        <v>351171</v>
      </c>
      <c r="D7" s="172">
        <v>7.9912880485105781E-2</v>
      </c>
      <c r="E7" s="171">
        <v>1188674868.9271359</v>
      </c>
      <c r="F7" s="172">
        <v>1.5721526922563726E-2</v>
      </c>
    </row>
    <row r="8" spans="1:6" x14ac:dyDescent="0.2">
      <c r="B8" s="170" t="s">
        <v>297</v>
      </c>
      <c r="C8" s="171">
        <v>48902</v>
      </c>
      <c r="D8" s="172">
        <v>1.1128195897390851E-2</v>
      </c>
      <c r="E8" s="171">
        <v>784341426.78474081</v>
      </c>
      <c r="F8" s="172">
        <v>1.0373774343196134E-2</v>
      </c>
    </row>
    <row r="9" spans="1:6" x14ac:dyDescent="0.2">
      <c r="B9" s="170" t="s">
        <v>298</v>
      </c>
      <c r="C9" s="171">
        <v>388661</v>
      </c>
      <c r="D9" s="172">
        <v>8.8444148412658505E-2</v>
      </c>
      <c r="E9" s="171">
        <v>1241332996.7337964</v>
      </c>
      <c r="F9" s="172">
        <v>1.641798833152025E-2</v>
      </c>
    </row>
    <row r="10" spans="1:6" x14ac:dyDescent="0.2">
      <c r="B10" s="170" t="s">
        <v>299</v>
      </c>
      <c r="C10" s="171">
        <v>722690</v>
      </c>
      <c r="D10" s="172">
        <v>0.16445617547514202</v>
      </c>
      <c r="E10" s="171">
        <v>4882530944.9581594</v>
      </c>
      <c r="F10" s="172">
        <v>6.4576818866114633E-2</v>
      </c>
    </row>
    <row r="11" spans="1:6" x14ac:dyDescent="0.2">
      <c r="B11" s="170" t="s">
        <v>300</v>
      </c>
      <c r="C11" s="171">
        <v>662641</v>
      </c>
      <c r="D11" s="172">
        <v>0.15079135531558979</v>
      </c>
      <c r="E11" s="171">
        <v>5410993497.0395012</v>
      </c>
      <c r="F11" s="172">
        <v>7.1566314864807967E-2</v>
      </c>
    </row>
    <row r="12" spans="1:6" x14ac:dyDescent="0.2">
      <c r="B12" s="170" t="s">
        <v>301</v>
      </c>
      <c r="C12" s="171">
        <v>1603907</v>
      </c>
      <c r="D12" s="172">
        <v>0.36498693912716185</v>
      </c>
      <c r="E12" s="171">
        <v>22296565556.31855</v>
      </c>
      <c r="F12" s="172">
        <v>0.29489649763585307</v>
      </c>
    </row>
    <row r="13" spans="1:6" x14ac:dyDescent="0.2">
      <c r="B13" s="170" t="s">
        <v>302</v>
      </c>
      <c r="C13" s="171">
        <v>165137</v>
      </c>
      <c r="D13" s="172">
        <v>3.7578767451380987E-2</v>
      </c>
      <c r="E13" s="171">
        <v>13911574787.691738</v>
      </c>
      <c r="F13" s="172">
        <v>0.1839958118718846</v>
      </c>
    </row>
    <row r="14" spans="1:6" x14ac:dyDescent="0.2">
      <c r="B14" s="170" t="s">
        <v>303</v>
      </c>
      <c r="C14" s="171">
        <v>451314</v>
      </c>
      <c r="D14" s="172">
        <v>0.10270153783557022</v>
      </c>
      <c r="E14" s="171">
        <v>25892091596.138088</v>
      </c>
      <c r="F14" s="172">
        <v>0.34245126716406027</v>
      </c>
    </row>
    <row r="15" spans="1:6" x14ac:dyDescent="0.2">
      <c r="B15" s="170" t="s">
        <v>66</v>
      </c>
      <c r="C15" s="171">
        <v>4394423</v>
      </c>
      <c r="D15" s="172">
        <v>1</v>
      </c>
      <c r="E15" s="171">
        <v>75608105674.59166</v>
      </c>
      <c r="F15" s="172">
        <v>1</v>
      </c>
    </row>
    <row r="18" spans="2:6" x14ac:dyDescent="0.2">
      <c r="B18" s="174" t="s">
        <v>339</v>
      </c>
    </row>
    <row r="19" spans="2:6" ht="63.75" x14ac:dyDescent="0.2">
      <c r="B19" s="170"/>
      <c r="C19" s="173" t="s">
        <v>293</v>
      </c>
      <c r="D19" s="173" t="s">
        <v>294</v>
      </c>
      <c r="E19" s="173" t="s">
        <v>364</v>
      </c>
      <c r="F19" s="173" t="s">
        <v>295</v>
      </c>
    </row>
    <row r="20" spans="2:6" x14ac:dyDescent="0.2">
      <c r="B20" s="170" t="s">
        <v>329</v>
      </c>
      <c r="C20" s="171">
        <v>1674397</v>
      </c>
      <c r="D20" s="172">
        <v>0.38102763866208633</v>
      </c>
      <c r="E20" s="171">
        <v>669843626.47339904</v>
      </c>
      <c r="F20" s="172">
        <v>8.8594155413371511E-3</v>
      </c>
    </row>
    <row r="21" spans="2:6" x14ac:dyDescent="0.2">
      <c r="B21" s="170" t="s">
        <v>330</v>
      </c>
      <c r="C21" s="171">
        <v>636963</v>
      </c>
      <c r="D21" s="172">
        <v>0.14494800683775622</v>
      </c>
      <c r="E21" s="171">
        <v>669337510.87683344</v>
      </c>
      <c r="F21" s="172">
        <v>8.8527216082985756E-3</v>
      </c>
    </row>
    <row r="22" spans="2:6" x14ac:dyDescent="0.2">
      <c r="B22" s="170" t="s">
        <v>331</v>
      </c>
      <c r="C22" s="171">
        <v>1565052</v>
      </c>
      <c r="D22" s="172">
        <v>0.35614496917002092</v>
      </c>
      <c r="E22" s="171">
        <v>7948632396.1099319</v>
      </c>
      <c r="F22" s="172">
        <v>0.10512936840680508</v>
      </c>
    </row>
    <row r="23" spans="2:6" x14ac:dyDescent="0.2">
      <c r="B23" s="170" t="s">
        <v>332</v>
      </c>
      <c r="C23" s="171">
        <v>272010</v>
      </c>
      <c r="D23" s="172">
        <v>6.1898897329888972E-2</v>
      </c>
      <c r="E23" s="171">
        <v>6584148309.7742004</v>
      </c>
      <c r="F23" s="172">
        <v>8.7082572046236775E-2</v>
      </c>
    </row>
    <row r="24" spans="2:6" x14ac:dyDescent="0.2">
      <c r="B24" s="170" t="s">
        <v>333</v>
      </c>
      <c r="C24" s="171">
        <v>112231</v>
      </c>
      <c r="D24" s="172">
        <v>2.5539410853390569E-2</v>
      </c>
      <c r="E24" s="171">
        <v>6114233992.791563</v>
      </c>
      <c r="F24" s="172">
        <v>8.0867440576088898E-2</v>
      </c>
    </row>
    <row r="25" spans="2:6" x14ac:dyDescent="0.2">
      <c r="B25" s="170" t="s">
        <v>334</v>
      </c>
      <c r="C25" s="171">
        <v>114489</v>
      </c>
      <c r="D25" s="172">
        <v>2.6053243838100284E-2</v>
      </c>
      <c r="E25" s="171">
        <v>16743111011.903973</v>
      </c>
      <c r="F25" s="172">
        <v>0.22144597939991886</v>
      </c>
    </row>
    <row r="26" spans="2:6" x14ac:dyDescent="0.2">
      <c r="B26" s="170" t="s">
        <v>335</v>
      </c>
      <c r="C26" s="171">
        <v>9851</v>
      </c>
      <c r="D26" s="172">
        <v>2.2417044873230259E-3</v>
      </c>
      <c r="E26" s="171">
        <v>5209351680.8188887</v>
      </c>
      <c r="F26" s="172">
        <v>6.8899381015713038E-2</v>
      </c>
    </row>
    <row r="27" spans="2:6" x14ac:dyDescent="0.2">
      <c r="B27" s="170" t="s">
        <v>336</v>
      </c>
      <c r="C27" s="171">
        <v>4625</v>
      </c>
      <c r="D27" s="172">
        <v>1.0524701303287985E-3</v>
      </c>
      <c r="E27" s="171">
        <v>4832626585.7459631</v>
      </c>
      <c r="F27" s="172">
        <v>6.391677906177276E-2</v>
      </c>
    </row>
    <row r="28" spans="2:6" x14ac:dyDescent="0.2">
      <c r="B28" s="170" t="s">
        <v>337</v>
      </c>
      <c r="C28" s="171">
        <v>2813</v>
      </c>
      <c r="D28" s="172">
        <v>6.4012940034916975E-4</v>
      </c>
      <c r="E28" s="171">
        <v>6316644233.6139421</v>
      </c>
      <c r="F28" s="172">
        <v>8.3544537681138079E-2</v>
      </c>
    </row>
    <row r="29" spans="2:6" x14ac:dyDescent="0.2">
      <c r="B29" s="170" t="s">
        <v>338</v>
      </c>
      <c r="C29" s="171">
        <v>1992</v>
      </c>
      <c r="D29" s="172">
        <v>4.5352929075573951E-4</v>
      </c>
      <c r="E29" s="171">
        <v>20520176327.483124</v>
      </c>
      <c r="F29" s="172">
        <v>0.27140180466269209</v>
      </c>
    </row>
    <row r="30" spans="2:6" x14ac:dyDescent="0.2">
      <c r="B30" s="170" t="s">
        <v>66</v>
      </c>
      <c r="C30" s="171">
        <v>4394423</v>
      </c>
      <c r="D30" s="172">
        <v>1</v>
      </c>
      <c r="E30" s="171">
        <v>75608105675.591721</v>
      </c>
      <c r="F30" s="172">
        <v>1</v>
      </c>
    </row>
    <row r="33" spans="2:6" x14ac:dyDescent="0.2">
      <c r="B33" s="174" t="s">
        <v>351</v>
      </c>
    </row>
    <row r="34" spans="2:6" ht="63.75" x14ac:dyDescent="0.2">
      <c r="B34" s="170"/>
      <c r="C34" s="173" t="s">
        <v>293</v>
      </c>
      <c r="D34" s="173" t="s">
        <v>294</v>
      </c>
      <c r="E34" s="173" t="s">
        <v>364</v>
      </c>
      <c r="F34" s="173" t="s">
        <v>295</v>
      </c>
    </row>
    <row r="35" spans="2:6" x14ac:dyDescent="0.2">
      <c r="B35" s="170" t="s">
        <v>340</v>
      </c>
      <c r="C35" s="171">
        <v>583635</v>
      </c>
      <c r="D35" s="172">
        <v>0.13281265822611979</v>
      </c>
      <c r="E35" s="171">
        <v>929704749.10512459</v>
      </c>
      <c r="F35" s="172">
        <v>1.2296363475980485E-2</v>
      </c>
    </row>
    <row r="36" spans="2:6" x14ac:dyDescent="0.2">
      <c r="B36" s="170" t="s">
        <v>341</v>
      </c>
      <c r="C36" s="171">
        <v>281717</v>
      </c>
      <c r="D36" s="172">
        <v>6.4107847605931426E-2</v>
      </c>
      <c r="E36" s="171">
        <v>24457696709.534313</v>
      </c>
      <c r="F36" s="172">
        <v>0.32347982390667557</v>
      </c>
    </row>
    <row r="37" spans="2:6" x14ac:dyDescent="0.2">
      <c r="B37" s="170" t="s">
        <v>342</v>
      </c>
      <c r="C37" s="171">
        <v>962414</v>
      </c>
      <c r="D37" s="172">
        <v>0.21900804724533801</v>
      </c>
      <c r="E37" s="171">
        <v>37322769590.34816</v>
      </c>
      <c r="F37" s="172">
        <v>0.49363450198026143</v>
      </c>
    </row>
    <row r="38" spans="2:6" x14ac:dyDescent="0.2">
      <c r="B38" s="170" t="s">
        <v>343</v>
      </c>
      <c r="C38" s="171">
        <v>681905</v>
      </c>
      <c r="D38" s="172">
        <v>0.15517509352194817</v>
      </c>
      <c r="E38" s="171">
        <v>7173907298.7996893</v>
      </c>
      <c r="F38" s="172">
        <v>9.4882780553652707E-2</v>
      </c>
    </row>
    <row r="39" spans="2:6" x14ac:dyDescent="0.2">
      <c r="B39" s="170" t="s">
        <v>344</v>
      </c>
      <c r="C39" s="171">
        <v>790831</v>
      </c>
      <c r="D39" s="172">
        <v>0.17996242054986514</v>
      </c>
      <c r="E39" s="171">
        <v>2756514013.6572804</v>
      </c>
      <c r="F39" s="172">
        <v>3.6457916635565246E-2</v>
      </c>
    </row>
    <row r="40" spans="2:6" x14ac:dyDescent="0.2">
      <c r="B40" s="170" t="s">
        <v>345</v>
      </c>
      <c r="C40" s="171">
        <v>447567</v>
      </c>
      <c r="D40" s="172">
        <v>0.10184886616513704</v>
      </c>
      <c r="E40" s="171">
        <v>1588247816.7738464</v>
      </c>
      <c r="F40" s="172">
        <v>2.1006316751400588E-2</v>
      </c>
    </row>
    <row r="41" spans="2:6" x14ac:dyDescent="0.2">
      <c r="B41" s="170" t="s">
        <v>346</v>
      </c>
      <c r="C41" s="171">
        <v>232150</v>
      </c>
      <c r="D41" s="172">
        <v>5.2828323536446078E-2</v>
      </c>
      <c r="E41" s="171">
        <v>572539673.33695078</v>
      </c>
      <c r="F41" s="172">
        <v>7.5724641984960192E-3</v>
      </c>
    </row>
    <row r="42" spans="2:6" x14ac:dyDescent="0.2">
      <c r="B42" s="170" t="s">
        <v>347</v>
      </c>
      <c r="C42" s="171">
        <v>340462</v>
      </c>
      <c r="D42" s="172">
        <v>7.7475928011481829E-2</v>
      </c>
      <c r="E42" s="171">
        <v>497959710.240888</v>
      </c>
      <c r="F42" s="172">
        <v>6.5860625100706257E-3</v>
      </c>
    </row>
    <row r="43" spans="2:6" x14ac:dyDescent="0.2">
      <c r="B43" s="170" t="s">
        <v>348</v>
      </c>
      <c r="C43" s="171">
        <v>29962</v>
      </c>
      <c r="D43" s="172">
        <v>6.8181875072108444E-3</v>
      </c>
      <c r="E43" s="171">
        <v>235427797.09681502</v>
      </c>
      <c r="F43" s="172">
        <v>3.1137904460940679E-3</v>
      </c>
    </row>
    <row r="44" spans="2:6" x14ac:dyDescent="0.2">
      <c r="B44" s="170" t="s">
        <v>349</v>
      </c>
      <c r="C44" s="171">
        <v>43727</v>
      </c>
      <c r="D44" s="172">
        <v>9.9505668889863352E-3</v>
      </c>
      <c r="E44" s="171">
        <v>73289836.858858198</v>
      </c>
      <c r="F44" s="172">
        <v>9.6933835605257103E-4</v>
      </c>
    </row>
    <row r="45" spans="2:6" x14ac:dyDescent="0.2">
      <c r="B45" s="170" t="s">
        <v>350</v>
      </c>
      <c r="C45" s="171">
        <v>53</v>
      </c>
      <c r="D45" s="172">
        <v>1.20607415353506E-5</v>
      </c>
      <c r="E45" s="171">
        <v>48478.840000000004</v>
      </c>
      <c r="F45" s="172">
        <v>6.4118575075332567E-7</v>
      </c>
    </row>
    <row r="46" spans="2:6" x14ac:dyDescent="0.2">
      <c r="B46" s="170" t="s">
        <v>66</v>
      </c>
      <c r="C46" s="171">
        <v>4394423</v>
      </c>
      <c r="D46" s="172">
        <v>1</v>
      </c>
      <c r="E46" s="171">
        <v>75608105674.591919</v>
      </c>
      <c r="F46" s="172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767F793F-90C8-489B-98FB-54151C9F56B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A-CP</vt:lpstr>
      <vt:lpstr>A-CP-E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2026-06-17T07:07:30Z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