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hare\NBG\Private\Confidential\FSTD\STDP\ThirdParties\04-2026\"/>
    </mc:Choice>
  </mc:AlternateContent>
  <bookViews>
    <workbookView xWindow="15" yWindow="345" windowWidth="19125" windowHeight="10770" tabRatio="932"/>
  </bookViews>
  <sheets>
    <sheet name="BS" sheetId="14" r:id="rId1"/>
    <sheet name="BS-E" sheetId="15" r:id="rId2"/>
    <sheet name="IS" sheetId="16" r:id="rId3"/>
    <sheet name="IS-E" sheetId="17" r:id="rId4"/>
    <sheet name="RC-D" sheetId="45" r:id="rId5"/>
    <sheet name="RC-D-E" sheetId="46" r:id="rId6"/>
    <sheet name="Sectors_I" sheetId="43" r:id="rId7"/>
    <sheet name="Sectors_I-E" sheetId="44" r:id="rId8"/>
    <sheet name="A-CP" sheetId="47" r:id="rId9"/>
    <sheet name="A-CP-E" sheetId="48" r:id="rId10"/>
  </sheets>
  <externalReferences>
    <externalReference r:id="rId11"/>
    <externalReference r:id="rId12"/>
  </externalReferences>
  <definedNames>
    <definedName name="_Key1" localSheetId="7" hidden="1">#REF!</definedName>
    <definedName name="_Key1" hidden="1">#REF!</definedName>
    <definedName name="_Order1" hidden="1">255</definedName>
    <definedName name="_Order2" hidden="1">255</definedName>
    <definedName name="_Parse_In" localSheetId="7" hidden="1">#REF!</definedName>
    <definedName name="_Parse_In" hidden="1">#REF!</definedName>
    <definedName name="_Sort" localSheetId="7" hidden="1">#REF!</definedName>
    <definedName name="_Sort" hidden="1">#REF!</definedName>
    <definedName name="a" localSheetId="7" hidden="1">#REF!</definedName>
    <definedName name="a" hidden="1">#REF!</definedName>
    <definedName name="aaaaaaaaa" localSheetId="7" hidden="1">#REF!</definedName>
    <definedName name="aaaaaaaaa" hidden="1">#REF!</definedName>
    <definedName name="acctype">[1]Validation!$C$8:$C$16</definedName>
    <definedName name="ana" localSheetId="7" hidden="1">#REF!</definedName>
    <definedName name="ana" hidden="1">#REF!</definedName>
    <definedName name="AS2DocOpenMode" hidden="1">"AS2DocumentEdit"</definedName>
    <definedName name="AS2ReportLS" hidden="1">1</definedName>
    <definedName name="AS2StaticLS" localSheetId="7" hidden="1">#REF!</definedName>
    <definedName name="AS2StaticLS" hidden="1">#REF!</definedName>
    <definedName name="AS2SyncStepLS" hidden="1">0</definedName>
    <definedName name="AS2TickmarkLS" localSheetId="7" hidden="1">#REF!</definedName>
    <definedName name="AS2TickmarkLS" hidden="1">#REF!</definedName>
    <definedName name="AS2VersionLS" hidden="1">300</definedName>
    <definedName name="BA_Demand_Deposits_Res_Ind" localSheetId="7">#REF!</definedName>
    <definedName name="BA_Demand_Deposits_Res_Ind">#REF!</definedName>
    <definedName name="BALACC" localSheetId="7">#REF!</definedName>
    <definedName name="BALACC">#REF!</definedName>
    <definedName name="BG_Del" hidden="1">15</definedName>
    <definedName name="BG_Ins" hidden="1">4</definedName>
    <definedName name="BG_Mod" hidden="1">6</definedName>
    <definedName name="call">[1]Validation!$E$8:$E$9</definedName>
    <definedName name="convert">[1]Validation!$F$8:$F$10</definedName>
    <definedName name="Countries">[1]Countries!$A$3:$A$500</definedName>
    <definedName name="currencies">'[1]Currency Codes'!$A$3:$A$166</definedName>
    <definedName name="dependency">[1]Validation!$B$8:$B$11</definedName>
    <definedName name="dfgh" localSheetId="7" hidden="1">#REF!</definedName>
    <definedName name="dfgh" hidden="1">#REF!</definedName>
    <definedName name="fintype">[1]Validation!$C$8:$C$12</definedName>
    <definedName name="jgjhg" localSheetId="7" hidden="1">#REF!</definedName>
    <definedName name="jgjhg" hidden="1">#REF!</definedName>
    <definedName name="jgjhg1" localSheetId="7" hidden="1">#REF!</definedName>
    <definedName name="jgjhg1" hidden="1">#REF!</definedName>
    <definedName name="L_FORMULAS_GEO">[2]ListSheet!$W$2:$W$15</definedName>
    <definedName name="LDtype">[1]Validation!$A$8:$A$13</definedName>
    <definedName name="NDtype">[1]Validation!$A$3:$A$4</definedName>
    <definedName name="ÓÓÓÓÓÓÓÓ" localSheetId="7" hidden="1">#REF!</definedName>
    <definedName name="ÓÓÓÓÓÓÓÓ" hidden="1">#REF!</definedName>
    <definedName name="ÓÓÓÓÓÓÓÓÓÓÓÓÓÓÓ" localSheetId="7" hidden="1">#REF!</definedName>
    <definedName name="ÓÓÓÓÓÓÓÓÓÓÓÓÓÓÓ" hidden="1">#REF!</definedName>
    <definedName name="_xlnm.Print_Area" localSheetId="4">'RC-D'!$A$1:$Q$23</definedName>
    <definedName name="_xlnm.Print_Area" localSheetId="5">'RC-D-E'!$A$1:$Q$23</definedName>
    <definedName name="_xlnm.Print_Area" localSheetId="6">Sectors_I!$A$1:$AB$51</definedName>
    <definedName name="Q" localSheetId="7" hidden="1">#REF!</definedName>
    <definedName name="Q" hidden="1">#REF!</definedName>
    <definedName name="sdsss" localSheetId="7" hidden="1">#REF!</definedName>
    <definedName name="sdsss" hidden="1">#REF!</definedName>
    <definedName name="ss" localSheetId="7" hidden="1">#REF!</definedName>
    <definedName name="ss" hidden="1">#REF!</definedName>
    <definedName name="sub">[1]Validation!$D$8:$D$9</definedName>
    <definedName name="TextRefCopyRangeCount" hidden="1">3</definedName>
    <definedName name="wrn.Aging._.and._.Trend._.Analysis." hidden="1">{#N/A,#N/A,FALSE,"Aging Summary";#N/A,#N/A,FALSE,"Ratio Analysis";#N/A,#N/A,FALSE,"Test 120 Day Accts";#N/A,#N/A,FALSE,"Tickmarks"}</definedName>
    <definedName name="აა" localSheetId="7" hidden="1">#REF!</definedName>
    <definedName name="აა" hidden="1">#REF!</definedName>
    <definedName name="ს" localSheetId="7" hidden="1">#REF!</definedName>
    <definedName name="ს" hidden="1">#REF!</definedName>
    <definedName name="სსს" localSheetId="7" hidden="1">#REF!</definedName>
    <definedName name="სსს" hidden="1">#REF!</definedName>
  </definedNames>
  <calcPr calcId="162913"/>
</workbook>
</file>

<file path=xl/calcChain.xml><?xml version="1.0" encoding="utf-8"?>
<calcChain xmlns="http://schemas.openxmlformats.org/spreadsheetml/2006/main">
  <c r="B53" i="43" l="1"/>
  <c r="Q24" i="45" l="1"/>
  <c r="C31" i="15" l="1"/>
  <c r="D31" i="15"/>
  <c r="E31" i="15"/>
  <c r="F31" i="15"/>
  <c r="G31" i="15"/>
  <c r="H31" i="15"/>
  <c r="I31" i="15"/>
  <c r="J31" i="15"/>
  <c r="K31" i="15"/>
  <c r="L31" i="15"/>
  <c r="M31" i="15"/>
  <c r="N31" i="15"/>
  <c r="O31" i="15"/>
  <c r="C32" i="15"/>
  <c r="D32" i="15"/>
  <c r="E32" i="15"/>
  <c r="F32" i="15"/>
  <c r="G32" i="15"/>
  <c r="H32" i="15"/>
  <c r="I32" i="15"/>
  <c r="J32" i="15"/>
  <c r="K32" i="15"/>
  <c r="L32" i="15"/>
  <c r="N32" i="15"/>
  <c r="O32" i="15"/>
  <c r="C33" i="15"/>
  <c r="D33" i="15"/>
  <c r="E33" i="15"/>
  <c r="F33" i="15"/>
  <c r="G33" i="15"/>
  <c r="H33" i="15"/>
  <c r="I33" i="15"/>
  <c r="J33" i="15"/>
  <c r="K33" i="15"/>
  <c r="L33" i="15"/>
  <c r="N33" i="15"/>
  <c r="O33" i="15"/>
  <c r="C34" i="15"/>
  <c r="D34" i="15"/>
  <c r="E34" i="15"/>
  <c r="F34" i="15"/>
  <c r="G34" i="15"/>
  <c r="H34" i="15"/>
  <c r="I34" i="15"/>
  <c r="J34" i="15"/>
  <c r="K34" i="15"/>
  <c r="L34" i="15"/>
  <c r="N34" i="15"/>
  <c r="O34" i="15"/>
  <c r="C35" i="15"/>
  <c r="D35" i="15"/>
  <c r="E35" i="15"/>
  <c r="F35" i="15"/>
  <c r="G35" i="15"/>
  <c r="H35" i="15"/>
  <c r="I35" i="15"/>
  <c r="J35" i="15"/>
  <c r="K35" i="15"/>
  <c r="L35" i="15"/>
  <c r="N35" i="15"/>
  <c r="O35" i="15"/>
  <c r="C36" i="15"/>
  <c r="D36" i="15"/>
  <c r="E36" i="15"/>
  <c r="F36" i="15"/>
  <c r="G36" i="15"/>
  <c r="H36" i="15"/>
  <c r="I36" i="15"/>
  <c r="J36" i="15"/>
  <c r="K36" i="15"/>
  <c r="L36" i="15"/>
  <c r="N36" i="15"/>
  <c r="O36" i="15"/>
  <c r="C37" i="15"/>
  <c r="D37" i="15"/>
  <c r="E37" i="15"/>
  <c r="F37" i="15"/>
  <c r="G37" i="15"/>
  <c r="H37" i="15"/>
  <c r="I37" i="15"/>
  <c r="J37" i="15"/>
  <c r="K37" i="15"/>
  <c r="L37" i="15"/>
  <c r="N37" i="15"/>
  <c r="O37" i="15"/>
  <c r="C38" i="15"/>
  <c r="D38" i="15"/>
  <c r="E38" i="15"/>
  <c r="F38" i="15"/>
  <c r="G38" i="15"/>
  <c r="H38" i="15"/>
  <c r="I38" i="15"/>
  <c r="J38" i="15"/>
  <c r="K38" i="15"/>
  <c r="L38" i="15"/>
  <c r="N38" i="15"/>
  <c r="O38" i="15"/>
  <c r="C39" i="15"/>
  <c r="D39" i="15"/>
  <c r="E39" i="15"/>
  <c r="F39" i="15"/>
  <c r="G39" i="15"/>
  <c r="H39" i="15"/>
  <c r="I39" i="15"/>
  <c r="J39" i="15"/>
  <c r="K39" i="15"/>
  <c r="L39" i="15"/>
  <c r="N39" i="15"/>
  <c r="O39" i="15"/>
  <c r="C40" i="15"/>
  <c r="D40" i="15"/>
  <c r="E40" i="15"/>
  <c r="F40" i="15"/>
  <c r="G40" i="15"/>
  <c r="H40" i="15"/>
  <c r="I40" i="15"/>
  <c r="J40" i="15"/>
  <c r="K40" i="15"/>
  <c r="L40" i="15"/>
  <c r="N40" i="15"/>
  <c r="O40" i="15"/>
  <c r="C41" i="15"/>
  <c r="D41" i="15"/>
  <c r="E41" i="15"/>
  <c r="F41" i="15"/>
  <c r="G41" i="15"/>
  <c r="H41" i="15"/>
  <c r="I41" i="15"/>
  <c r="J41" i="15"/>
  <c r="K41" i="15"/>
  <c r="L41" i="15"/>
  <c r="N41" i="15"/>
  <c r="O41" i="15"/>
  <c r="C42" i="15"/>
  <c r="D42" i="15"/>
  <c r="E42" i="15"/>
  <c r="F42" i="15"/>
  <c r="G42" i="15"/>
  <c r="H42" i="15"/>
  <c r="I42" i="15"/>
  <c r="J42" i="15"/>
  <c r="K42" i="15"/>
  <c r="L42" i="15"/>
  <c r="N42" i="15"/>
  <c r="O42" i="15"/>
  <c r="C43" i="15"/>
  <c r="D43" i="15"/>
  <c r="E43" i="15"/>
  <c r="F43" i="15"/>
  <c r="G43" i="15"/>
  <c r="H43" i="15"/>
  <c r="I43" i="15"/>
  <c r="J43" i="15"/>
  <c r="K43" i="15"/>
  <c r="L43" i="15"/>
  <c r="N43" i="15"/>
  <c r="O43" i="15"/>
  <c r="C44" i="15"/>
  <c r="D44" i="15"/>
  <c r="E44" i="15"/>
  <c r="F44" i="15"/>
  <c r="G44" i="15"/>
  <c r="H44" i="15"/>
  <c r="I44" i="15"/>
  <c r="J44" i="15"/>
  <c r="K44" i="15"/>
  <c r="L44" i="15"/>
  <c r="N44" i="15"/>
  <c r="O44" i="15"/>
  <c r="C45" i="15"/>
  <c r="D45" i="15"/>
  <c r="E45" i="15"/>
  <c r="F45" i="15"/>
  <c r="G45" i="15"/>
  <c r="H45" i="15"/>
  <c r="I45" i="15"/>
  <c r="J45" i="15"/>
  <c r="K45" i="15"/>
  <c r="L45" i="15"/>
  <c r="N45" i="15"/>
  <c r="O45" i="15"/>
  <c r="C46" i="15"/>
  <c r="D46" i="15"/>
  <c r="E46" i="15"/>
  <c r="F46" i="15"/>
  <c r="G46" i="15"/>
  <c r="H46" i="15"/>
  <c r="I46" i="15"/>
  <c r="J46" i="15"/>
  <c r="K46" i="15"/>
  <c r="L46" i="15"/>
  <c r="N46" i="15"/>
  <c r="O46" i="15"/>
  <c r="C47" i="15"/>
  <c r="D47" i="15"/>
  <c r="E47" i="15"/>
  <c r="F47" i="15"/>
  <c r="G47" i="15"/>
  <c r="H47" i="15"/>
  <c r="I47" i="15"/>
  <c r="J47" i="15"/>
  <c r="K47" i="15"/>
  <c r="L47" i="15"/>
  <c r="N47" i="15"/>
  <c r="O47" i="15"/>
  <c r="C48" i="15"/>
  <c r="D48" i="15"/>
  <c r="E48" i="15"/>
  <c r="F48" i="15"/>
  <c r="G48" i="15"/>
  <c r="H48" i="15"/>
  <c r="I48" i="15"/>
  <c r="J48" i="15"/>
  <c r="K48" i="15"/>
  <c r="L48" i="15"/>
  <c r="N48" i="15"/>
  <c r="O48" i="15"/>
  <c r="C49" i="15"/>
  <c r="D49" i="15"/>
  <c r="E49" i="15"/>
  <c r="F49" i="15"/>
  <c r="G49" i="15"/>
  <c r="H49" i="15"/>
  <c r="I49" i="15"/>
  <c r="J49" i="15"/>
  <c r="K49" i="15"/>
  <c r="L49" i="15"/>
  <c r="N49" i="15"/>
  <c r="O49" i="15"/>
  <c r="C50" i="15"/>
  <c r="D50" i="15"/>
  <c r="E50" i="15"/>
  <c r="F50" i="15"/>
  <c r="G50" i="15"/>
  <c r="H50" i="15"/>
  <c r="I50" i="15"/>
  <c r="J50" i="15"/>
  <c r="K50" i="15"/>
  <c r="L50" i="15"/>
  <c r="N50" i="15"/>
  <c r="O50" i="15"/>
  <c r="F46" i="48" l="1"/>
  <c r="E46" i="48"/>
  <c r="D46" i="48"/>
  <c r="C46" i="48"/>
  <c r="F45" i="48"/>
  <c r="E45" i="48"/>
  <c r="D45" i="48"/>
  <c r="C45" i="48"/>
  <c r="F44" i="48"/>
  <c r="E44" i="48"/>
  <c r="D44" i="48"/>
  <c r="C44" i="48"/>
  <c r="F43" i="48"/>
  <c r="E43" i="48"/>
  <c r="D43" i="48"/>
  <c r="C43" i="48"/>
  <c r="F42" i="48"/>
  <c r="E42" i="48"/>
  <c r="D42" i="48"/>
  <c r="C42" i="48"/>
  <c r="F41" i="48"/>
  <c r="E41" i="48"/>
  <c r="D41" i="48"/>
  <c r="C41" i="48"/>
  <c r="F40" i="48"/>
  <c r="E40" i="48"/>
  <c r="D40" i="48"/>
  <c r="C40" i="48"/>
  <c r="F39" i="48"/>
  <c r="E39" i="48"/>
  <c r="D39" i="48"/>
  <c r="C39" i="48"/>
  <c r="F38" i="48"/>
  <c r="E38" i="48"/>
  <c r="D38" i="48"/>
  <c r="C38" i="48"/>
  <c r="F37" i="48"/>
  <c r="E37" i="48"/>
  <c r="D37" i="48"/>
  <c r="C37" i="48"/>
  <c r="F36" i="48"/>
  <c r="E36" i="48"/>
  <c r="D36" i="48"/>
  <c r="C36" i="48"/>
  <c r="F35" i="48"/>
  <c r="E35" i="48"/>
  <c r="D35" i="48"/>
  <c r="C35" i="48"/>
  <c r="F30" i="48"/>
  <c r="E30" i="48"/>
  <c r="D30" i="48"/>
  <c r="C30" i="48"/>
  <c r="F29" i="48"/>
  <c r="E29" i="48"/>
  <c r="D29" i="48"/>
  <c r="C29" i="48"/>
  <c r="F28" i="48"/>
  <c r="E28" i="48"/>
  <c r="D28" i="48"/>
  <c r="C28" i="48"/>
  <c r="F27" i="48"/>
  <c r="E27" i="48"/>
  <c r="D27" i="48"/>
  <c r="C27" i="48"/>
  <c r="F26" i="48"/>
  <c r="E26" i="48"/>
  <c r="D26" i="48"/>
  <c r="C26" i="48"/>
  <c r="F25" i="48"/>
  <c r="E25" i="48"/>
  <c r="D25" i="48"/>
  <c r="C25" i="48"/>
  <c r="F24" i="48"/>
  <c r="E24" i="48"/>
  <c r="D24" i="48"/>
  <c r="C24" i="48"/>
  <c r="F23" i="48"/>
  <c r="E23" i="48"/>
  <c r="D23" i="48"/>
  <c r="C23" i="48"/>
  <c r="F22" i="48"/>
  <c r="E22" i="48"/>
  <c r="D22" i="48"/>
  <c r="C22" i="48"/>
  <c r="F21" i="48"/>
  <c r="E21" i="48"/>
  <c r="D21" i="48"/>
  <c r="C21" i="48"/>
  <c r="F20" i="48"/>
  <c r="E20" i="48"/>
  <c r="D20" i="48"/>
  <c r="C20" i="48"/>
  <c r="F15" i="48"/>
  <c r="E15" i="48"/>
  <c r="D15" i="48"/>
  <c r="C15" i="48"/>
  <c r="F14" i="48"/>
  <c r="E14" i="48"/>
  <c r="D14" i="48"/>
  <c r="C14" i="48"/>
  <c r="F13" i="48"/>
  <c r="E13" i="48"/>
  <c r="D13" i="48"/>
  <c r="C13" i="48"/>
  <c r="F12" i="48"/>
  <c r="E12" i="48"/>
  <c r="D12" i="48"/>
  <c r="C12" i="48"/>
  <c r="F11" i="48"/>
  <c r="E11" i="48"/>
  <c r="D11" i="48"/>
  <c r="C11" i="48"/>
  <c r="F10" i="48"/>
  <c r="E10" i="48"/>
  <c r="D10" i="48"/>
  <c r="C10" i="48"/>
  <c r="F9" i="48"/>
  <c r="E9" i="48"/>
  <c r="D9" i="48"/>
  <c r="C9" i="48"/>
  <c r="F8" i="48"/>
  <c r="E8" i="48"/>
  <c r="D8" i="48"/>
  <c r="C8" i="48"/>
  <c r="F7" i="48"/>
  <c r="E7" i="48"/>
  <c r="D7" i="48"/>
  <c r="C7" i="48"/>
  <c r="B3" i="48"/>
  <c r="B3" i="47"/>
  <c r="B7" i="14" l="1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5" i="15" l="1"/>
  <c r="A25" i="15"/>
  <c r="B24" i="15"/>
  <c r="A24" i="15"/>
  <c r="B23" i="15"/>
  <c r="A23" i="15"/>
  <c r="B22" i="15"/>
  <c r="A22" i="15"/>
  <c r="F25" i="16"/>
  <c r="E25" i="16"/>
  <c r="D25" i="16"/>
  <c r="C25" i="16"/>
  <c r="A25" i="16"/>
  <c r="A25" i="17" l="1"/>
  <c r="A24" i="17"/>
  <c r="A23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C49" i="17"/>
  <c r="B49" i="17"/>
  <c r="B24" i="17" s="1"/>
  <c r="A49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C50" i="17"/>
  <c r="B50" i="17"/>
  <c r="B25" i="17" s="1"/>
  <c r="A50" i="17"/>
  <c r="B50" i="16"/>
  <c r="A50" i="16"/>
  <c r="B49" i="16"/>
  <c r="A49" i="16"/>
  <c r="F25" i="17"/>
  <c r="E25" i="17"/>
  <c r="D25" i="17"/>
  <c r="C25" i="17"/>
  <c r="F24" i="16"/>
  <c r="F24" i="17" s="1"/>
  <c r="E24" i="16"/>
  <c r="E24" i="17" s="1"/>
  <c r="D24" i="16"/>
  <c r="D24" i="17" s="1"/>
  <c r="C24" i="16"/>
  <c r="C24" i="17" s="1"/>
  <c r="F23" i="16"/>
  <c r="F23" i="17" s="1"/>
  <c r="E23" i="16"/>
  <c r="E23" i="17" s="1"/>
  <c r="D23" i="16"/>
  <c r="D23" i="17" s="1"/>
  <c r="C23" i="16"/>
  <c r="C23" i="17" s="1"/>
  <c r="F22" i="16"/>
  <c r="E22" i="16"/>
  <c r="D22" i="16"/>
  <c r="C22" i="16"/>
  <c r="F21" i="16"/>
  <c r="E21" i="16"/>
  <c r="D21" i="16"/>
  <c r="C21" i="16"/>
  <c r="T50" i="15"/>
  <c r="S50" i="15"/>
  <c r="R50" i="15"/>
  <c r="Q50" i="15"/>
  <c r="P50" i="15"/>
  <c r="T49" i="15"/>
  <c r="S49" i="15"/>
  <c r="R49" i="15"/>
  <c r="Q49" i="15"/>
  <c r="P49" i="15"/>
  <c r="J25" i="14"/>
  <c r="J25" i="15" s="1"/>
  <c r="I25" i="14"/>
  <c r="I25" i="15" s="1"/>
  <c r="H25" i="14"/>
  <c r="H25" i="15" s="1"/>
  <c r="G25" i="14"/>
  <c r="G25" i="15" s="1"/>
  <c r="F25" i="14"/>
  <c r="F25" i="15" s="1"/>
  <c r="E25" i="14"/>
  <c r="E25" i="15" s="1"/>
  <c r="D25" i="14"/>
  <c r="D25" i="15" s="1"/>
  <c r="C25" i="14"/>
  <c r="C25" i="15" s="1"/>
  <c r="B25" i="16"/>
  <c r="A25" i="14"/>
  <c r="F20" i="16" l="1"/>
  <c r="E20" i="16"/>
  <c r="D20" i="16"/>
  <c r="C20" i="16"/>
  <c r="F19" i="16"/>
  <c r="E19" i="16"/>
  <c r="D19" i="16"/>
  <c r="C19" i="16"/>
  <c r="F18" i="16"/>
  <c r="E18" i="16"/>
  <c r="D18" i="16"/>
  <c r="C18" i="16"/>
  <c r="F17" i="16"/>
  <c r="E17" i="16"/>
  <c r="D17" i="16"/>
  <c r="C17" i="16"/>
  <c r="F16" i="16"/>
  <c r="E16" i="16"/>
  <c r="D16" i="16"/>
  <c r="C16" i="16"/>
  <c r="F15" i="16"/>
  <c r="E15" i="16"/>
  <c r="D15" i="16"/>
  <c r="C15" i="16"/>
  <c r="F14" i="16"/>
  <c r="E14" i="16"/>
  <c r="D14" i="16"/>
  <c r="C14" i="16"/>
  <c r="F13" i="16"/>
  <c r="E13" i="16"/>
  <c r="D13" i="16"/>
  <c r="C13" i="16"/>
  <c r="F12" i="16"/>
  <c r="E12" i="16"/>
  <c r="D12" i="16"/>
  <c r="C12" i="16"/>
  <c r="F11" i="16"/>
  <c r="E11" i="16"/>
  <c r="D11" i="16"/>
  <c r="C11" i="16"/>
  <c r="F10" i="16"/>
  <c r="E10" i="16"/>
  <c r="D10" i="16"/>
  <c r="C10" i="16"/>
  <c r="F9" i="16"/>
  <c r="E9" i="16"/>
  <c r="D9" i="16"/>
  <c r="C9" i="16"/>
  <c r="F8" i="16"/>
  <c r="E8" i="16"/>
  <c r="D8" i="16"/>
  <c r="C8" i="16"/>
  <c r="A11" i="17" l="1"/>
  <c r="A10" i="17"/>
  <c r="A9" i="17"/>
  <c r="A8" i="17"/>
  <c r="A7" i="17"/>
  <c r="A48" i="17"/>
  <c r="A47" i="17"/>
  <c r="A22" i="17" s="1"/>
  <c r="A46" i="17"/>
  <c r="A21" i="17" s="1"/>
  <c r="A45" i="17"/>
  <c r="A20" i="17" s="1"/>
  <c r="A44" i="17"/>
  <c r="A19" i="17" s="1"/>
  <c r="A43" i="17"/>
  <c r="A18" i="17" s="1"/>
  <c r="A42" i="17"/>
  <c r="A17" i="17" s="1"/>
  <c r="A41" i="17"/>
  <c r="A16" i="17" s="1"/>
  <c r="A40" i="17"/>
  <c r="A15" i="17" s="1"/>
  <c r="A39" i="17"/>
  <c r="A14" i="17" s="1"/>
  <c r="A38" i="17"/>
  <c r="A13" i="17" s="1"/>
  <c r="A37" i="17"/>
  <c r="A12" i="17" s="1"/>
  <c r="A36" i="17"/>
  <c r="A35" i="17"/>
  <c r="A34" i="17"/>
  <c r="A33" i="17"/>
  <c r="A32" i="17"/>
  <c r="A24" i="16"/>
  <c r="B48" i="16"/>
  <c r="A48" i="16"/>
  <c r="A23" i="16" s="1"/>
  <c r="B47" i="16"/>
  <c r="A47" i="16"/>
  <c r="A22" i="16" s="1"/>
  <c r="B46" i="16"/>
  <c r="A46" i="16"/>
  <c r="A21" i="16" s="1"/>
  <c r="B45" i="16"/>
  <c r="A45" i="16"/>
  <c r="A20" i="16" s="1"/>
  <c r="B44" i="16"/>
  <c r="A44" i="16"/>
  <c r="A19" i="16" s="1"/>
  <c r="B43" i="16"/>
  <c r="A43" i="16"/>
  <c r="A18" i="16" s="1"/>
  <c r="B42" i="16"/>
  <c r="A42" i="16"/>
  <c r="A17" i="16" s="1"/>
  <c r="B41" i="16"/>
  <c r="A41" i="16"/>
  <c r="A16" i="16" s="1"/>
  <c r="B40" i="16"/>
  <c r="A40" i="16"/>
  <c r="A15" i="16" s="1"/>
  <c r="B39" i="16"/>
  <c r="A39" i="16"/>
  <c r="B38" i="16"/>
  <c r="A38" i="16"/>
  <c r="B37" i="16"/>
  <c r="A37" i="16"/>
  <c r="B36" i="16"/>
  <c r="A36" i="16"/>
  <c r="A11" i="16" s="1"/>
  <c r="B35" i="16"/>
  <c r="A35" i="16"/>
  <c r="A10" i="16" s="1"/>
  <c r="B34" i="16"/>
  <c r="A34" i="16"/>
  <c r="A9" i="16" s="1"/>
  <c r="B33" i="16"/>
  <c r="A33" i="16"/>
  <c r="A8" i="16" s="1"/>
  <c r="B32" i="16"/>
  <c r="A32" i="16"/>
  <c r="A7" i="16" s="1"/>
  <c r="C21" i="17"/>
  <c r="C22" i="17"/>
  <c r="C19" i="17"/>
  <c r="C18" i="17"/>
  <c r="C17" i="17"/>
  <c r="C16" i="17"/>
  <c r="C15" i="17"/>
  <c r="A14" i="16"/>
  <c r="C13" i="17"/>
  <c r="A13" i="16"/>
  <c r="C12" i="17"/>
  <c r="A12" i="16"/>
  <c r="C9" i="17"/>
  <c r="C8" i="17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J24" i="14"/>
  <c r="J24" i="15" s="1"/>
  <c r="I24" i="14"/>
  <c r="I24" i="15" s="1"/>
  <c r="H24" i="14"/>
  <c r="H24" i="15" s="1"/>
  <c r="G24" i="14"/>
  <c r="G24" i="15" s="1"/>
  <c r="F24" i="14"/>
  <c r="F24" i="15" s="1"/>
  <c r="E24" i="14"/>
  <c r="E24" i="15" s="1"/>
  <c r="D24" i="14"/>
  <c r="D24" i="15" s="1"/>
  <c r="J23" i="14"/>
  <c r="J23" i="15" s="1"/>
  <c r="I23" i="14"/>
  <c r="I23" i="15" s="1"/>
  <c r="H23" i="14"/>
  <c r="H23" i="15" s="1"/>
  <c r="G23" i="14"/>
  <c r="G23" i="15" s="1"/>
  <c r="F23" i="14"/>
  <c r="F23" i="15" s="1"/>
  <c r="E23" i="14"/>
  <c r="E23" i="15" s="1"/>
  <c r="D23" i="14"/>
  <c r="D23" i="15" s="1"/>
  <c r="J22" i="14"/>
  <c r="J22" i="15" s="1"/>
  <c r="I22" i="14"/>
  <c r="I22" i="15" s="1"/>
  <c r="H22" i="14"/>
  <c r="H22" i="15" s="1"/>
  <c r="G22" i="14"/>
  <c r="G22" i="15" s="1"/>
  <c r="F22" i="14"/>
  <c r="F22" i="15" s="1"/>
  <c r="E22" i="14"/>
  <c r="E22" i="15" s="1"/>
  <c r="D22" i="14"/>
  <c r="D22" i="15" s="1"/>
  <c r="J21" i="14"/>
  <c r="J21" i="15" s="1"/>
  <c r="I21" i="14"/>
  <c r="I21" i="15" s="1"/>
  <c r="H21" i="14"/>
  <c r="H21" i="15" s="1"/>
  <c r="G21" i="14"/>
  <c r="G21" i="15" s="1"/>
  <c r="F21" i="14"/>
  <c r="F21" i="15" s="1"/>
  <c r="E21" i="14"/>
  <c r="E21" i="15" s="1"/>
  <c r="D21" i="14"/>
  <c r="D21" i="15" s="1"/>
  <c r="J20" i="14"/>
  <c r="J20" i="15" s="1"/>
  <c r="I20" i="14"/>
  <c r="I20" i="15" s="1"/>
  <c r="H20" i="14"/>
  <c r="H20" i="15" s="1"/>
  <c r="G20" i="14"/>
  <c r="G20" i="15" s="1"/>
  <c r="F20" i="14"/>
  <c r="F20" i="15" s="1"/>
  <c r="E20" i="14"/>
  <c r="E20" i="15" s="1"/>
  <c r="D20" i="14"/>
  <c r="D20" i="15" s="1"/>
  <c r="J19" i="14"/>
  <c r="J19" i="15" s="1"/>
  <c r="I19" i="14"/>
  <c r="I19" i="15" s="1"/>
  <c r="H19" i="14"/>
  <c r="H19" i="15" s="1"/>
  <c r="G19" i="14"/>
  <c r="G19" i="15" s="1"/>
  <c r="F19" i="14"/>
  <c r="F19" i="15" s="1"/>
  <c r="E19" i="14"/>
  <c r="E19" i="15" s="1"/>
  <c r="D19" i="14"/>
  <c r="D19" i="15" s="1"/>
  <c r="J18" i="14"/>
  <c r="J18" i="15" s="1"/>
  <c r="I18" i="14"/>
  <c r="I18" i="15" s="1"/>
  <c r="H18" i="14"/>
  <c r="H18" i="15" s="1"/>
  <c r="G18" i="14"/>
  <c r="G18" i="15" s="1"/>
  <c r="F18" i="14"/>
  <c r="F18" i="15" s="1"/>
  <c r="E18" i="14"/>
  <c r="E18" i="15" s="1"/>
  <c r="D18" i="14"/>
  <c r="D18" i="15" s="1"/>
  <c r="J17" i="14"/>
  <c r="J17" i="15" s="1"/>
  <c r="I17" i="14"/>
  <c r="I17" i="15" s="1"/>
  <c r="H17" i="14"/>
  <c r="H17" i="15" s="1"/>
  <c r="G17" i="14"/>
  <c r="G17" i="15" s="1"/>
  <c r="F17" i="14"/>
  <c r="F17" i="15" s="1"/>
  <c r="E17" i="14"/>
  <c r="E17" i="15" s="1"/>
  <c r="D17" i="14"/>
  <c r="D17" i="15" s="1"/>
  <c r="J16" i="14"/>
  <c r="J16" i="15" s="1"/>
  <c r="I16" i="14"/>
  <c r="I16" i="15" s="1"/>
  <c r="H16" i="14"/>
  <c r="H16" i="15" s="1"/>
  <c r="G16" i="14"/>
  <c r="G16" i="15" s="1"/>
  <c r="F16" i="14"/>
  <c r="F16" i="15" s="1"/>
  <c r="E16" i="14"/>
  <c r="E16" i="15" s="1"/>
  <c r="D16" i="14"/>
  <c r="D16" i="15" s="1"/>
  <c r="J15" i="14"/>
  <c r="J15" i="15" s="1"/>
  <c r="I15" i="14"/>
  <c r="I15" i="15" s="1"/>
  <c r="H15" i="14"/>
  <c r="H15" i="15" s="1"/>
  <c r="G15" i="14"/>
  <c r="G15" i="15" s="1"/>
  <c r="F15" i="14"/>
  <c r="F15" i="15" s="1"/>
  <c r="E15" i="14"/>
  <c r="E15" i="15" s="1"/>
  <c r="D15" i="14"/>
  <c r="D15" i="15" s="1"/>
  <c r="J14" i="14"/>
  <c r="J14" i="15" s="1"/>
  <c r="I14" i="14"/>
  <c r="I14" i="15" s="1"/>
  <c r="H14" i="14"/>
  <c r="H14" i="15" s="1"/>
  <c r="G14" i="14"/>
  <c r="G14" i="15" s="1"/>
  <c r="F14" i="14"/>
  <c r="F14" i="15" s="1"/>
  <c r="E14" i="14"/>
  <c r="E14" i="15" s="1"/>
  <c r="D14" i="14"/>
  <c r="D14" i="15" s="1"/>
  <c r="J13" i="14"/>
  <c r="J13" i="15" s="1"/>
  <c r="I13" i="14"/>
  <c r="I13" i="15" s="1"/>
  <c r="H13" i="14"/>
  <c r="H13" i="15" s="1"/>
  <c r="G13" i="14"/>
  <c r="G13" i="15" s="1"/>
  <c r="F13" i="14"/>
  <c r="F13" i="15" s="1"/>
  <c r="E13" i="14"/>
  <c r="E13" i="15" s="1"/>
  <c r="D13" i="14"/>
  <c r="D13" i="15" s="1"/>
  <c r="J12" i="14"/>
  <c r="J12" i="15" s="1"/>
  <c r="I12" i="14"/>
  <c r="I12" i="15" s="1"/>
  <c r="H12" i="14"/>
  <c r="H12" i="15" s="1"/>
  <c r="G12" i="14"/>
  <c r="G12" i="15" s="1"/>
  <c r="F12" i="14"/>
  <c r="F12" i="15" s="1"/>
  <c r="E12" i="14"/>
  <c r="E12" i="15" s="1"/>
  <c r="D12" i="14"/>
  <c r="D12" i="15" s="1"/>
  <c r="J11" i="14"/>
  <c r="J11" i="15" s="1"/>
  <c r="I11" i="14"/>
  <c r="I11" i="15" s="1"/>
  <c r="H11" i="14"/>
  <c r="H11" i="15" s="1"/>
  <c r="G11" i="14"/>
  <c r="G11" i="15" s="1"/>
  <c r="F11" i="14"/>
  <c r="F11" i="15" s="1"/>
  <c r="E11" i="14"/>
  <c r="E11" i="15" s="1"/>
  <c r="D11" i="14"/>
  <c r="D11" i="15" s="1"/>
  <c r="J10" i="14"/>
  <c r="J10" i="15" s="1"/>
  <c r="I10" i="14"/>
  <c r="I10" i="15" s="1"/>
  <c r="H10" i="14"/>
  <c r="H10" i="15" s="1"/>
  <c r="G10" i="14"/>
  <c r="G10" i="15" s="1"/>
  <c r="F10" i="14"/>
  <c r="F10" i="15" s="1"/>
  <c r="E10" i="14"/>
  <c r="E10" i="15" s="1"/>
  <c r="D10" i="14"/>
  <c r="D10" i="15" s="1"/>
  <c r="J9" i="14"/>
  <c r="J9" i="15" s="1"/>
  <c r="I9" i="14"/>
  <c r="I9" i="15" s="1"/>
  <c r="H9" i="14"/>
  <c r="H9" i="15" s="1"/>
  <c r="G9" i="14"/>
  <c r="G9" i="15" s="1"/>
  <c r="F9" i="14"/>
  <c r="F9" i="15" s="1"/>
  <c r="E9" i="14"/>
  <c r="E9" i="15" s="1"/>
  <c r="D9" i="14"/>
  <c r="D9" i="15" s="1"/>
  <c r="J8" i="14"/>
  <c r="I8" i="14"/>
  <c r="H8" i="14"/>
  <c r="G8" i="14"/>
  <c r="F8" i="14"/>
  <c r="E8" i="14"/>
  <c r="D8" i="14"/>
  <c r="C24" i="14"/>
  <c r="C24" i="15" s="1"/>
  <c r="C23" i="14"/>
  <c r="C23" i="15" s="1"/>
  <c r="C22" i="14"/>
  <c r="C22" i="15" s="1"/>
  <c r="C21" i="14"/>
  <c r="C21" i="15" s="1"/>
  <c r="C20" i="14"/>
  <c r="C20" i="15" s="1"/>
  <c r="C19" i="14"/>
  <c r="C19" i="15" s="1"/>
  <c r="C18" i="14"/>
  <c r="C18" i="15" s="1"/>
  <c r="C17" i="14"/>
  <c r="C17" i="15" s="1"/>
  <c r="C16" i="14"/>
  <c r="C16" i="15" s="1"/>
  <c r="C15" i="14"/>
  <c r="C15" i="15" s="1"/>
  <c r="C14" i="14"/>
  <c r="C14" i="15" s="1"/>
  <c r="C13" i="14"/>
  <c r="C13" i="15" s="1"/>
  <c r="C12" i="14"/>
  <c r="C12" i="15" s="1"/>
  <c r="C11" i="14"/>
  <c r="C11" i="15" s="1"/>
  <c r="C10" i="14"/>
  <c r="C10" i="15" s="1"/>
  <c r="C9" i="14"/>
  <c r="C9" i="15" s="1"/>
  <c r="C8" i="14"/>
  <c r="C8" i="15" s="1"/>
  <c r="B24" i="16"/>
  <c r="A24" i="14"/>
  <c r="E8" i="15" l="1"/>
  <c r="F8" i="15"/>
  <c r="G8" i="15"/>
  <c r="H8" i="15"/>
  <c r="J8" i="15"/>
  <c r="I8" i="15"/>
  <c r="D8" i="15"/>
  <c r="C10" i="17"/>
  <c r="C20" i="17"/>
  <c r="C14" i="17"/>
  <c r="C11" i="17"/>
  <c r="E9" i="17" l="1"/>
  <c r="E12" i="17"/>
  <c r="E18" i="17"/>
  <c r="E21" i="17"/>
  <c r="E17" i="17"/>
  <c r="E10" i="17"/>
  <c r="E20" i="17"/>
  <c r="E8" i="17"/>
  <c r="E22" i="17"/>
  <c r="E14" i="17"/>
  <c r="E13" i="17"/>
  <c r="E11" i="17"/>
  <c r="E16" i="17"/>
  <c r="E19" i="17"/>
  <c r="E15" i="17"/>
  <c r="D21" i="17"/>
  <c r="D14" i="17"/>
  <c r="D9" i="17"/>
  <c r="D12" i="17"/>
  <c r="D11" i="17"/>
  <c r="D20" i="17"/>
  <c r="D16" i="17"/>
  <c r="D8" i="17"/>
  <c r="D15" i="17"/>
  <c r="D18" i="17"/>
  <c r="D17" i="17"/>
  <c r="D10" i="17"/>
  <c r="D19" i="17"/>
  <c r="D22" i="17"/>
  <c r="D13" i="17"/>
  <c r="F17" i="17"/>
  <c r="F10" i="17"/>
  <c r="F16" i="17"/>
  <c r="F19" i="17"/>
  <c r="F8" i="17"/>
  <c r="F22" i="17"/>
  <c r="F11" i="17"/>
  <c r="F14" i="17"/>
  <c r="F9" i="17"/>
  <c r="F15" i="17"/>
  <c r="F21" i="17"/>
  <c r="F20" i="17"/>
  <c r="F13" i="17"/>
  <c r="F12" i="17"/>
  <c r="F18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B8" i="16" l="1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6" i="14"/>
  <c r="C7" i="14"/>
  <c r="C26" i="14" s="1"/>
  <c r="B7" i="15" l="1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O48" i="17" l="1"/>
  <c r="N48" i="17"/>
  <c r="K48" i="17"/>
  <c r="J48" i="17"/>
  <c r="I48" i="17"/>
  <c r="H48" i="17"/>
  <c r="G48" i="17"/>
  <c r="F48" i="17"/>
  <c r="E48" i="17"/>
  <c r="D48" i="17"/>
  <c r="C48" i="17"/>
  <c r="B48" i="17"/>
  <c r="B23" i="17" s="1"/>
  <c r="T48" i="15"/>
  <c r="S48" i="15"/>
  <c r="R48" i="15"/>
  <c r="Q48" i="15"/>
  <c r="P48" i="15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O47" i="17" l="1"/>
  <c r="N47" i="17"/>
  <c r="K47" i="17"/>
  <c r="J47" i="17"/>
  <c r="I47" i="17"/>
  <c r="H47" i="17"/>
  <c r="G47" i="17"/>
  <c r="F47" i="17"/>
  <c r="E47" i="17"/>
  <c r="D47" i="17"/>
  <c r="C47" i="17"/>
  <c r="B47" i="17"/>
  <c r="B22" i="17" s="1"/>
  <c r="T47" i="15"/>
  <c r="S47" i="15"/>
  <c r="R47" i="15"/>
  <c r="Q47" i="15"/>
  <c r="P47" i="15"/>
  <c r="AB7" i="44" l="1"/>
  <c r="AA7" i="44"/>
  <c r="Z7" i="44"/>
  <c r="Y7" i="44"/>
  <c r="X7" i="44"/>
  <c r="W7" i="44"/>
  <c r="V7" i="44"/>
  <c r="U7" i="44"/>
  <c r="T7" i="44"/>
  <c r="S7" i="44"/>
  <c r="R7" i="44"/>
  <c r="Q7" i="44"/>
  <c r="P7" i="44"/>
  <c r="O7" i="44"/>
  <c r="N7" i="44"/>
  <c r="M7" i="44"/>
  <c r="L7" i="44"/>
  <c r="K7" i="44"/>
  <c r="J7" i="44"/>
  <c r="I7" i="44"/>
  <c r="H7" i="44"/>
  <c r="G7" i="44"/>
  <c r="F7" i="44"/>
  <c r="E7" i="44"/>
  <c r="D7" i="44"/>
  <c r="C7" i="44"/>
  <c r="B7" i="44"/>
  <c r="P31" i="15" l="1"/>
  <c r="Q31" i="15"/>
  <c r="R31" i="15"/>
  <c r="S31" i="15"/>
  <c r="T31" i="15"/>
  <c r="P32" i="15"/>
  <c r="Q32" i="15"/>
  <c r="R32" i="15"/>
  <c r="S32" i="15"/>
  <c r="T32" i="15"/>
  <c r="P33" i="15"/>
  <c r="Q33" i="15"/>
  <c r="R33" i="15"/>
  <c r="S33" i="15"/>
  <c r="T33" i="15"/>
  <c r="P34" i="15"/>
  <c r="Q34" i="15"/>
  <c r="R34" i="15"/>
  <c r="S34" i="15"/>
  <c r="T34" i="15"/>
  <c r="P35" i="15"/>
  <c r="Q35" i="15"/>
  <c r="R35" i="15"/>
  <c r="S35" i="15"/>
  <c r="T35" i="15"/>
  <c r="P36" i="15"/>
  <c r="Q36" i="15"/>
  <c r="R36" i="15"/>
  <c r="S36" i="15"/>
  <c r="T36" i="15"/>
  <c r="P37" i="15"/>
  <c r="Q37" i="15"/>
  <c r="R37" i="15"/>
  <c r="S37" i="15"/>
  <c r="T37" i="15"/>
  <c r="P38" i="15"/>
  <c r="Q38" i="15"/>
  <c r="R38" i="15"/>
  <c r="S38" i="15"/>
  <c r="T38" i="15"/>
  <c r="P39" i="15"/>
  <c r="Q39" i="15"/>
  <c r="R39" i="15"/>
  <c r="S39" i="15"/>
  <c r="T39" i="15"/>
  <c r="P40" i="15"/>
  <c r="Q40" i="15"/>
  <c r="R40" i="15"/>
  <c r="S40" i="15"/>
  <c r="T40" i="15"/>
  <c r="P41" i="15"/>
  <c r="Q41" i="15"/>
  <c r="R41" i="15"/>
  <c r="S41" i="15"/>
  <c r="T41" i="15"/>
  <c r="P42" i="15"/>
  <c r="Q42" i="15"/>
  <c r="R42" i="15"/>
  <c r="S42" i="15"/>
  <c r="T42" i="15"/>
  <c r="P43" i="15"/>
  <c r="Q43" i="15"/>
  <c r="R43" i="15"/>
  <c r="S43" i="15"/>
  <c r="T43" i="15"/>
  <c r="P44" i="15"/>
  <c r="Q44" i="15"/>
  <c r="R44" i="15"/>
  <c r="S44" i="15"/>
  <c r="T44" i="15"/>
  <c r="P45" i="15"/>
  <c r="Q45" i="15"/>
  <c r="R45" i="15"/>
  <c r="S45" i="15"/>
  <c r="T45" i="15"/>
  <c r="P46" i="15"/>
  <c r="Q46" i="15"/>
  <c r="R46" i="15"/>
  <c r="S46" i="15"/>
  <c r="T46" i="15"/>
  <c r="A3" i="44" l="1"/>
  <c r="AB51" i="44"/>
  <c r="AA51" i="44"/>
  <c r="Z51" i="44"/>
  <c r="Y51" i="44"/>
  <c r="X51" i="44"/>
  <c r="W51" i="44"/>
  <c r="V51" i="44"/>
  <c r="U51" i="44"/>
  <c r="T51" i="44"/>
  <c r="S51" i="44"/>
  <c r="R51" i="44"/>
  <c r="Q51" i="44"/>
  <c r="P51" i="44"/>
  <c r="O51" i="44"/>
  <c r="N51" i="44"/>
  <c r="M51" i="44"/>
  <c r="L51" i="44"/>
  <c r="K51" i="44"/>
  <c r="J51" i="44"/>
  <c r="I51" i="44"/>
  <c r="H51" i="44"/>
  <c r="G51" i="44"/>
  <c r="F51" i="44"/>
  <c r="E51" i="44"/>
  <c r="D51" i="44"/>
  <c r="C51" i="44"/>
  <c r="B51" i="44"/>
  <c r="AB50" i="44"/>
  <c r="AA50" i="44"/>
  <c r="Z50" i="44"/>
  <c r="Y50" i="44"/>
  <c r="X50" i="44"/>
  <c r="W50" i="44"/>
  <c r="V50" i="44"/>
  <c r="U50" i="44"/>
  <c r="T50" i="44"/>
  <c r="S50" i="44"/>
  <c r="R50" i="44"/>
  <c r="Q50" i="44"/>
  <c r="P50" i="44"/>
  <c r="O50" i="44"/>
  <c r="N50" i="44"/>
  <c r="M50" i="44"/>
  <c r="L50" i="44"/>
  <c r="K50" i="44"/>
  <c r="J50" i="44"/>
  <c r="I50" i="44"/>
  <c r="H50" i="44"/>
  <c r="G50" i="44"/>
  <c r="F50" i="44"/>
  <c r="E50" i="44"/>
  <c r="D50" i="44"/>
  <c r="C50" i="44"/>
  <c r="B50" i="44"/>
  <c r="AB49" i="44"/>
  <c r="AA49" i="44"/>
  <c r="Z49" i="44"/>
  <c r="Y49" i="44"/>
  <c r="X49" i="44"/>
  <c r="W49" i="44"/>
  <c r="V49" i="44"/>
  <c r="U49" i="44"/>
  <c r="T49" i="44"/>
  <c r="S49" i="44"/>
  <c r="R49" i="44"/>
  <c r="Q49" i="44"/>
  <c r="P49" i="44"/>
  <c r="O49" i="44"/>
  <c r="N49" i="44"/>
  <c r="M49" i="44"/>
  <c r="L49" i="44"/>
  <c r="K49" i="44"/>
  <c r="J49" i="44"/>
  <c r="I49" i="44"/>
  <c r="H49" i="44"/>
  <c r="G49" i="44"/>
  <c r="F49" i="44"/>
  <c r="E49" i="44"/>
  <c r="D49" i="44"/>
  <c r="C49" i="44"/>
  <c r="B49" i="44"/>
  <c r="AB48" i="44"/>
  <c r="AA48" i="44"/>
  <c r="Z48" i="44"/>
  <c r="Y48" i="44"/>
  <c r="X48" i="44"/>
  <c r="W48" i="44"/>
  <c r="V48" i="44"/>
  <c r="U48" i="44"/>
  <c r="T48" i="44"/>
  <c r="S48" i="44"/>
  <c r="R48" i="44"/>
  <c r="Q48" i="44"/>
  <c r="P48" i="44"/>
  <c r="O48" i="44"/>
  <c r="N48" i="44"/>
  <c r="M48" i="44"/>
  <c r="L48" i="44"/>
  <c r="K48" i="44"/>
  <c r="J48" i="44"/>
  <c r="I48" i="44"/>
  <c r="H48" i="44"/>
  <c r="G48" i="44"/>
  <c r="F48" i="44"/>
  <c r="E48" i="44"/>
  <c r="D48" i="44"/>
  <c r="C48" i="44"/>
  <c r="B48" i="44"/>
  <c r="AB47" i="44"/>
  <c r="AA47" i="44"/>
  <c r="Z47" i="44"/>
  <c r="Y47" i="44"/>
  <c r="X47" i="44"/>
  <c r="W47" i="44"/>
  <c r="V47" i="44"/>
  <c r="U47" i="44"/>
  <c r="T47" i="44"/>
  <c r="S47" i="44"/>
  <c r="R47" i="44"/>
  <c r="Q47" i="44"/>
  <c r="P47" i="44"/>
  <c r="O47" i="44"/>
  <c r="N47" i="44"/>
  <c r="M47" i="44"/>
  <c r="L47" i="44"/>
  <c r="K47" i="44"/>
  <c r="J47" i="44"/>
  <c r="I47" i="44"/>
  <c r="H47" i="44"/>
  <c r="G47" i="44"/>
  <c r="F47" i="44"/>
  <c r="E47" i="44"/>
  <c r="D47" i="44"/>
  <c r="C47" i="44"/>
  <c r="B47" i="44"/>
  <c r="AB46" i="44"/>
  <c r="AA46" i="44"/>
  <c r="Z46" i="44"/>
  <c r="Y46" i="44"/>
  <c r="X46" i="44"/>
  <c r="W46" i="44"/>
  <c r="V46" i="44"/>
  <c r="U46" i="44"/>
  <c r="T46" i="44"/>
  <c r="S46" i="44"/>
  <c r="R46" i="44"/>
  <c r="Q46" i="44"/>
  <c r="P46" i="44"/>
  <c r="O46" i="44"/>
  <c r="N46" i="44"/>
  <c r="M46" i="44"/>
  <c r="L46" i="44"/>
  <c r="K46" i="44"/>
  <c r="J46" i="44"/>
  <c r="I46" i="44"/>
  <c r="H46" i="44"/>
  <c r="G46" i="44"/>
  <c r="F46" i="44"/>
  <c r="E46" i="44"/>
  <c r="D46" i="44"/>
  <c r="C46" i="44"/>
  <c r="B46" i="44"/>
  <c r="AB45" i="44"/>
  <c r="AA45" i="44"/>
  <c r="Z45" i="44"/>
  <c r="Y45" i="44"/>
  <c r="X45" i="44"/>
  <c r="W45" i="44"/>
  <c r="V45" i="44"/>
  <c r="U45" i="44"/>
  <c r="T45" i="44"/>
  <c r="S45" i="44"/>
  <c r="R45" i="44"/>
  <c r="Q45" i="44"/>
  <c r="P45" i="44"/>
  <c r="O45" i="44"/>
  <c r="N45" i="44"/>
  <c r="M45" i="44"/>
  <c r="L45" i="44"/>
  <c r="K45" i="44"/>
  <c r="J45" i="44"/>
  <c r="I45" i="44"/>
  <c r="H45" i="44"/>
  <c r="G45" i="44"/>
  <c r="F45" i="44"/>
  <c r="E45" i="44"/>
  <c r="D45" i="44"/>
  <c r="C45" i="44"/>
  <c r="B45" i="44"/>
  <c r="AB44" i="44"/>
  <c r="AA44" i="44"/>
  <c r="Z44" i="44"/>
  <c r="Y44" i="44"/>
  <c r="X44" i="44"/>
  <c r="W44" i="44"/>
  <c r="V44" i="44"/>
  <c r="U44" i="44"/>
  <c r="T44" i="44"/>
  <c r="S44" i="44"/>
  <c r="R44" i="44"/>
  <c r="Q44" i="44"/>
  <c r="P44" i="44"/>
  <c r="O44" i="44"/>
  <c r="N44" i="44"/>
  <c r="M44" i="44"/>
  <c r="L44" i="44"/>
  <c r="K44" i="44"/>
  <c r="J44" i="44"/>
  <c r="I44" i="44"/>
  <c r="H44" i="44"/>
  <c r="G44" i="44"/>
  <c r="F44" i="44"/>
  <c r="E44" i="44"/>
  <c r="D44" i="44"/>
  <c r="C44" i="44"/>
  <c r="B44" i="44"/>
  <c r="AB43" i="44"/>
  <c r="AA43" i="44"/>
  <c r="Z43" i="44"/>
  <c r="Y43" i="44"/>
  <c r="X43" i="44"/>
  <c r="W43" i="44"/>
  <c r="V43" i="44"/>
  <c r="U43" i="44"/>
  <c r="T43" i="44"/>
  <c r="S43" i="44"/>
  <c r="R43" i="44"/>
  <c r="Q43" i="44"/>
  <c r="P43" i="44"/>
  <c r="O43" i="44"/>
  <c r="N43" i="44"/>
  <c r="M43" i="44"/>
  <c r="L43" i="44"/>
  <c r="K43" i="44"/>
  <c r="J43" i="44"/>
  <c r="I43" i="44"/>
  <c r="H43" i="44"/>
  <c r="G43" i="44"/>
  <c r="F43" i="44"/>
  <c r="E43" i="44"/>
  <c r="D43" i="44"/>
  <c r="C43" i="44"/>
  <c r="B43" i="44"/>
  <c r="AB42" i="44"/>
  <c r="AA42" i="44"/>
  <c r="Z42" i="44"/>
  <c r="Y42" i="44"/>
  <c r="X42" i="44"/>
  <c r="W42" i="44"/>
  <c r="V42" i="44"/>
  <c r="U42" i="44"/>
  <c r="T42" i="44"/>
  <c r="S42" i="44"/>
  <c r="R42" i="44"/>
  <c r="Q42" i="44"/>
  <c r="P42" i="44"/>
  <c r="O42" i="44"/>
  <c r="N42" i="44"/>
  <c r="M42" i="44"/>
  <c r="L42" i="44"/>
  <c r="K42" i="44"/>
  <c r="J42" i="44"/>
  <c r="I42" i="44"/>
  <c r="H42" i="44"/>
  <c r="G42" i="44"/>
  <c r="F42" i="44"/>
  <c r="E42" i="44"/>
  <c r="D42" i="44"/>
  <c r="C42" i="44"/>
  <c r="B42" i="44"/>
  <c r="AB41" i="44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M41" i="44"/>
  <c r="L41" i="44"/>
  <c r="K41" i="44"/>
  <c r="J41" i="44"/>
  <c r="I41" i="44"/>
  <c r="H41" i="44"/>
  <c r="G41" i="44"/>
  <c r="F41" i="44"/>
  <c r="E41" i="44"/>
  <c r="D41" i="44"/>
  <c r="C41" i="44"/>
  <c r="B41" i="44"/>
  <c r="AB40" i="44"/>
  <c r="AA40" i="44"/>
  <c r="Z40" i="44"/>
  <c r="Y40" i="44"/>
  <c r="X40" i="44"/>
  <c r="W40" i="44"/>
  <c r="V40" i="44"/>
  <c r="U40" i="44"/>
  <c r="T40" i="44"/>
  <c r="S40" i="44"/>
  <c r="R40" i="44"/>
  <c r="Q40" i="44"/>
  <c r="P40" i="44"/>
  <c r="O40" i="44"/>
  <c r="N40" i="44"/>
  <c r="M40" i="44"/>
  <c r="L40" i="44"/>
  <c r="K40" i="44"/>
  <c r="J40" i="44"/>
  <c r="I40" i="44"/>
  <c r="H40" i="44"/>
  <c r="G40" i="44"/>
  <c r="F40" i="44"/>
  <c r="E40" i="44"/>
  <c r="D40" i="44"/>
  <c r="C40" i="44"/>
  <c r="B40" i="44"/>
  <c r="AB39" i="44"/>
  <c r="AA39" i="44"/>
  <c r="Z39" i="44"/>
  <c r="Y39" i="44"/>
  <c r="X39" i="44"/>
  <c r="W39" i="44"/>
  <c r="V39" i="44"/>
  <c r="U39" i="44"/>
  <c r="T39" i="44"/>
  <c r="S39" i="44"/>
  <c r="R39" i="44"/>
  <c r="Q39" i="44"/>
  <c r="P39" i="44"/>
  <c r="O39" i="44"/>
  <c r="N39" i="44"/>
  <c r="M39" i="44"/>
  <c r="L39" i="44"/>
  <c r="K39" i="44"/>
  <c r="J39" i="44"/>
  <c r="I39" i="44"/>
  <c r="H39" i="44"/>
  <c r="G39" i="44"/>
  <c r="F39" i="44"/>
  <c r="E39" i="44"/>
  <c r="D39" i="44"/>
  <c r="C39" i="44"/>
  <c r="B39" i="44"/>
  <c r="AB38" i="44"/>
  <c r="AA38" i="44"/>
  <c r="Z38" i="44"/>
  <c r="Y38" i="44"/>
  <c r="X38" i="44"/>
  <c r="W38" i="44"/>
  <c r="V38" i="44"/>
  <c r="U38" i="44"/>
  <c r="T38" i="44"/>
  <c r="S38" i="44"/>
  <c r="R38" i="44"/>
  <c r="Q38" i="44"/>
  <c r="P38" i="44"/>
  <c r="O38" i="44"/>
  <c r="N38" i="44"/>
  <c r="M38" i="44"/>
  <c r="L38" i="44"/>
  <c r="K38" i="44"/>
  <c r="J38" i="44"/>
  <c r="I38" i="44"/>
  <c r="H38" i="44"/>
  <c r="G38" i="44"/>
  <c r="F38" i="44"/>
  <c r="E38" i="44"/>
  <c r="D38" i="44"/>
  <c r="C38" i="44"/>
  <c r="B38" i="44"/>
  <c r="AB37" i="44"/>
  <c r="AA37" i="44"/>
  <c r="Z37" i="44"/>
  <c r="Y37" i="44"/>
  <c r="X37" i="44"/>
  <c r="W37" i="44"/>
  <c r="V37" i="44"/>
  <c r="U37" i="44"/>
  <c r="T37" i="44"/>
  <c r="S37" i="44"/>
  <c r="R37" i="44"/>
  <c r="Q37" i="44"/>
  <c r="P37" i="44"/>
  <c r="O37" i="44"/>
  <c r="N37" i="44"/>
  <c r="M37" i="44"/>
  <c r="L37" i="44"/>
  <c r="K37" i="44"/>
  <c r="J37" i="44"/>
  <c r="I37" i="44"/>
  <c r="H37" i="44"/>
  <c r="G37" i="44"/>
  <c r="F37" i="44"/>
  <c r="E37" i="44"/>
  <c r="D37" i="44"/>
  <c r="C37" i="44"/>
  <c r="B37" i="44"/>
  <c r="AB36" i="44"/>
  <c r="AA36" i="44"/>
  <c r="Z36" i="44"/>
  <c r="Y36" i="44"/>
  <c r="X36" i="44"/>
  <c r="W36" i="44"/>
  <c r="V36" i="44"/>
  <c r="U36" i="44"/>
  <c r="T36" i="44"/>
  <c r="S36" i="44"/>
  <c r="R36" i="44"/>
  <c r="Q36" i="44"/>
  <c r="P36" i="44"/>
  <c r="O36" i="44"/>
  <c r="N36" i="44"/>
  <c r="M36" i="44"/>
  <c r="L36" i="44"/>
  <c r="K36" i="44"/>
  <c r="J36" i="44"/>
  <c r="I36" i="44"/>
  <c r="H36" i="44"/>
  <c r="G36" i="44"/>
  <c r="F36" i="44"/>
  <c r="E36" i="44"/>
  <c r="D36" i="44"/>
  <c r="C36" i="44"/>
  <c r="B36" i="44"/>
  <c r="AB35" i="44"/>
  <c r="AA35" i="44"/>
  <c r="Z35" i="44"/>
  <c r="Y35" i="44"/>
  <c r="X35" i="44"/>
  <c r="W35" i="44"/>
  <c r="V35" i="44"/>
  <c r="U35" i="44"/>
  <c r="T35" i="44"/>
  <c r="S35" i="44"/>
  <c r="R35" i="44"/>
  <c r="Q35" i="44"/>
  <c r="P35" i="44"/>
  <c r="O35" i="44"/>
  <c r="N35" i="44"/>
  <c r="M35" i="44"/>
  <c r="L35" i="44"/>
  <c r="K35" i="44"/>
  <c r="J35" i="44"/>
  <c r="I35" i="44"/>
  <c r="H35" i="44"/>
  <c r="G35" i="44"/>
  <c r="F35" i="44"/>
  <c r="E35" i="44"/>
  <c r="D35" i="44"/>
  <c r="C35" i="44"/>
  <c r="B35" i="44"/>
  <c r="AB34" i="44"/>
  <c r="AA34" i="44"/>
  <c r="Z34" i="44"/>
  <c r="Y34" i="44"/>
  <c r="X34" i="44"/>
  <c r="W34" i="44"/>
  <c r="V34" i="44"/>
  <c r="U34" i="44"/>
  <c r="T34" i="44"/>
  <c r="S34" i="44"/>
  <c r="R34" i="44"/>
  <c r="Q34" i="44"/>
  <c r="P34" i="44"/>
  <c r="O34" i="44"/>
  <c r="N34" i="44"/>
  <c r="M34" i="44"/>
  <c r="L34" i="44"/>
  <c r="K34" i="44"/>
  <c r="J34" i="44"/>
  <c r="I34" i="44"/>
  <c r="H34" i="44"/>
  <c r="G34" i="44"/>
  <c r="F34" i="44"/>
  <c r="E34" i="44"/>
  <c r="D34" i="44"/>
  <c r="C34" i="44"/>
  <c r="B34" i="44"/>
  <c r="AB33" i="44"/>
  <c r="AA33" i="44"/>
  <c r="Z33" i="44"/>
  <c r="Y33" i="44"/>
  <c r="X33" i="44"/>
  <c r="W33" i="44"/>
  <c r="V33" i="44"/>
  <c r="U33" i="44"/>
  <c r="T33" i="44"/>
  <c r="S33" i="44"/>
  <c r="R33" i="44"/>
  <c r="Q33" i="44"/>
  <c r="P33" i="44"/>
  <c r="O33" i="44"/>
  <c r="N33" i="44"/>
  <c r="M33" i="44"/>
  <c r="L33" i="44"/>
  <c r="K33" i="44"/>
  <c r="J33" i="44"/>
  <c r="I33" i="44"/>
  <c r="H33" i="44"/>
  <c r="G33" i="44"/>
  <c r="F33" i="44"/>
  <c r="E33" i="44"/>
  <c r="D33" i="44"/>
  <c r="C33" i="44"/>
  <c r="B33" i="44"/>
  <c r="AB32" i="44"/>
  <c r="AA32" i="44"/>
  <c r="Z32" i="44"/>
  <c r="Y32" i="44"/>
  <c r="X32" i="44"/>
  <c r="W32" i="44"/>
  <c r="V32" i="44"/>
  <c r="U32" i="44"/>
  <c r="T32" i="44"/>
  <c r="S32" i="44"/>
  <c r="R32" i="44"/>
  <c r="Q32" i="44"/>
  <c r="P32" i="44"/>
  <c r="O32" i="44"/>
  <c r="N32" i="44"/>
  <c r="M32" i="44"/>
  <c r="L32" i="44"/>
  <c r="K32" i="44"/>
  <c r="J32" i="44"/>
  <c r="I32" i="44"/>
  <c r="H32" i="44"/>
  <c r="G32" i="44"/>
  <c r="F32" i="44"/>
  <c r="E32" i="44"/>
  <c r="D32" i="44"/>
  <c r="C32" i="44"/>
  <c r="B32" i="44"/>
  <c r="AB31" i="44"/>
  <c r="AA31" i="44"/>
  <c r="Z31" i="44"/>
  <c r="Y31" i="44"/>
  <c r="X31" i="44"/>
  <c r="W31" i="44"/>
  <c r="V31" i="44"/>
  <c r="U31" i="44"/>
  <c r="T31" i="44"/>
  <c r="S31" i="44"/>
  <c r="R31" i="44"/>
  <c r="Q31" i="44"/>
  <c r="P31" i="44"/>
  <c r="O31" i="44"/>
  <c r="N31" i="44"/>
  <c r="M31" i="44"/>
  <c r="L31" i="44"/>
  <c r="K31" i="44"/>
  <c r="J31" i="44"/>
  <c r="I31" i="44"/>
  <c r="H31" i="44"/>
  <c r="G31" i="44"/>
  <c r="F31" i="44"/>
  <c r="E31" i="44"/>
  <c r="D31" i="44"/>
  <c r="C31" i="44"/>
  <c r="B31" i="44"/>
  <c r="AB30" i="44"/>
  <c r="AA30" i="44"/>
  <c r="Z30" i="44"/>
  <c r="Y30" i="44"/>
  <c r="X30" i="44"/>
  <c r="W30" i="44"/>
  <c r="V30" i="44"/>
  <c r="U30" i="44"/>
  <c r="T30" i="44"/>
  <c r="S30" i="44"/>
  <c r="R30" i="44"/>
  <c r="Q30" i="44"/>
  <c r="P30" i="44"/>
  <c r="O30" i="44"/>
  <c r="N30" i="44"/>
  <c r="M30" i="44"/>
  <c r="L30" i="44"/>
  <c r="K30" i="44"/>
  <c r="J30" i="44"/>
  <c r="I30" i="44"/>
  <c r="H30" i="44"/>
  <c r="G30" i="44"/>
  <c r="F30" i="44"/>
  <c r="E30" i="44"/>
  <c r="D30" i="44"/>
  <c r="C30" i="44"/>
  <c r="B30" i="44"/>
  <c r="AB29" i="44"/>
  <c r="AA29" i="44"/>
  <c r="Z29" i="44"/>
  <c r="Y29" i="44"/>
  <c r="X29" i="44"/>
  <c r="W29" i="44"/>
  <c r="V29" i="44"/>
  <c r="U29" i="44"/>
  <c r="T29" i="44"/>
  <c r="S29" i="44"/>
  <c r="R29" i="44"/>
  <c r="Q29" i="44"/>
  <c r="P29" i="44"/>
  <c r="O29" i="44"/>
  <c r="N29" i="44"/>
  <c r="M29" i="44"/>
  <c r="L29" i="44"/>
  <c r="K29" i="44"/>
  <c r="J29" i="44"/>
  <c r="I29" i="44"/>
  <c r="H29" i="44"/>
  <c r="G29" i="44"/>
  <c r="F29" i="44"/>
  <c r="E29" i="44"/>
  <c r="D29" i="44"/>
  <c r="C29" i="44"/>
  <c r="B29" i="44"/>
  <c r="AB28" i="44"/>
  <c r="AA28" i="44"/>
  <c r="Z28" i="44"/>
  <c r="Y28" i="44"/>
  <c r="X28" i="44"/>
  <c r="W28" i="44"/>
  <c r="V28" i="44"/>
  <c r="U28" i="44"/>
  <c r="T28" i="44"/>
  <c r="S28" i="44"/>
  <c r="R28" i="44"/>
  <c r="Q28" i="44"/>
  <c r="P28" i="44"/>
  <c r="O28" i="44"/>
  <c r="N28" i="44"/>
  <c r="M28" i="44"/>
  <c r="L28" i="44"/>
  <c r="K28" i="44"/>
  <c r="J28" i="44"/>
  <c r="I28" i="44"/>
  <c r="H28" i="44"/>
  <c r="G28" i="44"/>
  <c r="F28" i="44"/>
  <c r="E28" i="44"/>
  <c r="D28" i="44"/>
  <c r="C28" i="44"/>
  <c r="B28" i="44"/>
  <c r="AB27" i="44"/>
  <c r="AA27" i="44"/>
  <c r="Z27" i="44"/>
  <c r="Y27" i="44"/>
  <c r="X27" i="44"/>
  <c r="W27" i="44"/>
  <c r="V27" i="44"/>
  <c r="U27" i="44"/>
  <c r="T27" i="44"/>
  <c r="S27" i="44"/>
  <c r="R27" i="44"/>
  <c r="Q27" i="44"/>
  <c r="P27" i="44"/>
  <c r="O27" i="44"/>
  <c r="N27" i="44"/>
  <c r="M27" i="44"/>
  <c r="L27" i="44"/>
  <c r="K27" i="44"/>
  <c r="J27" i="44"/>
  <c r="I27" i="44"/>
  <c r="H27" i="44"/>
  <c r="G27" i="44"/>
  <c r="F27" i="44"/>
  <c r="E27" i="44"/>
  <c r="D27" i="44"/>
  <c r="C27" i="44"/>
  <c r="B27" i="44"/>
  <c r="AB26" i="44"/>
  <c r="AA26" i="44"/>
  <c r="Z26" i="44"/>
  <c r="Y26" i="44"/>
  <c r="X26" i="44"/>
  <c r="W26" i="44"/>
  <c r="V26" i="44"/>
  <c r="U26" i="44"/>
  <c r="T26" i="44"/>
  <c r="S26" i="44"/>
  <c r="R26" i="44"/>
  <c r="Q26" i="44"/>
  <c r="P26" i="44"/>
  <c r="O26" i="44"/>
  <c r="N26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AB25" i="44"/>
  <c r="AA25" i="44"/>
  <c r="Z25" i="44"/>
  <c r="Y25" i="44"/>
  <c r="X25" i="44"/>
  <c r="W25" i="44"/>
  <c r="V25" i="44"/>
  <c r="U25" i="44"/>
  <c r="T25" i="44"/>
  <c r="S25" i="44"/>
  <c r="R25" i="44"/>
  <c r="Q25" i="44"/>
  <c r="P25" i="44"/>
  <c r="O25" i="44"/>
  <c r="N25" i="44"/>
  <c r="M25" i="44"/>
  <c r="L25" i="44"/>
  <c r="K25" i="44"/>
  <c r="J25" i="44"/>
  <c r="I25" i="44"/>
  <c r="H25" i="44"/>
  <c r="G25" i="44"/>
  <c r="F25" i="44"/>
  <c r="E25" i="44"/>
  <c r="D25" i="44"/>
  <c r="C25" i="44"/>
  <c r="B25" i="44"/>
  <c r="AB24" i="44"/>
  <c r="AA24" i="44"/>
  <c r="Z24" i="44"/>
  <c r="Y24" i="44"/>
  <c r="X24" i="44"/>
  <c r="W24" i="44"/>
  <c r="V24" i="44"/>
  <c r="U24" i="44"/>
  <c r="T24" i="44"/>
  <c r="S24" i="44"/>
  <c r="R24" i="44"/>
  <c r="Q24" i="44"/>
  <c r="P24" i="44"/>
  <c r="O24" i="44"/>
  <c r="N24" i="44"/>
  <c r="M24" i="44"/>
  <c r="L24" i="44"/>
  <c r="K24" i="44"/>
  <c r="J24" i="44"/>
  <c r="I24" i="44"/>
  <c r="H24" i="44"/>
  <c r="G24" i="44"/>
  <c r="F24" i="44"/>
  <c r="E24" i="44"/>
  <c r="D24" i="44"/>
  <c r="C24" i="44"/>
  <c r="B24" i="44"/>
  <c r="AB23" i="44"/>
  <c r="AA23" i="44"/>
  <c r="Z23" i="44"/>
  <c r="Y23" i="44"/>
  <c r="X23" i="44"/>
  <c r="W23" i="44"/>
  <c r="V23" i="44"/>
  <c r="U23" i="44"/>
  <c r="T23" i="44"/>
  <c r="S23" i="44"/>
  <c r="R23" i="44"/>
  <c r="Q23" i="44"/>
  <c r="P23" i="44"/>
  <c r="O23" i="44"/>
  <c r="N23" i="44"/>
  <c r="M23" i="44"/>
  <c r="L23" i="44"/>
  <c r="K23" i="44"/>
  <c r="J23" i="44"/>
  <c r="I23" i="44"/>
  <c r="H23" i="44"/>
  <c r="G23" i="44"/>
  <c r="F23" i="44"/>
  <c r="E23" i="44"/>
  <c r="D23" i="44"/>
  <c r="C23" i="44"/>
  <c r="B23" i="44"/>
  <c r="AB22" i="44"/>
  <c r="AA22" i="44"/>
  <c r="Z22" i="44"/>
  <c r="Y22" i="44"/>
  <c r="X22" i="44"/>
  <c r="W22" i="44"/>
  <c r="V22" i="44"/>
  <c r="U22" i="44"/>
  <c r="T22" i="44"/>
  <c r="S22" i="44"/>
  <c r="R22" i="44"/>
  <c r="Q22" i="44"/>
  <c r="P22" i="44"/>
  <c r="O22" i="44"/>
  <c r="N22" i="44"/>
  <c r="M22" i="44"/>
  <c r="L22" i="44"/>
  <c r="K22" i="44"/>
  <c r="J22" i="44"/>
  <c r="I22" i="44"/>
  <c r="H22" i="44"/>
  <c r="G22" i="44"/>
  <c r="F22" i="44"/>
  <c r="E22" i="44"/>
  <c r="D22" i="44"/>
  <c r="C22" i="44"/>
  <c r="B22" i="44"/>
  <c r="AB21" i="44"/>
  <c r="AA21" i="44"/>
  <c r="Z21" i="44"/>
  <c r="Y21" i="44"/>
  <c r="X21" i="44"/>
  <c r="W21" i="44"/>
  <c r="V21" i="44"/>
  <c r="U21" i="44"/>
  <c r="T21" i="44"/>
  <c r="S21" i="44"/>
  <c r="R21" i="44"/>
  <c r="Q21" i="44"/>
  <c r="P21" i="44"/>
  <c r="O2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B21" i="44"/>
  <c r="AB20" i="44"/>
  <c r="AA20" i="44"/>
  <c r="Z20" i="44"/>
  <c r="Y20" i="44"/>
  <c r="X20" i="44"/>
  <c r="W20" i="44"/>
  <c r="V20" i="44"/>
  <c r="U20" i="44"/>
  <c r="T20" i="44"/>
  <c r="S20" i="44"/>
  <c r="R20" i="44"/>
  <c r="Q20" i="44"/>
  <c r="P20" i="44"/>
  <c r="O20" i="44"/>
  <c r="N20" i="44"/>
  <c r="M20" i="44"/>
  <c r="L20" i="44"/>
  <c r="K20" i="44"/>
  <c r="J20" i="44"/>
  <c r="I20" i="44"/>
  <c r="H20" i="44"/>
  <c r="G20" i="44"/>
  <c r="F20" i="44"/>
  <c r="E20" i="44"/>
  <c r="D20" i="44"/>
  <c r="C20" i="44"/>
  <c r="B20" i="44"/>
  <c r="AB19" i="44"/>
  <c r="AA19" i="44"/>
  <c r="Z19" i="44"/>
  <c r="Y19" i="44"/>
  <c r="X19" i="44"/>
  <c r="W19" i="44"/>
  <c r="V19" i="44"/>
  <c r="U19" i="44"/>
  <c r="T19" i="44"/>
  <c r="S19" i="44"/>
  <c r="R19" i="44"/>
  <c r="Q19" i="44"/>
  <c r="P19" i="44"/>
  <c r="O19" i="44"/>
  <c r="N19" i="44"/>
  <c r="M19" i="44"/>
  <c r="L19" i="44"/>
  <c r="K19" i="44"/>
  <c r="J19" i="44"/>
  <c r="I19" i="44"/>
  <c r="H19" i="44"/>
  <c r="G19" i="44"/>
  <c r="F19" i="44"/>
  <c r="E19" i="44"/>
  <c r="D19" i="44"/>
  <c r="C19" i="44"/>
  <c r="B19" i="44"/>
  <c r="AB18" i="44"/>
  <c r="AA18" i="44"/>
  <c r="Z18" i="44"/>
  <c r="Y18" i="44"/>
  <c r="X18" i="44"/>
  <c r="W18" i="44"/>
  <c r="V18" i="44"/>
  <c r="U18" i="44"/>
  <c r="T18" i="44"/>
  <c r="S18" i="44"/>
  <c r="R18" i="44"/>
  <c r="Q18" i="44"/>
  <c r="P18" i="44"/>
  <c r="O18" i="44"/>
  <c r="N18" i="44"/>
  <c r="M18" i="44"/>
  <c r="L18" i="44"/>
  <c r="K18" i="44"/>
  <c r="J18" i="44"/>
  <c r="I18" i="44"/>
  <c r="H18" i="44"/>
  <c r="G18" i="44"/>
  <c r="F18" i="44"/>
  <c r="E18" i="44"/>
  <c r="D18" i="44"/>
  <c r="C18" i="44"/>
  <c r="B18" i="44"/>
  <c r="AB17" i="44"/>
  <c r="AA17" i="44"/>
  <c r="Z17" i="44"/>
  <c r="Y17" i="44"/>
  <c r="X17" i="44"/>
  <c r="W17" i="44"/>
  <c r="V17" i="44"/>
  <c r="U17" i="44"/>
  <c r="T17" i="44"/>
  <c r="S17" i="44"/>
  <c r="R17" i="44"/>
  <c r="Q17" i="44"/>
  <c r="P17" i="44"/>
  <c r="O17" i="44"/>
  <c r="N17" i="44"/>
  <c r="M17" i="44"/>
  <c r="L17" i="44"/>
  <c r="K17" i="44"/>
  <c r="J17" i="44"/>
  <c r="I17" i="44"/>
  <c r="H17" i="44"/>
  <c r="G17" i="44"/>
  <c r="F17" i="44"/>
  <c r="E17" i="44"/>
  <c r="D17" i="44"/>
  <c r="C17" i="44"/>
  <c r="B17" i="44"/>
  <c r="AB16" i="44"/>
  <c r="AA16" i="44"/>
  <c r="Z16" i="44"/>
  <c r="Y16" i="44"/>
  <c r="X16" i="44"/>
  <c r="W16" i="44"/>
  <c r="V16" i="44"/>
  <c r="U16" i="44"/>
  <c r="T16" i="44"/>
  <c r="S16" i="44"/>
  <c r="R16" i="44"/>
  <c r="Q16" i="44"/>
  <c r="P16" i="44"/>
  <c r="O16" i="44"/>
  <c r="N16" i="44"/>
  <c r="M16" i="44"/>
  <c r="L16" i="44"/>
  <c r="K16" i="44"/>
  <c r="J16" i="44"/>
  <c r="I16" i="44"/>
  <c r="H16" i="44"/>
  <c r="G16" i="44"/>
  <c r="F16" i="44"/>
  <c r="E16" i="44"/>
  <c r="D16" i="44"/>
  <c r="C16" i="44"/>
  <c r="B16" i="44"/>
  <c r="AB15" i="44"/>
  <c r="AA15" i="44"/>
  <c r="Z15" i="44"/>
  <c r="Y15" i="44"/>
  <c r="X15" i="44"/>
  <c r="W15" i="44"/>
  <c r="V15" i="44"/>
  <c r="U15" i="44"/>
  <c r="T15" i="44"/>
  <c r="S15" i="44"/>
  <c r="R15" i="44"/>
  <c r="Q15" i="44"/>
  <c r="P15" i="44"/>
  <c r="O15" i="44"/>
  <c r="N15" i="44"/>
  <c r="M15" i="44"/>
  <c r="L15" i="44"/>
  <c r="K15" i="44"/>
  <c r="J15" i="44"/>
  <c r="I15" i="44"/>
  <c r="H15" i="44"/>
  <c r="G15" i="44"/>
  <c r="F15" i="44"/>
  <c r="E15" i="44"/>
  <c r="D15" i="44"/>
  <c r="C15" i="44"/>
  <c r="B15" i="44"/>
  <c r="AB14" i="44"/>
  <c r="AA14" i="44"/>
  <c r="Z14" i="44"/>
  <c r="Y14" i="44"/>
  <c r="X14" i="44"/>
  <c r="W14" i="44"/>
  <c r="V14" i="44"/>
  <c r="U14" i="44"/>
  <c r="T14" i="44"/>
  <c r="S14" i="44"/>
  <c r="R14" i="44"/>
  <c r="Q14" i="44"/>
  <c r="P14" i="44"/>
  <c r="O14" i="44"/>
  <c r="N14" i="44"/>
  <c r="M14" i="44"/>
  <c r="L14" i="44"/>
  <c r="K14" i="44"/>
  <c r="J14" i="44"/>
  <c r="I14" i="44"/>
  <c r="H14" i="44"/>
  <c r="G14" i="44"/>
  <c r="F14" i="44"/>
  <c r="E14" i="44"/>
  <c r="D14" i="44"/>
  <c r="C14" i="44"/>
  <c r="B14" i="44"/>
  <c r="AB13" i="44"/>
  <c r="AA13" i="44"/>
  <c r="Z13" i="44"/>
  <c r="Y13" i="44"/>
  <c r="X13" i="44"/>
  <c r="W13" i="44"/>
  <c r="V13" i="44"/>
  <c r="U13" i="44"/>
  <c r="T13" i="44"/>
  <c r="S13" i="44"/>
  <c r="R13" i="44"/>
  <c r="Q13" i="44"/>
  <c r="P13" i="44"/>
  <c r="O13" i="44"/>
  <c r="N13" i="44"/>
  <c r="M13" i="44"/>
  <c r="L13" i="44"/>
  <c r="K13" i="44"/>
  <c r="J13" i="44"/>
  <c r="I13" i="44"/>
  <c r="H13" i="44"/>
  <c r="G13" i="44"/>
  <c r="F13" i="44"/>
  <c r="E13" i="44"/>
  <c r="D13" i="44"/>
  <c r="C13" i="44"/>
  <c r="B13" i="44"/>
  <c r="AB12" i="44"/>
  <c r="AA12" i="44"/>
  <c r="Z12" i="44"/>
  <c r="Y12" i="44"/>
  <c r="X12" i="44"/>
  <c r="W12" i="44"/>
  <c r="V12" i="44"/>
  <c r="U12" i="44"/>
  <c r="T12" i="44"/>
  <c r="S12" i="44"/>
  <c r="R12" i="44"/>
  <c r="Q12" i="44"/>
  <c r="P12" i="44"/>
  <c r="O12" i="44"/>
  <c r="N12" i="44"/>
  <c r="M12" i="44"/>
  <c r="L12" i="44"/>
  <c r="K12" i="44"/>
  <c r="J12" i="44"/>
  <c r="I12" i="44"/>
  <c r="H12" i="44"/>
  <c r="G12" i="44"/>
  <c r="F12" i="44"/>
  <c r="E12" i="44"/>
  <c r="D12" i="44"/>
  <c r="C12" i="44"/>
  <c r="B12" i="44"/>
  <c r="AB11" i="44"/>
  <c r="AA11" i="44"/>
  <c r="Z11" i="44"/>
  <c r="Y11" i="44"/>
  <c r="X11" i="44"/>
  <c r="W11" i="44"/>
  <c r="V11" i="44"/>
  <c r="U11" i="44"/>
  <c r="T11" i="44"/>
  <c r="S11" i="44"/>
  <c r="R11" i="44"/>
  <c r="Q11" i="44"/>
  <c r="P11" i="44"/>
  <c r="O11" i="44"/>
  <c r="N11" i="44"/>
  <c r="M11" i="44"/>
  <c r="L11" i="44"/>
  <c r="K11" i="44"/>
  <c r="J11" i="44"/>
  <c r="I11" i="44"/>
  <c r="H11" i="44"/>
  <c r="G11" i="44"/>
  <c r="F11" i="44"/>
  <c r="E11" i="44"/>
  <c r="D11" i="44"/>
  <c r="C11" i="44"/>
  <c r="B11" i="44"/>
  <c r="AB10" i="44"/>
  <c r="AA10" i="44"/>
  <c r="Z10" i="44"/>
  <c r="Y10" i="44"/>
  <c r="X10" i="44"/>
  <c r="W10" i="44"/>
  <c r="V10" i="44"/>
  <c r="U10" i="44"/>
  <c r="T10" i="44"/>
  <c r="S10" i="44"/>
  <c r="R10" i="44"/>
  <c r="Q10" i="44"/>
  <c r="P10" i="44"/>
  <c r="O10" i="44"/>
  <c r="N10" i="44"/>
  <c r="M10" i="44"/>
  <c r="L10" i="44"/>
  <c r="K10" i="44"/>
  <c r="J10" i="44"/>
  <c r="I10" i="44"/>
  <c r="H10" i="44"/>
  <c r="G10" i="44"/>
  <c r="F10" i="44"/>
  <c r="E10" i="44"/>
  <c r="D10" i="44"/>
  <c r="C10" i="44"/>
  <c r="B10" i="44"/>
  <c r="AB9" i="44"/>
  <c r="AA9" i="44"/>
  <c r="Z9" i="44"/>
  <c r="Y9" i="44"/>
  <c r="X9" i="44"/>
  <c r="W9" i="44"/>
  <c r="V9" i="44"/>
  <c r="U9" i="44"/>
  <c r="T9" i="44"/>
  <c r="S9" i="44"/>
  <c r="R9" i="44"/>
  <c r="Q9" i="44"/>
  <c r="P9" i="44"/>
  <c r="O9" i="44"/>
  <c r="N9" i="44"/>
  <c r="M9" i="44"/>
  <c r="L9" i="44"/>
  <c r="K9" i="44"/>
  <c r="J9" i="44"/>
  <c r="I9" i="44"/>
  <c r="H9" i="44"/>
  <c r="G9" i="44"/>
  <c r="F9" i="44"/>
  <c r="E9" i="44"/>
  <c r="D9" i="44"/>
  <c r="C9" i="44"/>
  <c r="B9" i="44"/>
  <c r="AB8" i="44"/>
  <c r="AA8" i="44"/>
  <c r="Z8" i="44"/>
  <c r="Y8" i="44"/>
  <c r="X8" i="44"/>
  <c r="W8" i="44"/>
  <c r="V8" i="44"/>
  <c r="U8" i="44"/>
  <c r="T8" i="44"/>
  <c r="S8" i="44"/>
  <c r="R8" i="44"/>
  <c r="Q8" i="44"/>
  <c r="P8" i="44"/>
  <c r="O8" i="44"/>
  <c r="N8" i="44"/>
  <c r="M8" i="44"/>
  <c r="L8" i="44"/>
  <c r="K8" i="44"/>
  <c r="J8" i="44"/>
  <c r="I8" i="44"/>
  <c r="H8" i="44"/>
  <c r="G8" i="44"/>
  <c r="F8" i="44"/>
  <c r="E8" i="44"/>
  <c r="D8" i="44"/>
  <c r="C8" i="44"/>
  <c r="B8" i="44"/>
  <c r="B2" i="46" l="1"/>
  <c r="B2" i="45"/>
  <c r="Q23" i="46"/>
  <c r="P23" i="46"/>
  <c r="O23" i="46"/>
  <c r="N23" i="46"/>
  <c r="M23" i="46"/>
  <c r="L23" i="46"/>
  <c r="K23" i="46"/>
  <c r="J23" i="46"/>
  <c r="I23" i="46"/>
  <c r="H23" i="46"/>
  <c r="G23" i="46"/>
  <c r="F23" i="46"/>
  <c r="E23" i="46"/>
  <c r="D23" i="46"/>
  <c r="C23" i="46"/>
  <c r="Q22" i="46"/>
  <c r="P22" i="46"/>
  <c r="O22" i="46"/>
  <c r="N22" i="46"/>
  <c r="M22" i="46"/>
  <c r="L22" i="46"/>
  <c r="K22" i="46"/>
  <c r="J22" i="46"/>
  <c r="I22" i="46"/>
  <c r="H22" i="46"/>
  <c r="G22" i="46"/>
  <c r="F22" i="46"/>
  <c r="E22" i="46"/>
  <c r="D22" i="46"/>
  <c r="C22" i="46"/>
  <c r="Q21" i="46"/>
  <c r="P21" i="46"/>
  <c r="O21" i="46"/>
  <c r="N21" i="46"/>
  <c r="M21" i="46"/>
  <c r="L21" i="46"/>
  <c r="K21" i="46"/>
  <c r="J21" i="46"/>
  <c r="I21" i="46"/>
  <c r="H21" i="46"/>
  <c r="G21" i="46"/>
  <c r="F21" i="46"/>
  <c r="E21" i="46"/>
  <c r="D21" i="46"/>
  <c r="C21" i="46"/>
  <c r="Q20" i="46"/>
  <c r="P20" i="46"/>
  <c r="O20" i="46"/>
  <c r="N20" i="46"/>
  <c r="M20" i="46"/>
  <c r="L20" i="46"/>
  <c r="K20" i="46"/>
  <c r="J20" i="46"/>
  <c r="I20" i="46"/>
  <c r="H20" i="46"/>
  <c r="G20" i="46"/>
  <c r="F20" i="46"/>
  <c r="E20" i="46"/>
  <c r="D20" i="46"/>
  <c r="C20" i="46"/>
  <c r="Q19" i="46"/>
  <c r="P19" i="46"/>
  <c r="O19" i="46"/>
  <c r="N19" i="46"/>
  <c r="M19" i="46"/>
  <c r="L19" i="46"/>
  <c r="K19" i="46"/>
  <c r="J19" i="46"/>
  <c r="I19" i="46"/>
  <c r="H19" i="46"/>
  <c r="G19" i="46"/>
  <c r="F19" i="46"/>
  <c r="E19" i="46"/>
  <c r="D19" i="46"/>
  <c r="C19" i="46"/>
  <c r="Q18" i="46"/>
  <c r="P18" i="46"/>
  <c r="O18" i="46"/>
  <c r="N18" i="46"/>
  <c r="M18" i="46"/>
  <c r="L18" i="46"/>
  <c r="K18" i="46"/>
  <c r="J18" i="46"/>
  <c r="I18" i="46"/>
  <c r="H18" i="46"/>
  <c r="G18" i="46"/>
  <c r="F18" i="46"/>
  <c r="E18" i="46"/>
  <c r="D18" i="46"/>
  <c r="C18" i="46"/>
  <c r="Q17" i="46"/>
  <c r="P17" i="46"/>
  <c r="O17" i="46"/>
  <c r="N17" i="46"/>
  <c r="M17" i="46"/>
  <c r="L17" i="46"/>
  <c r="K17" i="46"/>
  <c r="J17" i="46"/>
  <c r="I17" i="46"/>
  <c r="H17" i="46"/>
  <c r="G17" i="46"/>
  <c r="F17" i="46"/>
  <c r="E17" i="46"/>
  <c r="D17" i="46"/>
  <c r="C17" i="46"/>
  <c r="Q16" i="46"/>
  <c r="P16" i="46"/>
  <c r="O16" i="46"/>
  <c r="N16" i="46"/>
  <c r="M16" i="46"/>
  <c r="L16" i="46"/>
  <c r="K16" i="46"/>
  <c r="J16" i="46"/>
  <c r="I16" i="46"/>
  <c r="H16" i="46"/>
  <c r="G16" i="46"/>
  <c r="F16" i="46"/>
  <c r="E16" i="46"/>
  <c r="D16" i="46"/>
  <c r="C16" i="46"/>
  <c r="Q14" i="46"/>
  <c r="P14" i="46"/>
  <c r="O14" i="46"/>
  <c r="N14" i="46"/>
  <c r="M14" i="46"/>
  <c r="L14" i="46"/>
  <c r="K14" i="46"/>
  <c r="J14" i="46"/>
  <c r="I14" i="46"/>
  <c r="H14" i="46"/>
  <c r="G14" i="46"/>
  <c r="F14" i="46"/>
  <c r="E14" i="46"/>
  <c r="D14" i="46"/>
  <c r="C14" i="46"/>
  <c r="Q13" i="46"/>
  <c r="P13" i="46"/>
  <c r="O13" i="46"/>
  <c r="N13" i="46"/>
  <c r="M13" i="46"/>
  <c r="L13" i="46"/>
  <c r="K13" i="46"/>
  <c r="J13" i="46"/>
  <c r="I13" i="46"/>
  <c r="H13" i="46"/>
  <c r="G13" i="46"/>
  <c r="F13" i="46"/>
  <c r="E13" i="46"/>
  <c r="D13" i="46"/>
  <c r="C13" i="46"/>
  <c r="Q12" i="46"/>
  <c r="P12" i="46"/>
  <c r="O12" i="46"/>
  <c r="N12" i="46"/>
  <c r="M12" i="46"/>
  <c r="L12" i="46"/>
  <c r="K12" i="46"/>
  <c r="J12" i="46"/>
  <c r="I12" i="46"/>
  <c r="H12" i="46"/>
  <c r="G12" i="46"/>
  <c r="F12" i="46"/>
  <c r="E12" i="46"/>
  <c r="D12" i="46"/>
  <c r="C12" i="46"/>
  <c r="Q11" i="46"/>
  <c r="P11" i="46"/>
  <c r="O11" i="46"/>
  <c r="N11" i="46"/>
  <c r="M11" i="46"/>
  <c r="L11" i="46"/>
  <c r="K11" i="46"/>
  <c r="J11" i="46"/>
  <c r="I11" i="46"/>
  <c r="H11" i="46"/>
  <c r="G11" i="46"/>
  <c r="F11" i="46"/>
  <c r="E11" i="46"/>
  <c r="D11" i="46"/>
  <c r="C11" i="46"/>
  <c r="Q10" i="46"/>
  <c r="P10" i="46"/>
  <c r="O10" i="46"/>
  <c r="N10" i="46"/>
  <c r="M10" i="46"/>
  <c r="L10" i="46"/>
  <c r="K10" i="46"/>
  <c r="J10" i="46"/>
  <c r="I10" i="46"/>
  <c r="H10" i="46"/>
  <c r="G10" i="46"/>
  <c r="F10" i="46"/>
  <c r="E10" i="46"/>
  <c r="D10" i="46"/>
  <c r="C10" i="46"/>
  <c r="Q9" i="46"/>
  <c r="P9" i="46"/>
  <c r="O9" i="46"/>
  <c r="N9" i="46"/>
  <c r="M9" i="46"/>
  <c r="L9" i="46"/>
  <c r="K9" i="46"/>
  <c r="J9" i="46"/>
  <c r="I9" i="46"/>
  <c r="H9" i="46"/>
  <c r="G9" i="46"/>
  <c r="F9" i="46"/>
  <c r="E9" i="46"/>
  <c r="D9" i="46"/>
  <c r="C9" i="46"/>
  <c r="Q8" i="46"/>
  <c r="P8" i="46"/>
  <c r="O8" i="46"/>
  <c r="N8" i="46"/>
  <c r="M8" i="46"/>
  <c r="L8" i="46"/>
  <c r="K8" i="46"/>
  <c r="J8" i="46"/>
  <c r="I8" i="46"/>
  <c r="H8" i="46"/>
  <c r="G8" i="46"/>
  <c r="F8" i="46"/>
  <c r="E8" i="46"/>
  <c r="D8" i="46"/>
  <c r="C8" i="46"/>
  <c r="Q7" i="46"/>
  <c r="P7" i="46"/>
  <c r="O7" i="46"/>
  <c r="N7" i="46"/>
  <c r="M7" i="46"/>
  <c r="L7" i="46"/>
  <c r="K7" i="46"/>
  <c r="J7" i="46"/>
  <c r="I7" i="46"/>
  <c r="H7" i="46"/>
  <c r="G7" i="46"/>
  <c r="F7" i="46"/>
  <c r="E7" i="46"/>
  <c r="D7" i="46"/>
  <c r="C7" i="46"/>
  <c r="O46" i="17" l="1"/>
  <c r="N46" i="17"/>
  <c r="K46" i="17"/>
  <c r="J46" i="17"/>
  <c r="I46" i="17"/>
  <c r="H46" i="17"/>
  <c r="G46" i="17"/>
  <c r="F46" i="17"/>
  <c r="E46" i="17"/>
  <c r="D46" i="17"/>
  <c r="C46" i="17"/>
  <c r="B46" i="17"/>
  <c r="B21" i="17" s="1"/>
  <c r="F7" i="16" l="1"/>
  <c r="E7" i="16"/>
  <c r="D7" i="16"/>
  <c r="C7" i="16"/>
  <c r="C26" i="16" s="1"/>
  <c r="B31" i="16"/>
  <c r="D26" i="16" l="1"/>
  <c r="F26" i="16"/>
  <c r="E26" i="16"/>
  <c r="A3" i="43"/>
  <c r="O45" i="17" l="1"/>
  <c r="N45" i="17"/>
  <c r="K45" i="17"/>
  <c r="J45" i="17"/>
  <c r="I45" i="17"/>
  <c r="H45" i="17"/>
  <c r="G45" i="17"/>
  <c r="F45" i="17"/>
  <c r="E45" i="17"/>
  <c r="D45" i="17"/>
  <c r="C45" i="17"/>
  <c r="B45" i="17"/>
  <c r="B20" i="17" s="1"/>
  <c r="I7" i="14" l="1"/>
  <c r="I26" i="14" s="1"/>
  <c r="B7" i="16"/>
  <c r="C7" i="15"/>
  <c r="C26" i="15" s="1"/>
  <c r="D7" i="14"/>
  <c r="D26" i="14" s="1"/>
  <c r="E7" i="14"/>
  <c r="E26" i="14" s="1"/>
  <c r="F7" i="14"/>
  <c r="F26" i="14" s="1"/>
  <c r="G7" i="14"/>
  <c r="G26" i="14" s="1"/>
  <c r="H7" i="14"/>
  <c r="H26" i="14" s="1"/>
  <c r="J7" i="14"/>
  <c r="J26" i="14" s="1"/>
  <c r="D7" i="17"/>
  <c r="D26" i="17" s="1"/>
  <c r="E7" i="17"/>
  <c r="E26" i="17" s="1"/>
  <c r="F7" i="17"/>
  <c r="F26" i="17" s="1"/>
  <c r="R30" i="14"/>
  <c r="B3" i="16"/>
  <c r="O29" i="16" s="1"/>
  <c r="B3" i="15"/>
  <c r="R30" i="15" s="1"/>
  <c r="O29" i="17" s="1"/>
  <c r="B26" i="16"/>
  <c r="B44" i="17"/>
  <c r="B19" i="17" s="1"/>
  <c r="B43" i="17"/>
  <c r="B18" i="17" s="1"/>
  <c r="B42" i="17"/>
  <c r="B17" i="17" s="1"/>
  <c r="B41" i="17"/>
  <c r="B16" i="17" s="1"/>
  <c r="B40" i="17"/>
  <c r="B15" i="17" s="1"/>
  <c r="B39" i="17"/>
  <c r="B14" i="17" s="1"/>
  <c r="B38" i="17"/>
  <c r="B13" i="17" s="1"/>
  <c r="B37" i="17"/>
  <c r="B12" i="17" s="1"/>
  <c r="B36" i="17"/>
  <c r="B11" i="17" s="1"/>
  <c r="B35" i="17"/>
  <c r="B10" i="17" s="1"/>
  <c r="B34" i="17"/>
  <c r="B9" i="17" s="1"/>
  <c r="B33" i="17"/>
  <c r="B8" i="17" s="1"/>
  <c r="B32" i="17"/>
  <c r="B7" i="17" s="1"/>
  <c r="B31" i="17"/>
  <c r="O44" i="17"/>
  <c r="N44" i="17"/>
  <c r="K44" i="17"/>
  <c r="J44" i="17"/>
  <c r="I44" i="17"/>
  <c r="H44" i="17"/>
  <c r="G44" i="17"/>
  <c r="F44" i="17"/>
  <c r="E44" i="17"/>
  <c r="D44" i="17"/>
  <c r="C44" i="17"/>
  <c r="O43" i="17"/>
  <c r="N43" i="17"/>
  <c r="K43" i="17"/>
  <c r="J43" i="17"/>
  <c r="I43" i="17"/>
  <c r="H43" i="17"/>
  <c r="G43" i="17"/>
  <c r="F43" i="17"/>
  <c r="E43" i="17"/>
  <c r="D43" i="17"/>
  <c r="C43" i="17"/>
  <c r="O42" i="17"/>
  <c r="N42" i="17"/>
  <c r="K42" i="17"/>
  <c r="J42" i="17"/>
  <c r="I42" i="17"/>
  <c r="H42" i="17"/>
  <c r="G42" i="17"/>
  <c r="F42" i="17"/>
  <c r="E42" i="17"/>
  <c r="D42" i="17"/>
  <c r="C42" i="17"/>
  <c r="O41" i="17"/>
  <c r="N41" i="17"/>
  <c r="K41" i="17"/>
  <c r="J41" i="17"/>
  <c r="I41" i="17"/>
  <c r="H41" i="17"/>
  <c r="G41" i="17"/>
  <c r="F41" i="17"/>
  <c r="E41" i="17"/>
  <c r="D41" i="17"/>
  <c r="C41" i="17"/>
  <c r="O40" i="17"/>
  <c r="N40" i="17"/>
  <c r="K40" i="17"/>
  <c r="J40" i="17"/>
  <c r="I40" i="17"/>
  <c r="H40" i="17"/>
  <c r="G40" i="17"/>
  <c r="F40" i="17"/>
  <c r="E40" i="17"/>
  <c r="D40" i="17"/>
  <c r="C40" i="17"/>
  <c r="O39" i="17"/>
  <c r="N39" i="17"/>
  <c r="K39" i="17"/>
  <c r="J39" i="17"/>
  <c r="I39" i="17"/>
  <c r="H39" i="17"/>
  <c r="G39" i="17"/>
  <c r="F39" i="17"/>
  <c r="E39" i="17"/>
  <c r="D39" i="17"/>
  <c r="C39" i="17"/>
  <c r="O38" i="17"/>
  <c r="N38" i="17"/>
  <c r="K38" i="17"/>
  <c r="J38" i="17"/>
  <c r="I38" i="17"/>
  <c r="H38" i="17"/>
  <c r="G38" i="17"/>
  <c r="F38" i="17"/>
  <c r="E38" i="17"/>
  <c r="D38" i="17"/>
  <c r="C38" i="17"/>
  <c r="O37" i="17"/>
  <c r="N37" i="17"/>
  <c r="K37" i="17"/>
  <c r="J37" i="17"/>
  <c r="I37" i="17"/>
  <c r="H37" i="17"/>
  <c r="G37" i="17"/>
  <c r="F37" i="17"/>
  <c r="E37" i="17"/>
  <c r="D37" i="17"/>
  <c r="C37" i="17"/>
  <c r="O36" i="17"/>
  <c r="N36" i="17"/>
  <c r="K36" i="17"/>
  <c r="J36" i="17"/>
  <c r="I36" i="17"/>
  <c r="H36" i="17"/>
  <c r="G36" i="17"/>
  <c r="F36" i="17"/>
  <c r="E36" i="17"/>
  <c r="D36" i="17"/>
  <c r="C36" i="17"/>
  <c r="O35" i="17"/>
  <c r="N35" i="17"/>
  <c r="K35" i="17"/>
  <c r="J35" i="17"/>
  <c r="I35" i="17"/>
  <c r="H35" i="17"/>
  <c r="G35" i="17"/>
  <c r="F35" i="17"/>
  <c r="E35" i="17"/>
  <c r="D35" i="17"/>
  <c r="C35" i="17"/>
  <c r="O34" i="17"/>
  <c r="N34" i="17"/>
  <c r="K34" i="17"/>
  <c r="J34" i="17"/>
  <c r="I34" i="17"/>
  <c r="H34" i="17"/>
  <c r="G34" i="17"/>
  <c r="F34" i="17"/>
  <c r="E34" i="17"/>
  <c r="D34" i="17"/>
  <c r="C34" i="17"/>
  <c r="O33" i="17"/>
  <c r="N33" i="17"/>
  <c r="K33" i="17"/>
  <c r="J33" i="17"/>
  <c r="I33" i="17"/>
  <c r="H33" i="17"/>
  <c r="G33" i="17"/>
  <c r="F33" i="17"/>
  <c r="E33" i="17"/>
  <c r="D33" i="17"/>
  <c r="C33" i="17"/>
  <c r="O32" i="17"/>
  <c r="N32" i="17"/>
  <c r="K32" i="17"/>
  <c r="J32" i="17"/>
  <c r="I32" i="17"/>
  <c r="H32" i="17"/>
  <c r="G32" i="17"/>
  <c r="F32" i="17"/>
  <c r="E32" i="17"/>
  <c r="D32" i="17"/>
  <c r="C32" i="17"/>
  <c r="O31" i="17"/>
  <c r="N31" i="17"/>
  <c r="K31" i="17"/>
  <c r="J31" i="17"/>
  <c r="I31" i="17"/>
  <c r="H31" i="17"/>
  <c r="G31" i="17"/>
  <c r="F31" i="17"/>
  <c r="E31" i="17"/>
  <c r="D31" i="17"/>
  <c r="C31" i="17"/>
  <c r="F7" i="15" l="1"/>
  <c r="F26" i="15" s="1"/>
  <c r="J7" i="15"/>
  <c r="J26" i="15" s="1"/>
  <c r="E7" i="15"/>
  <c r="E26" i="15" s="1"/>
  <c r="H7" i="15"/>
  <c r="D7" i="15"/>
  <c r="D26" i="15" s="1"/>
  <c r="I7" i="15"/>
  <c r="G7" i="15"/>
  <c r="G26" i="15" s="1"/>
  <c r="B3" i="17"/>
  <c r="C7" i="17"/>
  <c r="C26" i="17" s="1"/>
  <c r="I26" i="15" l="1"/>
  <c r="H26" i="15"/>
</calcChain>
</file>

<file path=xl/sharedStrings.xml><?xml version="1.0" encoding="utf-8"?>
<sst xmlns="http://schemas.openxmlformats.org/spreadsheetml/2006/main" count="513" uniqueCount="367">
  <si>
    <t>N</t>
  </si>
  <si>
    <t>Assets</t>
  </si>
  <si>
    <t>Liabilities</t>
  </si>
  <si>
    <t>Capital</t>
  </si>
  <si>
    <t>Profit</t>
  </si>
  <si>
    <t>Total Assets</t>
  </si>
  <si>
    <t>Loan Portfolio</t>
  </si>
  <si>
    <t>Total Liabilities</t>
  </si>
  <si>
    <t>Deposits of Individuals</t>
  </si>
  <si>
    <t>Loan Loss Reserves</t>
  </si>
  <si>
    <t>Shareholders' Equity</t>
  </si>
  <si>
    <t>Share Capital</t>
  </si>
  <si>
    <t>Regulatory Capital</t>
  </si>
  <si>
    <t>Total</t>
  </si>
  <si>
    <t>Provisions for Possible Losses</t>
  </si>
  <si>
    <t>Net Interest Income</t>
  </si>
  <si>
    <t>Net Fee and Commission Income</t>
  </si>
  <si>
    <t>Total Interest Income</t>
  </si>
  <si>
    <t>Interest Income from Loans</t>
  </si>
  <si>
    <t>Total Interest Expenses</t>
  </si>
  <si>
    <t>Interest Expenses on Deposits</t>
  </si>
  <si>
    <t>Gain (Loss) on Foreign Exchange Trade</t>
  </si>
  <si>
    <t>GEL</t>
  </si>
  <si>
    <t>FX</t>
  </si>
  <si>
    <t>Deposits' Structure of Banking Sector</t>
  </si>
  <si>
    <t>Deposits of Legal Entities</t>
  </si>
  <si>
    <t>Total Deposits</t>
  </si>
  <si>
    <t>წილი საბანკო სექტორში</t>
  </si>
  <si>
    <t>აქტივები</t>
  </si>
  <si>
    <t>საკრედიტო დაბანდება</t>
  </si>
  <si>
    <t>მთლიანი ვალდებულებები</t>
  </si>
  <si>
    <t>დეპოზიტები</t>
  </si>
  <si>
    <t>არასაბანკო იურიდიული და ფიზიკური პირების დეპოზიტები</t>
  </si>
  <si>
    <t>მ.შ. იურიდიულ პირთა დეპოზიტები</t>
  </si>
  <si>
    <t>მ.შ. ფიზიკურ პირთა დეპოზიტები</t>
  </si>
  <si>
    <t>სააქციო კაპიტალი</t>
  </si>
  <si>
    <t>ათას ლარებში</t>
  </si>
  <si>
    <t>ვალდებულებები</t>
  </si>
  <si>
    <t>კაპიტალი</t>
  </si>
  <si>
    <t>მოგება</t>
  </si>
  <si>
    <t>მთლიანი აქტივები</t>
  </si>
  <si>
    <t>ფულადი სახსრები</t>
  </si>
  <si>
    <t>სესხების შესაძლო დანაკარგების რეზერვი</t>
  </si>
  <si>
    <t>სულ დეპოზიტები</t>
  </si>
  <si>
    <t>ნასესხები სახსრები</t>
  </si>
  <si>
    <t>მ.შ.საწესდებო კაპიტალი</t>
  </si>
  <si>
    <t>საზედამხედველო კაპიტალი</t>
  </si>
  <si>
    <t>Market Share</t>
  </si>
  <si>
    <t>Non Banking Deposits</t>
  </si>
  <si>
    <t>Total Banking Sector</t>
  </si>
  <si>
    <t>Cash Equivalents</t>
  </si>
  <si>
    <t>Borrowed Funds</t>
  </si>
  <si>
    <t>Thausands GEL</t>
  </si>
  <si>
    <t>წმინდა საპროცენტო შემოსავალი</t>
  </si>
  <si>
    <t>წმინდა საკომისიო შემოსავალი</t>
  </si>
  <si>
    <t>წმინდა მოგება</t>
  </si>
  <si>
    <t>მთლიანი აქტივების მოცულობა</t>
  </si>
  <si>
    <t>დანახარჯები აქტივების შესაძლო დანაკარგების მიხედვით</t>
  </si>
  <si>
    <t>მთლიანი საპროცენტო შემოსავალი</t>
  </si>
  <si>
    <t>მ.შ. საპროცენტო შემოსავლები სესხებიდან</t>
  </si>
  <si>
    <t>მთლიანი საპროცენტო ხარჯი</t>
  </si>
  <si>
    <t>მ.შ. დეპოზიტებზე გადახდილი პროცენტები</t>
  </si>
  <si>
    <t>წმინდა არასაპროცენტო შემოსავალი</t>
  </si>
  <si>
    <t>NET Interest Income</t>
  </si>
  <si>
    <t>NET Income</t>
  </si>
  <si>
    <t>Net Non-Interest Income</t>
  </si>
  <si>
    <t>სულ</t>
  </si>
  <si>
    <t>ლარი</t>
  </si>
  <si>
    <t>სებ–ის დეპოზიტები</t>
  </si>
  <si>
    <t>კომერციული ბანკების დეპოზიტები</t>
  </si>
  <si>
    <t>იურიდიული პირების დეპოზიტები</t>
  </si>
  <si>
    <t>რეზიდენტი იურიდიული პირების დეპოზიტები</t>
  </si>
  <si>
    <t>არარეზიდენტი იურიდიული პირების დეპოზიტები</t>
  </si>
  <si>
    <t>ფიზიკური პირების დეპოზიტები</t>
  </si>
  <si>
    <t>რეზიდენტი ფიზიკური პირების დეპოზიტები</t>
  </si>
  <si>
    <t>არარეზიდენტი ფიზიკური პირების დეპოზიტები</t>
  </si>
  <si>
    <t>ვადიანი დეპოზიტები</t>
  </si>
  <si>
    <t>მოგება აქტივებზე ROA, გაწლიურებული</t>
  </si>
  <si>
    <t>მოგება კაპიტალზე ROE, გაწლიურებული</t>
  </si>
  <si>
    <t>Return on Assets - ROA, Annualized</t>
  </si>
  <si>
    <t>Return on Equity - ROE, Annualized</t>
  </si>
  <si>
    <t>კონსოლიდირებული</t>
  </si>
  <si>
    <t>სახელმწიფო ორგანიზაციები</t>
  </si>
  <si>
    <t xml:space="preserve">საფინანსო ინსტიტუტები </t>
  </si>
  <si>
    <t>უძრავი ქონების დეველოპმენტი</t>
  </si>
  <si>
    <t>უძრავი ქონების მენეჯმენტი</t>
  </si>
  <si>
    <t>სამშენებლო კომპანიები (არა დეველოპერები)</t>
  </si>
  <si>
    <t>სამშენებლო მასალების მოპოვება, წარმოება და ვაჭრობა</t>
  </si>
  <si>
    <t>სამომხმარებლო საქონლის წარმოება</t>
  </si>
  <si>
    <t>ვაჭრობა (სხვა)</t>
  </si>
  <si>
    <t>წარმოება (სხვა)</t>
  </si>
  <si>
    <t>სასტუმროები და ტურიზმი</t>
  </si>
  <si>
    <t>რესტორნები, ბარები, კაფეები და სწრაფი კვების ობიექტები</t>
  </si>
  <si>
    <t>მძიმე მრეწველობა</t>
  </si>
  <si>
    <t>ენერგეტიკა</t>
  </si>
  <si>
    <t>ავტომობილების დილერები</t>
  </si>
  <si>
    <t>ჯანდაცვა</t>
  </si>
  <si>
    <t>ფარმაცევტიკა</t>
  </si>
  <si>
    <t>ტელეკომუნიკაცია</t>
  </si>
  <si>
    <t>სერვისი</t>
  </si>
  <si>
    <t>სოფლის მეურნეობის სექტორი</t>
  </si>
  <si>
    <t>საცალო პროდუქტები</t>
  </si>
  <si>
    <t>მომენტალური განვადება</t>
  </si>
  <si>
    <t>ოვერდრაფტები</t>
  </si>
  <si>
    <t>საკრედიტო ბარათები</t>
  </si>
  <si>
    <t>იპოთეკური სესხები</t>
  </si>
  <si>
    <t>Table N 7 - Credit portfolio by sectors</t>
  </si>
  <si>
    <t>State</t>
  </si>
  <si>
    <t>Financial Institutions</t>
  </si>
  <si>
    <t>Real Estate Management</t>
  </si>
  <si>
    <t>Construction Companies</t>
  </si>
  <si>
    <t>Production and Trade of Construction Materials</t>
  </si>
  <si>
    <t>Trade of Consumer Foods and Goods</t>
  </si>
  <si>
    <t>Production of Consumer Foods and Goods</t>
  </si>
  <si>
    <t>Production and Trade of Durable Goods</t>
  </si>
  <si>
    <t>Production and Trade of Clothes, Shoes and Textiles</t>
  </si>
  <si>
    <t>Trade (Other)</t>
  </si>
  <si>
    <t>Other Production</t>
  </si>
  <si>
    <t>Hotels, Tourism</t>
  </si>
  <si>
    <t>Restaurants</t>
  </si>
  <si>
    <t>Industry</t>
  </si>
  <si>
    <t>Energy</t>
  </si>
  <si>
    <t>Auto Dealers</t>
  </si>
  <si>
    <t>Health Care</t>
  </si>
  <si>
    <t>Pharmacy</t>
  </si>
  <si>
    <t>Telecommunication</t>
  </si>
  <si>
    <t>Service</t>
  </si>
  <si>
    <t>Agro</t>
  </si>
  <si>
    <t>Retail</t>
  </si>
  <si>
    <t>Car Loans</t>
  </si>
  <si>
    <t>Consumer Loans</t>
  </si>
  <si>
    <t>Momental Installments</t>
  </si>
  <si>
    <t>Payrolls (Overdrafts)</t>
  </si>
  <si>
    <t>Credit Cards</t>
  </si>
  <si>
    <t>Mortgages</t>
  </si>
  <si>
    <t>For Finished Property</t>
  </si>
  <si>
    <t>For in Progress Property</t>
  </si>
  <si>
    <t>საქართველოს ბანკი</t>
  </si>
  <si>
    <t>თი–ბი–სი ბანკი</t>
  </si>
  <si>
    <t>ლიბერთი ბანკი</t>
  </si>
  <si>
    <t>ვი–თი–ბი ბანკი</t>
  </si>
  <si>
    <t>პროკრედიტ ბანკი</t>
  </si>
  <si>
    <t>ბაზის ბანკი</t>
  </si>
  <si>
    <t>ქართუ ბანკი</t>
  </si>
  <si>
    <t>ტერა ბანკი</t>
  </si>
  <si>
    <t>კრედო ბანკი</t>
  </si>
  <si>
    <t>ხალიკ ბანკი</t>
  </si>
  <si>
    <t>ზირაათ ბანკი</t>
  </si>
  <si>
    <t>Bank of Georgia</t>
  </si>
  <si>
    <t>TBC Bank</t>
  </si>
  <si>
    <t>Liberty Bank</t>
  </si>
  <si>
    <t>VTB Bank Georgia</t>
  </si>
  <si>
    <t>ProCredit Bank</t>
  </si>
  <si>
    <t>Basis Bank</t>
  </si>
  <si>
    <t>Cartu Bank</t>
  </si>
  <si>
    <t>Tera bank</t>
  </si>
  <si>
    <t>Credo Bank</t>
  </si>
  <si>
    <t>HALYK Bank</t>
  </si>
  <si>
    <t>Pasha Bank</t>
  </si>
  <si>
    <t>Ziraat Bank</t>
  </si>
  <si>
    <t>Silk Bank</t>
  </si>
  <si>
    <t>სილქ ბანკი</t>
  </si>
  <si>
    <t xml:space="preserve">სახელმწიფო ინსტიტუტებისა და სახელმწიფო კონტროლს დაქვემდებარებულ ორგანიზაციებიდან მოზიდული უზრუნველყოფილი დეპოზიტები
</t>
  </si>
  <si>
    <t>Secured deposits of government institutions and government controlled entities</t>
  </si>
  <si>
    <t>პეისერა</t>
  </si>
  <si>
    <t>Paysera</t>
  </si>
  <si>
    <t>სხვა</t>
  </si>
  <si>
    <t>მოთხოვნამდე დეპოზიტები</t>
  </si>
  <si>
    <t>მიმდინარე დეპოზიტები</t>
  </si>
  <si>
    <t>სადეპოზიტო სერტიფიკატები (CD)</t>
  </si>
  <si>
    <t>ყველა სახის დეპოზიტები</t>
  </si>
  <si>
    <t>ფინანსური სექტორის დეპოზიტები</t>
  </si>
  <si>
    <t>რეზიდენტი კომერციული ბანკების დეპოზიტები</t>
  </si>
  <si>
    <t>არარეზიდენტი კომერციული ბანკების დეპოზიტები</t>
  </si>
  <si>
    <t>არასაბანკო ფინანსური ინსტიტუტების დეპოზიტები</t>
  </si>
  <si>
    <t>რეზიდენტი არასაბანკო ფინანსური ინსტიტუტების დეპოზიტები</t>
  </si>
  <si>
    <t>არარეზიდენტი არასაბანკო ფინანსური ინსტიტუტების დეპოზიტები</t>
  </si>
  <si>
    <t>სულ ფინანსური სექტორის დეპოზიტები</t>
  </si>
  <si>
    <t>არაფინანსური სექტორის დეპოზიტები</t>
  </si>
  <si>
    <t>სულ არასაბანკო იურიდიული და ფიზიკური პირების დეპოზიტები</t>
  </si>
  <si>
    <t>მოგება–ზარალი ვალუტის ყიდვა–გაყიდვის ოპერაციებიდან</t>
  </si>
  <si>
    <t>ცხრილი N5 – დეპოზიტების სტრუქტურა საბანკო სექტორში</t>
  </si>
  <si>
    <t>Other</t>
  </si>
  <si>
    <t>ფინანსური ინსტრუმენტის ამორტიზირებული ღირებულება</t>
  </si>
  <si>
    <t>ფინანსური ინსტრუმენტის მოსალოდნელი საკრედიტო ზარალი (BANK)</t>
  </si>
  <si>
    <t>სესხის ძირი თანხით შეწონილი საპროცენტო განაკვეთი</t>
  </si>
  <si>
    <t>სესხის ძირი თანხით შეწონილი საშუალო საკონტრაქტო ვადიანობა სტოკზე (თვე)</t>
  </si>
  <si>
    <t>91 და მეტი დღით ვადაგადაცილებული  ფინანსური ინსტრუმენტების ამორტიზებული ღირებულება</t>
  </si>
  <si>
    <t>1-ი დონის (BANK) საკრედიტო რისკი ფინანსური ინსტრუმენტების ამორტიზირებული ღირებულება</t>
  </si>
  <si>
    <t>მე-2 დონის (BANK) საკრედიტო რისკი ფინანსური ინსტრუმენტების ამორტიზირებული ღირებულება</t>
  </si>
  <si>
    <t>მე-3 დონის (BANK)  საკრედიტო რისკი ფინანსური ინსტრუმენტების ამორტიზირებული ღირებულება</t>
  </si>
  <si>
    <t>შეძენილი ან გამოშვებული, გაუფასურებული (POCI) (BANK)  ფინანსური ინსტრუმენტების ამორტიზირებული ღირებულება</t>
  </si>
  <si>
    <t>საბითუმო ლომბარდი</t>
  </si>
  <si>
    <t>სამომხმარებლო საქონლით ვაჭრობა</t>
  </si>
  <si>
    <t>ხანგრძლივი მოხმარების სამომხმარებლო საქონლის წარმოება და ვაჭრობა</t>
  </si>
  <si>
    <t>ფეხსაცმლის, ტანსაცმლისა და ტექსტილის წარმოება და ვაჭრობა</t>
  </si>
  <si>
    <t>ბენზინგასამართი სადგურები და ბენზინის იმპორტიორები</t>
  </si>
  <si>
    <t>მათ შორის: ექსპორტიორები</t>
  </si>
  <si>
    <t>სატრანსპორტო სესხები</t>
  </si>
  <si>
    <t>სამომხმარებლო სესხები</t>
  </si>
  <si>
    <t>სწრაფი სესხები (Pay Day Loans)</t>
  </si>
  <si>
    <t>იპოთეკური სესხები - დასრულებული უძრავი ქონების შეძენა</t>
  </si>
  <si>
    <t>იპოთეკური სესხები - მშენებლობა, მშენებლობის პროცესში მყოფი უძრავი ქონების შეძენა</t>
  </si>
  <si>
    <t>იპოთეკური სესხები - უძრავი ქონების რემონტისათვის</t>
  </si>
  <si>
    <t>საცალო ლომბარდული სესხები</t>
  </si>
  <si>
    <t>სტუდენტური სესხები</t>
  </si>
  <si>
    <t xml:space="preserve">კორპორატიული სეგმენტი </t>
  </si>
  <si>
    <t xml:space="preserve">მცირე და საშუალო სეგმენტი </t>
  </si>
  <si>
    <t>მიკრო სეგმენტი</t>
  </si>
  <si>
    <t xml:space="preserve">საცალო სეგმენტი </t>
  </si>
  <si>
    <t>სექტორები, საცალო პროდუქტები</t>
  </si>
  <si>
    <t>ცხრილი N6 - სასესხო პორტფელი სექტორების მიხედვით</t>
  </si>
  <si>
    <t>Sectors, retail products</t>
  </si>
  <si>
    <t>Oil Importers and Retailers</t>
  </si>
  <si>
    <t>i.a. Exporters</t>
  </si>
  <si>
    <t>Pay Day Loans</t>
  </si>
  <si>
    <t>For Housing Rennovations</t>
  </si>
  <si>
    <t>Student Loans</t>
  </si>
  <si>
    <t>Retail Pawn Shop Loans</t>
  </si>
  <si>
    <t>Wholesale Pawn Shop</t>
  </si>
  <si>
    <t>Corporate Segment</t>
  </si>
  <si>
    <t>SME Segment</t>
  </si>
  <si>
    <t>Micro Segment</t>
  </si>
  <si>
    <t>Retail Segment</t>
  </si>
  <si>
    <t>ECL (BANK)</t>
  </si>
  <si>
    <t>Amortised Cost</t>
  </si>
  <si>
    <t>Interest rate weighted by loan principal</t>
  </si>
  <si>
    <t>Average contract maturity on stock weighted by loan principal (month)</t>
  </si>
  <si>
    <t>Amortised cost of financial instruments overdue by 91 days and more</t>
  </si>
  <si>
    <t>Amortised cost of Stage 1 (BANK) financial instruments</t>
  </si>
  <si>
    <t>Amortised cost of Stage 2 (BANK) financial isntruments</t>
  </si>
  <si>
    <t>Amortised cost of Stage 3 (BANK) financial instruments</t>
  </si>
  <si>
    <t>Amortised cost of purchased or originated, credit-impaired (POCI) (BANK) financial instruments</t>
  </si>
  <si>
    <t>Real Estate Development</t>
  </si>
  <si>
    <t>წმინდა საკომისიო შემოსავალი მომსახურების მიხედვით</t>
  </si>
  <si>
    <t>მოგება გადასახადის გადახდამდე</t>
  </si>
  <si>
    <t>Net Fee and Commission Income from Services</t>
  </si>
  <si>
    <t>Net Income Before Taxes</t>
  </si>
  <si>
    <t>პაშაბანკი</t>
  </si>
  <si>
    <t>იშ ბანკ</t>
  </si>
  <si>
    <t>IS Bank</t>
  </si>
  <si>
    <t>უცხ. ვალუტა</t>
  </si>
  <si>
    <t>Current (Accounts) Deposits</t>
  </si>
  <si>
    <t>Demand Deposits</t>
  </si>
  <si>
    <t>Time Deposits</t>
  </si>
  <si>
    <t>Certificates of Deposit (CD)</t>
  </si>
  <si>
    <t>All Deposits</t>
  </si>
  <si>
    <t>Financial Sector Deposits</t>
  </si>
  <si>
    <t>NBG Deposits</t>
  </si>
  <si>
    <t>Commercial Banks Deposits</t>
  </si>
  <si>
    <t>Resident banks</t>
  </si>
  <si>
    <t>Non-resident banks</t>
  </si>
  <si>
    <t>Nonbank Financial Institutions Deposits</t>
  </si>
  <si>
    <t>Resident nonbank financial institutes</t>
  </si>
  <si>
    <t>Non-resident nonbank financial institutes</t>
  </si>
  <si>
    <t>Total Financial Sector Deposits</t>
  </si>
  <si>
    <t>Non-financial Sector Deposits</t>
  </si>
  <si>
    <t>Resident legal entitites</t>
  </si>
  <si>
    <t>Non-resident legal entities</t>
  </si>
  <si>
    <t>Resident individuals</t>
  </si>
  <si>
    <t>Non-resident individuals</t>
  </si>
  <si>
    <t>Total Non-financial Sector Deposits</t>
  </si>
  <si>
    <t>ათასი ლარი</t>
  </si>
  <si>
    <t>Consolidated</t>
  </si>
  <si>
    <t>Interbank Financial Instruments</t>
  </si>
  <si>
    <t>ბანკთაშორისი ფინანსური ინსტრუმენტები</t>
  </si>
  <si>
    <t>საკრედიტო პორტფელი (ბანკთაშორისი სესხების გარდა)</t>
  </si>
  <si>
    <t>Credit Portfolio (w/o Interbank financial instruments)</t>
  </si>
  <si>
    <t>Deposits of non-bank financial institutions</t>
  </si>
  <si>
    <t/>
  </si>
  <si>
    <t>პეივბანკი</t>
  </si>
  <si>
    <t>PaveBank</t>
  </si>
  <si>
    <t>ჰეშბანკი</t>
  </si>
  <si>
    <t>HashBank</t>
  </si>
  <si>
    <t>in 1000 GEL</t>
  </si>
  <si>
    <t>მთლიანი არასაპროცენტო ხარჯი</t>
  </si>
  <si>
    <t>Total non-Interest Expenses</t>
  </si>
  <si>
    <t>Non Interest Income/Expenses</t>
  </si>
  <si>
    <t>Interest Income/Expenses</t>
  </si>
  <si>
    <t>არასაპროცენტო შემოსავლები/ხარჯები</t>
  </si>
  <si>
    <t>საპროცენტო შემოსავლები/ხარჯები</t>
  </si>
  <si>
    <t>ცხრილი N 1 – კომერციული ბანკების/მიკრობანკების ფინანსური მონაცემები საბალანსო უწყისის მიხედვით</t>
  </si>
  <si>
    <t>ბანკის/მიკრობანკის დასახელება</t>
  </si>
  <si>
    <t>Name of The Bank/Microbank</t>
  </si>
  <si>
    <t>Income Statement Financial Data of Commercial Banks/Microbanks Operating in Georgia</t>
  </si>
  <si>
    <t xml:space="preserve">ცხრილი N 2 – კომერციული ბანკების/მიკრობანკების ფინანსური მონაცემები მოგება–ზარალის უწყისის მიხედვით </t>
  </si>
  <si>
    <t>Balance Sheet Financial Data of Commercial Banks/Microbanks Operating in Georgia</t>
  </si>
  <si>
    <t>მიკრობანკი ემბისი</t>
  </si>
  <si>
    <t>მიკრობანკი კრისტალი</t>
  </si>
  <si>
    <t>Microbank Crystal</t>
  </si>
  <si>
    <t>Microbank MBC</t>
  </si>
  <si>
    <t>ცხრილი N7 - სასესხო პორტფელის განაწილება</t>
  </si>
  <si>
    <t>Table N 7 - Credit portfolio distribution</t>
  </si>
  <si>
    <t>სესხების რაოდენობა</t>
  </si>
  <si>
    <t>წილი სესხების მთლიან რაოდენობაში</t>
  </si>
  <si>
    <t>წილი სესხების მთლიან მოცულობაში</t>
  </si>
  <si>
    <t>1 თვის ჩათვლით</t>
  </si>
  <si>
    <t>1 თვიდან 3 თვის ჩათვლით</t>
  </si>
  <si>
    <t>3 თვიდან 6 თვის ჩათვლით</t>
  </si>
  <si>
    <t>6 თვიდან 1 წლის ჩათვლით</t>
  </si>
  <si>
    <t>1 წლიდან 2 წლის ჩათვლით</t>
  </si>
  <si>
    <t>2 წლიდან 5 წლის ჩათვლით</t>
  </si>
  <si>
    <t>5 წლიდან 10 წლის ჩათვლით</t>
  </si>
  <si>
    <t>10 წელზე მეტი</t>
  </si>
  <si>
    <t>Up to 1 Month</t>
  </si>
  <si>
    <t>1-3 Months</t>
  </si>
  <si>
    <t>3-6 Months</t>
  </si>
  <si>
    <t>6-12 Months</t>
  </si>
  <si>
    <t>1-2 Years</t>
  </si>
  <si>
    <t>2-5 Years</t>
  </si>
  <si>
    <t>5-10Years</t>
  </si>
  <si>
    <t>more than 12 Years</t>
  </si>
  <si>
    <t xml:space="preserve">Total </t>
  </si>
  <si>
    <t>Number of Loans</t>
  </si>
  <si>
    <t>% of Total Number</t>
  </si>
  <si>
    <t>% of Total Amount</t>
  </si>
  <si>
    <t>by contract maturity</t>
  </si>
  <si>
    <t>საკონტრაქტო ვადიანობის მიხედვით</t>
  </si>
  <si>
    <t>up to 1,000 GEL</t>
  </si>
  <si>
    <t>1,000 - 2,000 GEL</t>
  </si>
  <si>
    <t>2,000 - 20,000 GEL</t>
  </si>
  <si>
    <t>20,000 - 50,000 GEL</t>
  </si>
  <si>
    <t>50,000 - 100,000 GEL</t>
  </si>
  <si>
    <t>100,000 - 500,000 GEL</t>
  </si>
  <si>
    <t>500,000 - 1,000,000 GEL</t>
  </si>
  <si>
    <t>1,000,000 - 2,000,000 GEL</t>
  </si>
  <si>
    <t>2,000,000 - 5,000,000 GEL</t>
  </si>
  <si>
    <t>more than 5,000,000 GEL</t>
  </si>
  <si>
    <t>by contract amount</t>
  </si>
  <si>
    <t>1 GELდან 1,000 GELს ჩათვლით</t>
  </si>
  <si>
    <t>1,000 GELდან 2,000 GELს ჩათვლით</t>
  </si>
  <si>
    <t>2,000 GELდან 20,000 GELს ჩათვლით</t>
  </si>
  <si>
    <t>20,000 GELდან 50,000 GELს ჩათვლით</t>
  </si>
  <si>
    <t>50,000 GELდან 100,000 GELს ჩათვლით</t>
  </si>
  <si>
    <t>100,000 GELდან 500,000 GELს ჩათვლით</t>
  </si>
  <si>
    <t>500,000 GELდან 1,000,000 GELს ჩათვლით</t>
  </si>
  <si>
    <t>1,000,000 GELდან 2,000,000 GELს ჩათვლით</t>
  </si>
  <si>
    <t>2,000,000 GELდან 5,000,000 GELს ჩათვლით</t>
  </si>
  <si>
    <t>5,000,000 ლარზე მეტი</t>
  </si>
  <si>
    <t>საკონტრაქტო თანხის მიხედვით</t>
  </si>
  <si>
    <t>0 % დან 5 % ჩათვლით</t>
  </si>
  <si>
    <t>5 % დან 10 % ჩათვლით</t>
  </si>
  <si>
    <t>10 % დან 15 % ჩათვლით</t>
  </si>
  <si>
    <t>15 % დან 20 % ჩათვლით</t>
  </si>
  <si>
    <t>20 % დან 25 % ჩათვლით</t>
  </si>
  <si>
    <t>25 % დან 30 % ჩათვლით</t>
  </si>
  <si>
    <t>30 % დან 35 % ჩათვლით</t>
  </si>
  <si>
    <t>35 % დან 40 % ჩათვლით</t>
  </si>
  <si>
    <t>40 % დან 45 % ჩათვლით</t>
  </si>
  <si>
    <t>45 % დან 50 % ჩათვლით</t>
  </si>
  <si>
    <t>50 % ზე მეტი</t>
  </si>
  <si>
    <t>საკონტრაქტო საპროცენტო განაკვეთის მიხედვით</t>
  </si>
  <si>
    <t>0%-5%</t>
  </si>
  <si>
    <t>5%-10%</t>
  </si>
  <si>
    <t>10%-15%</t>
  </si>
  <si>
    <t>15%-20%</t>
  </si>
  <si>
    <t>20%-25%</t>
  </si>
  <si>
    <t>25%-30%</t>
  </si>
  <si>
    <t>30%-35%</t>
  </si>
  <si>
    <t>35%-40%</t>
  </si>
  <si>
    <t>40%-45%</t>
  </si>
  <si>
    <t>45%-50%</t>
  </si>
  <si>
    <t>more than 50%</t>
  </si>
  <si>
    <t>by contract interest rate</t>
  </si>
  <si>
    <t>სესხების ძირი თანხის მოცულობა</t>
  </si>
  <si>
    <t>Principal Amount of Loans</t>
  </si>
  <si>
    <t>სხვაობა: საიჯარო მოთხოვნები, რომლებსაც ბანკი ვერ აკლასიფიცირებს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</si>
</sst>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.00_$_-;\-* #,##0.00_$_-;_-* &quot;-&quot;??_$_-;_-@_-"/>
    <numFmt numFmtId="165" formatCode="_(* #,##0_);_(* \(#,##0\);_(* &quot;-&quot;??_);_(@_)"/>
    <numFmt numFmtId="166" formatCode="#,##0,"/>
    <numFmt numFmtId="167" formatCode="dd\/mm\/yyyy\ \მ\დ\გ\ო\მ\ა\რ\ე\ო\ბ\ი\თ"/>
    <numFmt numFmtId="168" formatCode="&quot;as on &quot;\ mmmm\ dd\,\ yyyy"/>
    <numFmt numFmtId="169" formatCode="&quot;as of &quot;\ mmmm\ dd\,\ yyyy"/>
    <numFmt numFmtId="170" formatCode="_(* #,##0.0_);_(* \(#,##0.0\);_(* &quot;-&quot;??_);_(@_)"/>
    <numFmt numFmtId="171" formatCode="_-* #,##0_$_-;\-* #,##0_$_-;_-* &quot;-&quot;??_$_-;_-@_-"/>
  </numFmts>
  <fonts count="21" x14ac:knownFonts="1"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</font>
    <font>
      <b/>
      <u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164" fontId="6" fillId="0" borderId="0" applyFill="0" applyBorder="0" applyAlignment="0" applyProtection="0"/>
    <xf numFmtId="9" fontId="6" fillId="0" borderId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0">
    <xf numFmtId="0" fontId="0" fillId="0" borderId="0" xfId="0"/>
    <xf numFmtId="0" fontId="10" fillId="0" borderId="0" xfId="0" applyFont="1" applyFill="1"/>
    <xf numFmtId="0" fontId="10" fillId="0" borderId="0" xfId="0" applyFont="1"/>
    <xf numFmtId="0" fontId="10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12" fillId="0" borderId="0" xfId="0" applyFont="1" applyProtection="1"/>
    <xf numFmtId="16" fontId="12" fillId="0" borderId="0" xfId="0" applyNumberFormat="1" applyFont="1" applyProtection="1"/>
    <xf numFmtId="0" fontId="12" fillId="0" borderId="4" xfId="0" applyFont="1" applyBorder="1" applyAlignment="1" applyProtection="1">
      <alignment horizontal="center" vertical="center" textRotation="90" wrapText="1"/>
    </xf>
    <xf numFmtId="0" fontId="12" fillId="0" borderId="3" xfId="0" applyFont="1" applyBorder="1" applyAlignment="1" applyProtection="1">
      <alignment horizontal="center" vertical="center" textRotation="90" wrapText="1"/>
    </xf>
    <xf numFmtId="0" fontId="12" fillId="0" borderId="5" xfId="0" applyFont="1" applyBorder="1" applyAlignment="1" applyProtection="1">
      <alignment horizontal="center" vertical="center" textRotation="90" wrapText="1"/>
    </xf>
    <xf numFmtId="0" fontId="12" fillId="0" borderId="0" xfId="0" applyFont="1" applyAlignment="1" applyProtection="1">
      <alignment wrapText="1"/>
    </xf>
    <xf numFmtId="10" fontId="10" fillId="2" borderId="6" xfId="2" applyNumberFormat="1" applyFont="1" applyFill="1" applyBorder="1" applyAlignment="1" applyProtection="1">
      <alignment horizontal="left"/>
    </xf>
    <xf numFmtId="10" fontId="13" fillId="2" borderId="7" xfId="3" applyNumberFormat="1" applyFont="1" applyFill="1" applyBorder="1" applyAlignment="1" applyProtection="1">
      <alignment horizontal="right"/>
    </xf>
    <xf numFmtId="10" fontId="13" fillId="2" borderId="2" xfId="3" applyNumberFormat="1" applyFont="1" applyFill="1" applyBorder="1" applyAlignment="1" applyProtection="1">
      <alignment horizontal="right"/>
    </xf>
    <xf numFmtId="10" fontId="10" fillId="0" borderId="6" xfId="2" applyNumberFormat="1" applyFont="1" applyFill="1" applyBorder="1" applyAlignment="1" applyProtection="1">
      <alignment horizontal="left"/>
    </xf>
    <xf numFmtId="10" fontId="13" fillId="0" borderId="7" xfId="3" applyNumberFormat="1" applyFont="1" applyFill="1" applyBorder="1" applyAlignment="1" applyProtection="1">
      <alignment horizontal="right"/>
    </xf>
    <xf numFmtId="10" fontId="13" fillId="0" borderId="2" xfId="3" applyNumberFormat="1" applyFont="1" applyFill="1" applyBorder="1" applyAlignment="1" applyProtection="1">
      <alignment horizontal="right"/>
    </xf>
    <xf numFmtId="1" fontId="9" fillId="0" borderId="8" xfId="2" applyNumberFormat="1" applyFont="1" applyFill="1" applyBorder="1" applyAlignment="1" applyProtection="1">
      <alignment horizontal="center" vertical="center"/>
    </xf>
    <xf numFmtId="10" fontId="9" fillId="0" borderId="9" xfId="2" applyNumberFormat="1" applyFont="1" applyFill="1" applyBorder="1" applyAlignment="1" applyProtection="1">
      <alignment horizontal="left"/>
    </xf>
    <xf numFmtId="10" fontId="14" fillId="0" borderId="8" xfId="3" applyNumberFormat="1" applyFont="1" applyFill="1" applyBorder="1" applyAlignment="1" applyProtection="1">
      <alignment horizontal="right"/>
    </xf>
    <xf numFmtId="10" fontId="14" fillId="0" borderId="10" xfId="3" applyNumberFormat="1" applyFont="1" applyFill="1" applyBorder="1" applyAlignment="1" applyProtection="1">
      <alignment horizontal="right"/>
    </xf>
    <xf numFmtId="10" fontId="14" fillId="0" borderId="9" xfId="3" applyNumberFormat="1" applyFont="1" applyFill="1" applyBorder="1" applyAlignment="1" applyProtection="1">
      <alignment horizontal="right"/>
    </xf>
    <xf numFmtId="165" fontId="7" fillId="0" borderId="0" xfId="1" applyNumberFormat="1" applyFont="1" applyProtection="1"/>
    <xf numFmtId="166" fontId="10" fillId="2" borderId="7" xfId="0" applyNumberFormat="1" applyFont="1" applyFill="1" applyBorder="1" applyAlignment="1" applyProtection="1">
      <alignment horizontal="right"/>
    </xf>
    <xf numFmtId="166" fontId="10" fillId="2" borderId="2" xfId="0" applyNumberFormat="1" applyFont="1" applyFill="1" applyBorder="1" applyAlignment="1" applyProtection="1">
      <alignment horizontal="right"/>
    </xf>
    <xf numFmtId="166" fontId="10" fillId="2" borderId="6" xfId="0" applyNumberFormat="1" applyFont="1" applyFill="1" applyBorder="1" applyAlignment="1" applyProtection="1">
      <alignment horizontal="right"/>
    </xf>
    <xf numFmtId="166" fontId="10" fillId="0" borderId="7" xfId="0" applyNumberFormat="1" applyFont="1" applyFill="1" applyBorder="1" applyAlignment="1" applyProtection="1">
      <alignment horizontal="right"/>
    </xf>
    <xf numFmtId="166" fontId="10" fillId="0" borderId="2" xfId="0" applyNumberFormat="1" applyFont="1" applyFill="1" applyBorder="1" applyAlignment="1" applyProtection="1">
      <alignment horizontal="right"/>
    </xf>
    <xf numFmtId="166" fontId="10" fillId="0" borderId="6" xfId="0" applyNumberFormat="1" applyFont="1" applyFill="1" applyBorder="1" applyAlignment="1" applyProtection="1">
      <alignment horizontal="right"/>
    </xf>
    <xf numFmtId="10" fontId="10" fillId="2" borderId="7" xfId="2" applyNumberFormat="1" applyFont="1" applyFill="1" applyBorder="1" applyAlignment="1" applyProtection="1">
      <alignment horizontal="right"/>
    </xf>
    <xf numFmtId="10" fontId="10" fillId="2" borderId="2" xfId="2" applyNumberFormat="1" applyFont="1" applyFill="1" applyBorder="1" applyAlignment="1" applyProtection="1">
      <alignment horizontal="right"/>
    </xf>
    <xf numFmtId="10" fontId="10" fillId="2" borderId="6" xfId="2" applyNumberFormat="1" applyFont="1" applyFill="1" applyBorder="1" applyAlignment="1" applyProtection="1">
      <alignment horizontal="right"/>
    </xf>
    <xf numFmtId="10" fontId="10" fillId="0" borderId="7" xfId="2" applyNumberFormat="1" applyFont="1" applyFill="1" applyBorder="1" applyAlignment="1" applyProtection="1">
      <alignment horizontal="right"/>
    </xf>
    <xf numFmtId="10" fontId="10" fillId="0" borderId="2" xfId="2" applyNumberFormat="1" applyFont="1" applyFill="1" applyBorder="1" applyAlignment="1" applyProtection="1">
      <alignment horizontal="right"/>
    </xf>
    <xf numFmtId="10" fontId="10" fillId="0" borderId="6" xfId="2" applyNumberFormat="1" applyFont="1" applyFill="1" applyBorder="1" applyAlignment="1" applyProtection="1">
      <alignment horizontal="right"/>
    </xf>
    <xf numFmtId="0" fontId="10" fillId="0" borderId="3" xfId="0" applyFont="1" applyBorder="1" applyAlignment="1" applyProtection="1">
      <alignment horizontal="center" vertical="center" textRotation="90" wrapText="1"/>
    </xf>
    <xf numFmtId="0" fontId="10" fillId="0" borderId="5" xfId="0" applyFont="1" applyBorder="1" applyAlignment="1" applyProtection="1">
      <alignment horizontal="center" vertical="center" textRotation="90" wrapText="1"/>
    </xf>
    <xf numFmtId="0" fontId="11" fillId="0" borderId="0" xfId="0" applyFont="1" applyProtection="1"/>
    <xf numFmtId="0" fontId="10" fillId="0" borderId="4" xfId="0" applyFont="1" applyBorder="1" applyAlignment="1" applyProtection="1">
      <alignment horizontal="center" vertical="center" textRotation="90" wrapText="1"/>
    </xf>
    <xf numFmtId="0" fontId="10" fillId="0" borderId="13" xfId="0" applyFont="1" applyBorder="1" applyAlignment="1" applyProtection="1">
      <alignment horizontal="center" vertical="center" textRotation="90" wrapText="1"/>
    </xf>
    <xf numFmtId="166" fontId="10" fillId="2" borderId="13" xfId="0" applyNumberFormat="1" applyFont="1" applyFill="1" applyBorder="1" applyAlignment="1" applyProtection="1">
      <alignment horizontal="right"/>
    </xf>
    <xf numFmtId="166" fontId="10" fillId="2" borderId="4" xfId="0" applyNumberFormat="1" applyFont="1" applyFill="1" applyBorder="1" applyAlignment="1" applyProtection="1">
      <alignment horizontal="right"/>
    </xf>
    <xf numFmtId="166" fontId="10" fillId="2" borderId="3" xfId="0" applyNumberFormat="1" applyFont="1" applyFill="1" applyBorder="1" applyAlignment="1" applyProtection="1">
      <alignment horizontal="right"/>
    </xf>
    <xf numFmtId="166" fontId="10" fillId="2" borderId="5" xfId="0" applyNumberFormat="1" applyFont="1" applyFill="1" applyBorder="1" applyAlignment="1" applyProtection="1">
      <alignment horizontal="right"/>
    </xf>
    <xf numFmtId="166" fontId="10" fillId="0" borderId="13" xfId="0" applyNumberFormat="1" applyFont="1" applyFill="1" applyBorder="1" applyAlignment="1" applyProtection="1">
      <alignment horizontal="right"/>
    </xf>
    <xf numFmtId="166" fontId="10" fillId="0" borderId="4" xfId="0" applyNumberFormat="1" applyFont="1" applyFill="1" applyBorder="1" applyAlignment="1" applyProtection="1">
      <alignment horizontal="right"/>
    </xf>
    <xf numFmtId="166" fontId="10" fillId="0" borderId="3" xfId="0" applyNumberFormat="1" applyFont="1" applyFill="1" applyBorder="1" applyAlignment="1" applyProtection="1">
      <alignment horizontal="right"/>
    </xf>
    <xf numFmtId="166" fontId="10" fillId="0" borderId="5" xfId="0" applyNumberFormat="1" applyFont="1" applyFill="1" applyBorder="1" applyAlignment="1" applyProtection="1">
      <alignment horizontal="right"/>
    </xf>
    <xf numFmtId="3" fontId="10" fillId="0" borderId="0" xfId="0" applyNumberFormat="1" applyFont="1" applyBorder="1" applyProtection="1"/>
    <xf numFmtId="0" fontId="10" fillId="0" borderId="0" xfId="0" applyFont="1" applyProtection="1"/>
    <xf numFmtId="0" fontId="10" fillId="0" borderId="0" xfId="0" applyFont="1" applyFill="1" applyProtection="1"/>
    <xf numFmtId="0" fontId="10" fillId="0" borderId="0" xfId="0" applyFont="1" applyFill="1" applyBorder="1" applyProtection="1"/>
    <xf numFmtId="0" fontId="9" fillId="0" borderId="0" xfId="0" applyFont="1" applyFill="1" applyBorder="1" applyAlignment="1" applyProtection="1">
      <alignment horizontal="left"/>
    </xf>
    <xf numFmtId="165" fontId="10" fillId="2" borderId="7" xfId="1" applyNumberFormat="1" applyFont="1" applyFill="1" applyBorder="1" applyAlignment="1" applyProtection="1">
      <alignment horizontal="center" vertical="center"/>
    </xf>
    <xf numFmtId="165" fontId="10" fillId="0" borderId="7" xfId="1" applyNumberFormat="1" applyFont="1" applyFill="1" applyBorder="1" applyAlignment="1" applyProtection="1">
      <alignment horizontal="center" vertical="center"/>
    </xf>
    <xf numFmtId="10" fontId="10" fillId="2" borderId="7" xfId="3" applyNumberFormat="1" applyFont="1" applyFill="1" applyBorder="1" applyAlignment="1" applyProtection="1">
      <alignment horizontal="right"/>
    </xf>
    <xf numFmtId="10" fontId="10" fillId="2" borderId="2" xfId="3" applyNumberFormat="1" applyFont="1" applyFill="1" applyBorder="1" applyAlignment="1" applyProtection="1">
      <alignment horizontal="right"/>
    </xf>
    <xf numFmtId="10" fontId="10" fillId="0" borderId="7" xfId="3" applyNumberFormat="1" applyFont="1" applyFill="1" applyBorder="1" applyAlignment="1" applyProtection="1">
      <alignment horizontal="right"/>
    </xf>
    <xf numFmtId="10" fontId="10" fillId="0" borderId="2" xfId="3" applyNumberFormat="1" applyFont="1" applyFill="1" applyBorder="1" applyAlignment="1" applyProtection="1">
      <alignment horizontal="right"/>
    </xf>
    <xf numFmtId="166" fontId="12" fillId="0" borderId="0" xfId="0" applyNumberFormat="1" applyFont="1" applyProtection="1"/>
    <xf numFmtId="0" fontId="12" fillId="0" borderId="0" xfId="0" applyFont="1" applyAlignment="1" applyProtection="1">
      <alignment horizontal="right"/>
    </xf>
    <xf numFmtId="15" fontId="12" fillId="0" borderId="0" xfId="0" applyNumberFormat="1" applyFont="1" applyProtection="1"/>
    <xf numFmtId="167" fontId="12" fillId="0" borderId="0" xfId="0" applyNumberFormat="1" applyFont="1" applyProtection="1"/>
    <xf numFmtId="168" fontId="12" fillId="0" borderId="0" xfId="0" applyNumberFormat="1" applyFont="1" applyProtection="1"/>
    <xf numFmtId="167" fontId="12" fillId="3" borderId="0" xfId="0" applyNumberFormat="1" applyFont="1" applyFill="1" applyProtection="1"/>
    <xf numFmtId="167" fontId="16" fillId="0" borderId="0" xfId="0" applyNumberFormat="1" applyFont="1" applyProtection="1"/>
    <xf numFmtId="166" fontId="10" fillId="0" borderId="25" xfId="0" applyNumberFormat="1" applyFont="1" applyFill="1" applyBorder="1" applyAlignment="1" applyProtection="1">
      <alignment horizontal="right"/>
    </xf>
    <xf numFmtId="166" fontId="10" fillId="2" borderId="25" xfId="0" applyNumberFormat="1" applyFont="1" applyFill="1" applyBorder="1" applyAlignment="1" applyProtection="1">
      <alignment horizontal="right"/>
    </xf>
    <xf numFmtId="10" fontId="12" fillId="0" borderId="2" xfId="2" applyNumberFormat="1" applyFont="1" applyBorder="1" applyProtection="1"/>
    <xf numFmtId="10" fontId="12" fillId="0" borderId="6" xfId="2" applyNumberFormat="1" applyFont="1" applyBorder="1" applyProtection="1"/>
    <xf numFmtId="10" fontId="12" fillId="2" borderId="2" xfId="2" applyNumberFormat="1" applyFont="1" applyFill="1" applyBorder="1" applyProtection="1"/>
    <xf numFmtId="10" fontId="12" fillId="2" borderId="6" xfId="2" applyNumberFormat="1" applyFont="1" applyFill="1" applyBorder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 indent="4"/>
    </xf>
    <xf numFmtId="169" fontId="16" fillId="0" borderId="0" xfId="0" applyNumberFormat="1" applyFont="1" applyProtection="1"/>
    <xf numFmtId="169" fontId="12" fillId="0" borderId="0" xfId="0" applyNumberFormat="1" applyFont="1" applyProtection="1"/>
    <xf numFmtId="0" fontId="12" fillId="0" borderId="0" xfId="0" applyFont="1" applyFill="1" applyProtection="1"/>
    <xf numFmtId="0" fontId="12" fillId="0" borderId="14" xfId="0" applyFont="1" applyBorder="1" applyAlignment="1" applyProtection="1"/>
    <xf numFmtId="0" fontId="12" fillId="0" borderId="15" xfId="0" applyFont="1" applyBorder="1" applyAlignment="1" applyProtection="1"/>
    <xf numFmtId="0" fontId="12" fillId="0" borderId="16" xfId="0" applyFont="1" applyBorder="1" applyAlignment="1" applyProtection="1"/>
    <xf numFmtId="0" fontId="12" fillId="0" borderId="20" xfId="0" applyFont="1" applyBorder="1" applyAlignment="1" applyProtection="1">
      <alignment horizontal="center" vertical="center" textRotation="90" wrapText="1"/>
    </xf>
    <xf numFmtId="0" fontId="12" fillId="0" borderId="28" xfId="0" applyFont="1" applyBorder="1" applyAlignment="1" applyProtection="1">
      <alignment horizontal="center" vertical="center" textRotation="90" wrapText="1"/>
    </xf>
    <xf numFmtId="0" fontId="12" fillId="0" borderId="18" xfId="0" applyFont="1" applyBorder="1" applyAlignment="1" applyProtection="1">
      <alignment horizontal="center" vertical="center" textRotation="90" wrapText="1"/>
    </xf>
    <xf numFmtId="166" fontId="10" fillId="4" borderId="2" xfId="0" applyNumberFormat="1" applyFont="1" applyFill="1" applyBorder="1" applyAlignment="1" applyProtection="1">
      <alignment horizontal="right"/>
    </xf>
    <xf numFmtId="14" fontId="12" fillId="0" borderId="0" xfId="0" applyNumberFormat="1" applyFont="1" applyProtection="1"/>
    <xf numFmtId="3" fontId="12" fillId="0" borderId="0" xfId="0" applyNumberFormat="1" applyFont="1" applyProtection="1"/>
    <xf numFmtId="0" fontId="17" fillId="0" borderId="0" xfId="0" applyFont="1"/>
    <xf numFmtId="0" fontId="10" fillId="0" borderId="0" xfId="20" applyFont="1"/>
    <xf numFmtId="0" fontId="9" fillId="0" borderId="3" xfId="0" applyFont="1" applyFill="1" applyBorder="1" applyAlignment="1">
      <alignment horizontal="left" indent="1"/>
    </xf>
    <xf numFmtId="0" fontId="9" fillId="0" borderId="3" xfId="0" applyFont="1" applyFill="1" applyBorder="1" applyAlignment="1" applyProtection="1">
      <alignment horizontal="left" indent="1"/>
    </xf>
    <xf numFmtId="0" fontId="10" fillId="0" borderId="3" xfId="0" applyFont="1" applyFill="1" applyBorder="1" applyAlignment="1" applyProtection="1">
      <alignment horizontal="left" indent="2"/>
    </xf>
    <xf numFmtId="0" fontId="10" fillId="0" borderId="3" xfId="0" applyFont="1" applyFill="1" applyBorder="1" applyAlignment="1" applyProtection="1">
      <alignment horizontal="left" indent="2"/>
      <protection locked="0"/>
    </xf>
    <xf numFmtId="0" fontId="10" fillId="0" borderId="3" xfId="0" applyFont="1" applyFill="1" applyBorder="1" applyAlignment="1">
      <alignment horizontal="left" wrapText="1" indent="2"/>
    </xf>
    <xf numFmtId="0" fontId="9" fillId="0" borderId="3" xfId="0" applyFont="1" applyFill="1" applyBorder="1" applyAlignment="1" applyProtection="1">
      <alignment horizontal="left"/>
    </xf>
    <xf numFmtId="0" fontId="9" fillId="0" borderId="3" xfId="0" applyFont="1" applyFill="1" applyBorder="1" applyAlignment="1">
      <alignment horizontal="left" indent="2"/>
    </xf>
    <xf numFmtId="0" fontId="9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left"/>
    </xf>
    <xf numFmtId="0" fontId="10" fillId="0" borderId="0" xfId="20" applyFont="1" applyProtection="1"/>
    <xf numFmtId="0" fontId="12" fillId="0" borderId="3" xfId="21" applyFont="1" applyFill="1" applyBorder="1"/>
    <xf numFmtId="0" fontId="15" fillId="0" borderId="3" xfId="21" applyFont="1" applyFill="1" applyBorder="1"/>
    <xf numFmtId="0" fontId="12" fillId="0" borderId="3" xfId="21" applyFont="1" applyFill="1" applyBorder="1" applyAlignment="1">
      <alignment horizontal="left" indent="2"/>
    </xf>
    <xf numFmtId="10" fontId="17" fillId="0" borderId="3" xfId="22" applyNumberFormat="1" applyFont="1" applyBorder="1"/>
    <xf numFmtId="170" fontId="17" fillId="0" borderId="3" xfId="23" applyNumberFormat="1" applyFont="1" applyBorder="1"/>
    <xf numFmtId="0" fontId="12" fillId="0" borderId="0" xfId="21" applyFont="1"/>
    <xf numFmtId="0" fontId="17" fillId="0" borderId="3" xfId="21" applyNumberFormat="1" applyFont="1" applyFill="1" applyBorder="1" applyAlignment="1">
      <alignment horizontal="center" vertical="center" wrapText="1"/>
    </xf>
    <xf numFmtId="10" fontId="12" fillId="0" borderId="3" xfId="21" applyNumberFormat="1" applyFont="1" applyBorder="1"/>
    <xf numFmtId="0" fontId="15" fillId="0" borderId="0" xfId="0" applyFont="1" applyAlignment="1">
      <alignment horizontal="left" vertical="center"/>
    </xf>
    <xf numFmtId="0" fontId="12" fillId="0" borderId="3" xfId="21" applyFont="1" applyFill="1" applyBorder="1" applyAlignment="1">
      <alignment horizontal="left" indent="1"/>
    </xf>
    <xf numFmtId="10" fontId="12" fillId="0" borderId="3" xfId="21" applyNumberFormat="1" applyFont="1" applyFill="1" applyBorder="1"/>
    <xf numFmtId="10" fontId="17" fillId="0" borderId="3" xfId="22" applyNumberFormat="1" applyFont="1" applyFill="1" applyBorder="1"/>
    <xf numFmtId="170" fontId="17" fillId="0" borderId="3" xfId="23" applyNumberFormat="1" applyFont="1" applyFill="1" applyBorder="1"/>
    <xf numFmtId="0" fontId="12" fillId="0" borderId="0" xfId="21" applyFont="1" applyFill="1"/>
    <xf numFmtId="1" fontId="9" fillId="6" borderId="8" xfId="2" applyNumberFormat="1" applyFont="1" applyFill="1" applyBorder="1" applyAlignment="1" applyProtection="1">
      <alignment horizontal="center" vertical="center"/>
    </xf>
    <xf numFmtId="10" fontId="9" fillId="6" borderId="9" xfId="2" applyNumberFormat="1" applyFont="1" applyFill="1" applyBorder="1" applyAlignment="1" applyProtection="1">
      <alignment horizontal="left"/>
    </xf>
    <xf numFmtId="166" fontId="9" fillId="6" borderId="8" xfId="0" applyNumberFormat="1" applyFont="1" applyFill="1" applyBorder="1" applyAlignment="1" applyProtection="1">
      <alignment horizontal="right"/>
    </xf>
    <xf numFmtId="10" fontId="15" fillId="6" borderId="11" xfId="2" applyNumberFormat="1" applyFont="1" applyFill="1" applyBorder="1" applyProtection="1"/>
    <xf numFmtId="10" fontId="15" fillId="6" borderId="12" xfId="2" applyNumberFormat="1" applyFont="1" applyFill="1" applyBorder="1" applyProtection="1"/>
    <xf numFmtId="165" fontId="10" fillId="6" borderId="7" xfId="1" applyNumberFormat="1" applyFont="1" applyFill="1" applyBorder="1" applyAlignment="1" applyProtection="1">
      <alignment horizontal="center" vertical="center"/>
    </xf>
    <xf numFmtId="10" fontId="9" fillId="6" borderId="6" xfId="2" applyNumberFormat="1" applyFont="1" applyFill="1" applyBorder="1" applyAlignment="1" applyProtection="1">
      <alignment horizontal="left"/>
    </xf>
    <xf numFmtId="166" fontId="9" fillId="6" borderId="7" xfId="0" applyNumberFormat="1" applyFont="1" applyFill="1" applyBorder="1" applyAlignment="1" applyProtection="1">
      <alignment horizontal="right"/>
    </xf>
    <xf numFmtId="166" fontId="9" fillId="6" borderId="2" xfId="0" applyNumberFormat="1" applyFont="1" applyFill="1" applyBorder="1" applyAlignment="1" applyProtection="1">
      <alignment horizontal="right"/>
    </xf>
    <xf numFmtId="166" fontId="9" fillId="6" borderId="6" xfId="0" applyNumberFormat="1" applyFont="1" applyFill="1" applyBorder="1" applyAlignment="1" applyProtection="1">
      <alignment horizontal="right"/>
    </xf>
    <xf numFmtId="166" fontId="9" fillId="6" borderId="26" xfId="0" applyNumberFormat="1" applyFont="1" applyFill="1" applyBorder="1" applyAlignment="1" applyProtection="1">
      <alignment horizontal="right"/>
    </xf>
    <xf numFmtId="10" fontId="15" fillId="6" borderId="1" xfId="2" applyNumberFormat="1" applyFont="1" applyFill="1" applyBorder="1" applyProtection="1"/>
    <xf numFmtId="10" fontId="15" fillId="6" borderId="27" xfId="2" applyNumberFormat="1" applyFont="1" applyFill="1" applyBorder="1" applyProtection="1"/>
    <xf numFmtId="1" fontId="9" fillId="0" borderId="0" xfId="2" applyNumberFormat="1" applyFont="1" applyFill="1" applyBorder="1" applyAlignment="1" applyProtection="1">
      <alignment horizontal="center" vertical="center"/>
    </xf>
    <xf numFmtId="10" fontId="9" fillId="0" borderId="0" xfId="2" applyNumberFormat="1" applyFont="1" applyFill="1" applyBorder="1" applyAlignment="1" applyProtection="1">
      <alignment horizontal="left"/>
    </xf>
    <xf numFmtId="10" fontId="14" fillId="0" borderId="0" xfId="3" applyNumberFormat="1" applyFont="1" applyFill="1" applyBorder="1" applyAlignment="1" applyProtection="1">
      <alignment horizontal="right"/>
    </xf>
    <xf numFmtId="165" fontId="9" fillId="5" borderId="7" xfId="1" applyNumberFormat="1" applyFont="1" applyFill="1" applyBorder="1" applyAlignment="1" applyProtection="1">
      <alignment horizontal="center" vertical="center"/>
    </xf>
    <xf numFmtId="10" fontId="9" fillId="5" borderId="6" xfId="2" applyNumberFormat="1" applyFont="1" applyFill="1" applyBorder="1" applyAlignment="1" applyProtection="1">
      <alignment horizontal="left"/>
    </xf>
    <xf numFmtId="166" fontId="9" fillId="5" borderId="24" xfId="0" applyNumberFormat="1" applyFont="1" applyFill="1" applyBorder="1" applyAlignment="1" applyProtection="1">
      <alignment horizontal="right"/>
    </xf>
    <xf numFmtId="165" fontId="9" fillId="6" borderId="7" xfId="1" applyNumberFormat="1" applyFont="1" applyFill="1" applyBorder="1" applyAlignment="1" applyProtection="1">
      <alignment horizontal="center" vertical="center"/>
    </xf>
    <xf numFmtId="166" fontId="9" fillId="6" borderId="13" xfId="0" applyNumberFormat="1" applyFont="1" applyFill="1" applyBorder="1" applyAlignment="1" applyProtection="1">
      <alignment horizontal="right"/>
    </xf>
    <xf numFmtId="166" fontId="9" fillId="6" borderId="4" xfId="0" applyNumberFormat="1" applyFont="1" applyFill="1" applyBorder="1" applyAlignment="1" applyProtection="1">
      <alignment horizontal="right"/>
    </xf>
    <xf numFmtId="166" fontId="9" fillId="6" borderId="3" xfId="0" applyNumberFormat="1" applyFont="1" applyFill="1" applyBorder="1" applyAlignment="1" applyProtection="1">
      <alignment horizontal="right"/>
    </xf>
    <xf numFmtId="166" fontId="9" fillId="6" borderId="5" xfId="0" applyNumberFormat="1" applyFont="1" applyFill="1" applyBorder="1" applyAlignment="1" applyProtection="1">
      <alignment horizontal="right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38" fontId="18" fillId="6" borderId="13" xfId="0" applyNumberFormat="1" applyFont="1" applyFill="1" applyBorder="1" applyAlignment="1" applyProtection="1">
      <alignment horizontal="center"/>
      <protection locked="0"/>
    </xf>
    <xf numFmtId="38" fontId="1" fillId="6" borderId="32" xfId="0" applyNumberFormat="1" applyFont="1" applyFill="1" applyBorder="1" applyAlignment="1" applyProtection="1">
      <protection locked="0"/>
    </xf>
    <xf numFmtId="166" fontId="10" fillId="0" borderId="3" xfId="1" applyNumberFormat="1" applyFont="1" applyFill="1" applyBorder="1" applyAlignment="1" applyProtection="1">
      <alignment horizontal="right"/>
      <protection locked="0"/>
    </xf>
    <xf numFmtId="166" fontId="9" fillId="7" borderId="3" xfId="1" applyNumberFormat="1" applyFont="1" applyFill="1" applyBorder="1" applyAlignment="1">
      <alignment horizontal="right"/>
    </xf>
    <xf numFmtId="166" fontId="10" fillId="7" borderId="3" xfId="1" applyNumberFormat="1" applyFont="1" applyFill="1" applyBorder="1" applyAlignment="1">
      <alignment horizontal="right"/>
    </xf>
    <xf numFmtId="166" fontId="1" fillId="6" borderId="32" xfId="1" applyNumberFormat="1" applyFont="1" applyFill="1" applyBorder="1" applyAlignment="1" applyProtection="1">
      <alignment horizontal="right"/>
      <protection locked="0"/>
    </xf>
    <xf numFmtId="166" fontId="18" fillId="6" borderId="13" xfId="1" applyNumberFormat="1" applyFont="1" applyFill="1" applyBorder="1" applyAlignment="1" applyProtection="1">
      <alignment horizontal="right"/>
      <protection locked="0"/>
    </xf>
    <xf numFmtId="166" fontId="10" fillId="7" borderId="3" xfId="1" applyNumberFormat="1" applyFont="1" applyFill="1" applyBorder="1" applyAlignment="1" applyProtection="1">
      <alignment horizontal="right"/>
      <protection locked="0"/>
    </xf>
    <xf numFmtId="166" fontId="10" fillId="7" borderId="3" xfId="1" applyNumberFormat="1" applyFont="1" applyFill="1" applyBorder="1" applyAlignment="1" applyProtection="1">
      <alignment horizontal="right"/>
    </xf>
    <xf numFmtId="0" fontId="10" fillId="0" borderId="36" xfId="0" applyFont="1" applyFill="1" applyBorder="1" applyAlignment="1" applyProtection="1">
      <alignment horizontal="left" indent="1"/>
    </xf>
    <xf numFmtId="0" fontId="10" fillId="0" borderId="37" xfId="0" applyFont="1" applyFill="1" applyBorder="1" applyAlignment="1" applyProtection="1">
      <alignment horizontal="left" indent="1"/>
    </xf>
    <xf numFmtId="0" fontId="9" fillId="2" borderId="3" xfId="0" applyFont="1" applyFill="1" applyBorder="1" applyAlignment="1">
      <alignment horizontal="left"/>
    </xf>
    <xf numFmtId="166" fontId="9" fillId="2" borderId="3" xfId="1" applyNumberFormat="1" applyFont="1" applyFill="1" applyBorder="1" applyAlignment="1">
      <alignment horizontal="right"/>
    </xf>
    <xf numFmtId="166" fontId="12" fillId="0" borderId="28" xfId="21" applyNumberFormat="1" applyFont="1" applyBorder="1"/>
    <xf numFmtId="166" fontId="12" fillId="0" borderId="3" xfId="21" applyNumberFormat="1" applyFont="1" applyBorder="1"/>
    <xf numFmtId="166" fontId="12" fillId="0" borderId="28" xfId="21" applyNumberFormat="1" applyFont="1" applyFill="1" applyBorder="1"/>
    <xf numFmtId="166" fontId="12" fillId="0" borderId="3" xfId="21" applyNumberFormat="1" applyFont="1" applyFill="1" applyBorder="1"/>
    <xf numFmtId="166" fontId="17" fillId="0" borderId="3" xfId="23" applyNumberFormat="1" applyFont="1" applyBorder="1"/>
    <xf numFmtId="166" fontId="17" fillId="0" borderId="3" xfId="23" applyNumberFormat="1" applyFont="1" applyFill="1" applyBorder="1"/>
    <xf numFmtId="0" fontId="12" fillId="0" borderId="29" xfId="0" applyFont="1" applyBorder="1" applyAlignment="1" applyProtection="1"/>
    <xf numFmtId="0" fontId="12" fillId="0" borderId="0" xfId="21" applyFont="1" applyAlignment="1">
      <alignment horizontal="right"/>
    </xf>
    <xf numFmtId="164" fontId="6" fillId="0" borderId="0" xfId="1" applyBorder="1"/>
    <xf numFmtId="166" fontId="9" fillId="6" borderId="29" xfId="0" applyNumberFormat="1" applyFont="1" applyFill="1" applyBorder="1" applyAlignment="1" applyProtection="1">
      <alignment horizontal="right"/>
    </xf>
    <xf numFmtId="166" fontId="9" fillId="6" borderId="11" xfId="0" applyNumberFormat="1" applyFont="1" applyFill="1" applyBorder="1" applyAlignment="1" applyProtection="1">
      <alignment horizontal="right"/>
    </xf>
    <xf numFmtId="166" fontId="9" fillId="6" borderId="12" xfId="0" applyNumberFormat="1" applyFont="1" applyFill="1" applyBorder="1" applyAlignment="1" applyProtection="1">
      <alignment horizontal="right"/>
    </xf>
    <xf numFmtId="166" fontId="9" fillId="6" borderId="42" xfId="0" applyNumberFormat="1" applyFont="1" applyFill="1" applyBorder="1" applyAlignment="1" applyProtection="1">
      <alignment horizontal="right"/>
    </xf>
    <xf numFmtId="166" fontId="9" fillId="6" borderId="10" xfId="0" applyNumberFormat="1" applyFont="1" applyFill="1" applyBorder="1" applyAlignment="1" applyProtection="1">
      <alignment horizontal="right"/>
    </xf>
    <xf numFmtId="171" fontId="6" fillId="0" borderId="0" xfId="1" applyNumberFormat="1"/>
    <xf numFmtId="167" fontId="9" fillId="0" borderId="0" xfId="0" applyNumberFormat="1" applyFont="1" applyProtection="1"/>
    <xf numFmtId="169" fontId="9" fillId="0" borderId="0" xfId="0" applyNumberFormat="1" applyFont="1" applyProtection="1"/>
    <xf numFmtId="0" fontId="12" fillId="0" borderId="3" xfId="0" applyFont="1" applyFill="1" applyBorder="1"/>
    <xf numFmtId="3" fontId="12" fillId="0" borderId="3" xfId="0" applyNumberFormat="1" applyFont="1" applyBorder="1"/>
    <xf numFmtId="10" fontId="12" fillId="0" borderId="3" xfId="0" applyNumberFormat="1" applyFont="1" applyBorder="1"/>
    <xf numFmtId="0" fontId="12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2" fillId="0" borderId="29" xfId="0" applyFont="1" applyBorder="1" applyAlignment="1" applyProtection="1">
      <alignment horizontal="center"/>
    </xf>
    <xf numFmtId="0" fontId="12" fillId="0" borderId="11" xfId="0" applyFont="1" applyBorder="1" applyAlignment="1" applyProtection="1">
      <alignment horizontal="center"/>
    </xf>
    <xf numFmtId="0" fontId="12" fillId="0" borderId="12" xfId="0" applyFont="1" applyBorder="1" applyAlignment="1" applyProtection="1">
      <alignment horizontal="center"/>
    </xf>
    <xf numFmtId="0" fontId="12" fillId="0" borderId="17" xfId="0" applyFont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/>
    </xf>
    <xf numFmtId="0" fontId="12" fillId="0" borderId="15" xfId="0" applyFont="1" applyBorder="1" applyAlignment="1" applyProtection="1">
      <alignment horizontal="center"/>
    </xf>
    <xf numFmtId="0" fontId="12" fillId="0" borderId="16" xfId="0" applyFont="1" applyBorder="1" applyAlignment="1" applyProtection="1">
      <alignment horizontal="center"/>
    </xf>
    <xf numFmtId="0" fontId="10" fillId="0" borderId="17" xfId="0" applyFont="1" applyBorder="1" applyAlignment="1" applyProtection="1">
      <alignment horizontal="center" vertical="center" textRotation="90" wrapText="1"/>
    </xf>
    <xf numFmtId="0" fontId="10" fillId="0" borderId="18" xfId="0" applyFont="1" applyBorder="1" applyAlignment="1" applyProtection="1">
      <alignment horizontal="center" vertical="center" textRotation="90" wrapText="1"/>
    </xf>
    <xf numFmtId="0" fontId="12" fillId="0" borderId="14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center" vertical="center" textRotation="90" wrapText="1"/>
    </xf>
    <xf numFmtId="0" fontId="12" fillId="0" borderId="13" xfId="0" applyFont="1" applyBorder="1" applyAlignment="1" applyProtection="1">
      <alignment horizontal="center" vertical="center" textRotation="90" wrapText="1"/>
    </xf>
    <xf numFmtId="0" fontId="10" fillId="0" borderId="14" xfId="0" applyFont="1" applyBorder="1" applyAlignment="1" applyProtection="1">
      <alignment horizontal="center"/>
    </xf>
    <xf numFmtId="0" fontId="10" fillId="0" borderId="15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/>
    </xf>
    <xf numFmtId="0" fontId="10" fillId="0" borderId="38" xfId="0" applyFont="1" applyBorder="1" applyAlignment="1" applyProtection="1">
      <alignment horizontal="center" vertical="center" textRotation="90" wrapText="1"/>
    </xf>
    <xf numFmtId="0" fontId="10" fillId="0" borderId="28" xfId="0" applyFont="1" applyBorder="1" applyAlignment="1" applyProtection="1">
      <alignment horizontal="center" vertical="center" textRotation="90" wrapText="1"/>
    </xf>
    <xf numFmtId="0" fontId="10" fillId="0" borderId="40" xfId="0" applyFont="1" applyBorder="1" applyAlignment="1" applyProtection="1">
      <alignment horizontal="center"/>
    </xf>
    <xf numFmtId="0" fontId="10" fillId="0" borderId="41" xfId="0" applyFont="1" applyBorder="1" applyAlignment="1" applyProtection="1">
      <alignment horizontal="center"/>
    </xf>
    <xf numFmtId="0" fontId="10" fillId="0" borderId="39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 vertical="center" textRotation="90" wrapText="1"/>
    </xf>
    <xf numFmtId="0" fontId="10" fillId="0" borderId="5" xfId="0" applyFont="1" applyBorder="1" applyAlignment="1" applyProtection="1">
      <alignment horizontal="center" vertical="center" textRotation="90" wrapText="1"/>
    </xf>
    <xf numFmtId="0" fontId="10" fillId="0" borderId="15" xfId="0" applyFont="1" applyBorder="1" applyAlignment="1" applyProtection="1">
      <alignment horizontal="center" vertical="center" textRotation="90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12" fillId="0" borderId="21" xfId="0" applyFont="1" applyBorder="1" applyAlignment="1" applyProtection="1">
      <alignment horizontal="center"/>
    </xf>
    <xf numFmtId="0" fontId="12" fillId="0" borderId="22" xfId="0" applyFont="1" applyBorder="1" applyAlignment="1" applyProtection="1">
      <alignment horizontal="center"/>
    </xf>
    <xf numFmtId="0" fontId="12" fillId="0" borderId="34" xfId="0" applyFont="1" applyBorder="1" applyAlignment="1" applyProtection="1">
      <alignment horizontal="center"/>
    </xf>
    <xf numFmtId="0" fontId="10" fillId="0" borderId="21" xfId="0" applyFont="1" applyBorder="1" applyAlignment="1" applyProtection="1">
      <alignment horizontal="center"/>
    </xf>
    <xf numFmtId="0" fontId="10" fillId="0" borderId="22" xfId="0" applyFont="1" applyBorder="1" applyAlignment="1" applyProtection="1">
      <alignment horizontal="center"/>
    </xf>
    <xf numFmtId="0" fontId="10" fillId="0" borderId="33" xfId="0" applyFont="1" applyBorder="1" applyAlignment="1" applyProtection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/>
    </xf>
    <xf numFmtId="0" fontId="19" fillId="0" borderId="31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 applyProtection="1">
      <alignment horizontal="left" vertical="center" indent="1"/>
    </xf>
    <xf numFmtId="0" fontId="10" fillId="0" borderId="36" xfId="0" applyFont="1" applyFill="1" applyBorder="1" applyAlignment="1" applyProtection="1">
      <alignment horizontal="left" vertical="center" indent="1"/>
    </xf>
    <xf numFmtId="0" fontId="12" fillId="0" borderId="3" xfId="21" applyFont="1" applyBorder="1" applyAlignment="1">
      <alignment horizontal="center" vertical="center" wrapText="1"/>
    </xf>
    <xf numFmtId="0" fontId="15" fillId="0" borderId="3" xfId="21" applyFont="1" applyFill="1" applyBorder="1" applyAlignment="1">
      <alignment horizontal="center" vertical="center"/>
    </xf>
    <xf numFmtId="0" fontId="12" fillId="0" borderId="3" xfId="21" applyFont="1" applyFill="1" applyBorder="1" applyAlignment="1">
      <alignment horizontal="center" vertical="center" wrapText="1"/>
    </xf>
  </cellXfs>
  <cellStyles count="24">
    <cellStyle name="Comma" xfId="1" builtinId="3"/>
    <cellStyle name="Comma 2" xfId="5"/>
    <cellStyle name="Comma 2 2" xfId="9"/>
    <cellStyle name="Comma 3" xfId="10"/>
    <cellStyle name="Comma 3 2" xfId="16"/>
    <cellStyle name="Comma 4" xfId="13"/>
    <cellStyle name="Comma 5" xfId="15"/>
    <cellStyle name="Comma 6" xfId="23"/>
    <cellStyle name="Normal" xfId="0" builtinId="0"/>
    <cellStyle name="Normal 10" xfId="7"/>
    <cellStyle name="Normal 11" xfId="18"/>
    <cellStyle name="Normal 2" xfId="4"/>
    <cellStyle name="Normal 2 2" xfId="6"/>
    <cellStyle name="Normal 3" xfId="12"/>
    <cellStyle name="Normal 4" xfId="14"/>
    <cellStyle name="Normal 4 2" xfId="11"/>
    <cellStyle name="Normal 4 2 2" xfId="17"/>
    <cellStyle name="Normal 5" xfId="21"/>
    <cellStyle name="Normal_RC-D 2" xfId="20"/>
    <cellStyle name="Percent" xfId="2" builtinId="5"/>
    <cellStyle name="Percent 2" xfId="8"/>
    <cellStyle name="Percent 2 2" xfId="3"/>
    <cellStyle name="Percent 2 3" xfId="19"/>
    <cellStyle name="Percent 3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pnadzem\AppData\Local\Microsoft\Windows\INetCache\Content.Outlook\TRKG25IM\FINAL%20Forms\FINREP%20Supplemental%20Form%20-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LD-A"/>
      <sheetName val="LD-D"/>
      <sheetName val="LD-AD"/>
      <sheetName val="Validation"/>
      <sheetName val="RCS"/>
      <sheetName val="CI"/>
      <sheetName val="Countries"/>
      <sheetName val="Currency Codes"/>
      <sheetName val="Rating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>
            <v>0</v>
          </cell>
        </row>
        <row r="4">
          <cell r="A4">
            <v>1</v>
          </cell>
        </row>
        <row r="8">
          <cell r="A8">
            <v>1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F8">
            <v>0</v>
          </cell>
        </row>
        <row r="9">
          <cell r="A9">
            <v>2</v>
          </cell>
          <cell r="B9">
            <v>1</v>
          </cell>
          <cell r="C9">
            <v>2</v>
          </cell>
          <cell r="D9">
            <v>0</v>
          </cell>
          <cell r="E9">
            <v>0</v>
          </cell>
          <cell r="F9">
            <v>1</v>
          </cell>
        </row>
        <row r="10">
          <cell r="A10">
            <v>3</v>
          </cell>
          <cell r="B10">
            <v>2</v>
          </cell>
          <cell r="C10">
            <v>3</v>
          </cell>
          <cell r="F10">
            <v>2</v>
          </cell>
        </row>
        <row r="11">
          <cell r="A11">
            <v>4</v>
          </cell>
          <cell r="B11">
            <v>3</v>
          </cell>
          <cell r="C11">
            <v>4</v>
          </cell>
        </row>
        <row r="12">
          <cell r="A12">
            <v>5</v>
          </cell>
          <cell r="C12">
            <v>5</v>
          </cell>
        </row>
        <row r="13">
          <cell r="A13">
            <v>6</v>
          </cell>
          <cell r="C13">
            <v>6</v>
          </cell>
        </row>
        <row r="14">
          <cell r="C14">
            <v>7</v>
          </cell>
        </row>
        <row r="15">
          <cell r="C15">
            <v>8</v>
          </cell>
        </row>
        <row r="16">
          <cell r="C16">
            <v>9</v>
          </cell>
        </row>
      </sheetData>
      <sheetData sheetId="5" refreshError="1"/>
      <sheetData sheetId="6" refreshError="1"/>
      <sheetData sheetId="7">
        <row r="3">
          <cell r="A3" t="str">
            <v>AF</v>
          </cell>
        </row>
        <row r="4">
          <cell r="A4" t="str">
            <v>AX</v>
          </cell>
        </row>
        <row r="5">
          <cell r="A5" t="str">
            <v>AL</v>
          </cell>
        </row>
        <row r="6">
          <cell r="A6" t="str">
            <v>DZ</v>
          </cell>
        </row>
        <row r="7">
          <cell r="A7" t="str">
            <v>AS</v>
          </cell>
        </row>
        <row r="8">
          <cell r="A8" t="str">
            <v>AD</v>
          </cell>
        </row>
        <row r="9">
          <cell r="A9" t="str">
            <v>AO</v>
          </cell>
        </row>
        <row r="10">
          <cell r="A10" t="str">
            <v>AI</v>
          </cell>
        </row>
        <row r="11">
          <cell r="A11" t="str">
            <v>AQ</v>
          </cell>
        </row>
        <row r="12">
          <cell r="A12" t="str">
            <v>AG</v>
          </cell>
        </row>
        <row r="13">
          <cell r="A13" t="str">
            <v>AR</v>
          </cell>
        </row>
        <row r="14">
          <cell r="A14" t="str">
            <v>AM</v>
          </cell>
        </row>
        <row r="15">
          <cell r="A15" t="str">
            <v>AW</v>
          </cell>
        </row>
        <row r="16">
          <cell r="A16" t="str">
            <v>AC</v>
          </cell>
        </row>
        <row r="17">
          <cell r="A17" t="str">
            <v>AU</v>
          </cell>
        </row>
        <row r="18">
          <cell r="A18" t="str">
            <v>AT</v>
          </cell>
        </row>
        <row r="19">
          <cell r="A19" t="str">
            <v>AZ</v>
          </cell>
        </row>
        <row r="20">
          <cell r="A20" t="str">
            <v>BS</v>
          </cell>
        </row>
        <row r="21">
          <cell r="A21" t="str">
            <v>BH</v>
          </cell>
        </row>
        <row r="22">
          <cell r="A22" t="str">
            <v>BD</v>
          </cell>
        </row>
        <row r="23">
          <cell r="A23" t="str">
            <v>BB</v>
          </cell>
        </row>
        <row r="24">
          <cell r="A24" t="str">
            <v>BY</v>
          </cell>
        </row>
        <row r="25">
          <cell r="A25" t="str">
            <v>BE</v>
          </cell>
        </row>
        <row r="26">
          <cell r="A26" t="str">
            <v>BZ</v>
          </cell>
        </row>
        <row r="27">
          <cell r="A27" t="str">
            <v>BJ</v>
          </cell>
        </row>
        <row r="28">
          <cell r="A28" t="str">
            <v>BM</v>
          </cell>
        </row>
        <row r="29">
          <cell r="A29" t="str">
            <v>BT</v>
          </cell>
        </row>
        <row r="30">
          <cell r="A30" t="str">
            <v>BO</v>
          </cell>
        </row>
        <row r="31">
          <cell r="A31" t="str">
            <v>BA</v>
          </cell>
        </row>
        <row r="32">
          <cell r="A32" t="str">
            <v>BW</v>
          </cell>
        </row>
        <row r="33">
          <cell r="A33" t="str">
            <v>BV</v>
          </cell>
        </row>
        <row r="34">
          <cell r="A34" t="str">
            <v>BR</v>
          </cell>
        </row>
        <row r="35">
          <cell r="A35" t="str">
            <v>IO</v>
          </cell>
        </row>
        <row r="36">
          <cell r="A36" t="str">
            <v>VG</v>
          </cell>
        </row>
        <row r="37">
          <cell r="A37" t="str">
            <v>BN</v>
          </cell>
        </row>
        <row r="38">
          <cell r="A38" t="str">
            <v>BG</v>
          </cell>
        </row>
        <row r="39">
          <cell r="A39" t="str">
            <v>BF</v>
          </cell>
        </row>
        <row r="40">
          <cell r="A40" t="str">
            <v>BI</v>
          </cell>
        </row>
        <row r="41">
          <cell r="A41" t="str">
            <v>KH</v>
          </cell>
        </row>
        <row r="42">
          <cell r="A42" t="str">
            <v>CM</v>
          </cell>
        </row>
        <row r="43">
          <cell r="A43" t="str">
            <v>CA</v>
          </cell>
        </row>
        <row r="44">
          <cell r="A44" t="str">
            <v>CV</v>
          </cell>
        </row>
        <row r="45">
          <cell r="A45" t="str">
            <v>KY</v>
          </cell>
        </row>
        <row r="46">
          <cell r="A46" t="str">
            <v>CF</v>
          </cell>
        </row>
        <row r="47">
          <cell r="A47" t="str">
            <v>TD</v>
          </cell>
        </row>
        <row r="48">
          <cell r="A48" t="str">
            <v>CL</v>
          </cell>
        </row>
        <row r="49">
          <cell r="A49" t="str">
            <v>CN</v>
          </cell>
        </row>
        <row r="50">
          <cell r="A50" t="str">
            <v>CX</v>
          </cell>
        </row>
        <row r="51">
          <cell r="A51" t="str">
            <v>CC</v>
          </cell>
        </row>
        <row r="52">
          <cell r="A52" t="str">
            <v>CO</v>
          </cell>
        </row>
        <row r="53">
          <cell r="A53" t="str">
            <v>KM</v>
          </cell>
        </row>
        <row r="54">
          <cell r="A54" t="str">
            <v>CG</v>
          </cell>
        </row>
        <row r="55">
          <cell r="A55" t="str">
            <v>CD</v>
          </cell>
        </row>
        <row r="56">
          <cell r="A56" t="str">
            <v>CK</v>
          </cell>
        </row>
        <row r="57">
          <cell r="A57" t="str">
            <v>CR</v>
          </cell>
        </row>
        <row r="58">
          <cell r="A58" t="str">
            <v>CI</v>
          </cell>
        </row>
        <row r="59">
          <cell r="A59" t="str">
            <v>HR</v>
          </cell>
        </row>
        <row r="60">
          <cell r="A60" t="str">
            <v>CU</v>
          </cell>
        </row>
        <row r="61">
          <cell r="A61" t="str">
            <v>CY</v>
          </cell>
        </row>
        <row r="62">
          <cell r="A62" t="str">
            <v>CZ</v>
          </cell>
        </row>
        <row r="63">
          <cell r="A63" t="str">
            <v>CS</v>
          </cell>
        </row>
        <row r="64">
          <cell r="A64" t="str">
            <v>DK</v>
          </cell>
        </row>
        <row r="65">
          <cell r="A65" t="str">
            <v>DJ</v>
          </cell>
        </row>
        <row r="66">
          <cell r="A66" t="str">
            <v>DM</v>
          </cell>
        </row>
        <row r="67">
          <cell r="A67" t="str">
            <v>DO</v>
          </cell>
        </row>
        <row r="68">
          <cell r="A68" t="str">
            <v>TP</v>
          </cell>
        </row>
        <row r="69">
          <cell r="A69" t="str">
            <v>EC</v>
          </cell>
        </row>
        <row r="70">
          <cell r="A70" t="str">
            <v>EG</v>
          </cell>
        </row>
        <row r="71">
          <cell r="A71" t="str">
            <v>SV</v>
          </cell>
        </row>
        <row r="72">
          <cell r="A72" t="str">
            <v>GQ</v>
          </cell>
        </row>
        <row r="73">
          <cell r="A73" t="str">
            <v>ER</v>
          </cell>
        </row>
        <row r="74">
          <cell r="A74" t="str">
            <v>EE</v>
          </cell>
        </row>
        <row r="75">
          <cell r="A75" t="str">
            <v>ET</v>
          </cell>
        </row>
        <row r="76">
          <cell r="A76" t="str">
            <v>EU</v>
          </cell>
        </row>
        <row r="77">
          <cell r="A77" t="str">
            <v>MK</v>
          </cell>
        </row>
        <row r="78">
          <cell r="A78" t="str">
            <v>FK</v>
          </cell>
        </row>
        <row r="79">
          <cell r="A79" t="str">
            <v>FO</v>
          </cell>
        </row>
        <row r="80">
          <cell r="A80" t="str">
            <v>FJ</v>
          </cell>
        </row>
        <row r="81">
          <cell r="A81" t="str">
            <v>FI</v>
          </cell>
        </row>
        <row r="82">
          <cell r="A82" t="str">
            <v>FR</v>
          </cell>
        </row>
        <row r="83">
          <cell r="A83" t="str">
            <v>FX</v>
          </cell>
        </row>
        <row r="84">
          <cell r="A84" t="str">
            <v>GF</v>
          </cell>
        </row>
        <row r="85">
          <cell r="A85" t="str">
            <v>PF</v>
          </cell>
        </row>
        <row r="86">
          <cell r="A86" t="str">
            <v>TF</v>
          </cell>
        </row>
        <row r="87">
          <cell r="A87" t="str">
            <v>GA</v>
          </cell>
        </row>
        <row r="88">
          <cell r="A88" t="str">
            <v>GM</v>
          </cell>
        </row>
        <row r="89">
          <cell r="A89" t="str">
            <v>GE</v>
          </cell>
        </row>
        <row r="90">
          <cell r="A90" t="str">
            <v>DE</v>
          </cell>
        </row>
        <row r="91">
          <cell r="A91" t="str">
            <v>GH</v>
          </cell>
        </row>
        <row r="92">
          <cell r="A92" t="str">
            <v>GI</v>
          </cell>
        </row>
        <row r="93">
          <cell r="A93" t="str">
            <v>GB</v>
          </cell>
        </row>
        <row r="94">
          <cell r="A94" t="str">
            <v>GR</v>
          </cell>
        </row>
        <row r="95">
          <cell r="A95" t="str">
            <v>GL</v>
          </cell>
        </row>
        <row r="96">
          <cell r="A96" t="str">
            <v>GD</v>
          </cell>
        </row>
        <row r="97">
          <cell r="A97" t="str">
            <v>GP</v>
          </cell>
        </row>
        <row r="98">
          <cell r="A98" t="str">
            <v>GU</v>
          </cell>
        </row>
        <row r="99">
          <cell r="A99" t="str">
            <v>GT</v>
          </cell>
        </row>
        <row r="100">
          <cell r="A100" t="str">
            <v>GG</v>
          </cell>
        </row>
        <row r="101">
          <cell r="A101" t="str">
            <v>GN</v>
          </cell>
        </row>
        <row r="102">
          <cell r="A102" t="str">
            <v>GW</v>
          </cell>
        </row>
        <row r="103">
          <cell r="A103" t="str">
            <v>GY</v>
          </cell>
        </row>
        <row r="104">
          <cell r="A104" t="str">
            <v>HT</v>
          </cell>
        </row>
        <row r="105">
          <cell r="A105" t="str">
            <v>HM</v>
          </cell>
        </row>
        <row r="106">
          <cell r="A106" t="str">
            <v>HN</v>
          </cell>
        </row>
        <row r="107">
          <cell r="A107" t="str">
            <v>HK</v>
          </cell>
        </row>
        <row r="108">
          <cell r="A108" t="str">
            <v>HU</v>
          </cell>
        </row>
        <row r="109">
          <cell r="A109" t="str">
            <v>IS</v>
          </cell>
        </row>
        <row r="110">
          <cell r="A110" t="str">
            <v>IN</v>
          </cell>
        </row>
        <row r="111">
          <cell r="A111" t="str">
            <v>ID</v>
          </cell>
        </row>
        <row r="112">
          <cell r="A112" t="str">
            <v>IR</v>
          </cell>
        </row>
        <row r="113">
          <cell r="A113" t="str">
            <v>IQ</v>
          </cell>
        </row>
        <row r="114">
          <cell r="A114" t="str">
            <v>IE</v>
          </cell>
        </row>
        <row r="115">
          <cell r="A115" t="str">
            <v>IM</v>
          </cell>
        </row>
        <row r="116">
          <cell r="A116" t="str">
            <v>IL</v>
          </cell>
        </row>
        <row r="117">
          <cell r="A117" t="str">
            <v>IT</v>
          </cell>
        </row>
        <row r="118">
          <cell r="A118" t="str">
            <v>JM</v>
          </cell>
        </row>
        <row r="119">
          <cell r="A119" t="str">
            <v>JP</v>
          </cell>
        </row>
        <row r="120">
          <cell r="A120" t="str">
            <v>JE</v>
          </cell>
        </row>
        <row r="121">
          <cell r="A121" t="str">
            <v>JO</v>
          </cell>
        </row>
        <row r="122">
          <cell r="A122" t="str">
            <v>KZ</v>
          </cell>
        </row>
        <row r="123">
          <cell r="A123" t="str">
            <v>KE</v>
          </cell>
        </row>
        <row r="124">
          <cell r="A124" t="str">
            <v>KI</v>
          </cell>
        </row>
        <row r="125">
          <cell r="A125" t="str">
            <v>KP</v>
          </cell>
        </row>
        <row r="126">
          <cell r="A126" t="str">
            <v>KR</v>
          </cell>
        </row>
        <row r="127">
          <cell r="A127" t="str">
            <v>XK</v>
          </cell>
        </row>
        <row r="128">
          <cell r="A128" t="str">
            <v>KW</v>
          </cell>
        </row>
        <row r="129">
          <cell r="A129" t="str">
            <v>KG</v>
          </cell>
        </row>
        <row r="130">
          <cell r="A130" t="str">
            <v>LA</v>
          </cell>
        </row>
        <row r="131">
          <cell r="A131" t="str">
            <v>LV</v>
          </cell>
        </row>
        <row r="132">
          <cell r="A132" t="str">
            <v>LB</v>
          </cell>
        </row>
        <row r="133">
          <cell r="A133" t="str">
            <v>LS</v>
          </cell>
        </row>
        <row r="134">
          <cell r="A134" t="str">
            <v>LR</v>
          </cell>
        </row>
        <row r="135">
          <cell r="A135" t="str">
            <v>LY</v>
          </cell>
        </row>
        <row r="136">
          <cell r="A136" t="str">
            <v>LI</v>
          </cell>
        </row>
        <row r="137">
          <cell r="A137" t="str">
            <v>LT</v>
          </cell>
        </row>
        <row r="138">
          <cell r="A138" t="str">
            <v>LU</v>
          </cell>
        </row>
        <row r="139">
          <cell r="A139" t="str">
            <v>MO</v>
          </cell>
        </row>
        <row r="140">
          <cell r="A140" t="str">
            <v>MG</v>
          </cell>
        </row>
        <row r="141">
          <cell r="A141" t="str">
            <v>MW</v>
          </cell>
        </row>
        <row r="142">
          <cell r="A142" t="str">
            <v>MY</v>
          </cell>
        </row>
        <row r="143">
          <cell r="A143" t="str">
            <v>MV</v>
          </cell>
        </row>
        <row r="144">
          <cell r="A144" t="str">
            <v>ML</v>
          </cell>
        </row>
        <row r="145">
          <cell r="A145" t="str">
            <v>MT</v>
          </cell>
        </row>
        <row r="146">
          <cell r="A146" t="str">
            <v>MH</v>
          </cell>
        </row>
        <row r="147">
          <cell r="A147" t="str">
            <v>MQ</v>
          </cell>
        </row>
        <row r="148">
          <cell r="A148" t="str">
            <v>MR</v>
          </cell>
        </row>
        <row r="149">
          <cell r="A149" t="str">
            <v>MU</v>
          </cell>
        </row>
        <row r="150">
          <cell r="A150" t="str">
            <v>YT</v>
          </cell>
        </row>
        <row r="151">
          <cell r="A151" t="str">
            <v>MX</v>
          </cell>
        </row>
        <row r="152">
          <cell r="A152" t="str">
            <v>FM</v>
          </cell>
        </row>
        <row r="153">
          <cell r="A153" t="str">
            <v>MD</v>
          </cell>
        </row>
        <row r="154">
          <cell r="A154" t="str">
            <v>MC</v>
          </cell>
        </row>
        <row r="155">
          <cell r="A155" t="str">
            <v>MN</v>
          </cell>
        </row>
        <row r="156">
          <cell r="A156" t="str">
            <v>ME</v>
          </cell>
        </row>
        <row r="157">
          <cell r="A157" t="str">
            <v>MS</v>
          </cell>
        </row>
        <row r="158">
          <cell r="A158" t="str">
            <v>MA</v>
          </cell>
        </row>
        <row r="159">
          <cell r="A159" t="str">
            <v>MZ</v>
          </cell>
        </row>
        <row r="160">
          <cell r="A160" t="str">
            <v>MM</v>
          </cell>
        </row>
        <row r="161">
          <cell r="A161" t="str">
            <v>NA</v>
          </cell>
        </row>
        <row r="162">
          <cell r="A162" t="str">
            <v>NR</v>
          </cell>
        </row>
        <row r="163">
          <cell r="A163" t="str">
            <v>NP</v>
          </cell>
        </row>
        <row r="164">
          <cell r="A164" t="str">
            <v>NL</v>
          </cell>
        </row>
        <row r="165">
          <cell r="A165" t="str">
            <v>AN</v>
          </cell>
        </row>
        <row r="166">
          <cell r="A166" t="str">
            <v>NT</v>
          </cell>
        </row>
        <row r="167">
          <cell r="A167" t="str">
            <v>NC</v>
          </cell>
        </row>
        <row r="168">
          <cell r="A168" t="str">
            <v>NZ</v>
          </cell>
        </row>
        <row r="169">
          <cell r="A169" t="str">
            <v>NI</v>
          </cell>
        </row>
        <row r="170">
          <cell r="A170" t="str">
            <v>NE</v>
          </cell>
        </row>
        <row r="171">
          <cell r="A171" t="str">
            <v>NG</v>
          </cell>
        </row>
        <row r="172">
          <cell r="A172" t="str">
            <v>NU</v>
          </cell>
        </row>
        <row r="173">
          <cell r="A173" t="str">
            <v>NF</v>
          </cell>
        </row>
        <row r="174">
          <cell r="A174" t="str">
            <v>MP</v>
          </cell>
        </row>
        <row r="175">
          <cell r="A175" t="str">
            <v>NO</v>
          </cell>
        </row>
        <row r="176">
          <cell r="A176" t="str">
            <v>OM</v>
          </cell>
        </row>
        <row r="177">
          <cell r="A177" t="str">
            <v>PK</v>
          </cell>
        </row>
        <row r="178">
          <cell r="A178" t="str">
            <v>PW</v>
          </cell>
        </row>
        <row r="179">
          <cell r="A179" t="str">
            <v>PS</v>
          </cell>
        </row>
        <row r="180">
          <cell r="A180" t="str">
            <v>PA</v>
          </cell>
        </row>
        <row r="181">
          <cell r="A181" t="str">
            <v>PG</v>
          </cell>
        </row>
        <row r="182">
          <cell r="A182" t="str">
            <v>PY</v>
          </cell>
        </row>
        <row r="183">
          <cell r="A183" t="str">
            <v>PE</v>
          </cell>
        </row>
        <row r="184">
          <cell r="A184" t="str">
            <v>PH</v>
          </cell>
        </row>
        <row r="185">
          <cell r="A185" t="str">
            <v>PN</v>
          </cell>
        </row>
        <row r="186">
          <cell r="A186" t="str">
            <v>PL</v>
          </cell>
        </row>
        <row r="187">
          <cell r="A187" t="str">
            <v>PT</v>
          </cell>
        </row>
        <row r="188">
          <cell r="A188" t="str">
            <v>PR</v>
          </cell>
        </row>
        <row r="189">
          <cell r="A189" t="str">
            <v>QA</v>
          </cell>
        </row>
        <row r="190">
          <cell r="A190" t="str">
            <v>RE</v>
          </cell>
        </row>
        <row r="191">
          <cell r="A191" t="str">
            <v>RO</v>
          </cell>
        </row>
        <row r="192">
          <cell r="A192" t="str">
            <v>RU</v>
          </cell>
        </row>
        <row r="193">
          <cell r="A193" t="str">
            <v>RW</v>
          </cell>
        </row>
        <row r="194">
          <cell r="A194" t="str">
            <v>GS</v>
          </cell>
        </row>
        <row r="195">
          <cell r="A195" t="str">
            <v>KN</v>
          </cell>
        </row>
        <row r="196">
          <cell r="A196" t="str">
            <v>LC</v>
          </cell>
        </row>
        <row r="197">
          <cell r="A197" t="str">
            <v>MF</v>
          </cell>
        </row>
        <row r="198">
          <cell r="A198" t="str">
            <v>VC</v>
          </cell>
        </row>
        <row r="199">
          <cell r="A199" t="str">
            <v>WS</v>
          </cell>
        </row>
        <row r="200">
          <cell r="A200" t="str">
            <v>SM</v>
          </cell>
        </row>
        <row r="201">
          <cell r="A201" t="str">
            <v>ST</v>
          </cell>
        </row>
        <row r="202">
          <cell r="A202" t="str">
            <v>SA</v>
          </cell>
        </row>
        <row r="203">
          <cell r="A203" t="str">
            <v>SN</v>
          </cell>
        </row>
        <row r="204">
          <cell r="A204" t="str">
            <v>RS</v>
          </cell>
        </row>
        <row r="205">
          <cell r="A205" t="str">
            <v>YU</v>
          </cell>
        </row>
        <row r="206">
          <cell r="A206" t="str">
            <v>SC</v>
          </cell>
        </row>
        <row r="207">
          <cell r="A207" t="str">
            <v>SL</v>
          </cell>
        </row>
        <row r="208">
          <cell r="A208" t="str">
            <v>SG</v>
          </cell>
        </row>
        <row r="209">
          <cell r="A209" t="str">
            <v>SK</v>
          </cell>
        </row>
        <row r="210">
          <cell r="A210" t="str">
            <v>SI</v>
          </cell>
        </row>
        <row r="211">
          <cell r="A211" t="str">
            <v>SB</v>
          </cell>
        </row>
        <row r="212">
          <cell r="A212" t="str">
            <v>SO</v>
          </cell>
        </row>
        <row r="213">
          <cell r="A213" t="str">
            <v>ZA</v>
          </cell>
        </row>
        <row r="214">
          <cell r="A214" t="str">
            <v>SS</v>
          </cell>
        </row>
        <row r="215">
          <cell r="A215" t="str">
            <v>ES</v>
          </cell>
        </row>
        <row r="216">
          <cell r="A216" t="str">
            <v>LK</v>
          </cell>
        </row>
        <row r="217">
          <cell r="A217" t="str">
            <v>SH</v>
          </cell>
        </row>
        <row r="218">
          <cell r="A218" t="str">
            <v>PM</v>
          </cell>
        </row>
        <row r="219">
          <cell r="A219" t="str">
            <v>SD</v>
          </cell>
        </row>
        <row r="220">
          <cell r="A220" t="str">
            <v>SR</v>
          </cell>
        </row>
        <row r="221">
          <cell r="A221" t="str">
            <v>SJ</v>
          </cell>
        </row>
        <row r="222">
          <cell r="A222" t="str">
            <v>SZ</v>
          </cell>
        </row>
        <row r="223">
          <cell r="A223" t="str">
            <v>SE</v>
          </cell>
        </row>
        <row r="224">
          <cell r="A224" t="str">
            <v>CH</v>
          </cell>
        </row>
        <row r="225">
          <cell r="A225" t="str">
            <v>SY</v>
          </cell>
        </row>
        <row r="226">
          <cell r="A226" t="str">
            <v>TW</v>
          </cell>
        </row>
        <row r="227">
          <cell r="A227" t="str">
            <v>TJ</v>
          </cell>
        </row>
        <row r="228">
          <cell r="A228" t="str">
            <v>TZ</v>
          </cell>
        </row>
        <row r="229">
          <cell r="A229" t="str">
            <v>TH</v>
          </cell>
        </row>
        <row r="230">
          <cell r="A230" t="str">
            <v>TG</v>
          </cell>
        </row>
        <row r="231">
          <cell r="A231" t="str">
            <v>TK</v>
          </cell>
        </row>
        <row r="232">
          <cell r="A232" t="str">
            <v>TO</v>
          </cell>
        </row>
        <row r="233">
          <cell r="A233" t="str">
            <v>TT</v>
          </cell>
        </row>
        <row r="234">
          <cell r="A234" t="str">
            <v>TN</v>
          </cell>
        </row>
        <row r="235">
          <cell r="A235" t="str">
            <v>TR</v>
          </cell>
        </row>
        <row r="236">
          <cell r="A236" t="str">
            <v>TM</v>
          </cell>
        </row>
        <row r="237">
          <cell r="A237" t="str">
            <v>TC</v>
          </cell>
        </row>
        <row r="238">
          <cell r="A238" t="str">
            <v>TV</v>
          </cell>
        </row>
        <row r="239">
          <cell r="A239" t="str">
            <v>UG</v>
          </cell>
        </row>
        <row r="240">
          <cell r="A240" t="str">
            <v>UA</v>
          </cell>
        </row>
        <row r="241">
          <cell r="A241" t="str">
            <v>AE</v>
          </cell>
        </row>
        <row r="242">
          <cell r="A242" t="str">
            <v>UK</v>
          </cell>
        </row>
        <row r="243">
          <cell r="A243" t="str">
            <v>US</v>
          </cell>
        </row>
        <row r="244">
          <cell r="A244" t="str">
            <v>UY</v>
          </cell>
        </row>
        <row r="245">
          <cell r="A245" t="str">
            <v>UM</v>
          </cell>
        </row>
        <row r="246">
          <cell r="A246" t="str">
            <v>SU</v>
          </cell>
        </row>
        <row r="247">
          <cell r="A247" t="str">
            <v>UZ</v>
          </cell>
        </row>
        <row r="248">
          <cell r="A248" t="str">
            <v>VU</v>
          </cell>
        </row>
        <row r="249">
          <cell r="A249" t="str">
            <v>VA</v>
          </cell>
        </row>
        <row r="250">
          <cell r="A250" t="str">
            <v>VE</v>
          </cell>
        </row>
        <row r="251">
          <cell r="A251" t="str">
            <v>VN</v>
          </cell>
        </row>
        <row r="252">
          <cell r="A252" t="str">
            <v>VI</v>
          </cell>
        </row>
        <row r="253">
          <cell r="A253" t="str">
            <v>WF</v>
          </cell>
        </row>
        <row r="254">
          <cell r="A254" t="str">
            <v>EH</v>
          </cell>
        </row>
        <row r="255">
          <cell r="A255" t="str">
            <v>YE</v>
          </cell>
        </row>
        <row r="256">
          <cell r="A256" t="str">
            <v>ZR</v>
          </cell>
        </row>
        <row r="257">
          <cell r="A257" t="str">
            <v>ZM</v>
          </cell>
        </row>
        <row r="258">
          <cell r="A258" t="str">
            <v>ZW</v>
          </cell>
        </row>
        <row r="259">
          <cell r="A259" t="str">
            <v>IFI</v>
          </cell>
        </row>
        <row r="260">
          <cell r="A260" t="str">
            <v>BL</v>
          </cell>
        </row>
        <row r="261">
          <cell r="A261" t="str">
            <v>TL</v>
          </cell>
        </row>
        <row r="262">
          <cell r="A262" t="str">
            <v>OT</v>
          </cell>
        </row>
      </sheetData>
      <sheetData sheetId="8">
        <row r="3">
          <cell r="A3" t="str">
            <v>AED</v>
          </cell>
        </row>
        <row r="4">
          <cell r="A4" t="str">
            <v>AFN</v>
          </cell>
        </row>
        <row r="5">
          <cell r="A5" t="str">
            <v>ALL</v>
          </cell>
        </row>
        <row r="6">
          <cell r="A6" t="str">
            <v>AMD</v>
          </cell>
        </row>
        <row r="7">
          <cell r="A7" t="str">
            <v>ANG</v>
          </cell>
        </row>
        <row r="8">
          <cell r="A8" t="str">
            <v>AOA</v>
          </cell>
        </row>
        <row r="9">
          <cell r="A9" t="str">
            <v>ARS</v>
          </cell>
        </row>
        <row r="10">
          <cell r="A10" t="str">
            <v>AUD</v>
          </cell>
        </row>
        <row r="11">
          <cell r="A11" t="str">
            <v>AWG</v>
          </cell>
        </row>
        <row r="12">
          <cell r="A12" t="str">
            <v>AZN</v>
          </cell>
        </row>
        <row r="13">
          <cell r="A13" t="str">
            <v>BAM</v>
          </cell>
        </row>
        <row r="14">
          <cell r="A14" t="str">
            <v>BBD</v>
          </cell>
        </row>
        <row r="15">
          <cell r="A15" t="str">
            <v>BDT</v>
          </cell>
        </row>
        <row r="16">
          <cell r="A16" t="str">
            <v>BGN</v>
          </cell>
        </row>
        <row r="17">
          <cell r="A17" t="str">
            <v>BHD</v>
          </cell>
        </row>
        <row r="18">
          <cell r="A18" t="str">
            <v>BIF</v>
          </cell>
        </row>
        <row r="19">
          <cell r="A19" t="str">
            <v>BMD</v>
          </cell>
        </row>
        <row r="20">
          <cell r="A20" t="str">
            <v>BND</v>
          </cell>
        </row>
        <row r="21">
          <cell r="A21" t="str">
            <v>BOB</v>
          </cell>
        </row>
        <row r="22">
          <cell r="A22" t="str">
            <v>BRL</v>
          </cell>
        </row>
        <row r="23">
          <cell r="A23" t="str">
            <v>BSD</v>
          </cell>
        </row>
        <row r="24">
          <cell r="A24" t="str">
            <v>BTN</v>
          </cell>
        </row>
        <row r="25">
          <cell r="A25" t="str">
            <v>BWP</v>
          </cell>
        </row>
        <row r="26">
          <cell r="A26" t="str">
            <v>BYR</v>
          </cell>
        </row>
        <row r="27">
          <cell r="A27" t="str">
            <v>BZD</v>
          </cell>
        </row>
        <row r="28">
          <cell r="A28" t="str">
            <v>CAD</v>
          </cell>
        </row>
        <row r="29">
          <cell r="A29" t="str">
            <v>CDF</v>
          </cell>
        </row>
        <row r="30">
          <cell r="A30" t="str">
            <v>CHF</v>
          </cell>
        </row>
        <row r="31">
          <cell r="A31" t="str">
            <v>CLP</v>
          </cell>
        </row>
        <row r="32">
          <cell r="A32" t="str">
            <v>CNY</v>
          </cell>
        </row>
        <row r="33">
          <cell r="A33" t="str">
            <v>COP</v>
          </cell>
        </row>
        <row r="34">
          <cell r="A34" t="str">
            <v>CRC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IMP</v>
          </cell>
        </row>
        <row r="66">
          <cell r="A66" t="str">
            <v>INR</v>
          </cell>
        </row>
        <row r="67">
          <cell r="A67" t="str">
            <v>IQD</v>
          </cell>
        </row>
        <row r="68">
          <cell r="A68" t="str">
            <v>IRR</v>
          </cell>
        </row>
        <row r="69">
          <cell r="A69" t="str">
            <v>ISK</v>
          </cell>
        </row>
        <row r="70">
          <cell r="A70" t="str">
            <v>JEP</v>
          </cell>
        </row>
        <row r="71">
          <cell r="A71" t="str">
            <v>JMD</v>
          </cell>
        </row>
        <row r="72">
          <cell r="A72" t="str">
            <v>JOD</v>
          </cell>
        </row>
        <row r="73">
          <cell r="A73" t="str">
            <v>JPY</v>
          </cell>
        </row>
        <row r="74">
          <cell r="A74" t="str">
            <v>KES</v>
          </cell>
        </row>
        <row r="75">
          <cell r="A75" t="str">
            <v>KGS</v>
          </cell>
        </row>
        <row r="76">
          <cell r="A76" t="str">
            <v>KHR</v>
          </cell>
        </row>
        <row r="77">
          <cell r="A77" t="str">
            <v>KMF</v>
          </cell>
        </row>
        <row r="78">
          <cell r="A78" t="str">
            <v>KPW</v>
          </cell>
        </row>
        <row r="79">
          <cell r="A79" t="str">
            <v>KRW</v>
          </cell>
        </row>
        <row r="80">
          <cell r="A80" t="str">
            <v>KWD</v>
          </cell>
        </row>
        <row r="81">
          <cell r="A81" t="str">
            <v>KYD</v>
          </cell>
        </row>
        <row r="82">
          <cell r="A82" t="str">
            <v>KZT</v>
          </cell>
        </row>
        <row r="83">
          <cell r="A83" t="str">
            <v>LAK</v>
          </cell>
        </row>
        <row r="84">
          <cell r="A84" t="str">
            <v>LBP</v>
          </cell>
        </row>
        <row r="85">
          <cell r="A85" t="str">
            <v>LKR</v>
          </cell>
        </row>
        <row r="86">
          <cell r="A86" t="str">
            <v>LRD</v>
          </cell>
        </row>
        <row r="87">
          <cell r="A87" t="str">
            <v>LSL</v>
          </cell>
        </row>
        <row r="88">
          <cell r="A88" t="str">
            <v>LTL</v>
          </cell>
        </row>
        <row r="89">
          <cell r="A89" t="str">
            <v>LVL</v>
          </cell>
        </row>
        <row r="90">
          <cell r="A90" t="str">
            <v>LYD</v>
          </cell>
        </row>
        <row r="91">
          <cell r="A91" t="str">
            <v>MAD</v>
          </cell>
        </row>
        <row r="92">
          <cell r="A92" t="str">
            <v>MDL</v>
          </cell>
        </row>
        <row r="93">
          <cell r="A93" t="str">
            <v>MGA</v>
          </cell>
        </row>
        <row r="94">
          <cell r="A94" t="str">
            <v>MKD</v>
          </cell>
        </row>
        <row r="95">
          <cell r="A95" t="str">
            <v>MMK</v>
          </cell>
        </row>
        <row r="96">
          <cell r="A96" t="str">
            <v>MNT</v>
          </cell>
        </row>
        <row r="97">
          <cell r="A97" t="str">
            <v>MOP</v>
          </cell>
        </row>
        <row r="98">
          <cell r="A98" t="str">
            <v>MRO</v>
          </cell>
        </row>
        <row r="99">
          <cell r="A99" t="str">
            <v>MUR</v>
          </cell>
        </row>
        <row r="100">
          <cell r="A100" t="str">
            <v>MVR</v>
          </cell>
        </row>
        <row r="101">
          <cell r="A101" t="str">
            <v>MWK</v>
          </cell>
        </row>
        <row r="102">
          <cell r="A102" t="str">
            <v>MXN</v>
          </cell>
        </row>
        <row r="103">
          <cell r="A103" t="str">
            <v>MYR</v>
          </cell>
        </row>
        <row r="104">
          <cell r="A104" t="str">
            <v>MZN</v>
          </cell>
        </row>
        <row r="105">
          <cell r="A105" t="str">
            <v>NAD</v>
          </cell>
        </row>
        <row r="106">
          <cell r="A106" t="str">
            <v>NGN</v>
          </cell>
        </row>
        <row r="107">
          <cell r="A107" t="str">
            <v>NIO</v>
          </cell>
        </row>
        <row r="108">
          <cell r="A108" t="str">
            <v>NOK</v>
          </cell>
        </row>
        <row r="109">
          <cell r="A109" t="str">
            <v>NPR</v>
          </cell>
        </row>
        <row r="110">
          <cell r="A110" t="str">
            <v>NZD</v>
          </cell>
        </row>
        <row r="111">
          <cell r="A111" t="str">
            <v>OMR</v>
          </cell>
        </row>
        <row r="112">
          <cell r="A112" t="str">
            <v>PAB</v>
          </cell>
        </row>
        <row r="113">
          <cell r="A113" t="str">
            <v>PEN</v>
          </cell>
        </row>
        <row r="114">
          <cell r="A114" t="str">
            <v>PGK</v>
          </cell>
        </row>
        <row r="115">
          <cell r="A115" t="str">
            <v>PHP</v>
          </cell>
        </row>
        <row r="116">
          <cell r="A116" t="str">
            <v>PKR</v>
          </cell>
        </row>
        <row r="117">
          <cell r="A117" t="str">
            <v>PLN</v>
          </cell>
        </row>
        <row r="118">
          <cell r="A118" t="str">
            <v>PYG</v>
          </cell>
        </row>
        <row r="119">
          <cell r="A119" t="str">
            <v>QAR</v>
          </cell>
        </row>
        <row r="120">
          <cell r="A120" t="str">
            <v>RON</v>
          </cell>
        </row>
        <row r="121">
          <cell r="A121" t="str">
            <v>RSD</v>
          </cell>
        </row>
        <row r="122">
          <cell r="A122" t="str">
            <v>RUB</v>
          </cell>
        </row>
        <row r="123">
          <cell r="A123" t="str">
            <v>RWF</v>
          </cell>
        </row>
        <row r="124">
          <cell r="A124" t="str">
            <v>SAR</v>
          </cell>
        </row>
        <row r="125">
          <cell r="A125" t="str">
            <v>SBD</v>
          </cell>
        </row>
        <row r="126">
          <cell r="A126" t="str">
            <v>SCR</v>
          </cell>
        </row>
        <row r="127">
          <cell r="A127" t="str">
            <v>SDG</v>
          </cell>
        </row>
        <row r="128">
          <cell r="A128" t="str">
            <v>SEK</v>
          </cell>
        </row>
        <row r="129">
          <cell r="A129" t="str">
            <v>SGD</v>
          </cell>
        </row>
        <row r="130">
          <cell r="A130" t="str">
            <v>SHP</v>
          </cell>
        </row>
        <row r="131">
          <cell r="A131" t="str">
            <v>SLL</v>
          </cell>
        </row>
        <row r="132">
          <cell r="A132" t="str">
            <v>SOS</v>
          </cell>
        </row>
        <row r="133">
          <cell r="A133" t="str">
            <v>SPL*</v>
          </cell>
        </row>
        <row r="134">
          <cell r="A134" t="str">
            <v>SRD</v>
          </cell>
        </row>
        <row r="135">
          <cell r="A135" t="str">
            <v>STD</v>
          </cell>
        </row>
        <row r="136">
          <cell r="A136" t="str">
            <v>SVC</v>
          </cell>
        </row>
        <row r="137">
          <cell r="A137" t="str">
            <v>SYP</v>
          </cell>
        </row>
        <row r="138">
          <cell r="A138" t="str">
            <v>SZL</v>
          </cell>
        </row>
        <row r="139">
          <cell r="A139" t="str">
            <v>THB</v>
          </cell>
        </row>
        <row r="140">
          <cell r="A140" t="str">
            <v>TJS</v>
          </cell>
        </row>
        <row r="141">
          <cell r="A141" t="str">
            <v>TMT</v>
          </cell>
        </row>
        <row r="142">
          <cell r="A142" t="str">
            <v>TND</v>
          </cell>
        </row>
        <row r="143">
          <cell r="A143" t="str">
            <v>TOP</v>
          </cell>
        </row>
        <row r="144">
          <cell r="A144" t="str">
            <v>TRY</v>
          </cell>
        </row>
        <row r="145">
          <cell r="A145" t="str">
            <v>TTD</v>
          </cell>
        </row>
        <row r="146">
          <cell r="A146" t="str">
            <v>TVD</v>
          </cell>
        </row>
        <row r="147">
          <cell r="A147" t="str">
            <v>TWD</v>
          </cell>
        </row>
        <row r="148">
          <cell r="A148" t="str">
            <v>TZS</v>
          </cell>
        </row>
        <row r="149">
          <cell r="A149" t="str">
            <v>UAH</v>
          </cell>
        </row>
        <row r="150">
          <cell r="A150" t="str">
            <v>UGX</v>
          </cell>
        </row>
        <row r="151">
          <cell r="A151" t="str">
            <v>USD</v>
          </cell>
        </row>
        <row r="152">
          <cell r="A152" t="str">
            <v>UYU</v>
          </cell>
        </row>
        <row r="153">
          <cell r="A153" t="str">
            <v>UZS</v>
          </cell>
        </row>
        <row r="154">
          <cell r="A154" t="str">
            <v>VEF</v>
          </cell>
        </row>
        <row r="155">
          <cell r="A155" t="str">
            <v>VND</v>
          </cell>
        </row>
        <row r="156">
          <cell r="A156" t="str">
            <v>VUV</v>
          </cell>
        </row>
        <row r="157">
          <cell r="A157" t="str">
            <v>WST</v>
          </cell>
        </row>
        <row r="158">
          <cell r="A158" t="str">
            <v>XAF</v>
          </cell>
        </row>
        <row r="159">
          <cell r="A159" t="str">
            <v>XCD</v>
          </cell>
        </row>
        <row r="160">
          <cell r="A160" t="str">
            <v>XDR</v>
          </cell>
        </row>
        <row r="161">
          <cell r="A161" t="str">
            <v>XOF</v>
          </cell>
        </row>
        <row r="162">
          <cell r="A162" t="str">
            <v>XPF</v>
          </cell>
        </row>
        <row r="163">
          <cell r="A163" t="str">
            <v>YER</v>
          </cell>
        </row>
        <row r="164">
          <cell r="A164" t="str">
            <v>ZAR</v>
          </cell>
        </row>
        <row r="165">
          <cell r="A165" t="str">
            <v>ZMK</v>
          </cell>
        </row>
        <row r="166">
          <cell r="A166" t="str">
            <v>ZWD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  <sheetName val="Ratings"/>
      <sheetName val="Trial Balance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2:U63"/>
  <sheetViews>
    <sheetView tabSelected="1" view="pageBreakPreview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4.42578125" style="6" customWidth="1"/>
    <col min="2" max="2" width="42.28515625" style="6" bestFit="1" customWidth="1"/>
    <col min="3" max="3" width="17.28515625" style="6" bestFit="1" customWidth="1"/>
    <col min="4" max="4" width="10.42578125" style="6" bestFit="1" customWidth="1"/>
    <col min="5" max="5" width="10.28515625" style="6" bestFit="1" customWidth="1"/>
    <col min="6" max="6" width="9.7109375" style="6" bestFit="1" customWidth="1"/>
    <col min="7" max="7" width="10.5703125" style="6" bestFit="1" customWidth="1"/>
    <col min="8" max="8" width="10.28515625" style="6" bestFit="1" customWidth="1"/>
    <col min="9" max="9" width="10.5703125" style="6" bestFit="1" customWidth="1"/>
    <col min="10" max="11" width="10.28515625" style="6" bestFit="1" customWidth="1"/>
    <col min="12" max="12" width="11.140625" style="6" customWidth="1"/>
    <col min="13" max="13" width="9.85546875" style="6" bestFit="1" customWidth="1"/>
    <col min="14" max="15" width="10.42578125" style="6" bestFit="1" customWidth="1"/>
    <col min="16" max="16" width="9.85546875" style="6" bestFit="1" customWidth="1"/>
    <col min="17" max="17" width="10.42578125" style="6" bestFit="1" customWidth="1"/>
    <col min="18" max="18" width="11" style="6" customWidth="1"/>
    <col min="19" max="19" width="12.140625" style="6" bestFit="1" customWidth="1"/>
    <col min="20" max="16384" width="9.140625" style="6"/>
  </cols>
  <sheetData>
    <row r="2" spans="1:10" x14ac:dyDescent="0.2">
      <c r="A2" s="6" t="s">
        <v>281</v>
      </c>
    </row>
    <row r="3" spans="1:10" x14ac:dyDescent="0.2">
      <c r="B3" s="65">
        <v>46142</v>
      </c>
    </row>
    <row r="4" spans="1:10" ht="13.5" thickBot="1" x14ac:dyDescent="0.25"/>
    <row r="5" spans="1:10" x14ac:dyDescent="0.2">
      <c r="A5" s="180" t="s">
        <v>0</v>
      </c>
      <c r="B5" s="178" t="s">
        <v>282</v>
      </c>
      <c r="C5" s="182" t="s">
        <v>27</v>
      </c>
      <c r="D5" s="183"/>
      <c r="E5" s="183"/>
      <c r="F5" s="183"/>
      <c r="G5" s="183"/>
      <c r="H5" s="183"/>
      <c r="I5" s="183"/>
      <c r="J5" s="184"/>
    </row>
    <row r="6" spans="1:10" s="11" customFormat="1" ht="117.75" customHeight="1" x14ac:dyDescent="0.2">
      <c r="A6" s="181"/>
      <c r="B6" s="179"/>
      <c r="C6" s="8" t="s">
        <v>28</v>
      </c>
      <c r="D6" s="9" t="s">
        <v>29</v>
      </c>
      <c r="E6" s="9" t="s">
        <v>30</v>
      </c>
      <c r="F6" s="9" t="s">
        <v>31</v>
      </c>
      <c r="G6" s="9" t="s">
        <v>32</v>
      </c>
      <c r="H6" s="9" t="s">
        <v>33</v>
      </c>
      <c r="I6" s="9" t="s">
        <v>34</v>
      </c>
      <c r="J6" s="9" t="s">
        <v>35</v>
      </c>
    </row>
    <row r="7" spans="1:10" x14ac:dyDescent="0.2">
      <c r="A7" s="55">
        <f t="shared" ref="A7:A25" si="0">A32</f>
        <v>1</v>
      </c>
      <c r="B7" s="15" t="str">
        <f t="shared" ref="B7:B25" si="1">B32</f>
        <v>საქართველოს ბანკი</v>
      </c>
      <c r="C7" s="58">
        <f t="shared" ref="C7:C25" si="2">C32/C$31</f>
        <v>0.38718472451820701</v>
      </c>
      <c r="D7" s="59">
        <f t="shared" ref="D7" si="3">E32/E$31</f>
        <v>0.38144013046715686</v>
      </c>
      <c r="E7" s="59">
        <f t="shared" ref="E7" si="4">G32/G$31</f>
        <v>0.38996626110772808</v>
      </c>
      <c r="F7" s="59">
        <f t="shared" ref="F7" si="5">H32/H$31</f>
        <v>0.40481289466837378</v>
      </c>
      <c r="G7" s="59">
        <f t="shared" ref="G7" si="6">J32/J$31</f>
        <v>0.40931204674118277</v>
      </c>
      <c r="H7" s="59">
        <f t="shared" ref="H7" si="7">K32/K$31</f>
        <v>0.33939044934176144</v>
      </c>
      <c r="I7" s="59">
        <f t="shared" ref="I7" si="8">L32/L$31</f>
        <v>0.45687727100574943</v>
      </c>
      <c r="J7" s="59">
        <f t="shared" ref="J7" si="9">O32/O$31</f>
        <v>0.37203233028361787</v>
      </c>
    </row>
    <row r="8" spans="1:10" x14ac:dyDescent="0.2">
      <c r="A8" s="54">
        <f t="shared" si="0"/>
        <v>2</v>
      </c>
      <c r="B8" s="12" t="str">
        <f t="shared" si="1"/>
        <v>თი–ბი–სი ბანკი</v>
      </c>
      <c r="C8" s="56">
        <f t="shared" si="2"/>
        <v>0.36185631350921482</v>
      </c>
      <c r="D8" s="57">
        <f t="shared" ref="D8:D24" si="10">E33/E$31</f>
        <v>0.36865417182499916</v>
      </c>
      <c r="E8" s="57">
        <f t="shared" ref="E8:E24" si="11">G33/G$31</f>
        <v>0.36474673628704757</v>
      </c>
      <c r="F8" s="57">
        <f t="shared" ref="F8:F24" si="12">H33/H$31</f>
        <v>0.36118140571584056</v>
      </c>
      <c r="G8" s="57">
        <f t="shared" ref="G8:G24" si="13">J33/J$31</f>
        <v>0.34591721011365956</v>
      </c>
      <c r="H8" s="57">
        <f t="shared" ref="H8:H24" si="14">K33/K$31</f>
        <v>0.35562906572680736</v>
      </c>
      <c r="I8" s="57">
        <f t="shared" ref="I8:I24" si="15">L33/L$31</f>
        <v>0.33931057343135351</v>
      </c>
      <c r="J8" s="57">
        <f t="shared" ref="J8:J24" si="16">O33/O$31</f>
        <v>0.3461107614992765</v>
      </c>
    </row>
    <row r="9" spans="1:10" x14ac:dyDescent="0.2">
      <c r="A9" s="55">
        <f t="shared" si="0"/>
        <v>3</v>
      </c>
      <c r="B9" s="15" t="str">
        <f t="shared" si="1"/>
        <v>ლიბერთი ბანკი</v>
      </c>
      <c r="C9" s="58">
        <f t="shared" si="2"/>
        <v>5.6748766205552949E-2</v>
      </c>
      <c r="D9" s="59">
        <f t="shared" si="10"/>
        <v>6.0376643469129368E-2</v>
      </c>
      <c r="E9" s="59">
        <f t="shared" si="11"/>
        <v>6.0355784176545295E-2</v>
      </c>
      <c r="F9" s="59">
        <f t="shared" si="12"/>
        <v>6.3473103454750573E-2</v>
      </c>
      <c r="G9" s="59">
        <f t="shared" si="13"/>
        <v>6.9814192662435062E-2</v>
      </c>
      <c r="H9" s="59">
        <f t="shared" si="14"/>
        <v>8.1895674014273542E-2</v>
      </c>
      <c r="I9" s="59">
        <f t="shared" si="15"/>
        <v>6.1595582228441463E-2</v>
      </c>
      <c r="J9" s="59">
        <f t="shared" si="16"/>
        <v>3.7099569544782052E-2</v>
      </c>
    </row>
    <row r="10" spans="1:10" x14ac:dyDescent="0.2">
      <c r="A10" s="54">
        <f t="shared" si="0"/>
        <v>4</v>
      </c>
      <c r="B10" s="12" t="str">
        <f t="shared" si="1"/>
        <v>ბაზის ბანკი</v>
      </c>
      <c r="C10" s="56">
        <f t="shared" si="2"/>
        <v>5.6112684046508467E-2</v>
      </c>
      <c r="D10" s="57">
        <f t="shared" si="10"/>
        <v>4.7341520614701843E-2</v>
      </c>
      <c r="E10" s="57">
        <f t="shared" si="11"/>
        <v>5.2495303572341029E-2</v>
      </c>
      <c r="F10" s="57">
        <f t="shared" si="12"/>
        <v>5.7421704923142171E-2</v>
      </c>
      <c r="G10" s="57">
        <f t="shared" si="13"/>
        <v>6.0232750431465275E-2</v>
      </c>
      <c r="H10" s="57">
        <f t="shared" si="14"/>
        <v>7.2141967561653211E-2</v>
      </c>
      <c r="I10" s="57">
        <f t="shared" si="15"/>
        <v>5.2131325339916892E-2</v>
      </c>
      <c r="J10" s="57">
        <f t="shared" si="16"/>
        <v>7.5818330428659167E-2</v>
      </c>
    </row>
    <row r="11" spans="1:10" x14ac:dyDescent="0.2">
      <c r="A11" s="55">
        <f t="shared" si="0"/>
        <v>5</v>
      </c>
      <c r="B11" s="15" t="str">
        <f t="shared" si="1"/>
        <v>კრედო ბანკი</v>
      </c>
      <c r="C11" s="58">
        <f t="shared" si="2"/>
        <v>3.592095092148001E-2</v>
      </c>
      <c r="D11" s="59">
        <f t="shared" si="10"/>
        <v>4.3552296673799125E-2</v>
      </c>
      <c r="E11" s="59">
        <f t="shared" si="11"/>
        <v>3.7180161739998871E-2</v>
      </c>
      <c r="F11" s="59">
        <f t="shared" si="12"/>
        <v>2.6221542717211489E-2</v>
      </c>
      <c r="G11" s="59">
        <f t="shared" si="13"/>
        <v>2.9595426785061617E-2</v>
      </c>
      <c r="H11" s="59">
        <f t="shared" si="14"/>
        <v>2.5545957290422267E-2</v>
      </c>
      <c r="I11" s="59">
        <f t="shared" si="15"/>
        <v>3.2350139661038363E-2</v>
      </c>
      <c r="J11" s="59">
        <f t="shared" si="16"/>
        <v>2.9061411795643054E-2</v>
      </c>
    </row>
    <row r="12" spans="1:10" x14ac:dyDescent="0.2">
      <c r="A12" s="54">
        <f t="shared" si="0"/>
        <v>6</v>
      </c>
      <c r="B12" s="12" t="str">
        <f t="shared" si="1"/>
        <v>პროკრედიტ ბანკი</v>
      </c>
      <c r="C12" s="56">
        <f t="shared" si="2"/>
        <v>2.0607084621853875E-2</v>
      </c>
      <c r="D12" s="57">
        <f t="shared" si="10"/>
        <v>1.9785675052764854E-2</v>
      </c>
      <c r="E12" s="57">
        <f t="shared" si="11"/>
        <v>2.0765507552746039E-2</v>
      </c>
      <c r="F12" s="57">
        <f t="shared" si="12"/>
        <v>2.1285855844187501E-2</v>
      </c>
      <c r="G12" s="57">
        <f t="shared" si="13"/>
        <v>2.3419940139610764E-2</v>
      </c>
      <c r="H12" s="57">
        <f t="shared" si="14"/>
        <v>3.242563328968974E-2</v>
      </c>
      <c r="I12" s="57">
        <f t="shared" si="15"/>
        <v>1.729368115421559E-2</v>
      </c>
      <c r="J12" s="57">
        <f t="shared" si="16"/>
        <v>1.974407720269351E-2</v>
      </c>
    </row>
    <row r="13" spans="1:10" x14ac:dyDescent="0.2">
      <c r="A13" s="55">
        <f t="shared" si="0"/>
        <v>7</v>
      </c>
      <c r="B13" s="15" t="str">
        <f t="shared" si="1"/>
        <v>ტერა ბანკი</v>
      </c>
      <c r="C13" s="58">
        <f t="shared" si="2"/>
        <v>2.0396510747864367E-2</v>
      </c>
      <c r="D13" s="59">
        <f t="shared" si="10"/>
        <v>2.2562146631127211E-2</v>
      </c>
      <c r="E13" s="59">
        <f t="shared" si="11"/>
        <v>2.0700491158600766E-2</v>
      </c>
      <c r="F13" s="59">
        <f t="shared" si="12"/>
        <v>1.9700951070663459E-2</v>
      </c>
      <c r="G13" s="59">
        <f t="shared" si="13"/>
        <v>1.9631355173078197E-2</v>
      </c>
      <c r="H13" s="59">
        <f t="shared" si="14"/>
        <v>2.4807079580713542E-2</v>
      </c>
      <c r="I13" s="59">
        <f t="shared" si="15"/>
        <v>1.6110490356811703E-2</v>
      </c>
      <c r="J13" s="59">
        <f t="shared" si="16"/>
        <v>1.8740580262425199E-2</v>
      </c>
    </row>
    <row r="14" spans="1:10" x14ac:dyDescent="0.2">
      <c r="A14" s="54">
        <f t="shared" si="0"/>
        <v>8</v>
      </c>
      <c r="B14" s="12" t="str">
        <f t="shared" si="1"/>
        <v>ქართუ ბანკი</v>
      </c>
      <c r="C14" s="56">
        <f t="shared" si="2"/>
        <v>1.7547193506833546E-2</v>
      </c>
      <c r="D14" s="57">
        <f t="shared" si="10"/>
        <v>1.5750181581719928E-2</v>
      </c>
      <c r="E14" s="57">
        <f t="shared" si="11"/>
        <v>1.5467781808507443E-2</v>
      </c>
      <c r="F14" s="57">
        <f t="shared" si="12"/>
        <v>1.8612363496233842E-2</v>
      </c>
      <c r="G14" s="57">
        <f t="shared" si="13"/>
        <v>2.0021036367103267E-2</v>
      </c>
      <c r="H14" s="57">
        <f t="shared" si="14"/>
        <v>2.8972054237610703E-2</v>
      </c>
      <c r="I14" s="57">
        <f t="shared" si="15"/>
        <v>1.3931971067654645E-2</v>
      </c>
      <c r="J14" s="57">
        <f t="shared" si="16"/>
        <v>2.8874769790886962E-2</v>
      </c>
    </row>
    <row r="15" spans="1:10" x14ac:dyDescent="0.2">
      <c r="A15" s="55">
        <f t="shared" si="0"/>
        <v>9</v>
      </c>
      <c r="B15" s="15" t="str">
        <f t="shared" si="1"/>
        <v>ხალიკ ბანკი</v>
      </c>
      <c r="C15" s="58">
        <f t="shared" si="2"/>
        <v>1.050681766088336E-2</v>
      </c>
      <c r="D15" s="59">
        <f t="shared" si="10"/>
        <v>1.3304721381907655E-2</v>
      </c>
      <c r="E15" s="59">
        <f t="shared" si="11"/>
        <v>9.4166865510998659E-3</v>
      </c>
      <c r="F15" s="59">
        <f t="shared" si="12"/>
        <v>5.0039798013429048E-3</v>
      </c>
      <c r="G15" s="59">
        <f t="shared" si="13"/>
        <v>3.413861468721783E-3</v>
      </c>
      <c r="H15" s="59">
        <f t="shared" si="14"/>
        <v>4.0625298179769696E-3</v>
      </c>
      <c r="I15" s="59">
        <f t="shared" si="15"/>
        <v>2.9725950123878639E-3</v>
      </c>
      <c r="J15" s="59">
        <f t="shared" si="16"/>
        <v>1.6445296701367674E-2</v>
      </c>
    </row>
    <row r="16" spans="1:10" x14ac:dyDescent="0.2">
      <c r="A16" s="54">
        <f t="shared" si="0"/>
        <v>10</v>
      </c>
      <c r="B16" s="12" t="str">
        <f t="shared" si="1"/>
        <v>მიკრობანკი კრისტალი</v>
      </c>
      <c r="C16" s="56">
        <f t="shared" si="2"/>
        <v>6.2541696161917404E-3</v>
      </c>
      <c r="D16" s="57">
        <f t="shared" si="10"/>
        <v>7.9876347753656714E-3</v>
      </c>
      <c r="E16" s="57">
        <f t="shared" si="11"/>
        <v>6.201777097748315E-3</v>
      </c>
      <c r="F16" s="57">
        <f t="shared" si="12"/>
        <v>6.4179403114765336E-4</v>
      </c>
      <c r="G16" s="57">
        <f t="shared" si="13"/>
        <v>6.543343284508606E-4</v>
      </c>
      <c r="H16" s="57">
        <f t="shared" si="14"/>
        <v>1.4381180037918E-5</v>
      </c>
      <c r="I16" s="57">
        <f t="shared" si="15"/>
        <v>1.0896721375857846E-3</v>
      </c>
      <c r="J16" s="57">
        <f t="shared" si="16"/>
        <v>6.5395773707533425E-3</v>
      </c>
    </row>
    <row r="17" spans="1:20" x14ac:dyDescent="0.2">
      <c r="A17" s="55">
        <f t="shared" si="0"/>
        <v>11</v>
      </c>
      <c r="B17" s="15" t="str">
        <f t="shared" si="1"/>
        <v>პაშაბანკი</v>
      </c>
      <c r="C17" s="58">
        <f t="shared" si="2"/>
        <v>6.0050514613656748E-3</v>
      </c>
      <c r="D17" s="59">
        <f t="shared" si="10"/>
        <v>5.5808798813765121E-3</v>
      </c>
      <c r="E17" s="59">
        <f t="shared" si="11"/>
        <v>5.5638767752134392E-3</v>
      </c>
      <c r="F17" s="59">
        <f t="shared" si="12"/>
        <v>5.9649906665769775E-3</v>
      </c>
      <c r="G17" s="59">
        <f t="shared" si="13"/>
        <v>4.6557459513167929E-3</v>
      </c>
      <c r="H17" s="59">
        <f t="shared" si="14"/>
        <v>8.1345162358043392E-3</v>
      </c>
      <c r="I17" s="59">
        <f t="shared" si="15"/>
        <v>2.2892598454382304E-3</v>
      </c>
      <c r="J17" s="59">
        <f t="shared" si="16"/>
        <v>8.4083464455536744E-3</v>
      </c>
    </row>
    <row r="18" spans="1:20" x14ac:dyDescent="0.2">
      <c r="A18" s="54">
        <f t="shared" si="0"/>
        <v>12</v>
      </c>
      <c r="B18" s="12" t="str">
        <f t="shared" si="1"/>
        <v>იშ ბანკ</v>
      </c>
      <c r="C18" s="56">
        <f t="shared" si="2"/>
        <v>5.2877755023313031E-3</v>
      </c>
      <c r="D18" s="57">
        <f t="shared" si="10"/>
        <v>4.0719280422119638E-3</v>
      </c>
      <c r="E18" s="57">
        <f t="shared" si="11"/>
        <v>4.4835399453353065E-3</v>
      </c>
      <c r="F18" s="57">
        <f t="shared" si="12"/>
        <v>4.8772797452225642E-3</v>
      </c>
      <c r="G18" s="57">
        <f t="shared" si="13"/>
        <v>3.0180602107764305E-3</v>
      </c>
      <c r="H18" s="57">
        <f t="shared" si="14"/>
        <v>6.704244984594974E-3</v>
      </c>
      <c r="I18" s="57">
        <f t="shared" si="15"/>
        <v>5.1047726118028222E-4</v>
      </c>
      <c r="J18" s="57">
        <f t="shared" si="16"/>
        <v>9.6688411867398832E-3</v>
      </c>
    </row>
    <row r="19" spans="1:20" ht="12" customHeight="1" x14ac:dyDescent="0.2">
      <c r="A19" s="55">
        <f t="shared" si="0"/>
        <v>13</v>
      </c>
      <c r="B19" s="15" t="str">
        <f t="shared" si="1"/>
        <v>ზირაათ ბანკი</v>
      </c>
      <c r="C19" s="58">
        <f t="shared" si="2"/>
        <v>4.0813678530493766E-3</v>
      </c>
      <c r="D19" s="59">
        <f t="shared" si="10"/>
        <v>3.4927877764084152E-3</v>
      </c>
      <c r="E19" s="59">
        <f t="shared" si="11"/>
        <v>3.8546015239767344E-3</v>
      </c>
      <c r="F19" s="59">
        <f t="shared" si="12"/>
        <v>4.6537400428796486E-3</v>
      </c>
      <c r="G19" s="59">
        <f t="shared" si="13"/>
        <v>3.3912608477554059E-3</v>
      </c>
      <c r="H19" s="59">
        <f t="shared" si="14"/>
        <v>6.2184326246484461E-3</v>
      </c>
      <c r="I19" s="59">
        <f t="shared" si="15"/>
        <v>1.4680344827426453E-3</v>
      </c>
      <c r="J19" s="59">
        <f t="shared" si="16"/>
        <v>5.3166753146331579E-3</v>
      </c>
    </row>
    <row r="20" spans="1:20" x14ac:dyDescent="0.2">
      <c r="A20" s="54">
        <f t="shared" si="0"/>
        <v>14</v>
      </c>
      <c r="B20" s="12" t="str">
        <f t="shared" si="1"/>
        <v>ვი–თი–ბი ბანკი</v>
      </c>
      <c r="C20" s="56">
        <f t="shared" si="2"/>
        <v>3.9509479973227702E-3</v>
      </c>
      <c r="D20" s="57">
        <f t="shared" si="10"/>
        <v>2.1249291217803213E-3</v>
      </c>
      <c r="E20" s="57">
        <f t="shared" si="11"/>
        <v>1.8699137643466031E-3</v>
      </c>
      <c r="F20" s="57">
        <f t="shared" si="12"/>
        <v>1.8283162958008647E-4</v>
      </c>
      <c r="G20" s="57">
        <f t="shared" si="13"/>
        <v>2.0440624987246638E-4</v>
      </c>
      <c r="H20" s="57">
        <f t="shared" si="14"/>
        <v>3.7294997451706922E-4</v>
      </c>
      <c r="I20" s="57">
        <f t="shared" si="15"/>
        <v>8.9751831791730601E-5</v>
      </c>
      <c r="J20" s="57">
        <f t="shared" si="16"/>
        <v>1.5287362534303878E-2</v>
      </c>
    </row>
    <row r="21" spans="1:20" x14ac:dyDescent="0.2">
      <c r="A21" s="55">
        <f t="shared" si="0"/>
        <v>15</v>
      </c>
      <c r="B21" s="15" t="str">
        <f t="shared" si="1"/>
        <v>პეივბანკი</v>
      </c>
      <c r="C21" s="58">
        <f t="shared" si="2"/>
        <v>2.3617356770312048E-3</v>
      </c>
      <c r="D21" s="59">
        <f t="shared" si="10"/>
        <v>0</v>
      </c>
      <c r="E21" s="59">
        <f t="shared" si="11"/>
        <v>2.5704876968904366E-3</v>
      </c>
      <c r="F21" s="59">
        <f t="shared" si="12"/>
        <v>3.1272912037049855E-3</v>
      </c>
      <c r="G21" s="59">
        <f t="shared" si="13"/>
        <v>3.5724660203880535E-3</v>
      </c>
      <c r="H21" s="59">
        <f t="shared" si="14"/>
        <v>8.8240449767130764E-3</v>
      </c>
      <c r="I21" s="59">
        <f t="shared" si="15"/>
        <v>0</v>
      </c>
      <c r="J21" s="59">
        <f t="shared" si="16"/>
        <v>1.2245610019254803E-3</v>
      </c>
    </row>
    <row r="22" spans="1:20" x14ac:dyDescent="0.2">
      <c r="A22" s="54">
        <f t="shared" si="0"/>
        <v>16</v>
      </c>
      <c r="B22" s="12" t="str">
        <f t="shared" si="1"/>
        <v>სილქ ბანკი</v>
      </c>
      <c r="C22" s="56">
        <f t="shared" si="2"/>
        <v>2.2068127120487336E-3</v>
      </c>
      <c r="D22" s="57">
        <f t="shared" si="10"/>
        <v>1.8543349165522213E-3</v>
      </c>
      <c r="E22" s="57">
        <f t="shared" si="11"/>
        <v>1.8934202113364772E-3</v>
      </c>
      <c r="F22" s="57">
        <f t="shared" si="12"/>
        <v>2.1317573520848623E-3</v>
      </c>
      <c r="G22" s="57">
        <f t="shared" si="13"/>
        <v>2.3483647089208195E-3</v>
      </c>
      <c r="H22" s="57">
        <f t="shared" si="14"/>
        <v>3.3119213301912144E-3</v>
      </c>
      <c r="I22" s="57">
        <f t="shared" si="15"/>
        <v>1.6928907425506675E-3</v>
      </c>
      <c r="J22" s="57">
        <f t="shared" si="16"/>
        <v>3.914015414055773E-3</v>
      </c>
    </row>
    <row r="23" spans="1:20" x14ac:dyDescent="0.2">
      <c r="A23" s="55">
        <f t="shared" si="0"/>
        <v>17</v>
      </c>
      <c r="B23" s="15" t="str">
        <f t="shared" si="1"/>
        <v>მიკრობანკი ემბისი</v>
      </c>
      <c r="C23" s="58">
        <f t="shared" si="2"/>
        <v>1.8400710382645744E-3</v>
      </c>
      <c r="D23" s="59">
        <f t="shared" si="10"/>
        <v>2.0840861665145823E-3</v>
      </c>
      <c r="E23" s="59">
        <f t="shared" si="11"/>
        <v>1.8650116916247247E-3</v>
      </c>
      <c r="F23" s="59">
        <f t="shared" si="12"/>
        <v>7.0796400950380066E-5</v>
      </c>
      <c r="G23" s="59">
        <f t="shared" si="13"/>
        <v>8.0935545164979007E-5</v>
      </c>
      <c r="H23" s="59">
        <f t="shared" si="14"/>
        <v>0</v>
      </c>
      <c r="I23" s="59">
        <f t="shared" si="15"/>
        <v>1.3599317399396791E-4</v>
      </c>
      <c r="J23" s="59">
        <f t="shared" si="16"/>
        <v>1.7042070637368204E-3</v>
      </c>
    </row>
    <row r="24" spans="1:20" x14ac:dyDescent="0.2">
      <c r="A24" s="54">
        <f t="shared" si="0"/>
        <v>18</v>
      </c>
      <c r="B24" s="12" t="str">
        <f t="shared" si="1"/>
        <v>ჰეშბანკი</v>
      </c>
      <c r="C24" s="56">
        <f t="shared" si="2"/>
        <v>9.8955916130760843E-4</v>
      </c>
      <c r="D24" s="57">
        <f t="shared" si="10"/>
        <v>3.5931622483989341E-5</v>
      </c>
      <c r="E24" s="57">
        <f t="shared" si="11"/>
        <v>5.1187273576446814E-4</v>
      </c>
      <c r="F24" s="57">
        <f t="shared" si="12"/>
        <v>5.5971623203437851E-4</v>
      </c>
      <c r="G24" s="57">
        <f t="shared" si="13"/>
        <v>6.3487501676465121E-4</v>
      </c>
      <c r="H24" s="57">
        <f t="shared" si="14"/>
        <v>1.4150560272162404E-3</v>
      </c>
      <c r="I24" s="57">
        <f t="shared" si="15"/>
        <v>1.0414508339224339E-4</v>
      </c>
      <c r="J24" s="57">
        <f t="shared" si="16"/>
        <v>3.59175150028564E-3</v>
      </c>
    </row>
    <row r="25" spans="1:20" ht="13.5" thickBot="1" x14ac:dyDescent="0.25">
      <c r="A25" s="55">
        <f t="shared" si="0"/>
        <v>19</v>
      </c>
      <c r="B25" s="15" t="str">
        <f t="shared" si="1"/>
        <v>პეისერა</v>
      </c>
      <c r="C25" s="58">
        <f t="shared" si="2"/>
        <v>1.4146324269566897E-4</v>
      </c>
      <c r="D25" s="59">
        <f t="shared" ref="D25" si="17">E50/E$31</f>
        <v>0</v>
      </c>
      <c r="E25" s="59">
        <f t="shared" ref="E25" si="18">G50/G$31</f>
        <v>9.0784603148991652E-5</v>
      </c>
      <c r="F25" s="59">
        <f t="shared" ref="F25" si="19">H50/H$31</f>
        <v>7.6001004072656322E-5</v>
      </c>
      <c r="G25" s="59">
        <f t="shared" ref="G25" si="20">J50/J$31</f>
        <v>8.1731238272169797E-5</v>
      </c>
      <c r="H25" s="59">
        <f t="shared" ref="H25" si="21">K50/K$31</f>
        <v>1.3404180537197964E-4</v>
      </c>
      <c r="I25" s="59">
        <f t="shared" ref="I25" si="22">L50/L$31</f>
        <v>4.6146183753238308E-5</v>
      </c>
      <c r="J25" s="59">
        <f t="shared" ref="J25" si="23">O50/O$31</f>
        <v>4.1753465866316275E-4</v>
      </c>
    </row>
    <row r="26" spans="1:20" ht="13.5" thickBot="1" x14ac:dyDescent="0.25">
      <c r="A26" s="18"/>
      <c r="B26" s="19" t="str">
        <f>B31</f>
        <v>კონსოლიდირებული</v>
      </c>
      <c r="C26" s="20">
        <f>SUM(C7:C25)</f>
        <v>1.0000000000000069</v>
      </c>
      <c r="D26" s="21">
        <f t="shared" ref="D26:J26" si="24">SUM(D7:D25)</f>
        <v>0.99999999999999967</v>
      </c>
      <c r="E26" s="21">
        <f t="shared" si="24"/>
        <v>1.0000000000000004</v>
      </c>
      <c r="F26" s="21">
        <f t="shared" si="24"/>
        <v>1.0000000000000004</v>
      </c>
      <c r="G26" s="21">
        <f t="shared" si="24"/>
        <v>1.0000000000000011</v>
      </c>
      <c r="H26" s="21">
        <f t="shared" si="24"/>
        <v>1.000000000000004</v>
      </c>
      <c r="I26" s="21">
        <f t="shared" si="24"/>
        <v>0.99999999999999822</v>
      </c>
      <c r="J26" s="21">
        <f t="shared" si="24"/>
        <v>1.0000000000000029</v>
      </c>
    </row>
    <row r="27" spans="1:20" x14ac:dyDescent="0.2">
      <c r="A27" s="126"/>
      <c r="B27" s="127"/>
      <c r="C27" s="128"/>
      <c r="D27" s="128"/>
      <c r="E27" s="128"/>
      <c r="F27" s="128"/>
      <c r="G27" s="128"/>
      <c r="H27" s="128"/>
      <c r="I27" s="128"/>
      <c r="J27" s="128"/>
    </row>
    <row r="28" spans="1:20" ht="13.5" thickBot="1" x14ac:dyDescent="0.25">
      <c r="B28" s="61" t="s">
        <v>36</v>
      </c>
      <c r="S28" s="23"/>
    </row>
    <row r="29" spans="1:20" ht="13.5" thickBot="1" x14ac:dyDescent="0.25">
      <c r="A29" s="180" t="s">
        <v>0</v>
      </c>
      <c r="B29" s="178" t="s">
        <v>282</v>
      </c>
      <c r="C29" s="182" t="s">
        <v>28</v>
      </c>
      <c r="D29" s="183"/>
      <c r="E29" s="183"/>
      <c r="F29" s="184"/>
      <c r="G29" s="159" t="s">
        <v>37</v>
      </c>
      <c r="H29" s="176"/>
      <c r="I29" s="176"/>
      <c r="J29" s="176"/>
      <c r="K29" s="176"/>
      <c r="L29" s="176"/>
      <c r="M29" s="176"/>
      <c r="N29" s="177"/>
      <c r="O29" s="175" t="s">
        <v>38</v>
      </c>
      <c r="P29" s="176"/>
      <c r="Q29" s="177"/>
      <c r="R29" s="175" t="s">
        <v>39</v>
      </c>
      <c r="S29" s="176"/>
      <c r="T29" s="177"/>
    </row>
    <row r="30" spans="1:20" ht="150.75" customHeight="1" thickBot="1" x14ac:dyDescent="0.25">
      <c r="A30" s="181"/>
      <c r="B30" s="179"/>
      <c r="C30" s="8" t="s">
        <v>40</v>
      </c>
      <c r="D30" s="9" t="s">
        <v>41</v>
      </c>
      <c r="E30" s="9" t="s">
        <v>29</v>
      </c>
      <c r="F30" s="10" t="s">
        <v>42</v>
      </c>
      <c r="G30" s="81" t="s">
        <v>30</v>
      </c>
      <c r="H30" s="82" t="s">
        <v>43</v>
      </c>
      <c r="I30" s="82" t="s">
        <v>174</v>
      </c>
      <c r="J30" s="82" t="s">
        <v>32</v>
      </c>
      <c r="K30" s="82" t="s">
        <v>33</v>
      </c>
      <c r="L30" s="82" t="s">
        <v>34</v>
      </c>
      <c r="M30" s="82" t="s">
        <v>162</v>
      </c>
      <c r="N30" s="83" t="s">
        <v>44</v>
      </c>
      <c r="O30" s="81" t="s">
        <v>35</v>
      </c>
      <c r="P30" s="82" t="s">
        <v>45</v>
      </c>
      <c r="Q30" s="83" t="s">
        <v>46</v>
      </c>
      <c r="R30" s="81" t="str">
        <f>YEAR($B$3)&amp;" წლის "&amp;MONTH($B$3)&amp;" თვის წმინდა მოგება"</f>
        <v>2026 წლის 4 თვის წმინდა მოგება</v>
      </c>
      <c r="S30" s="82" t="s">
        <v>77</v>
      </c>
      <c r="T30" s="83" t="s">
        <v>78</v>
      </c>
    </row>
    <row r="31" spans="1:20" ht="13.5" thickBot="1" x14ac:dyDescent="0.25">
      <c r="A31" s="113"/>
      <c r="B31" s="114" t="s">
        <v>81</v>
      </c>
      <c r="C31" s="162">
        <v>110261991120.592</v>
      </c>
      <c r="D31" s="163">
        <v>14023072183.390099</v>
      </c>
      <c r="E31" s="163">
        <v>75408816579.528107</v>
      </c>
      <c r="F31" s="164">
        <v>-1211583451.8847198</v>
      </c>
      <c r="G31" s="162">
        <v>93160455480.758896</v>
      </c>
      <c r="H31" s="163">
        <v>72013961351.980698</v>
      </c>
      <c r="I31" s="163">
        <v>6937866855.5856104</v>
      </c>
      <c r="J31" s="163">
        <v>62992462353.933197</v>
      </c>
      <c r="K31" s="163">
        <v>25502865397.205399</v>
      </c>
      <c r="L31" s="163">
        <v>37489596956.727699</v>
      </c>
      <c r="M31" s="163">
        <v>1804553350.6693001</v>
      </c>
      <c r="N31" s="164">
        <v>19299531222.540031</v>
      </c>
      <c r="O31" s="115">
        <v>17101535625.4783</v>
      </c>
      <c r="P31" s="166">
        <v>1252349734.1199999</v>
      </c>
      <c r="Q31" s="165">
        <v>19348550972.982399</v>
      </c>
      <c r="R31" s="115">
        <v>1171196354.1115799</v>
      </c>
      <c r="S31" s="116">
        <v>3.2618779195766591E-2</v>
      </c>
      <c r="T31" s="117">
        <v>0.21599677822084515</v>
      </c>
    </row>
    <row r="32" spans="1:20" x14ac:dyDescent="0.2">
      <c r="A32" s="55">
        <v>1</v>
      </c>
      <c r="B32" s="15" t="s">
        <v>137</v>
      </c>
      <c r="C32" s="27">
        <v>42691758656.8554</v>
      </c>
      <c r="D32" s="28">
        <v>4114536406.1345997</v>
      </c>
      <c r="E32" s="28">
        <v>28763948834.469101</v>
      </c>
      <c r="F32" s="29">
        <v>-360079868.3276</v>
      </c>
      <c r="G32" s="27">
        <v>36329434506.9245</v>
      </c>
      <c r="H32" s="28">
        <v>29152180151.431702</v>
      </c>
      <c r="I32" s="28">
        <v>2467103343.8464999</v>
      </c>
      <c r="J32" s="28">
        <v>25783573695.355301</v>
      </c>
      <c r="K32" s="28">
        <v>8655428946.6599998</v>
      </c>
      <c r="L32" s="28">
        <v>17128144748.6952</v>
      </c>
      <c r="M32" s="84"/>
      <c r="N32" s="29">
        <v>6518620873.3361998</v>
      </c>
      <c r="O32" s="27">
        <v>6362324150.1750002</v>
      </c>
      <c r="P32" s="28">
        <v>27993660.18</v>
      </c>
      <c r="Q32" s="29">
        <v>7456023896.1154003</v>
      </c>
      <c r="R32" s="27">
        <v>603007431.44618595</v>
      </c>
      <c r="S32" s="69">
        <v>4.2908807284127375E-2</v>
      </c>
      <c r="T32" s="70">
        <v>0.29647673872282521</v>
      </c>
    </row>
    <row r="33" spans="1:21" x14ac:dyDescent="0.2">
      <c r="A33" s="54">
        <v>2</v>
      </c>
      <c r="B33" s="12" t="s">
        <v>138</v>
      </c>
      <c r="C33" s="24">
        <v>39898997627.083199</v>
      </c>
      <c r="D33" s="25">
        <v>4872719723.4980001</v>
      </c>
      <c r="E33" s="25">
        <v>27799774824.429199</v>
      </c>
      <c r="F33" s="26">
        <v>-390576281.3714</v>
      </c>
      <c r="G33" s="24">
        <v>33979972087.621601</v>
      </c>
      <c r="H33" s="25">
        <v>26010103792.274601</v>
      </c>
      <c r="I33" s="25">
        <v>3378241011.6283002</v>
      </c>
      <c r="J33" s="25">
        <v>21790176835.6623</v>
      </c>
      <c r="K33" s="25">
        <v>9069560194.5646801</v>
      </c>
      <c r="L33" s="25">
        <v>12720616641.097601</v>
      </c>
      <c r="M33" s="84"/>
      <c r="N33" s="26">
        <v>7227799045.415</v>
      </c>
      <c r="O33" s="24">
        <v>5919025518.1413002</v>
      </c>
      <c r="P33" s="25">
        <v>21015907.690000001</v>
      </c>
      <c r="Q33" s="26">
        <v>7261690117.3584995</v>
      </c>
      <c r="R33" s="24">
        <v>444080764.86979997</v>
      </c>
      <c r="S33" s="71">
        <v>3.4019500455793862E-2</v>
      </c>
      <c r="T33" s="72">
        <v>0.23103167599184382</v>
      </c>
    </row>
    <row r="34" spans="1:21" x14ac:dyDescent="0.2">
      <c r="A34" s="55">
        <v>3</v>
      </c>
      <c r="B34" s="15" t="s">
        <v>139</v>
      </c>
      <c r="C34" s="27">
        <v>6257231955.4612303</v>
      </c>
      <c r="D34" s="28">
        <v>618154766.18735707</v>
      </c>
      <c r="E34" s="28">
        <v>4552931233.0511398</v>
      </c>
      <c r="F34" s="29">
        <v>-143365639.65243301</v>
      </c>
      <c r="G34" s="27">
        <v>5622772344.7853403</v>
      </c>
      <c r="H34" s="28">
        <v>4570949619.0806799</v>
      </c>
      <c r="I34" s="28">
        <v>101638272.926743</v>
      </c>
      <c r="J34" s="28">
        <v>4397767903.0586796</v>
      </c>
      <c r="K34" s="28">
        <v>2088574350.9994299</v>
      </c>
      <c r="L34" s="28">
        <v>2309193552.0592499</v>
      </c>
      <c r="M34" s="84"/>
      <c r="N34" s="29">
        <v>961825771.42365909</v>
      </c>
      <c r="O34" s="27">
        <v>634459610.25999999</v>
      </c>
      <c r="P34" s="28">
        <v>44490459.259999998</v>
      </c>
      <c r="Q34" s="29">
        <v>642912101.76040006</v>
      </c>
      <c r="R34" s="27">
        <v>29116268.921314999</v>
      </c>
      <c r="S34" s="69">
        <v>1.421777670115501E-2</v>
      </c>
      <c r="T34" s="70">
        <v>0.12032849240245011</v>
      </c>
    </row>
    <row r="35" spans="1:21" x14ac:dyDescent="0.2">
      <c r="A35" s="54">
        <v>4</v>
      </c>
      <c r="B35" s="12" t="s">
        <v>142</v>
      </c>
      <c r="C35" s="24">
        <v>6187096270.0887003</v>
      </c>
      <c r="D35" s="25">
        <v>1279007262.0218</v>
      </c>
      <c r="E35" s="25">
        <v>3569968044.6300001</v>
      </c>
      <c r="F35" s="26">
        <v>-30884712.199999999</v>
      </c>
      <c r="G35" s="24">
        <v>4890486391.3999996</v>
      </c>
      <c r="H35" s="25">
        <v>4135164439.0999999</v>
      </c>
      <c r="I35" s="25">
        <v>336641945.74230301</v>
      </c>
      <c r="J35" s="25">
        <v>3794209264.0279298</v>
      </c>
      <c r="K35" s="25">
        <v>1839826888.2144001</v>
      </c>
      <c r="L35" s="25">
        <v>1954382375.81353</v>
      </c>
      <c r="M35" s="84"/>
      <c r="N35" s="26">
        <v>702972255.40999997</v>
      </c>
      <c r="O35" s="24">
        <v>1296609878.8900001</v>
      </c>
      <c r="P35" s="25">
        <v>30617164</v>
      </c>
      <c r="Q35" s="26">
        <v>778439827.97000003</v>
      </c>
      <c r="R35" s="24">
        <v>38471978.530000001</v>
      </c>
      <c r="S35" s="71">
        <v>2.2058853502381539E-2</v>
      </c>
      <c r="T35" s="72">
        <v>0.14072684079863432</v>
      </c>
    </row>
    <row r="36" spans="1:21" x14ac:dyDescent="0.2">
      <c r="A36" s="55">
        <v>5</v>
      </c>
      <c r="B36" s="15" t="s">
        <v>145</v>
      </c>
      <c r="C36" s="27">
        <v>3960715571.5474501</v>
      </c>
      <c r="D36" s="28">
        <v>543292135.36952305</v>
      </c>
      <c r="E36" s="28">
        <v>3284227151.4917102</v>
      </c>
      <c r="F36" s="29">
        <v>-86744192.593786001</v>
      </c>
      <c r="G36" s="27">
        <v>3463720802.5465798</v>
      </c>
      <c r="H36" s="28">
        <v>1888317163.8265791</v>
      </c>
      <c r="I36" s="28">
        <v>0</v>
      </c>
      <c r="J36" s="28">
        <v>1864288807.60658</v>
      </c>
      <c r="K36" s="28">
        <v>651495110.220397</v>
      </c>
      <c r="L36" s="28">
        <v>1212793697.3861799</v>
      </c>
      <c r="M36" s="84"/>
      <c r="N36" s="29">
        <v>1476510098.4099998</v>
      </c>
      <c r="O36" s="27">
        <v>496994769.149885</v>
      </c>
      <c r="P36" s="28">
        <v>5270620</v>
      </c>
      <c r="Q36" s="29">
        <v>614379570.92988503</v>
      </c>
      <c r="R36" s="27">
        <v>24299913.279883999</v>
      </c>
      <c r="S36" s="69">
        <v>1.8699887439287785E-2</v>
      </c>
      <c r="T36" s="70">
        <v>0.15007561068840591</v>
      </c>
    </row>
    <row r="37" spans="1:21" x14ac:dyDescent="0.2">
      <c r="A37" s="54">
        <v>6</v>
      </c>
      <c r="B37" s="12" t="s">
        <v>141</v>
      </c>
      <c r="C37" s="24">
        <v>2272178181.5961399</v>
      </c>
      <c r="D37" s="25">
        <v>553788470.44696093</v>
      </c>
      <c r="E37" s="25">
        <v>1492014340.95609</v>
      </c>
      <c r="F37" s="26">
        <v>-28114005.379411999</v>
      </c>
      <c r="G37" s="24">
        <v>1934524141.9029601</v>
      </c>
      <c r="H37" s="25">
        <v>1532878800.107151</v>
      </c>
      <c r="I37" s="25">
        <v>57599102.542999998</v>
      </c>
      <c r="J37" s="25">
        <v>1475279697.5757999</v>
      </c>
      <c r="K37" s="25">
        <v>826946561.20609999</v>
      </c>
      <c r="L37" s="25">
        <v>648333136.36969995</v>
      </c>
      <c r="M37" s="84"/>
      <c r="N37" s="26">
        <v>385239089.86497301</v>
      </c>
      <c r="O37" s="24">
        <v>337654039.67405701</v>
      </c>
      <c r="P37" s="25">
        <v>112482804.98999999</v>
      </c>
      <c r="Q37" s="26">
        <v>382693950.20668</v>
      </c>
      <c r="R37" s="24">
        <v>12296547.832040001</v>
      </c>
      <c r="S37" s="71">
        <v>1.6295881304189661E-2</v>
      </c>
      <c r="T37" s="72">
        <v>0.11123083138153467</v>
      </c>
    </row>
    <row r="38" spans="1:21" x14ac:dyDescent="0.2">
      <c r="A38" s="55">
        <v>7</v>
      </c>
      <c r="B38" s="15" t="s">
        <v>144</v>
      </c>
      <c r="C38" s="27">
        <v>2248959886.9720802</v>
      </c>
      <c r="D38" s="28">
        <v>244792008.38999999</v>
      </c>
      <c r="E38" s="28">
        <v>1701384776.9470899</v>
      </c>
      <c r="F38" s="29">
        <v>-35586668.127387002</v>
      </c>
      <c r="G38" s="27">
        <v>1928467185.0106699</v>
      </c>
      <c r="H38" s="28">
        <v>1418743529.000021</v>
      </c>
      <c r="I38" s="28">
        <v>173814672.01800001</v>
      </c>
      <c r="J38" s="28">
        <v>1236627401.69682</v>
      </c>
      <c r="K38" s="28">
        <v>632651611.4447</v>
      </c>
      <c r="L38" s="28">
        <v>603975790.25211895</v>
      </c>
      <c r="M38" s="84"/>
      <c r="N38" s="29">
        <v>468322428.68000001</v>
      </c>
      <c r="O38" s="27">
        <v>320492701</v>
      </c>
      <c r="P38" s="28">
        <v>128022000</v>
      </c>
      <c r="Q38" s="29">
        <v>381957308.73039401</v>
      </c>
      <c r="R38" s="27">
        <v>10376861.609928999</v>
      </c>
      <c r="S38" s="69">
        <v>1.4018837047527781E-2</v>
      </c>
      <c r="T38" s="70">
        <v>9.8729501442545081E-2</v>
      </c>
    </row>
    <row r="39" spans="1:21" x14ac:dyDescent="0.2">
      <c r="A39" s="54">
        <v>8</v>
      </c>
      <c r="B39" s="12" t="s">
        <v>143</v>
      </c>
      <c r="C39" s="24">
        <v>1934788494.6417899</v>
      </c>
      <c r="D39" s="25">
        <v>598196801.36663902</v>
      </c>
      <c r="E39" s="25">
        <v>1187702553.99018</v>
      </c>
      <c r="F39" s="26">
        <v>-35099421.893697001</v>
      </c>
      <c r="G39" s="24">
        <v>1440985598.55755</v>
      </c>
      <c r="H39" s="25">
        <v>1340350025.4868002</v>
      </c>
      <c r="I39" s="25">
        <v>79042011.975439996</v>
      </c>
      <c r="J39" s="25">
        <v>1261174379.64148</v>
      </c>
      <c r="K39" s="25">
        <v>738870399.50232005</v>
      </c>
      <c r="L39" s="25">
        <v>522303980.13916397</v>
      </c>
      <c r="M39" s="84"/>
      <c r="N39" s="26">
        <v>81156849.687199995</v>
      </c>
      <c r="O39" s="24">
        <v>493802904.256338</v>
      </c>
      <c r="P39" s="25">
        <v>114430000</v>
      </c>
      <c r="Q39" s="26">
        <v>533209467.65633798</v>
      </c>
      <c r="R39" s="24">
        <v>9147795.7935409993</v>
      </c>
      <c r="S39" s="71">
        <v>1.4061775026367587E-2</v>
      </c>
      <c r="T39" s="72">
        <v>5.6117721336530924E-2</v>
      </c>
    </row>
    <row r="40" spans="1:21" x14ac:dyDescent="0.2">
      <c r="A40" s="55">
        <v>9</v>
      </c>
      <c r="B40" s="15" t="s">
        <v>146</v>
      </c>
      <c r="C40" s="27">
        <v>1158502635.6300001</v>
      </c>
      <c r="D40" s="28">
        <v>124383758.59999999</v>
      </c>
      <c r="E40" s="28">
        <v>1003293294.33</v>
      </c>
      <c r="F40" s="29">
        <v>-18172212.09</v>
      </c>
      <c r="G40" s="27">
        <v>877262808.22000003</v>
      </c>
      <c r="H40" s="28">
        <v>360356408.01999998</v>
      </c>
      <c r="I40" s="28">
        <v>134067873.09</v>
      </c>
      <c r="J40" s="28">
        <v>215047540.05000001</v>
      </c>
      <c r="K40" s="28">
        <v>103606151.12</v>
      </c>
      <c r="L40" s="28">
        <v>111441388.93000001</v>
      </c>
      <c r="M40" s="84"/>
      <c r="N40" s="29">
        <v>504341798.94</v>
      </c>
      <c r="O40" s="27">
        <v>281239827.41000003</v>
      </c>
      <c r="P40" s="28">
        <v>76000000</v>
      </c>
      <c r="Q40" s="29">
        <v>299948404.41000003</v>
      </c>
      <c r="R40" s="27">
        <v>7940541.2300000004</v>
      </c>
      <c r="S40" s="69">
        <v>2.1143996673918527E-2</v>
      </c>
      <c r="T40" s="70">
        <v>8.5920843914783843E-2</v>
      </c>
    </row>
    <row r="41" spans="1:21" x14ac:dyDescent="0.2">
      <c r="A41" s="54">
        <v>10</v>
      </c>
      <c r="B41" s="12" t="s">
        <v>288</v>
      </c>
      <c r="C41" s="24">
        <v>689597194.68720996</v>
      </c>
      <c r="D41" s="25">
        <v>62618715.012999997</v>
      </c>
      <c r="E41" s="25">
        <v>602338085.67981005</v>
      </c>
      <c r="F41" s="26">
        <v>-22688629.405300003</v>
      </c>
      <c r="G41" s="24">
        <v>577760379.21637201</v>
      </c>
      <c r="H41" s="25">
        <v>46218130.554999001</v>
      </c>
      <c r="I41" s="25">
        <v>0</v>
      </c>
      <c r="J41" s="25">
        <v>41218130.551826999</v>
      </c>
      <c r="K41" s="25">
        <v>366761.29875999998</v>
      </c>
      <c r="L41" s="25">
        <v>40851369.253067002</v>
      </c>
      <c r="M41" s="84"/>
      <c r="N41" s="26">
        <v>500276729.41917294</v>
      </c>
      <c r="O41" s="24">
        <v>111836815.38151</v>
      </c>
      <c r="P41" s="25">
        <v>3634576</v>
      </c>
      <c r="Q41" s="26">
        <v>127442103.07151</v>
      </c>
      <c r="R41" s="24">
        <v>5897570.3288000003</v>
      </c>
      <c r="S41" s="71">
        <v>2.5916209483045308E-2</v>
      </c>
      <c r="T41" s="72">
        <v>0.16103184228647829</v>
      </c>
    </row>
    <row r="42" spans="1:21" x14ac:dyDescent="0.2">
      <c r="A42" s="55">
        <v>11</v>
      </c>
      <c r="B42" s="15" t="s">
        <v>238</v>
      </c>
      <c r="C42" s="27">
        <v>662128930.91180003</v>
      </c>
      <c r="D42" s="28">
        <v>107903671.67389999</v>
      </c>
      <c r="E42" s="28">
        <v>420847547.32709998</v>
      </c>
      <c r="F42" s="29">
        <v>-7162931.0204999996</v>
      </c>
      <c r="G42" s="27">
        <v>518333294.61769998</v>
      </c>
      <c r="H42" s="28">
        <v>429562607.32780004</v>
      </c>
      <c r="I42" s="28">
        <v>84748754.878800005</v>
      </c>
      <c r="J42" s="28">
        <v>293276901.56779999</v>
      </c>
      <c r="K42" s="28">
        <v>207453472.6331</v>
      </c>
      <c r="L42" s="28">
        <v>85823428.934699997</v>
      </c>
      <c r="M42" s="84"/>
      <c r="N42" s="29">
        <v>74965830.920699999</v>
      </c>
      <c r="O42" s="27">
        <v>143795636.28999999</v>
      </c>
      <c r="P42" s="28">
        <v>136800000</v>
      </c>
      <c r="Q42" s="29">
        <v>164844858.63049999</v>
      </c>
      <c r="R42" s="27">
        <v>3796020.0668000001</v>
      </c>
      <c r="S42" s="69">
        <v>1.69471719044939E-2</v>
      </c>
      <c r="T42" s="70">
        <v>7.9703953352432022E-2</v>
      </c>
    </row>
    <row r="43" spans="1:21" x14ac:dyDescent="0.2">
      <c r="A43" s="54">
        <v>12</v>
      </c>
      <c r="B43" s="12" t="s">
        <v>239</v>
      </c>
      <c r="C43" s="24">
        <v>583040655.48573804</v>
      </c>
      <c r="D43" s="25">
        <v>121751749.88162601</v>
      </c>
      <c r="E43" s="25">
        <v>307059274.86019897</v>
      </c>
      <c r="F43" s="26">
        <v>-2069181.5402869999</v>
      </c>
      <c r="G43" s="24">
        <v>417688623.47361398</v>
      </c>
      <c r="H43" s="25">
        <v>351232235.07525599</v>
      </c>
      <c r="I43" s="25">
        <v>106911379.576186</v>
      </c>
      <c r="J43" s="25">
        <v>190115044.20923799</v>
      </c>
      <c r="K43" s="25">
        <v>170977457.432015</v>
      </c>
      <c r="L43" s="25">
        <v>19137586.777222998</v>
      </c>
      <c r="M43" s="84"/>
      <c r="N43" s="26">
        <v>60139067.271980003</v>
      </c>
      <c r="O43" s="24">
        <v>165352032.012124</v>
      </c>
      <c r="P43" s="25">
        <v>69161600</v>
      </c>
      <c r="Q43" s="26">
        <v>176365813.03212401</v>
      </c>
      <c r="R43" s="24">
        <v>5050811.7071970003</v>
      </c>
      <c r="S43" s="71">
        <v>2.4423271363214219E-2</v>
      </c>
      <c r="T43" s="72">
        <v>9.3044816849819259E-2</v>
      </c>
    </row>
    <row r="44" spans="1:21" x14ac:dyDescent="0.2">
      <c r="A44" s="55">
        <v>13</v>
      </c>
      <c r="B44" s="15" t="s">
        <v>147</v>
      </c>
      <c r="C44" s="27">
        <v>450019745.97280002</v>
      </c>
      <c r="D44" s="28">
        <v>183392920.49289998</v>
      </c>
      <c r="E44" s="28">
        <v>263386992.78240001</v>
      </c>
      <c r="F44" s="29">
        <v>-7804864.3235999998</v>
      </c>
      <c r="G44" s="27">
        <v>359096433.67049998</v>
      </c>
      <c r="H44" s="28">
        <v>335134255.59009999</v>
      </c>
      <c r="I44" s="28">
        <v>12146818.6755</v>
      </c>
      <c r="J44" s="28">
        <v>213623871.28459999</v>
      </c>
      <c r="K44" s="28">
        <v>158587850.208</v>
      </c>
      <c r="L44" s="28">
        <v>55036021.0766</v>
      </c>
      <c r="M44" s="84"/>
      <c r="N44" s="29">
        <v>17552759.577300001</v>
      </c>
      <c r="O44" s="27">
        <v>90923312.302300006</v>
      </c>
      <c r="P44" s="28">
        <v>50000000</v>
      </c>
      <c r="Q44" s="29">
        <v>89919377.992300004</v>
      </c>
      <c r="R44" s="27">
        <v>1840885.8899000001</v>
      </c>
      <c r="S44" s="69">
        <v>1.2881666179837404E-2</v>
      </c>
      <c r="T44" s="70">
        <v>6.1261364136216509E-2</v>
      </c>
    </row>
    <row r="45" spans="1:21" x14ac:dyDescent="0.2">
      <c r="A45" s="54">
        <v>14</v>
      </c>
      <c r="B45" s="12" t="s">
        <v>140</v>
      </c>
      <c r="C45" s="24">
        <v>435639392.99872398</v>
      </c>
      <c r="D45" s="25">
        <v>206558501.38510001</v>
      </c>
      <c r="E45" s="25">
        <v>160238390.38883001</v>
      </c>
      <c r="F45" s="26">
        <v>-33546409.886971001</v>
      </c>
      <c r="G45" s="24">
        <v>174202017.99627</v>
      </c>
      <c r="H45" s="25">
        <v>13166429.906499999</v>
      </c>
      <c r="I45" s="25">
        <v>0</v>
      </c>
      <c r="J45" s="25">
        <v>12876053</v>
      </c>
      <c r="K45" s="25">
        <v>9511293</v>
      </c>
      <c r="L45" s="25">
        <v>3364760</v>
      </c>
      <c r="M45" s="84"/>
      <c r="N45" s="26">
        <v>140222754.13730001</v>
      </c>
      <c r="O45" s="24">
        <v>261437375</v>
      </c>
      <c r="P45" s="25">
        <v>209008277</v>
      </c>
      <c r="Q45" s="26">
        <v>274405583.28104001</v>
      </c>
      <c r="R45" s="24">
        <v>-15431785.313612999</v>
      </c>
      <c r="S45" s="71">
        <v>-0.10574585108035919</v>
      </c>
      <c r="T45" s="72">
        <v>-0.17119018105913278</v>
      </c>
    </row>
    <row r="46" spans="1:21" x14ac:dyDescent="0.2">
      <c r="A46" s="55">
        <v>15</v>
      </c>
      <c r="B46" s="15" t="s">
        <v>270</v>
      </c>
      <c r="C46" s="27">
        <v>260409678.25</v>
      </c>
      <c r="D46" s="28">
        <v>217878184.19999999</v>
      </c>
      <c r="E46" s="28">
        <v>0</v>
      </c>
      <c r="F46" s="29">
        <v>0</v>
      </c>
      <c r="G46" s="27">
        <v>239467804.65000001</v>
      </c>
      <c r="H46" s="28">
        <v>225208627.88000003</v>
      </c>
      <c r="I46" s="28">
        <v>0</v>
      </c>
      <c r="J46" s="28">
        <v>225038431.30000001</v>
      </c>
      <c r="K46" s="28">
        <v>225038431.30000001</v>
      </c>
      <c r="L46" s="28">
        <v>0</v>
      </c>
      <c r="M46" s="84"/>
      <c r="N46" s="29">
        <v>0</v>
      </c>
      <c r="O46" s="27">
        <v>20941873.600000001</v>
      </c>
      <c r="P46" s="28">
        <v>16577760</v>
      </c>
      <c r="Q46" s="29">
        <v>20696722.890000001</v>
      </c>
      <c r="R46" s="27">
        <v>3472598.05</v>
      </c>
      <c r="S46" s="69">
        <v>5.5024952304914679E-2</v>
      </c>
      <c r="T46" s="70">
        <v>0.74511802637041968</v>
      </c>
      <c r="U46" s="74"/>
    </row>
    <row r="47" spans="1:21" x14ac:dyDescent="0.2">
      <c r="A47" s="54">
        <v>16</v>
      </c>
      <c r="B47" s="12" t="s">
        <v>161</v>
      </c>
      <c r="C47" s="24">
        <v>243327563.66072699</v>
      </c>
      <c r="D47" s="25">
        <v>44882734.079999998</v>
      </c>
      <c r="E47" s="25">
        <v>139833201.59930101</v>
      </c>
      <c r="F47" s="26">
        <v>-7442878.089505</v>
      </c>
      <c r="G47" s="24">
        <v>176391889.30458099</v>
      </c>
      <c r="H47" s="25">
        <v>153516291.56483999</v>
      </c>
      <c r="I47" s="25">
        <v>5587016.0448399996</v>
      </c>
      <c r="J47" s="25">
        <v>147929275.52000001</v>
      </c>
      <c r="K47" s="25">
        <v>84463483.890000001</v>
      </c>
      <c r="L47" s="25">
        <v>63465791.630000003</v>
      </c>
      <c r="M47" s="84"/>
      <c r="N47" s="26">
        <v>19344021.589832999</v>
      </c>
      <c r="O47" s="24">
        <v>66935674.042145997</v>
      </c>
      <c r="P47" s="25">
        <v>114746400</v>
      </c>
      <c r="Q47" s="26">
        <v>53752324.963680997</v>
      </c>
      <c r="R47" s="24">
        <v>-8925617.8006849997</v>
      </c>
      <c r="S47" s="71">
        <v>-0.11503330381452005</v>
      </c>
      <c r="T47" s="72">
        <v>-0.42093315822052152</v>
      </c>
    </row>
    <row r="48" spans="1:21" x14ac:dyDescent="0.2">
      <c r="A48" s="55">
        <v>17</v>
      </c>
      <c r="B48" s="15" t="s">
        <v>287</v>
      </c>
      <c r="C48" s="27">
        <v>202889896.48238701</v>
      </c>
      <c r="D48" s="28">
        <v>36367210.386606999</v>
      </c>
      <c r="E48" s="28">
        <v>157158471.46663001</v>
      </c>
      <c r="F48" s="29">
        <v>-2180233.2008489999</v>
      </c>
      <c r="G48" s="27">
        <v>173745338.66870001</v>
      </c>
      <c r="H48" s="28">
        <v>5098329.2818999998</v>
      </c>
      <c r="I48" s="28">
        <v>0</v>
      </c>
      <c r="J48" s="28">
        <v>5098329.2818999998</v>
      </c>
      <c r="K48" s="28">
        <v>0</v>
      </c>
      <c r="L48" s="28">
        <v>5098329.2818999998</v>
      </c>
      <c r="M48" s="84"/>
      <c r="N48" s="29">
        <v>160241848.45680001</v>
      </c>
      <c r="O48" s="27">
        <v>29144557.813687</v>
      </c>
      <c r="P48" s="28">
        <v>2313500</v>
      </c>
      <c r="Q48" s="29">
        <v>31172182.453687001</v>
      </c>
      <c r="R48" s="27">
        <v>1227175.143687</v>
      </c>
      <c r="S48" s="69">
        <v>1.8554147550034948E-2</v>
      </c>
      <c r="T48" s="70">
        <v>0.12740306122518399</v>
      </c>
      <c r="U48" s="74"/>
    </row>
    <row r="49" spans="1:21" x14ac:dyDescent="0.2">
      <c r="A49" s="54">
        <v>18</v>
      </c>
      <c r="B49" s="12" t="s">
        <v>272</v>
      </c>
      <c r="C49" s="24">
        <v>109110763.45739999</v>
      </c>
      <c r="D49" s="25">
        <v>82551805.792099997</v>
      </c>
      <c r="E49" s="25">
        <v>2709561.1293000001</v>
      </c>
      <c r="F49" s="26">
        <v>-65322.781999999999</v>
      </c>
      <c r="G49" s="24">
        <v>47686297.211999997</v>
      </c>
      <c r="H49" s="25">
        <v>40307383.101799995</v>
      </c>
      <c r="I49" s="25">
        <v>0</v>
      </c>
      <c r="J49" s="25">
        <v>39992340.593000002</v>
      </c>
      <c r="K49" s="25">
        <v>36087983.391599998</v>
      </c>
      <c r="L49" s="25">
        <v>3904357.2014000001</v>
      </c>
      <c r="M49" s="84"/>
      <c r="N49" s="26">
        <v>0</v>
      </c>
      <c r="O49" s="24">
        <v>61424466.240000002</v>
      </c>
      <c r="P49" s="25">
        <v>83160000</v>
      </c>
      <c r="Q49" s="26">
        <v>51779831.049999997</v>
      </c>
      <c r="R49" s="24">
        <v>-3716720.89</v>
      </c>
      <c r="S49" s="71">
        <v>-0.14006084814949854</v>
      </c>
      <c r="T49" s="72">
        <v>-0.17589058534798879</v>
      </c>
    </row>
    <row r="50" spans="1:21" x14ac:dyDescent="0.2">
      <c r="A50" s="55">
        <v>19</v>
      </c>
      <c r="B50" s="15" t="s">
        <v>164</v>
      </c>
      <c r="C50" s="27">
        <v>15598018.810000001</v>
      </c>
      <c r="D50" s="28">
        <v>10295358.470000001</v>
      </c>
      <c r="E50" s="28">
        <v>0</v>
      </c>
      <c r="F50" s="29">
        <v>0</v>
      </c>
      <c r="G50" s="27">
        <v>8457534.9800000004</v>
      </c>
      <c r="H50" s="28">
        <v>5473133.3700000001</v>
      </c>
      <c r="I50" s="28">
        <v>324652.64</v>
      </c>
      <c r="J50" s="28">
        <v>5148451.95</v>
      </c>
      <c r="K50" s="28">
        <v>3418450.12</v>
      </c>
      <c r="L50" s="28">
        <v>1730001.83</v>
      </c>
      <c r="M50" s="84"/>
      <c r="N50" s="29">
        <v>0</v>
      </c>
      <c r="O50" s="27">
        <v>7140483.8399999999</v>
      </c>
      <c r="P50" s="28">
        <v>6625005</v>
      </c>
      <c r="Q50" s="29">
        <v>6917530.4800000004</v>
      </c>
      <c r="R50" s="27">
        <v>-752686.58319999999</v>
      </c>
      <c r="S50" s="69">
        <v>-0.13021134542815158</v>
      </c>
      <c r="T50" s="70">
        <v>-0.30080424018806606</v>
      </c>
      <c r="U50" s="74"/>
    </row>
    <row r="51" spans="1:2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</row>
    <row r="52" spans="1:21" x14ac:dyDescent="0.2">
      <c r="K52" s="85"/>
      <c r="L52" s="86"/>
    </row>
    <row r="53" spans="1:21" x14ac:dyDescent="0.2">
      <c r="C53" s="60"/>
      <c r="K53" s="85"/>
      <c r="L53" s="86"/>
    </row>
    <row r="54" spans="1:21" x14ac:dyDescent="0.2">
      <c r="K54" s="85"/>
      <c r="L54" s="86"/>
    </row>
    <row r="55" spans="1:21" x14ac:dyDescent="0.2">
      <c r="K55" s="85"/>
      <c r="L55" s="86"/>
    </row>
    <row r="56" spans="1:21" x14ac:dyDescent="0.2">
      <c r="K56" s="85"/>
      <c r="L56" s="86"/>
    </row>
    <row r="57" spans="1:21" x14ac:dyDescent="0.2">
      <c r="K57" s="85"/>
      <c r="L57" s="86"/>
    </row>
    <row r="58" spans="1:21" x14ac:dyDescent="0.2">
      <c r="K58" s="85"/>
      <c r="L58" s="86"/>
    </row>
    <row r="59" spans="1:21" x14ac:dyDescent="0.2">
      <c r="K59" s="85"/>
      <c r="L59" s="86"/>
    </row>
    <row r="60" spans="1:21" x14ac:dyDescent="0.2">
      <c r="K60" s="85"/>
      <c r="L60" s="86"/>
    </row>
    <row r="61" spans="1:21" x14ac:dyDescent="0.2">
      <c r="K61" s="85"/>
      <c r="L61" s="86"/>
    </row>
    <row r="62" spans="1:21" x14ac:dyDescent="0.2">
      <c r="K62" s="85"/>
      <c r="L62" s="86"/>
    </row>
    <row r="63" spans="1:21" x14ac:dyDescent="0.2">
      <c r="K63" s="85"/>
      <c r="L63" s="86"/>
    </row>
  </sheetData>
  <mergeCells count="9">
    <mergeCell ref="R29:T29"/>
    <mergeCell ref="O29:Q29"/>
    <mergeCell ref="B5:B6"/>
    <mergeCell ref="A5:A6"/>
    <mergeCell ref="A29:A30"/>
    <mergeCell ref="B29:B30"/>
    <mergeCell ref="C5:J5"/>
    <mergeCell ref="C29:F29"/>
    <mergeCell ref="H29:N29"/>
  </mergeCells>
  <pageMargins left="0" right="0" top="0.25" bottom="0.25" header="0.05" footer="0.05"/>
  <pageSetup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6"/>
  <sheetViews>
    <sheetView workbookViewId="0">
      <selection activeCell="B3" sqref="B3"/>
    </sheetView>
  </sheetViews>
  <sheetFormatPr defaultRowHeight="12.75" x14ac:dyDescent="0.2"/>
  <cols>
    <col min="1" max="1" width="11.85546875" customWidth="1"/>
    <col min="2" max="2" width="21.7109375" bestFit="1" customWidth="1"/>
    <col min="4" max="5" width="13.42578125" bestFit="1" customWidth="1"/>
  </cols>
  <sheetData>
    <row r="1" spans="1:6" x14ac:dyDescent="0.2">
      <c r="A1" s="107" t="s">
        <v>292</v>
      </c>
    </row>
    <row r="2" spans="1:6" x14ac:dyDescent="0.2">
      <c r="A2" s="66"/>
    </row>
    <row r="3" spans="1:6" x14ac:dyDescent="0.2">
      <c r="B3" s="169">
        <f>BS!B3</f>
        <v>46142</v>
      </c>
    </row>
    <row r="4" spans="1:6" x14ac:dyDescent="0.2">
      <c r="A4" s="160"/>
    </row>
    <row r="5" spans="1:6" x14ac:dyDescent="0.2">
      <c r="B5" t="s">
        <v>316</v>
      </c>
    </row>
    <row r="6" spans="1:6" ht="38.25" x14ac:dyDescent="0.2">
      <c r="B6" s="170"/>
      <c r="C6" s="173" t="s">
        <v>313</v>
      </c>
      <c r="D6" s="173" t="s">
        <v>314</v>
      </c>
      <c r="E6" s="173" t="s">
        <v>365</v>
      </c>
      <c r="F6" s="173" t="s">
        <v>315</v>
      </c>
    </row>
    <row r="7" spans="1:6" x14ac:dyDescent="0.2">
      <c r="B7" s="170" t="s">
        <v>304</v>
      </c>
      <c r="C7" s="171">
        <f>'A-CP'!C7</f>
        <v>347751</v>
      </c>
      <c r="D7" s="172">
        <f>'A-CP'!D7</f>
        <v>7.9784693221567018E-2</v>
      </c>
      <c r="E7" s="171">
        <f>'A-CP'!E7</f>
        <v>1051571599.5557467</v>
      </c>
      <c r="F7" s="172">
        <f>'A-CP'!F7</f>
        <v>1.4047397990099757E-2</v>
      </c>
    </row>
    <row r="8" spans="1:6" x14ac:dyDescent="0.2">
      <c r="B8" s="170" t="s">
        <v>305</v>
      </c>
      <c r="C8" s="171">
        <f>'A-CP'!C8</f>
        <v>45699</v>
      </c>
      <c r="D8" s="172">
        <f>'A-CP'!D8</f>
        <v>1.0484745394067569E-2</v>
      </c>
      <c r="E8" s="171">
        <f>'A-CP'!E8</f>
        <v>738289925.55004597</v>
      </c>
      <c r="F8" s="172">
        <f>'A-CP'!F8</f>
        <v>9.862431070470171E-3</v>
      </c>
    </row>
    <row r="9" spans="1:6" x14ac:dyDescent="0.2">
      <c r="B9" s="170" t="s">
        <v>306</v>
      </c>
      <c r="C9" s="171">
        <f>'A-CP'!C9</f>
        <v>381339</v>
      </c>
      <c r="D9" s="172">
        <f>'A-CP'!D9</f>
        <v>8.7490805571857871E-2</v>
      </c>
      <c r="E9" s="171">
        <f>'A-CP'!E9</f>
        <v>1306835961.4459758</v>
      </c>
      <c r="F9" s="172">
        <f>'A-CP'!F9</f>
        <v>1.7457341816726282E-2</v>
      </c>
    </row>
    <row r="10" spans="1:6" x14ac:dyDescent="0.2">
      <c r="B10" s="170" t="s">
        <v>307</v>
      </c>
      <c r="C10" s="171">
        <f>'A-CP'!C10</f>
        <v>720937</v>
      </c>
      <c r="D10" s="172">
        <f>'A-CP'!D10</f>
        <v>0.16540495175305567</v>
      </c>
      <c r="E10" s="171">
        <f>'A-CP'!E10</f>
        <v>4690485950.7808409</v>
      </c>
      <c r="F10" s="172">
        <f>'A-CP'!F10</f>
        <v>6.2657761911243934E-2</v>
      </c>
    </row>
    <row r="11" spans="1:6" x14ac:dyDescent="0.2">
      <c r="B11" s="170" t="s">
        <v>308</v>
      </c>
      <c r="C11" s="171">
        <f>'A-CP'!C11</f>
        <v>662107</v>
      </c>
      <c r="D11" s="172">
        <f>'A-CP'!D11</f>
        <v>0.15190755418345908</v>
      </c>
      <c r="E11" s="171">
        <f>'A-CP'!E11</f>
        <v>5547578208.0140467</v>
      </c>
      <c r="F11" s="172">
        <f>'A-CP'!F11</f>
        <v>7.4107211531863448E-2</v>
      </c>
    </row>
    <row r="12" spans="1:6" x14ac:dyDescent="0.2">
      <c r="B12" s="170" t="s">
        <v>309</v>
      </c>
      <c r="C12" s="171">
        <f>'A-CP'!C12</f>
        <v>1591156</v>
      </c>
      <c r="D12" s="172">
        <f>'A-CP'!D12</f>
        <v>0.36505975059066886</v>
      </c>
      <c r="E12" s="171">
        <f>'A-CP'!E12</f>
        <v>22011894561.502163</v>
      </c>
      <c r="F12" s="172">
        <f>'A-CP'!F12</f>
        <v>0.29404544926105253</v>
      </c>
    </row>
    <row r="13" spans="1:6" x14ac:dyDescent="0.2">
      <c r="B13" s="170" t="s">
        <v>310</v>
      </c>
      <c r="C13" s="171">
        <f>'A-CP'!C13</f>
        <v>163875</v>
      </c>
      <c r="D13" s="172">
        <f>'A-CP'!D13</f>
        <v>3.759792668226488E-2</v>
      </c>
      <c r="E13" s="171">
        <f>'A-CP'!E13</f>
        <v>13855942700.029961</v>
      </c>
      <c r="F13" s="172">
        <f>'A-CP'!F13</f>
        <v>0.18509433092103952</v>
      </c>
    </row>
    <row r="14" spans="1:6" x14ac:dyDescent="0.2">
      <c r="B14" s="170" t="s">
        <v>311</v>
      </c>
      <c r="C14" s="171">
        <f>'A-CP'!C14</f>
        <v>445754</v>
      </c>
      <c r="D14" s="172">
        <f>'A-CP'!D14</f>
        <v>0.10226957260305904</v>
      </c>
      <c r="E14" s="171">
        <f>'A-CP'!E14</f>
        <v>25656218384.185917</v>
      </c>
      <c r="F14" s="172">
        <f>'A-CP'!F14</f>
        <v>0.34272807549750456</v>
      </c>
    </row>
    <row r="15" spans="1:6" x14ac:dyDescent="0.2">
      <c r="B15" s="170" t="s">
        <v>312</v>
      </c>
      <c r="C15" s="171">
        <f>'A-CP'!C15</f>
        <v>4358618</v>
      </c>
      <c r="D15" s="172">
        <f>'A-CP'!D15</f>
        <v>1</v>
      </c>
      <c r="E15" s="171">
        <f>'A-CP'!E15</f>
        <v>74858817291.064682</v>
      </c>
      <c r="F15" s="172">
        <f>'A-CP'!F15</f>
        <v>1</v>
      </c>
    </row>
    <row r="18" spans="2:6" x14ac:dyDescent="0.2">
      <c r="B18" s="174" t="s">
        <v>328</v>
      </c>
    </row>
    <row r="19" spans="2:6" ht="38.25" x14ac:dyDescent="0.2">
      <c r="B19" s="170"/>
      <c r="C19" s="173" t="s">
        <v>313</v>
      </c>
      <c r="D19" s="173" t="s">
        <v>314</v>
      </c>
      <c r="E19" s="173" t="s">
        <v>365</v>
      </c>
      <c r="F19" s="173" t="s">
        <v>315</v>
      </c>
    </row>
    <row r="20" spans="2:6" x14ac:dyDescent="0.2">
      <c r="B20" s="170" t="s">
        <v>318</v>
      </c>
      <c r="C20" s="171">
        <f>'A-CP'!C20</f>
        <v>1663163</v>
      </c>
      <c r="D20" s="172">
        <f>'A-CP'!D20</f>
        <v>0.38158049602408467</v>
      </c>
      <c r="E20" s="171">
        <f>'A-CP'!E20</f>
        <v>666571132.84626877</v>
      </c>
      <c r="F20" s="172">
        <f>'A-CP'!F20</f>
        <v>8.9043770251913661E-3</v>
      </c>
    </row>
    <row r="21" spans="2:6" x14ac:dyDescent="0.2">
      <c r="B21" s="170" t="s">
        <v>319</v>
      </c>
      <c r="C21" s="171">
        <f>'A-CP'!C21</f>
        <v>635301</v>
      </c>
      <c r="D21" s="172">
        <f>'A-CP'!D21</f>
        <v>0.14575740618760208</v>
      </c>
      <c r="E21" s="171">
        <f>'A-CP'!E21</f>
        <v>663887019.04966223</v>
      </c>
      <c r="F21" s="172">
        <f>'A-CP'!F21</f>
        <v>8.8685213452109682E-3</v>
      </c>
    </row>
    <row r="22" spans="2:6" x14ac:dyDescent="0.2">
      <c r="B22" s="170" t="s">
        <v>320</v>
      </c>
      <c r="C22" s="171">
        <f>'A-CP'!C22</f>
        <v>1554168</v>
      </c>
      <c r="D22" s="172">
        <f>'A-CP'!D22</f>
        <v>0.35657349265902799</v>
      </c>
      <c r="E22" s="171">
        <f>'A-CP'!E22</f>
        <v>7901848383.1849117</v>
      </c>
      <c r="F22" s="172">
        <f>'A-CP'!F22</f>
        <v>0.10555668214933725</v>
      </c>
    </row>
    <row r="23" spans="2:6" x14ac:dyDescent="0.2">
      <c r="B23" s="170" t="s">
        <v>321</v>
      </c>
      <c r="C23" s="171">
        <f>'A-CP'!C23</f>
        <v>264844</v>
      </c>
      <c r="D23" s="172">
        <f>'A-CP'!D23</f>
        <v>6.0763283049057509E-2</v>
      </c>
      <c r="E23" s="171">
        <f>'A-CP'!E23</f>
        <v>6460766676.3379841</v>
      </c>
      <c r="F23" s="172">
        <f>'A-CP'!F23</f>
        <v>8.6306021252759282E-2</v>
      </c>
    </row>
    <row r="24" spans="2:6" x14ac:dyDescent="0.2">
      <c r="B24" s="170" t="s">
        <v>322</v>
      </c>
      <c r="C24" s="171">
        <f>'A-CP'!C24</f>
        <v>110083</v>
      </c>
      <c r="D24" s="172">
        <f>'A-CP'!D24</f>
        <v>2.5256394284519937E-2</v>
      </c>
      <c r="E24" s="171">
        <f>'A-CP'!E24</f>
        <v>6049406913.9402637</v>
      </c>
      <c r="F24" s="172">
        <f>'A-CP'!F24</f>
        <v>8.0810880168953589E-2</v>
      </c>
    </row>
    <row r="25" spans="2:6" x14ac:dyDescent="0.2">
      <c r="B25" s="170" t="s">
        <v>323</v>
      </c>
      <c r="C25" s="171">
        <f>'A-CP'!C25</f>
        <v>111884</v>
      </c>
      <c r="D25" s="172">
        <f>'A-CP'!D25</f>
        <v>2.5669598558626022E-2</v>
      </c>
      <c r="E25" s="171">
        <f>'A-CP'!E25</f>
        <v>16467715439.946522</v>
      </c>
      <c r="F25" s="172">
        <f>'A-CP'!F25</f>
        <v>0.21998364434822779</v>
      </c>
    </row>
    <row r="26" spans="2:6" x14ac:dyDescent="0.2">
      <c r="B26" s="170" t="s">
        <v>324</v>
      </c>
      <c r="C26" s="171">
        <f>'A-CP'!C26</f>
        <v>9776</v>
      </c>
      <c r="D26" s="172">
        <f>'A-CP'!D26</f>
        <v>2.2429122618884559E-3</v>
      </c>
      <c r="E26" s="171">
        <f>'A-CP'!E26</f>
        <v>5177283362.8523293</v>
      </c>
      <c r="F26" s="172">
        <f>'A-CP'!F26</f>
        <v>6.9160635313200561E-2</v>
      </c>
    </row>
    <row r="27" spans="2:6" x14ac:dyDescent="0.2">
      <c r="B27" s="170" t="s">
        <v>325</v>
      </c>
      <c r="C27" s="171">
        <f>'A-CP'!C27</f>
        <v>4636</v>
      </c>
      <c r="D27" s="172">
        <f>'A-CP'!D27</f>
        <v>1.0636396528349919E-3</v>
      </c>
      <c r="E27" s="171">
        <f>'A-CP'!E27</f>
        <v>4861277063.1320124</v>
      </c>
      <c r="F27" s="172">
        <f>'A-CP'!F27</f>
        <v>6.4939271536119197E-2</v>
      </c>
    </row>
    <row r="28" spans="2:6" x14ac:dyDescent="0.2">
      <c r="B28" s="170" t="s">
        <v>326</v>
      </c>
      <c r="C28" s="171">
        <f>'A-CP'!C28</f>
        <v>2789</v>
      </c>
      <c r="D28" s="172">
        <f>'A-CP'!D28</f>
        <v>6.3988157716928233E-4</v>
      </c>
      <c r="E28" s="171">
        <f>'A-CP'!E28</f>
        <v>6300561842.006175</v>
      </c>
      <c r="F28" s="172">
        <f>'A-CP'!F28</f>
        <v>8.416592820663911E-2</v>
      </c>
    </row>
    <row r="29" spans="2:6" x14ac:dyDescent="0.2">
      <c r="B29" s="170" t="s">
        <v>327</v>
      </c>
      <c r="C29" s="171">
        <f>'A-CP'!C29</f>
        <v>1974</v>
      </c>
      <c r="D29" s="172">
        <f>'A-CP'!D29</f>
        <v>4.5289574518901513E-4</v>
      </c>
      <c r="E29" s="171">
        <f>'A-CP'!E29</f>
        <v>20309499460.768654</v>
      </c>
      <c r="F29" s="172">
        <f>'A-CP'!F29</f>
        <v>0.2713040386543602</v>
      </c>
    </row>
    <row r="30" spans="2:6" x14ac:dyDescent="0.2">
      <c r="B30" s="170" t="s">
        <v>312</v>
      </c>
      <c r="C30" s="171">
        <f>'A-CP'!C30</f>
        <v>4358618</v>
      </c>
      <c r="D30" s="172">
        <f>'A-CP'!D30</f>
        <v>1</v>
      </c>
      <c r="E30" s="171">
        <f>'A-CP'!E30</f>
        <v>74858817294.064835</v>
      </c>
      <c r="F30" s="172">
        <f>'A-CP'!F30</f>
        <v>1</v>
      </c>
    </row>
    <row r="33" spans="2:6" x14ac:dyDescent="0.2">
      <c r="B33" s="174" t="s">
        <v>363</v>
      </c>
    </row>
    <row r="34" spans="2:6" ht="38.25" x14ac:dyDescent="0.2">
      <c r="B34" s="170"/>
      <c r="C34" s="173" t="s">
        <v>313</v>
      </c>
      <c r="D34" s="173" t="s">
        <v>314</v>
      </c>
      <c r="E34" s="173" t="s">
        <v>365</v>
      </c>
      <c r="F34" s="173" t="s">
        <v>315</v>
      </c>
    </row>
    <row r="35" spans="2:6" x14ac:dyDescent="0.2">
      <c r="B35" s="170" t="s">
        <v>352</v>
      </c>
      <c r="C35" s="171">
        <f>'A-CP'!C35</f>
        <v>572956</v>
      </c>
      <c r="D35" s="172">
        <f>'A-CP'!D35</f>
        <v>0.13145359377674298</v>
      </c>
      <c r="E35" s="171">
        <f>'A-CP'!E35</f>
        <v>924075855.02856565</v>
      </c>
      <c r="F35" s="172">
        <f>'A-CP'!F35</f>
        <v>1.2344248659592095E-2</v>
      </c>
    </row>
    <row r="36" spans="2:6" x14ac:dyDescent="0.2">
      <c r="B36" s="170" t="s">
        <v>353</v>
      </c>
      <c r="C36" s="171">
        <f>'A-CP'!C36</f>
        <v>280592</v>
      </c>
      <c r="D36" s="172">
        <f>'A-CP'!D36</f>
        <v>6.4376368839847861E-2</v>
      </c>
      <c r="E36" s="171">
        <f>'A-CP'!E36</f>
        <v>24532731076.023087</v>
      </c>
      <c r="F36" s="172">
        <f>'A-CP'!F36</f>
        <v>0.32771999295660598</v>
      </c>
    </row>
    <row r="37" spans="2:6" x14ac:dyDescent="0.2">
      <c r="B37" s="170" t="s">
        <v>354</v>
      </c>
      <c r="C37" s="171">
        <f>'A-CP'!C37</f>
        <v>958490</v>
      </c>
      <c r="D37" s="172">
        <f>'A-CP'!D37</f>
        <v>0.21990686038556259</v>
      </c>
      <c r="E37" s="171">
        <f>'A-CP'!E37</f>
        <v>36843511241.713615</v>
      </c>
      <c r="F37" s="172">
        <f>'A-CP'!F37</f>
        <v>0.49217330134237747</v>
      </c>
    </row>
    <row r="38" spans="2:6" x14ac:dyDescent="0.2">
      <c r="B38" s="170" t="s">
        <v>355</v>
      </c>
      <c r="C38" s="171">
        <f>'A-CP'!C38</f>
        <v>682369</v>
      </c>
      <c r="D38" s="172">
        <f>'A-CP'!D38</f>
        <v>0.15655627540656236</v>
      </c>
      <c r="E38" s="171">
        <f>'A-CP'!E38</f>
        <v>7014804639.0977077</v>
      </c>
      <c r="F38" s="172">
        <f>'A-CP'!F38</f>
        <v>9.3707126197778906E-2</v>
      </c>
    </row>
    <row r="39" spans="2:6" x14ac:dyDescent="0.2">
      <c r="B39" s="170" t="s">
        <v>356</v>
      </c>
      <c r="C39" s="171">
        <f>'A-CP'!C39</f>
        <v>784575</v>
      </c>
      <c r="D39" s="172">
        <f>'A-CP'!D39</f>
        <v>0.18000545126918671</v>
      </c>
      <c r="E39" s="171">
        <f>'A-CP'!E39</f>
        <v>2624011829.6177816</v>
      </c>
      <c r="F39" s="172">
        <f>'A-CP'!F39</f>
        <v>3.5052809067835436E-2</v>
      </c>
    </row>
    <row r="40" spans="2:6" x14ac:dyDescent="0.2">
      <c r="B40" s="170" t="s">
        <v>357</v>
      </c>
      <c r="C40" s="171">
        <f>'A-CP'!C40</f>
        <v>443840</v>
      </c>
      <c r="D40" s="172">
        <f>'A-CP'!D40</f>
        <v>0.10183044258524147</v>
      </c>
      <c r="E40" s="171">
        <f>'A-CP'!E40</f>
        <v>1572754279.4771385</v>
      </c>
      <c r="F40" s="172">
        <f>'A-CP'!F40</f>
        <v>2.1009606300884512E-2</v>
      </c>
    </row>
    <row r="41" spans="2:6" x14ac:dyDescent="0.2">
      <c r="B41" s="170" t="s">
        <v>358</v>
      </c>
      <c r="C41" s="171">
        <f>'A-CP'!C41</f>
        <v>227783</v>
      </c>
      <c r="D41" s="172">
        <f>'A-CP'!D41</f>
        <v>5.2260372439153879E-2</v>
      </c>
      <c r="E41" s="171">
        <f>'A-CP'!E41</f>
        <v>548799974.66831946</v>
      </c>
      <c r="F41" s="172">
        <f>'A-CP'!F41</f>
        <v>7.3311333856614517E-3</v>
      </c>
    </row>
    <row r="42" spans="2:6" x14ac:dyDescent="0.2">
      <c r="B42" s="170" t="s">
        <v>359</v>
      </c>
      <c r="C42" s="171">
        <f>'A-CP'!C42</f>
        <v>334020</v>
      </c>
      <c r="D42" s="172">
        <f>'A-CP'!D42</f>
        <v>7.6634382733242509E-2</v>
      </c>
      <c r="E42" s="171">
        <f>'A-CP'!E42</f>
        <v>489935118.79415411</v>
      </c>
      <c r="F42" s="172">
        <f>'A-CP'!F42</f>
        <v>6.544788396483826E-3</v>
      </c>
    </row>
    <row r="43" spans="2:6" x14ac:dyDescent="0.2">
      <c r="B43" s="170" t="s">
        <v>360</v>
      </c>
      <c r="C43" s="171">
        <f>'A-CP'!C43</f>
        <v>29866</v>
      </c>
      <c r="D43" s="172">
        <f>'A-CP'!D43</f>
        <v>6.8521719499162349E-3</v>
      </c>
      <c r="E43" s="171">
        <f>'A-CP'!E43</f>
        <v>235095034.22637239</v>
      </c>
      <c r="F43" s="172">
        <f>'A-CP'!F43</f>
        <v>3.1405122699975081E-3</v>
      </c>
    </row>
    <row r="44" spans="2:6" x14ac:dyDescent="0.2">
      <c r="B44" s="170" t="s">
        <v>361</v>
      </c>
      <c r="C44" s="171">
        <f>'A-CP'!C44</f>
        <v>44074</v>
      </c>
      <c r="D44" s="172">
        <f>'A-CP'!D44</f>
        <v>1.011192079691315E-2</v>
      </c>
      <c r="E44" s="171">
        <f>'A-CP'!E44</f>
        <v>72980353.828202099</v>
      </c>
      <c r="F44" s="172">
        <f>'A-CP'!F44</f>
        <v>9.7490658371599816E-4</v>
      </c>
    </row>
    <row r="45" spans="2:6" x14ac:dyDescent="0.2">
      <c r="B45" s="170" t="s">
        <v>362</v>
      </c>
      <c r="C45" s="171">
        <f>'A-CP'!C45</f>
        <v>53</v>
      </c>
      <c r="D45" s="172">
        <f>'A-CP'!D45</f>
        <v>1.2159817630267201E-5</v>
      </c>
      <c r="E45" s="171">
        <f>'A-CP'!E45</f>
        <v>117890.59000000001</v>
      </c>
      <c r="F45" s="172">
        <f>'A-CP'!F45</f>
        <v>1.5748390672333217E-6</v>
      </c>
    </row>
    <row r="46" spans="2:6" x14ac:dyDescent="0.2">
      <c r="B46" s="170" t="s">
        <v>312</v>
      </c>
      <c r="C46" s="171">
        <f>'A-CP'!C46</f>
        <v>4358618</v>
      </c>
      <c r="D46" s="172">
        <f>'A-CP'!D46</f>
        <v>1</v>
      </c>
      <c r="E46" s="171">
        <f>'A-CP'!E46</f>
        <v>74858817293.064911</v>
      </c>
      <c r="F46" s="172">
        <f>'A-CP'!F46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Z50"/>
  <sheetViews>
    <sheetView view="pageBreakPreview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5.85546875" style="6" customWidth="1"/>
    <col min="2" max="2" width="33.7109375" style="6" bestFit="1" customWidth="1"/>
    <col min="3" max="3" width="12.28515625" style="6" bestFit="1" customWidth="1"/>
    <col min="4" max="5" width="12.7109375" style="6" bestFit="1" customWidth="1"/>
    <col min="6" max="6" width="11.85546875" style="6" bestFit="1" customWidth="1"/>
    <col min="7" max="8" width="13.42578125" style="6" bestFit="1" customWidth="1"/>
    <col min="9" max="9" width="13" style="6" bestFit="1" customWidth="1"/>
    <col min="10" max="10" width="12.5703125" style="6" bestFit="1" customWidth="1"/>
    <col min="11" max="11" width="12.28515625" style="6" bestFit="1" customWidth="1"/>
    <col min="12" max="12" width="12.5703125" style="6" bestFit="1" customWidth="1"/>
    <col min="13" max="13" width="11.5703125" style="6" bestFit="1" customWidth="1"/>
    <col min="14" max="14" width="10.85546875" style="6" bestFit="1" customWidth="1"/>
    <col min="15" max="15" width="12.5703125" style="6" bestFit="1" customWidth="1"/>
    <col min="16" max="16" width="14" style="6" bestFit="1" customWidth="1"/>
    <col min="17" max="17" width="9.5703125" style="6" customWidth="1"/>
    <col min="18" max="18" width="9.42578125" style="6" bestFit="1" customWidth="1"/>
    <col min="19" max="19" width="8.85546875" style="6" bestFit="1" customWidth="1"/>
    <col min="20" max="20" width="8" style="6" bestFit="1" customWidth="1"/>
    <col min="21" max="21" width="9.28515625" style="6" bestFit="1" customWidth="1"/>
    <col min="22" max="22" width="12.28515625" style="6" bestFit="1" customWidth="1"/>
    <col min="23" max="23" width="6.7109375" style="6" bestFit="1" customWidth="1"/>
    <col min="24" max="24" width="7.28515625" style="6" bestFit="1" customWidth="1"/>
    <col min="25" max="26" width="12.140625" style="6" bestFit="1" customWidth="1"/>
    <col min="27" max="16384" width="9.140625" style="6"/>
  </cols>
  <sheetData>
    <row r="1" spans="1:10" x14ac:dyDescent="0.2">
      <c r="C1" s="62"/>
    </row>
    <row r="2" spans="1:10" x14ac:dyDescent="0.2">
      <c r="A2" s="6" t="s">
        <v>286</v>
      </c>
    </row>
    <row r="3" spans="1:10" x14ac:dyDescent="0.2">
      <c r="B3" s="76">
        <f>BS!B3</f>
        <v>46142</v>
      </c>
    </row>
    <row r="4" spans="1:10" ht="13.5" thickBot="1" x14ac:dyDescent="0.25"/>
    <row r="5" spans="1:10" x14ac:dyDescent="0.2">
      <c r="A5" s="180" t="s">
        <v>0</v>
      </c>
      <c r="B5" s="178" t="s">
        <v>283</v>
      </c>
      <c r="C5" s="182" t="s">
        <v>47</v>
      </c>
      <c r="D5" s="183"/>
      <c r="E5" s="183"/>
      <c r="F5" s="183"/>
      <c r="G5" s="183"/>
      <c r="H5" s="183"/>
      <c r="I5" s="183"/>
      <c r="J5" s="184"/>
    </row>
    <row r="6" spans="1:10" s="11" customFormat="1" ht="55.5" x14ac:dyDescent="0.2">
      <c r="A6" s="181"/>
      <c r="B6" s="179"/>
      <c r="C6" s="8" t="s">
        <v>1</v>
      </c>
      <c r="D6" s="9" t="s">
        <v>6</v>
      </c>
      <c r="E6" s="9" t="s">
        <v>7</v>
      </c>
      <c r="F6" s="9" t="s">
        <v>26</v>
      </c>
      <c r="G6" s="9" t="s">
        <v>48</v>
      </c>
      <c r="H6" s="9" t="s">
        <v>25</v>
      </c>
      <c r="I6" s="9" t="s">
        <v>8</v>
      </c>
      <c r="J6" s="8" t="s">
        <v>10</v>
      </c>
    </row>
    <row r="7" spans="1:10" x14ac:dyDescent="0.2">
      <c r="A7" s="54">
        <f t="shared" ref="A7:A25" si="0">A32</f>
        <v>1</v>
      </c>
      <c r="B7" s="12" t="str">
        <f t="shared" ref="B7:B25" si="1">B32</f>
        <v>Bank of Georgia</v>
      </c>
      <c r="C7" s="30">
        <f>BS!C7</f>
        <v>0.38718472451820701</v>
      </c>
      <c r="D7" s="31">
        <f>BS!D7</f>
        <v>0.38144013046715686</v>
      </c>
      <c r="E7" s="31">
        <f>BS!E7</f>
        <v>0.38996626110772808</v>
      </c>
      <c r="F7" s="31">
        <f>BS!F7</f>
        <v>0.40481289466837378</v>
      </c>
      <c r="G7" s="31">
        <f>BS!G7</f>
        <v>0.40931204674118277</v>
      </c>
      <c r="H7" s="31">
        <f>BS!H7</f>
        <v>0.33939044934176144</v>
      </c>
      <c r="I7" s="31">
        <f>BS!I7</f>
        <v>0.45687727100574943</v>
      </c>
      <c r="J7" s="32">
        <f>BS!J7</f>
        <v>0.37203233028361787</v>
      </c>
    </row>
    <row r="8" spans="1:10" x14ac:dyDescent="0.2">
      <c r="A8" s="55">
        <f t="shared" si="0"/>
        <v>2</v>
      </c>
      <c r="B8" s="15" t="str">
        <f t="shared" si="1"/>
        <v>TBC Bank</v>
      </c>
      <c r="C8" s="33">
        <f>BS!C8</f>
        <v>0.36185631350921482</v>
      </c>
      <c r="D8" s="34">
        <f>BS!D8</f>
        <v>0.36865417182499916</v>
      </c>
      <c r="E8" s="34">
        <f>BS!E8</f>
        <v>0.36474673628704757</v>
      </c>
      <c r="F8" s="34">
        <f>BS!F8</f>
        <v>0.36118140571584056</v>
      </c>
      <c r="G8" s="34">
        <f>BS!G8</f>
        <v>0.34591721011365956</v>
      </c>
      <c r="H8" s="34">
        <f>BS!H8</f>
        <v>0.35562906572680736</v>
      </c>
      <c r="I8" s="34">
        <f>BS!I8</f>
        <v>0.33931057343135351</v>
      </c>
      <c r="J8" s="35">
        <f>BS!J8</f>
        <v>0.3461107614992765</v>
      </c>
    </row>
    <row r="9" spans="1:10" x14ac:dyDescent="0.2">
      <c r="A9" s="54">
        <f t="shared" si="0"/>
        <v>3</v>
      </c>
      <c r="B9" s="12" t="str">
        <f t="shared" si="1"/>
        <v>Liberty Bank</v>
      </c>
      <c r="C9" s="30">
        <f>BS!C9</f>
        <v>5.6748766205552949E-2</v>
      </c>
      <c r="D9" s="31">
        <f>BS!D9</f>
        <v>6.0376643469129368E-2</v>
      </c>
      <c r="E9" s="31">
        <f>BS!E9</f>
        <v>6.0355784176545295E-2</v>
      </c>
      <c r="F9" s="31">
        <f>BS!F9</f>
        <v>6.3473103454750573E-2</v>
      </c>
      <c r="G9" s="31">
        <f>BS!G9</f>
        <v>6.9814192662435062E-2</v>
      </c>
      <c r="H9" s="31">
        <f>BS!H9</f>
        <v>8.1895674014273542E-2</v>
      </c>
      <c r="I9" s="31">
        <f>BS!I9</f>
        <v>6.1595582228441463E-2</v>
      </c>
      <c r="J9" s="32">
        <f>BS!J9</f>
        <v>3.7099569544782052E-2</v>
      </c>
    </row>
    <row r="10" spans="1:10" x14ac:dyDescent="0.2">
      <c r="A10" s="55">
        <f t="shared" si="0"/>
        <v>4</v>
      </c>
      <c r="B10" s="15" t="str">
        <f t="shared" si="1"/>
        <v>Basis Bank</v>
      </c>
      <c r="C10" s="33">
        <f>BS!C10</f>
        <v>5.6112684046508467E-2</v>
      </c>
      <c r="D10" s="34">
        <f>BS!D10</f>
        <v>4.7341520614701843E-2</v>
      </c>
      <c r="E10" s="34">
        <f>BS!E10</f>
        <v>5.2495303572341029E-2</v>
      </c>
      <c r="F10" s="34">
        <f>BS!F10</f>
        <v>5.7421704923142171E-2</v>
      </c>
      <c r="G10" s="34">
        <f>BS!G10</f>
        <v>6.0232750431465275E-2</v>
      </c>
      <c r="H10" s="34">
        <f>BS!H10</f>
        <v>7.2141967561653211E-2</v>
      </c>
      <c r="I10" s="34">
        <f>BS!I10</f>
        <v>5.2131325339916892E-2</v>
      </c>
      <c r="J10" s="35">
        <f>BS!J10</f>
        <v>7.5818330428659167E-2</v>
      </c>
    </row>
    <row r="11" spans="1:10" x14ac:dyDescent="0.2">
      <c r="A11" s="54">
        <f t="shared" si="0"/>
        <v>5</v>
      </c>
      <c r="B11" s="12" t="str">
        <f t="shared" si="1"/>
        <v>Credo Bank</v>
      </c>
      <c r="C11" s="30">
        <f>BS!C11</f>
        <v>3.592095092148001E-2</v>
      </c>
      <c r="D11" s="31">
        <f>BS!D11</f>
        <v>4.3552296673799125E-2</v>
      </c>
      <c r="E11" s="31">
        <f>BS!E11</f>
        <v>3.7180161739998871E-2</v>
      </c>
      <c r="F11" s="31">
        <f>BS!F11</f>
        <v>2.6221542717211489E-2</v>
      </c>
      <c r="G11" s="31">
        <f>BS!G11</f>
        <v>2.9595426785061617E-2</v>
      </c>
      <c r="H11" s="31">
        <f>BS!H11</f>
        <v>2.5545957290422267E-2</v>
      </c>
      <c r="I11" s="31">
        <f>BS!I11</f>
        <v>3.2350139661038363E-2</v>
      </c>
      <c r="J11" s="32">
        <f>BS!J11</f>
        <v>2.9061411795643054E-2</v>
      </c>
    </row>
    <row r="12" spans="1:10" x14ac:dyDescent="0.2">
      <c r="A12" s="55">
        <f t="shared" si="0"/>
        <v>6</v>
      </c>
      <c r="B12" s="15" t="str">
        <f t="shared" si="1"/>
        <v>ProCredit Bank</v>
      </c>
      <c r="C12" s="33">
        <f>BS!C12</f>
        <v>2.0607084621853875E-2</v>
      </c>
      <c r="D12" s="34">
        <f>BS!D12</f>
        <v>1.9785675052764854E-2</v>
      </c>
      <c r="E12" s="34">
        <f>BS!E12</f>
        <v>2.0765507552746039E-2</v>
      </c>
      <c r="F12" s="34">
        <f>BS!F12</f>
        <v>2.1285855844187501E-2</v>
      </c>
      <c r="G12" s="34">
        <f>BS!G12</f>
        <v>2.3419940139610764E-2</v>
      </c>
      <c r="H12" s="34">
        <f>BS!H12</f>
        <v>3.242563328968974E-2</v>
      </c>
      <c r="I12" s="34">
        <f>BS!I12</f>
        <v>1.729368115421559E-2</v>
      </c>
      <c r="J12" s="35">
        <f>BS!J12</f>
        <v>1.974407720269351E-2</v>
      </c>
    </row>
    <row r="13" spans="1:10" x14ac:dyDescent="0.2">
      <c r="A13" s="54">
        <f t="shared" si="0"/>
        <v>7</v>
      </c>
      <c r="B13" s="12" t="str">
        <f t="shared" si="1"/>
        <v>Tera bank</v>
      </c>
      <c r="C13" s="30">
        <f>BS!C13</f>
        <v>2.0396510747864367E-2</v>
      </c>
      <c r="D13" s="31">
        <f>BS!D13</f>
        <v>2.2562146631127211E-2</v>
      </c>
      <c r="E13" s="31">
        <f>BS!E13</f>
        <v>2.0700491158600766E-2</v>
      </c>
      <c r="F13" s="31">
        <f>BS!F13</f>
        <v>1.9700951070663459E-2</v>
      </c>
      <c r="G13" s="31">
        <f>BS!G13</f>
        <v>1.9631355173078197E-2</v>
      </c>
      <c r="H13" s="31">
        <f>BS!H13</f>
        <v>2.4807079580713542E-2</v>
      </c>
      <c r="I13" s="31">
        <f>BS!I13</f>
        <v>1.6110490356811703E-2</v>
      </c>
      <c r="J13" s="32">
        <f>BS!J13</f>
        <v>1.8740580262425199E-2</v>
      </c>
    </row>
    <row r="14" spans="1:10" x14ac:dyDescent="0.2">
      <c r="A14" s="55">
        <f t="shared" si="0"/>
        <v>8</v>
      </c>
      <c r="B14" s="15" t="str">
        <f t="shared" si="1"/>
        <v>Cartu Bank</v>
      </c>
      <c r="C14" s="33">
        <f>BS!C14</f>
        <v>1.7547193506833546E-2</v>
      </c>
      <c r="D14" s="34">
        <f>BS!D14</f>
        <v>1.5750181581719928E-2</v>
      </c>
      <c r="E14" s="34">
        <f>BS!E14</f>
        <v>1.5467781808507443E-2</v>
      </c>
      <c r="F14" s="34">
        <f>BS!F14</f>
        <v>1.8612363496233842E-2</v>
      </c>
      <c r="G14" s="34">
        <f>BS!G14</f>
        <v>2.0021036367103267E-2</v>
      </c>
      <c r="H14" s="34">
        <f>BS!H14</f>
        <v>2.8972054237610703E-2</v>
      </c>
      <c r="I14" s="34">
        <f>BS!I14</f>
        <v>1.3931971067654645E-2</v>
      </c>
      <c r="J14" s="35">
        <f>BS!J14</f>
        <v>2.8874769790886962E-2</v>
      </c>
    </row>
    <row r="15" spans="1:10" x14ac:dyDescent="0.2">
      <c r="A15" s="54">
        <f t="shared" si="0"/>
        <v>9</v>
      </c>
      <c r="B15" s="12" t="str">
        <f t="shared" si="1"/>
        <v>HALYK Bank</v>
      </c>
      <c r="C15" s="30">
        <f>BS!C15</f>
        <v>1.050681766088336E-2</v>
      </c>
      <c r="D15" s="31">
        <f>BS!D15</f>
        <v>1.3304721381907655E-2</v>
      </c>
      <c r="E15" s="31">
        <f>BS!E15</f>
        <v>9.4166865510998659E-3</v>
      </c>
      <c r="F15" s="31">
        <f>BS!F15</f>
        <v>5.0039798013429048E-3</v>
      </c>
      <c r="G15" s="31">
        <f>BS!G15</f>
        <v>3.413861468721783E-3</v>
      </c>
      <c r="H15" s="31">
        <f>BS!H15</f>
        <v>4.0625298179769696E-3</v>
      </c>
      <c r="I15" s="31">
        <f>BS!I15</f>
        <v>2.9725950123878639E-3</v>
      </c>
      <c r="J15" s="32">
        <f>BS!J15</f>
        <v>1.6445296701367674E-2</v>
      </c>
    </row>
    <row r="16" spans="1:10" x14ac:dyDescent="0.2">
      <c r="A16" s="55">
        <f t="shared" si="0"/>
        <v>10</v>
      </c>
      <c r="B16" s="15" t="str">
        <f t="shared" si="1"/>
        <v>Microbank Crystal</v>
      </c>
      <c r="C16" s="33">
        <f>BS!C16</f>
        <v>6.2541696161917404E-3</v>
      </c>
      <c r="D16" s="34">
        <f>BS!D16</f>
        <v>7.9876347753656714E-3</v>
      </c>
      <c r="E16" s="34">
        <f>BS!E16</f>
        <v>6.201777097748315E-3</v>
      </c>
      <c r="F16" s="34">
        <f>BS!F16</f>
        <v>6.4179403114765336E-4</v>
      </c>
      <c r="G16" s="34">
        <f>BS!G16</f>
        <v>6.543343284508606E-4</v>
      </c>
      <c r="H16" s="34">
        <f>BS!H16</f>
        <v>1.4381180037918E-5</v>
      </c>
      <c r="I16" s="34">
        <f>BS!I16</f>
        <v>1.0896721375857846E-3</v>
      </c>
      <c r="J16" s="35">
        <f>BS!J16</f>
        <v>6.5395773707533425E-3</v>
      </c>
    </row>
    <row r="17" spans="1:26" x14ac:dyDescent="0.2">
      <c r="A17" s="54">
        <f t="shared" si="0"/>
        <v>11</v>
      </c>
      <c r="B17" s="12" t="str">
        <f t="shared" si="1"/>
        <v>Pasha Bank</v>
      </c>
      <c r="C17" s="30">
        <f>BS!C17</f>
        <v>6.0050514613656748E-3</v>
      </c>
      <c r="D17" s="31">
        <f>BS!D17</f>
        <v>5.5808798813765121E-3</v>
      </c>
      <c r="E17" s="31">
        <f>BS!E17</f>
        <v>5.5638767752134392E-3</v>
      </c>
      <c r="F17" s="31">
        <f>BS!F17</f>
        <v>5.9649906665769775E-3</v>
      </c>
      <c r="G17" s="31">
        <f>BS!G17</f>
        <v>4.6557459513167929E-3</v>
      </c>
      <c r="H17" s="31">
        <f>BS!H17</f>
        <v>8.1345162358043392E-3</v>
      </c>
      <c r="I17" s="31">
        <f>BS!I17</f>
        <v>2.2892598454382304E-3</v>
      </c>
      <c r="J17" s="32">
        <f>BS!J17</f>
        <v>8.4083464455536744E-3</v>
      </c>
    </row>
    <row r="18" spans="1:26" x14ac:dyDescent="0.2">
      <c r="A18" s="55">
        <f t="shared" si="0"/>
        <v>12</v>
      </c>
      <c r="B18" s="15" t="str">
        <f t="shared" si="1"/>
        <v>IS Bank</v>
      </c>
      <c r="C18" s="33">
        <f>BS!C18</f>
        <v>5.2877755023313031E-3</v>
      </c>
      <c r="D18" s="34">
        <f>BS!D18</f>
        <v>4.0719280422119638E-3</v>
      </c>
      <c r="E18" s="34">
        <f>BS!E18</f>
        <v>4.4835399453353065E-3</v>
      </c>
      <c r="F18" s="34">
        <f>BS!F18</f>
        <v>4.8772797452225642E-3</v>
      </c>
      <c r="G18" s="34">
        <f>BS!G18</f>
        <v>3.0180602107764305E-3</v>
      </c>
      <c r="H18" s="34">
        <f>BS!H18</f>
        <v>6.704244984594974E-3</v>
      </c>
      <c r="I18" s="34">
        <f>BS!I18</f>
        <v>5.1047726118028222E-4</v>
      </c>
      <c r="J18" s="35">
        <f>BS!J18</f>
        <v>9.6688411867398832E-3</v>
      </c>
    </row>
    <row r="19" spans="1:26" x14ac:dyDescent="0.2">
      <c r="A19" s="54">
        <f t="shared" si="0"/>
        <v>13</v>
      </c>
      <c r="B19" s="12" t="str">
        <f t="shared" si="1"/>
        <v>Ziraat Bank</v>
      </c>
      <c r="C19" s="30">
        <f>BS!C19</f>
        <v>4.0813678530493766E-3</v>
      </c>
      <c r="D19" s="31">
        <f>BS!D19</f>
        <v>3.4927877764084152E-3</v>
      </c>
      <c r="E19" s="31">
        <f>BS!E19</f>
        <v>3.8546015239767344E-3</v>
      </c>
      <c r="F19" s="31">
        <f>BS!F19</f>
        <v>4.6537400428796486E-3</v>
      </c>
      <c r="G19" s="31">
        <f>BS!G19</f>
        <v>3.3912608477554059E-3</v>
      </c>
      <c r="H19" s="31">
        <f>BS!H19</f>
        <v>6.2184326246484461E-3</v>
      </c>
      <c r="I19" s="31">
        <f>BS!I19</f>
        <v>1.4680344827426453E-3</v>
      </c>
      <c r="J19" s="32">
        <f>BS!J19</f>
        <v>5.3166753146331579E-3</v>
      </c>
    </row>
    <row r="20" spans="1:26" x14ac:dyDescent="0.2">
      <c r="A20" s="55">
        <f t="shared" si="0"/>
        <v>14</v>
      </c>
      <c r="B20" s="15" t="str">
        <f t="shared" si="1"/>
        <v>VTB Bank Georgia</v>
      </c>
      <c r="C20" s="33">
        <f>BS!C20</f>
        <v>3.9509479973227702E-3</v>
      </c>
      <c r="D20" s="34">
        <f>BS!D20</f>
        <v>2.1249291217803213E-3</v>
      </c>
      <c r="E20" s="34">
        <f>BS!E20</f>
        <v>1.8699137643466031E-3</v>
      </c>
      <c r="F20" s="34">
        <f>BS!F20</f>
        <v>1.8283162958008647E-4</v>
      </c>
      <c r="G20" s="34">
        <f>BS!G20</f>
        <v>2.0440624987246638E-4</v>
      </c>
      <c r="H20" s="34">
        <f>BS!H20</f>
        <v>3.7294997451706922E-4</v>
      </c>
      <c r="I20" s="34">
        <f>BS!I20</f>
        <v>8.9751831791730601E-5</v>
      </c>
      <c r="J20" s="35">
        <f>BS!J20</f>
        <v>1.5287362534303878E-2</v>
      </c>
    </row>
    <row r="21" spans="1:26" x14ac:dyDescent="0.2">
      <c r="A21" s="54">
        <f t="shared" si="0"/>
        <v>15</v>
      </c>
      <c r="B21" s="12" t="str">
        <f t="shared" si="1"/>
        <v>PaveBank</v>
      </c>
      <c r="C21" s="30">
        <f>BS!C21</f>
        <v>2.3617356770312048E-3</v>
      </c>
      <c r="D21" s="31">
        <f>BS!D21</f>
        <v>0</v>
      </c>
      <c r="E21" s="31">
        <f>BS!E21</f>
        <v>2.5704876968904366E-3</v>
      </c>
      <c r="F21" s="31">
        <f>BS!F21</f>
        <v>3.1272912037049855E-3</v>
      </c>
      <c r="G21" s="31">
        <f>BS!G21</f>
        <v>3.5724660203880535E-3</v>
      </c>
      <c r="H21" s="31">
        <f>BS!H21</f>
        <v>8.8240449767130764E-3</v>
      </c>
      <c r="I21" s="31">
        <f>BS!I21</f>
        <v>0</v>
      </c>
      <c r="J21" s="32">
        <f>BS!J21</f>
        <v>1.2245610019254803E-3</v>
      </c>
    </row>
    <row r="22" spans="1:26" s="77" customFormat="1" x14ac:dyDescent="0.2">
      <c r="A22" s="55">
        <f t="shared" si="0"/>
        <v>16</v>
      </c>
      <c r="B22" s="15" t="str">
        <f t="shared" si="1"/>
        <v>Silk Bank</v>
      </c>
      <c r="C22" s="33">
        <f>BS!C22</f>
        <v>2.2068127120487336E-3</v>
      </c>
      <c r="D22" s="34">
        <f>BS!D22</f>
        <v>1.8543349165522213E-3</v>
      </c>
      <c r="E22" s="34">
        <f>BS!E22</f>
        <v>1.8934202113364772E-3</v>
      </c>
      <c r="F22" s="34">
        <f>BS!F22</f>
        <v>2.1317573520848623E-3</v>
      </c>
      <c r="G22" s="34">
        <f>BS!G22</f>
        <v>2.3483647089208195E-3</v>
      </c>
      <c r="H22" s="34">
        <f>BS!H22</f>
        <v>3.3119213301912144E-3</v>
      </c>
      <c r="I22" s="34">
        <f>BS!I22</f>
        <v>1.6928907425506675E-3</v>
      </c>
      <c r="J22" s="35">
        <f>BS!J22</f>
        <v>3.914015414055773E-3</v>
      </c>
    </row>
    <row r="23" spans="1:26" x14ac:dyDescent="0.2">
      <c r="A23" s="54">
        <f t="shared" si="0"/>
        <v>17</v>
      </c>
      <c r="B23" s="12" t="str">
        <f t="shared" si="1"/>
        <v>Microbank MBC</v>
      </c>
      <c r="C23" s="30">
        <f>BS!C23</f>
        <v>1.8400710382645744E-3</v>
      </c>
      <c r="D23" s="31">
        <f>BS!D23</f>
        <v>2.0840861665145823E-3</v>
      </c>
      <c r="E23" s="31">
        <f>BS!E23</f>
        <v>1.8650116916247247E-3</v>
      </c>
      <c r="F23" s="31">
        <f>BS!F23</f>
        <v>7.0796400950380066E-5</v>
      </c>
      <c r="G23" s="31">
        <f>BS!G23</f>
        <v>8.0935545164979007E-5</v>
      </c>
      <c r="H23" s="31">
        <f>BS!H23</f>
        <v>0</v>
      </c>
      <c r="I23" s="31">
        <f>BS!I23</f>
        <v>1.3599317399396791E-4</v>
      </c>
      <c r="J23" s="32">
        <f>BS!J23</f>
        <v>1.7042070637368204E-3</v>
      </c>
    </row>
    <row r="24" spans="1:26" x14ac:dyDescent="0.2">
      <c r="A24" s="55">
        <f t="shared" si="0"/>
        <v>18</v>
      </c>
      <c r="B24" s="15" t="str">
        <f t="shared" si="1"/>
        <v>HashBank</v>
      </c>
      <c r="C24" s="33">
        <f>BS!C24</f>
        <v>9.8955916130760843E-4</v>
      </c>
      <c r="D24" s="34">
        <f>BS!D24</f>
        <v>3.5931622483989341E-5</v>
      </c>
      <c r="E24" s="34">
        <f>BS!E24</f>
        <v>5.1187273576446814E-4</v>
      </c>
      <c r="F24" s="34">
        <f>BS!F24</f>
        <v>5.5971623203437851E-4</v>
      </c>
      <c r="G24" s="34">
        <f>BS!G24</f>
        <v>6.3487501676465121E-4</v>
      </c>
      <c r="H24" s="34">
        <f>BS!H24</f>
        <v>1.4150560272162404E-3</v>
      </c>
      <c r="I24" s="34">
        <f>BS!I24</f>
        <v>1.0414508339224339E-4</v>
      </c>
      <c r="J24" s="35">
        <f>BS!J24</f>
        <v>3.59175150028564E-3</v>
      </c>
    </row>
    <row r="25" spans="1:26" ht="13.5" thickBot="1" x14ac:dyDescent="0.25">
      <c r="A25" s="54">
        <f t="shared" si="0"/>
        <v>19</v>
      </c>
      <c r="B25" s="12" t="str">
        <f t="shared" si="1"/>
        <v>Paysera</v>
      </c>
      <c r="C25" s="30">
        <f>BS!C25</f>
        <v>1.4146324269566897E-4</v>
      </c>
      <c r="D25" s="31">
        <f>BS!D25</f>
        <v>0</v>
      </c>
      <c r="E25" s="31">
        <f>BS!E25</f>
        <v>9.0784603148991652E-5</v>
      </c>
      <c r="F25" s="31">
        <f>BS!F25</f>
        <v>7.6001004072656322E-5</v>
      </c>
      <c r="G25" s="31">
        <f>BS!G25</f>
        <v>8.1731238272169797E-5</v>
      </c>
      <c r="H25" s="31">
        <f>BS!H25</f>
        <v>1.3404180537197964E-4</v>
      </c>
      <c r="I25" s="31">
        <f>BS!I25</f>
        <v>4.6146183753238308E-5</v>
      </c>
      <c r="J25" s="32">
        <f>BS!J25</f>
        <v>4.1753465866316275E-4</v>
      </c>
    </row>
    <row r="26" spans="1:26" ht="13.5" thickBot="1" x14ac:dyDescent="0.25">
      <c r="A26" s="55"/>
      <c r="B26" s="19" t="s">
        <v>49</v>
      </c>
      <c r="C26" s="20">
        <f>SUM(C7:C25)</f>
        <v>1.0000000000000069</v>
      </c>
      <c r="D26" s="21">
        <f t="shared" ref="D26:J26" si="2">SUM(D7:D25)</f>
        <v>0.99999999999999967</v>
      </c>
      <c r="E26" s="21">
        <f t="shared" si="2"/>
        <v>1.0000000000000004</v>
      </c>
      <c r="F26" s="21">
        <f t="shared" si="2"/>
        <v>1.0000000000000004</v>
      </c>
      <c r="G26" s="21">
        <f t="shared" si="2"/>
        <v>1.0000000000000011</v>
      </c>
      <c r="H26" s="21">
        <f t="shared" si="2"/>
        <v>1.000000000000004</v>
      </c>
      <c r="I26" s="21">
        <f t="shared" si="2"/>
        <v>0.99999999999999822</v>
      </c>
      <c r="J26" s="22">
        <f t="shared" si="2"/>
        <v>1.0000000000000029</v>
      </c>
    </row>
    <row r="27" spans="1:26" x14ac:dyDescent="0.2">
      <c r="A27" s="55"/>
      <c r="B27" s="15"/>
      <c r="Y27" s="23"/>
      <c r="Z27" s="23"/>
    </row>
    <row r="28" spans="1:26" ht="13.5" thickBot="1" x14ac:dyDescent="0.25">
      <c r="B28" s="61" t="s">
        <v>52</v>
      </c>
    </row>
    <row r="29" spans="1:26" x14ac:dyDescent="0.2">
      <c r="A29" s="180" t="s">
        <v>0</v>
      </c>
      <c r="B29" s="178" t="s">
        <v>283</v>
      </c>
      <c r="C29" s="182" t="s">
        <v>1</v>
      </c>
      <c r="D29" s="183"/>
      <c r="E29" s="183"/>
      <c r="F29" s="184"/>
      <c r="G29" s="78" t="s">
        <v>2</v>
      </c>
      <c r="H29" s="79"/>
      <c r="I29" s="79"/>
      <c r="J29" s="79"/>
      <c r="K29" s="79"/>
      <c r="L29" s="79"/>
      <c r="M29" s="79"/>
      <c r="N29" s="80"/>
      <c r="O29" s="182" t="s">
        <v>3</v>
      </c>
      <c r="P29" s="183"/>
      <c r="Q29" s="184"/>
      <c r="R29" s="182" t="s">
        <v>4</v>
      </c>
      <c r="S29" s="183"/>
      <c r="T29" s="184"/>
    </row>
    <row r="30" spans="1:26" ht="105" x14ac:dyDescent="0.2">
      <c r="A30" s="181"/>
      <c r="B30" s="179"/>
      <c r="C30" s="8" t="s">
        <v>5</v>
      </c>
      <c r="D30" s="9" t="s">
        <v>50</v>
      </c>
      <c r="E30" s="9" t="s">
        <v>6</v>
      </c>
      <c r="F30" s="10" t="s">
        <v>9</v>
      </c>
      <c r="G30" s="8" t="s">
        <v>7</v>
      </c>
      <c r="H30" s="9" t="s">
        <v>26</v>
      </c>
      <c r="I30" s="9" t="s">
        <v>268</v>
      </c>
      <c r="J30" s="9" t="s">
        <v>48</v>
      </c>
      <c r="K30" s="9" t="s">
        <v>25</v>
      </c>
      <c r="L30" s="9" t="s">
        <v>8</v>
      </c>
      <c r="M30" s="9" t="s">
        <v>163</v>
      </c>
      <c r="N30" s="10" t="s">
        <v>51</v>
      </c>
      <c r="O30" s="8" t="s">
        <v>10</v>
      </c>
      <c r="P30" s="9" t="s">
        <v>11</v>
      </c>
      <c r="Q30" s="10" t="s">
        <v>12</v>
      </c>
      <c r="R30" s="8" t="str">
        <f>"NET Income of "&amp;MONTH($B$3)&amp;" months "&amp;YEAR($B$3)</f>
        <v>NET Income of 4 months 2026</v>
      </c>
      <c r="S30" s="9" t="s">
        <v>79</v>
      </c>
      <c r="T30" s="10" t="s">
        <v>80</v>
      </c>
    </row>
    <row r="31" spans="1:26" x14ac:dyDescent="0.2">
      <c r="A31" s="118"/>
      <c r="B31" s="119" t="s">
        <v>263</v>
      </c>
      <c r="C31" s="120">
        <f>BS!C31</f>
        <v>110261991120.592</v>
      </c>
      <c r="D31" s="121">
        <f>BS!D31</f>
        <v>14023072183.390099</v>
      </c>
      <c r="E31" s="121">
        <f>BS!E31</f>
        <v>75408816579.528107</v>
      </c>
      <c r="F31" s="122">
        <f>BS!F31</f>
        <v>-1211583451.8847198</v>
      </c>
      <c r="G31" s="120">
        <f>BS!G31</f>
        <v>93160455480.758896</v>
      </c>
      <c r="H31" s="121">
        <f>BS!H31</f>
        <v>72013961351.980698</v>
      </c>
      <c r="I31" s="121">
        <f>BS!I31</f>
        <v>6937866855.5856104</v>
      </c>
      <c r="J31" s="121">
        <f>BS!J31</f>
        <v>62992462353.933197</v>
      </c>
      <c r="K31" s="121">
        <f>BS!K31</f>
        <v>25502865397.205399</v>
      </c>
      <c r="L31" s="121">
        <f>BS!L31</f>
        <v>37489596956.727699</v>
      </c>
      <c r="M31" s="121">
        <f>BS!M31</f>
        <v>1804553350.6693001</v>
      </c>
      <c r="N31" s="122">
        <f>BS!N31</f>
        <v>19299531222.540031</v>
      </c>
      <c r="O31" s="120">
        <f>BS!O31</f>
        <v>17101535625.4783</v>
      </c>
      <c r="P31" s="121">
        <f>BS!P31</f>
        <v>1252349734.1199999</v>
      </c>
      <c r="Q31" s="122">
        <f>BS!Q31</f>
        <v>19348550972.982399</v>
      </c>
      <c r="R31" s="123">
        <f>BS!R31</f>
        <v>1171196354.1115799</v>
      </c>
      <c r="S31" s="124">
        <f>BS!S31</f>
        <v>3.2618779195766591E-2</v>
      </c>
      <c r="T31" s="125">
        <f>BS!T31</f>
        <v>0.21599677822084515</v>
      </c>
    </row>
    <row r="32" spans="1:26" x14ac:dyDescent="0.2">
      <c r="A32" s="55">
        <v>1</v>
      </c>
      <c r="B32" s="15" t="s">
        <v>148</v>
      </c>
      <c r="C32" s="27">
        <f>BS!C32</f>
        <v>42691758656.8554</v>
      </c>
      <c r="D32" s="28">
        <f>BS!D32</f>
        <v>4114536406.1345997</v>
      </c>
      <c r="E32" s="28">
        <f>BS!E32</f>
        <v>28763948834.469101</v>
      </c>
      <c r="F32" s="29">
        <f>BS!F32</f>
        <v>-360079868.3276</v>
      </c>
      <c r="G32" s="27">
        <f>BS!G32</f>
        <v>36329434506.9245</v>
      </c>
      <c r="H32" s="28">
        <f>BS!H32</f>
        <v>29152180151.431702</v>
      </c>
      <c r="I32" s="28">
        <f>BS!I32</f>
        <v>2467103343.8464999</v>
      </c>
      <c r="J32" s="28">
        <f>BS!J32</f>
        <v>25783573695.355301</v>
      </c>
      <c r="K32" s="28">
        <f>BS!K32</f>
        <v>8655428946.6599998</v>
      </c>
      <c r="L32" s="28">
        <f>BS!L32</f>
        <v>17128144748.6952</v>
      </c>
      <c r="M32" s="84"/>
      <c r="N32" s="29">
        <f>BS!N32</f>
        <v>6518620873.3361998</v>
      </c>
      <c r="O32" s="27">
        <f>BS!O32</f>
        <v>6362324150.1750002</v>
      </c>
      <c r="P32" s="28">
        <f>BS!P32</f>
        <v>27993660.18</v>
      </c>
      <c r="Q32" s="29">
        <f>BS!Q32</f>
        <v>7456023896.1154003</v>
      </c>
      <c r="R32" s="27">
        <f>BS!R32</f>
        <v>603007431.44618595</v>
      </c>
      <c r="S32" s="69">
        <f>BS!S32</f>
        <v>4.2908807284127375E-2</v>
      </c>
      <c r="T32" s="70">
        <f>BS!T32</f>
        <v>0.29647673872282521</v>
      </c>
    </row>
    <row r="33" spans="1:21" x14ac:dyDescent="0.2">
      <c r="A33" s="54">
        <v>2</v>
      </c>
      <c r="B33" s="12" t="s">
        <v>149</v>
      </c>
      <c r="C33" s="24">
        <f>BS!C33</f>
        <v>39898997627.083199</v>
      </c>
      <c r="D33" s="25">
        <f>BS!D33</f>
        <v>4872719723.4980001</v>
      </c>
      <c r="E33" s="25">
        <f>BS!E33</f>
        <v>27799774824.429199</v>
      </c>
      <c r="F33" s="26">
        <f>BS!F33</f>
        <v>-390576281.3714</v>
      </c>
      <c r="G33" s="24">
        <f>BS!G33</f>
        <v>33979972087.621601</v>
      </c>
      <c r="H33" s="25">
        <f>BS!H33</f>
        <v>26010103792.274601</v>
      </c>
      <c r="I33" s="25">
        <f>BS!I33</f>
        <v>3378241011.6283002</v>
      </c>
      <c r="J33" s="25">
        <f>BS!J33</f>
        <v>21790176835.6623</v>
      </c>
      <c r="K33" s="25">
        <f>BS!K33</f>
        <v>9069560194.5646801</v>
      </c>
      <c r="L33" s="25">
        <f>BS!L33</f>
        <v>12720616641.097601</v>
      </c>
      <c r="M33" s="84"/>
      <c r="N33" s="26">
        <f>BS!N33</f>
        <v>7227799045.415</v>
      </c>
      <c r="O33" s="24">
        <f>BS!O33</f>
        <v>5919025518.1413002</v>
      </c>
      <c r="P33" s="25">
        <f>BS!P33</f>
        <v>21015907.690000001</v>
      </c>
      <c r="Q33" s="26">
        <f>BS!Q33</f>
        <v>7261690117.3584995</v>
      </c>
      <c r="R33" s="24">
        <f>BS!R33</f>
        <v>444080764.86979997</v>
      </c>
      <c r="S33" s="71">
        <f>BS!S33</f>
        <v>3.4019500455793862E-2</v>
      </c>
      <c r="T33" s="72">
        <f>BS!T33</f>
        <v>0.23103167599184382</v>
      </c>
    </row>
    <row r="34" spans="1:21" x14ac:dyDescent="0.2">
      <c r="A34" s="55">
        <v>3</v>
      </c>
      <c r="B34" s="15" t="s">
        <v>150</v>
      </c>
      <c r="C34" s="27">
        <f>BS!C34</f>
        <v>6257231955.4612303</v>
      </c>
      <c r="D34" s="28">
        <f>BS!D34</f>
        <v>618154766.18735707</v>
      </c>
      <c r="E34" s="28">
        <f>BS!E34</f>
        <v>4552931233.0511398</v>
      </c>
      <c r="F34" s="29">
        <f>BS!F34</f>
        <v>-143365639.65243301</v>
      </c>
      <c r="G34" s="27">
        <f>BS!G34</f>
        <v>5622772344.7853403</v>
      </c>
      <c r="H34" s="28">
        <f>BS!H34</f>
        <v>4570949619.0806799</v>
      </c>
      <c r="I34" s="28">
        <f>BS!I34</f>
        <v>101638272.926743</v>
      </c>
      <c r="J34" s="28">
        <f>BS!J34</f>
        <v>4397767903.0586796</v>
      </c>
      <c r="K34" s="28">
        <f>BS!K34</f>
        <v>2088574350.9994299</v>
      </c>
      <c r="L34" s="28">
        <f>BS!L34</f>
        <v>2309193552.0592499</v>
      </c>
      <c r="M34" s="84"/>
      <c r="N34" s="29">
        <f>BS!N34</f>
        <v>961825771.42365909</v>
      </c>
      <c r="O34" s="27">
        <f>BS!O34</f>
        <v>634459610.25999999</v>
      </c>
      <c r="P34" s="28">
        <f>BS!P34</f>
        <v>44490459.259999998</v>
      </c>
      <c r="Q34" s="29">
        <f>BS!Q34</f>
        <v>642912101.76040006</v>
      </c>
      <c r="R34" s="27">
        <f>BS!R34</f>
        <v>29116268.921314999</v>
      </c>
      <c r="S34" s="69">
        <f>BS!S34</f>
        <v>1.421777670115501E-2</v>
      </c>
      <c r="T34" s="70">
        <f>BS!T34</f>
        <v>0.12032849240245011</v>
      </c>
    </row>
    <row r="35" spans="1:21" x14ac:dyDescent="0.2">
      <c r="A35" s="54">
        <v>4</v>
      </c>
      <c r="B35" s="12" t="s">
        <v>153</v>
      </c>
      <c r="C35" s="24">
        <f>BS!C35</f>
        <v>6187096270.0887003</v>
      </c>
      <c r="D35" s="25">
        <f>BS!D35</f>
        <v>1279007262.0218</v>
      </c>
      <c r="E35" s="25">
        <f>BS!E35</f>
        <v>3569968044.6300001</v>
      </c>
      <c r="F35" s="26">
        <f>BS!F35</f>
        <v>-30884712.199999999</v>
      </c>
      <c r="G35" s="24">
        <f>BS!G35</f>
        <v>4890486391.3999996</v>
      </c>
      <c r="H35" s="25">
        <f>BS!H35</f>
        <v>4135164439.0999999</v>
      </c>
      <c r="I35" s="25">
        <f>BS!I35</f>
        <v>336641945.74230301</v>
      </c>
      <c r="J35" s="25">
        <f>BS!J35</f>
        <v>3794209264.0279298</v>
      </c>
      <c r="K35" s="25">
        <f>BS!K35</f>
        <v>1839826888.2144001</v>
      </c>
      <c r="L35" s="25">
        <f>BS!L35</f>
        <v>1954382375.81353</v>
      </c>
      <c r="M35" s="84"/>
      <c r="N35" s="26">
        <f>BS!N35</f>
        <v>702972255.40999997</v>
      </c>
      <c r="O35" s="24">
        <f>BS!O35</f>
        <v>1296609878.8900001</v>
      </c>
      <c r="P35" s="25">
        <f>BS!P35</f>
        <v>30617164</v>
      </c>
      <c r="Q35" s="26">
        <f>BS!Q35</f>
        <v>778439827.97000003</v>
      </c>
      <c r="R35" s="24">
        <f>BS!R35</f>
        <v>38471978.530000001</v>
      </c>
      <c r="S35" s="71">
        <f>BS!S35</f>
        <v>2.2058853502381539E-2</v>
      </c>
      <c r="T35" s="72">
        <f>BS!T35</f>
        <v>0.14072684079863432</v>
      </c>
    </row>
    <row r="36" spans="1:21" x14ac:dyDescent="0.2">
      <c r="A36" s="55">
        <v>5</v>
      </c>
      <c r="B36" s="15" t="s">
        <v>156</v>
      </c>
      <c r="C36" s="27">
        <f>BS!C36</f>
        <v>3960715571.5474501</v>
      </c>
      <c r="D36" s="28">
        <f>BS!D36</f>
        <v>543292135.36952305</v>
      </c>
      <c r="E36" s="28">
        <f>BS!E36</f>
        <v>3284227151.4917102</v>
      </c>
      <c r="F36" s="29">
        <f>BS!F36</f>
        <v>-86744192.593786001</v>
      </c>
      <c r="G36" s="27">
        <f>BS!G36</f>
        <v>3463720802.5465798</v>
      </c>
      <c r="H36" s="28">
        <f>BS!H36</f>
        <v>1888317163.8265791</v>
      </c>
      <c r="I36" s="28">
        <f>BS!I36</f>
        <v>0</v>
      </c>
      <c r="J36" s="28">
        <f>BS!J36</f>
        <v>1864288807.60658</v>
      </c>
      <c r="K36" s="28">
        <f>BS!K36</f>
        <v>651495110.220397</v>
      </c>
      <c r="L36" s="28">
        <f>BS!L36</f>
        <v>1212793697.3861799</v>
      </c>
      <c r="M36" s="84"/>
      <c r="N36" s="29">
        <f>BS!N36</f>
        <v>1476510098.4099998</v>
      </c>
      <c r="O36" s="27">
        <f>BS!O36</f>
        <v>496994769.149885</v>
      </c>
      <c r="P36" s="28">
        <f>BS!P36</f>
        <v>5270620</v>
      </c>
      <c r="Q36" s="29">
        <f>BS!Q36</f>
        <v>614379570.92988503</v>
      </c>
      <c r="R36" s="27">
        <f>BS!R36</f>
        <v>24299913.279883999</v>
      </c>
      <c r="S36" s="69">
        <f>BS!S36</f>
        <v>1.8699887439287785E-2</v>
      </c>
      <c r="T36" s="70">
        <f>BS!T36</f>
        <v>0.15007561068840591</v>
      </c>
    </row>
    <row r="37" spans="1:21" x14ac:dyDescent="0.2">
      <c r="A37" s="54">
        <v>6</v>
      </c>
      <c r="B37" s="12" t="s">
        <v>152</v>
      </c>
      <c r="C37" s="24">
        <f>BS!C37</f>
        <v>2272178181.5961399</v>
      </c>
      <c r="D37" s="25">
        <f>BS!D37</f>
        <v>553788470.44696093</v>
      </c>
      <c r="E37" s="25">
        <f>BS!E37</f>
        <v>1492014340.95609</v>
      </c>
      <c r="F37" s="26">
        <f>BS!F37</f>
        <v>-28114005.379411999</v>
      </c>
      <c r="G37" s="24">
        <f>BS!G37</f>
        <v>1934524141.9029601</v>
      </c>
      <c r="H37" s="25">
        <f>BS!H37</f>
        <v>1532878800.107151</v>
      </c>
      <c r="I37" s="25">
        <f>BS!I37</f>
        <v>57599102.542999998</v>
      </c>
      <c r="J37" s="25">
        <f>BS!J37</f>
        <v>1475279697.5757999</v>
      </c>
      <c r="K37" s="25">
        <f>BS!K37</f>
        <v>826946561.20609999</v>
      </c>
      <c r="L37" s="25">
        <f>BS!L37</f>
        <v>648333136.36969995</v>
      </c>
      <c r="M37" s="84"/>
      <c r="N37" s="26">
        <f>BS!N37</f>
        <v>385239089.86497301</v>
      </c>
      <c r="O37" s="24">
        <f>BS!O37</f>
        <v>337654039.67405701</v>
      </c>
      <c r="P37" s="25">
        <f>BS!P37</f>
        <v>112482804.98999999</v>
      </c>
      <c r="Q37" s="26">
        <f>BS!Q37</f>
        <v>382693950.20668</v>
      </c>
      <c r="R37" s="24">
        <f>BS!R37</f>
        <v>12296547.832040001</v>
      </c>
      <c r="S37" s="71">
        <f>BS!S37</f>
        <v>1.6295881304189661E-2</v>
      </c>
      <c r="T37" s="72">
        <f>BS!T37</f>
        <v>0.11123083138153467</v>
      </c>
    </row>
    <row r="38" spans="1:21" x14ac:dyDescent="0.2">
      <c r="A38" s="55">
        <v>7</v>
      </c>
      <c r="B38" s="15" t="s">
        <v>155</v>
      </c>
      <c r="C38" s="27">
        <f>BS!C38</f>
        <v>2248959886.9720802</v>
      </c>
      <c r="D38" s="28">
        <f>BS!D38</f>
        <v>244792008.38999999</v>
      </c>
      <c r="E38" s="28">
        <f>BS!E38</f>
        <v>1701384776.9470899</v>
      </c>
      <c r="F38" s="29">
        <f>BS!F38</f>
        <v>-35586668.127387002</v>
      </c>
      <c r="G38" s="27">
        <f>BS!G38</f>
        <v>1928467185.0106699</v>
      </c>
      <c r="H38" s="28">
        <f>BS!H38</f>
        <v>1418743529.000021</v>
      </c>
      <c r="I38" s="28">
        <f>BS!I38</f>
        <v>173814672.01800001</v>
      </c>
      <c r="J38" s="28">
        <f>BS!J38</f>
        <v>1236627401.69682</v>
      </c>
      <c r="K38" s="28">
        <f>BS!K38</f>
        <v>632651611.4447</v>
      </c>
      <c r="L38" s="28">
        <f>BS!L38</f>
        <v>603975790.25211895</v>
      </c>
      <c r="M38" s="84"/>
      <c r="N38" s="29">
        <f>BS!N38</f>
        <v>468322428.68000001</v>
      </c>
      <c r="O38" s="27">
        <f>BS!O38</f>
        <v>320492701</v>
      </c>
      <c r="P38" s="28">
        <f>BS!P38</f>
        <v>128022000</v>
      </c>
      <c r="Q38" s="29">
        <f>BS!Q38</f>
        <v>381957308.73039401</v>
      </c>
      <c r="R38" s="27">
        <f>BS!R38</f>
        <v>10376861.609928999</v>
      </c>
      <c r="S38" s="69">
        <f>BS!S38</f>
        <v>1.4018837047527781E-2</v>
      </c>
      <c r="T38" s="70">
        <f>BS!T38</f>
        <v>9.8729501442545081E-2</v>
      </c>
    </row>
    <row r="39" spans="1:21" x14ac:dyDescent="0.2">
      <c r="A39" s="54">
        <v>8</v>
      </c>
      <c r="B39" s="12" t="s">
        <v>154</v>
      </c>
      <c r="C39" s="24">
        <f>BS!C39</f>
        <v>1934788494.6417899</v>
      </c>
      <c r="D39" s="25">
        <f>BS!D39</f>
        <v>598196801.36663902</v>
      </c>
      <c r="E39" s="25">
        <f>BS!E39</f>
        <v>1187702553.99018</v>
      </c>
      <c r="F39" s="26">
        <f>BS!F39</f>
        <v>-35099421.893697001</v>
      </c>
      <c r="G39" s="24">
        <f>BS!G39</f>
        <v>1440985598.55755</v>
      </c>
      <c r="H39" s="25">
        <f>BS!H39</f>
        <v>1340350025.4868002</v>
      </c>
      <c r="I39" s="25">
        <f>BS!I39</f>
        <v>79042011.975439996</v>
      </c>
      <c r="J39" s="25">
        <f>BS!J39</f>
        <v>1261174379.64148</v>
      </c>
      <c r="K39" s="25">
        <f>BS!K39</f>
        <v>738870399.50232005</v>
      </c>
      <c r="L39" s="25">
        <f>BS!L39</f>
        <v>522303980.13916397</v>
      </c>
      <c r="M39" s="84"/>
      <c r="N39" s="26">
        <f>BS!N39</f>
        <v>81156849.687199995</v>
      </c>
      <c r="O39" s="24">
        <f>BS!O39</f>
        <v>493802904.256338</v>
      </c>
      <c r="P39" s="25">
        <f>BS!P39</f>
        <v>114430000</v>
      </c>
      <c r="Q39" s="26">
        <f>BS!Q39</f>
        <v>533209467.65633798</v>
      </c>
      <c r="R39" s="24">
        <f>BS!R39</f>
        <v>9147795.7935409993</v>
      </c>
      <c r="S39" s="71">
        <f>BS!S39</f>
        <v>1.4061775026367587E-2</v>
      </c>
      <c r="T39" s="72">
        <f>BS!T39</f>
        <v>5.6117721336530924E-2</v>
      </c>
    </row>
    <row r="40" spans="1:21" x14ac:dyDescent="0.2">
      <c r="A40" s="55">
        <v>9</v>
      </c>
      <c r="B40" s="15" t="s">
        <v>157</v>
      </c>
      <c r="C40" s="27">
        <f>BS!C40</f>
        <v>1158502635.6300001</v>
      </c>
      <c r="D40" s="28">
        <f>BS!D40</f>
        <v>124383758.59999999</v>
      </c>
      <c r="E40" s="28">
        <f>BS!E40</f>
        <v>1003293294.33</v>
      </c>
      <c r="F40" s="29">
        <f>BS!F40</f>
        <v>-18172212.09</v>
      </c>
      <c r="G40" s="27">
        <f>BS!G40</f>
        <v>877262808.22000003</v>
      </c>
      <c r="H40" s="28">
        <f>BS!H40</f>
        <v>360356408.01999998</v>
      </c>
      <c r="I40" s="28">
        <f>BS!I40</f>
        <v>134067873.09</v>
      </c>
      <c r="J40" s="28">
        <f>BS!J40</f>
        <v>215047540.05000001</v>
      </c>
      <c r="K40" s="28">
        <f>BS!K40</f>
        <v>103606151.12</v>
      </c>
      <c r="L40" s="28">
        <f>BS!L40</f>
        <v>111441388.93000001</v>
      </c>
      <c r="M40" s="84"/>
      <c r="N40" s="29">
        <f>BS!N40</f>
        <v>504341798.94</v>
      </c>
      <c r="O40" s="27">
        <f>BS!O40</f>
        <v>281239827.41000003</v>
      </c>
      <c r="P40" s="28">
        <f>BS!P40</f>
        <v>76000000</v>
      </c>
      <c r="Q40" s="29">
        <f>BS!Q40</f>
        <v>299948404.41000003</v>
      </c>
      <c r="R40" s="27">
        <f>BS!R40</f>
        <v>7940541.2300000004</v>
      </c>
      <c r="S40" s="69">
        <f>BS!S40</f>
        <v>2.1143996673918527E-2</v>
      </c>
      <c r="T40" s="70">
        <f>BS!T40</f>
        <v>8.5920843914783843E-2</v>
      </c>
    </row>
    <row r="41" spans="1:21" x14ac:dyDescent="0.2">
      <c r="A41" s="54">
        <v>10</v>
      </c>
      <c r="B41" s="12" t="s">
        <v>289</v>
      </c>
      <c r="C41" s="24">
        <f>BS!C41</f>
        <v>689597194.68720996</v>
      </c>
      <c r="D41" s="25">
        <f>BS!D41</f>
        <v>62618715.012999997</v>
      </c>
      <c r="E41" s="25">
        <f>BS!E41</f>
        <v>602338085.67981005</v>
      </c>
      <c r="F41" s="26">
        <f>BS!F41</f>
        <v>-22688629.405300003</v>
      </c>
      <c r="G41" s="24">
        <f>BS!G41</f>
        <v>577760379.21637201</v>
      </c>
      <c r="H41" s="25">
        <f>BS!H41</f>
        <v>46218130.554999001</v>
      </c>
      <c r="I41" s="25">
        <f>BS!I41</f>
        <v>0</v>
      </c>
      <c r="J41" s="25">
        <f>BS!J41</f>
        <v>41218130.551826999</v>
      </c>
      <c r="K41" s="25">
        <f>BS!K41</f>
        <v>366761.29875999998</v>
      </c>
      <c r="L41" s="25">
        <f>BS!L41</f>
        <v>40851369.253067002</v>
      </c>
      <c r="M41" s="84"/>
      <c r="N41" s="26">
        <f>BS!N41</f>
        <v>500276729.41917294</v>
      </c>
      <c r="O41" s="24">
        <f>BS!O41</f>
        <v>111836815.38151</v>
      </c>
      <c r="P41" s="25">
        <f>BS!P41</f>
        <v>3634576</v>
      </c>
      <c r="Q41" s="26">
        <f>BS!Q41</f>
        <v>127442103.07151</v>
      </c>
      <c r="R41" s="24">
        <f>BS!R41</f>
        <v>5897570.3288000003</v>
      </c>
      <c r="S41" s="71">
        <f>BS!S41</f>
        <v>2.5916209483045308E-2</v>
      </c>
      <c r="T41" s="72">
        <f>BS!T41</f>
        <v>0.16103184228647829</v>
      </c>
    </row>
    <row r="42" spans="1:21" x14ac:dyDescent="0.2">
      <c r="A42" s="55">
        <v>11</v>
      </c>
      <c r="B42" s="15" t="s">
        <v>158</v>
      </c>
      <c r="C42" s="27">
        <f>BS!C42</f>
        <v>662128930.91180003</v>
      </c>
      <c r="D42" s="28">
        <f>BS!D42</f>
        <v>107903671.67389999</v>
      </c>
      <c r="E42" s="28">
        <f>BS!E42</f>
        <v>420847547.32709998</v>
      </c>
      <c r="F42" s="29">
        <f>BS!F42</f>
        <v>-7162931.0204999996</v>
      </c>
      <c r="G42" s="27">
        <f>BS!G42</f>
        <v>518333294.61769998</v>
      </c>
      <c r="H42" s="28">
        <f>BS!H42</f>
        <v>429562607.32780004</v>
      </c>
      <c r="I42" s="28">
        <f>BS!I42</f>
        <v>84748754.878800005</v>
      </c>
      <c r="J42" s="28">
        <f>BS!J42</f>
        <v>293276901.56779999</v>
      </c>
      <c r="K42" s="28">
        <f>BS!K42</f>
        <v>207453472.6331</v>
      </c>
      <c r="L42" s="28">
        <f>BS!L42</f>
        <v>85823428.934699997</v>
      </c>
      <c r="M42" s="84"/>
      <c r="N42" s="29">
        <f>BS!N42</f>
        <v>74965830.920699999</v>
      </c>
      <c r="O42" s="27">
        <f>BS!O42</f>
        <v>143795636.28999999</v>
      </c>
      <c r="P42" s="28">
        <f>BS!P42</f>
        <v>136800000</v>
      </c>
      <c r="Q42" s="29">
        <f>BS!Q42</f>
        <v>164844858.63049999</v>
      </c>
      <c r="R42" s="27">
        <f>BS!R42</f>
        <v>3796020.0668000001</v>
      </c>
      <c r="S42" s="69">
        <f>BS!S42</f>
        <v>1.69471719044939E-2</v>
      </c>
      <c r="T42" s="70">
        <f>BS!T42</f>
        <v>7.9703953352432022E-2</v>
      </c>
    </row>
    <row r="43" spans="1:21" x14ac:dyDescent="0.2">
      <c r="A43" s="54">
        <v>12</v>
      </c>
      <c r="B43" s="12" t="s">
        <v>240</v>
      </c>
      <c r="C43" s="24">
        <f>BS!C43</f>
        <v>583040655.48573804</v>
      </c>
      <c r="D43" s="25">
        <f>BS!D43</f>
        <v>121751749.88162601</v>
      </c>
      <c r="E43" s="25">
        <f>BS!E43</f>
        <v>307059274.86019897</v>
      </c>
      <c r="F43" s="26">
        <f>BS!F43</f>
        <v>-2069181.5402869999</v>
      </c>
      <c r="G43" s="24">
        <f>BS!G43</f>
        <v>417688623.47361398</v>
      </c>
      <c r="H43" s="25">
        <f>BS!H43</f>
        <v>351232235.07525599</v>
      </c>
      <c r="I43" s="25">
        <f>BS!I43</f>
        <v>106911379.576186</v>
      </c>
      <c r="J43" s="25">
        <f>BS!J43</f>
        <v>190115044.20923799</v>
      </c>
      <c r="K43" s="25">
        <f>BS!K43</f>
        <v>170977457.432015</v>
      </c>
      <c r="L43" s="25">
        <f>BS!L43</f>
        <v>19137586.777222998</v>
      </c>
      <c r="M43" s="84"/>
      <c r="N43" s="26">
        <f>BS!N43</f>
        <v>60139067.271980003</v>
      </c>
      <c r="O43" s="24">
        <f>BS!O43</f>
        <v>165352032.012124</v>
      </c>
      <c r="P43" s="25">
        <f>BS!P43</f>
        <v>69161600</v>
      </c>
      <c r="Q43" s="26">
        <f>BS!Q43</f>
        <v>176365813.03212401</v>
      </c>
      <c r="R43" s="24">
        <f>BS!R43</f>
        <v>5050811.7071970003</v>
      </c>
      <c r="S43" s="71">
        <f>BS!S43</f>
        <v>2.4423271363214219E-2</v>
      </c>
      <c r="T43" s="72">
        <f>BS!T43</f>
        <v>9.3044816849819259E-2</v>
      </c>
    </row>
    <row r="44" spans="1:21" x14ac:dyDescent="0.2">
      <c r="A44" s="55">
        <v>13</v>
      </c>
      <c r="B44" s="15" t="s">
        <v>159</v>
      </c>
      <c r="C44" s="27">
        <f>BS!C44</f>
        <v>450019745.97280002</v>
      </c>
      <c r="D44" s="28">
        <f>BS!D44</f>
        <v>183392920.49289998</v>
      </c>
      <c r="E44" s="28">
        <f>BS!E44</f>
        <v>263386992.78240001</v>
      </c>
      <c r="F44" s="29">
        <f>BS!F44</f>
        <v>-7804864.3235999998</v>
      </c>
      <c r="G44" s="27">
        <f>BS!G44</f>
        <v>359096433.67049998</v>
      </c>
      <c r="H44" s="28">
        <f>BS!H44</f>
        <v>335134255.59009999</v>
      </c>
      <c r="I44" s="28">
        <f>BS!I44</f>
        <v>12146818.6755</v>
      </c>
      <c r="J44" s="28">
        <f>BS!J44</f>
        <v>213623871.28459999</v>
      </c>
      <c r="K44" s="28">
        <f>BS!K44</f>
        <v>158587850.208</v>
      </c>
      <c r="L44" s="28">
        <f>BS!L44</f>
        <v>55036021.0766</v>
      </c>
      <c r="M44" s="84"/>
      <c r="N44" s="29">
        <f>BS!N44</f>
        <v>17552759.577300001</v>
      </c>
      <c r="O44" s="27">
        <f>BS!O44</f>
        <v>90923312.302300006</v>
      </c>
      <c r="P44" s="28">
        <f>BS!P44</f>
        <v>50000000</v>
      </c>
      <c r="Q44" s="29">
        <f>BS!Q44</f>
        <v>89919377.992300004</v>
      </c>
      <c r="R44" s="27">
        <f>BS!R44</f>
        <v>1840885.8899000001</v>
      </c>
      <c r="S44" s="69">
        <f>BS!S44</f>
        <v>1.2881666179837404E-2</v>
      </c>
      <c r="T44" s="70">
        <f>BS!T44</f>
        <v>6.1261364136216509E-2</v>
      </c>
    </row>
    <row r="45" spans="1:21" x14ac:dyDescent="0.2">
      <c r="A45" s="54">
        <v>14</v>
      </c>
      <c r="B45" s="12" t="s">
        <v>151</v>
      </c>
      <c r="C45" s="24">
        <f>BS!C45</f>
        <v>435639392.99872398</v>
      </c>
      <c r="D45" s="25">
        <f>BS!D45</f>
        <v>206558501.38510001</v>
      </c>
      <c r="E45" s="25">
        <f>BS!E45</f>
        <v>160238390.38883001</v>
      </c>
      <c r="F45" s="26">
        <f>BS!F45</f>
        <v>-33546409.886971001</v>
      </c>
      <c r="G45" s="24">
        <f>BS!G45</f>
        <v>174202017.99627</v>
      </c>
      <c r="H45" s="25">
        <f>BS!H45</f>
        <v>13166429.906499999</v>
      </c>
      <c r="I45" s="25">
        <f>BS!I45</f>
        <v>0</v>
      </c>
      <c r="J45" s="25">
        <f>BS!J45</f>
        <v>12876053</v>
      </c>
      <c r="K45" s="25">
        <f>BS!K45</f>
        <v>9511293</v>
      </c>
      <c r="L45" s="25">
        <f>BS!L45</f>
        <v>3364760</v>
      </c>
      <c r="M45" s="84"/>
      <c r="N45" s="26">
        <f>BS!N45</f>
        <v>140222754.13730001</v>
      </c>
      <c r="O45" s="24">
        <f>BS!O45</f>
        <v>261437375</v>
      </c>
      <c r="P45" s="25">
        <f>BS!P45</f>
        <v>209008277</v>
      </c>
      <c r="Q45" s="26">
        <f>BS!Q45</f>
        <v>274405583.28104001</v>
      </c>
      <c r="R45" s="24">
        <f>BS!R45</f>
        <v>-15431785.313612999</v>
      </c>
      <c r="S45" s="71">
        <f>BS!S45</f>
        <v>-0.10574585108035919</v>
      </c>
      <c r="T45" s="72">
        <f>BS!T45</f>
        <v>-0.17119018105913278</v>
      </c>
      <c r="U45" s="73"/>
    </row>
    <row r="46" spans="1:21" x14ac:dyDescent="0.2">
      <c r="A46" s="55">
        <v>15</v>
      </c>
      <c r="B46" s="15" t="s">
        <v>271</v>
      </c>
      <c r="C46" s="27">
        <f>BS!C46</f>
        <v>260409678.25</v>
      </c>
      <c r="D46" s="28">
        <f>BS!D46</f>
        <v>217878184.19999999</v>
      </c>
      <c r="E46" s="28">
        <f>BS!E46</f>
        <v>0</v>
      </c>
      <c r="F46" s="29">
        <f>BS!F46</f>
        <v>0</v>
      </c>
      <c r="G46" s="27">
        <f>BS!G46</f>
        <v>239467804.65000001</v>
      </c>
      <c r="H46" s="28">
        <f>BS!H46</f>
        <v>225208627.88000003</v>
      </c>
      <c r="I46" s="28">
        <f>BS!I46</f>
        <v>0</v>
      </c>
      <c r="J46" s="28">
        <f>BS!J46</f>
        <v>225038431.30000001</v>
      </c>
      <c r="K46" s="28">
        <f>BS!K46</f>
        <v>225038431.30000001</v>
      </c>
      <c r="L46" s="28">
        <f>BS!L46</f>
        <v>0</v>
      </c>
      <c r="M46" s="84"/>
      <c r="N46" s="29">
        <f>BS!N46</f>
        <v>0</v>
      </c>
      <c r="O46" s="27">
        <f>BS!O46</f>
        <v>20941873.600000001</v>
      </c>
      <c r="P46" s="28">
        <f>BS!P46</f>
        <v>16577760</v>
      </c>
      <c r="Q46" s="29">
        <f>BS!Q46</f>
        <v>20696722.890000001</v>
      </c>
      <c r="R46" s="27">
        <f>BS!R46</f>
        <v>3472598.05</v>
      </c>
      <c r="S46" s="69">
        <f>BS!S46</f>
        <v>5.5024952304914679E-2</v>
      </c>
      <c r="T46" s="70">
        <f>BS!T46</f>
        <v>0.74511802637041968</v>
      </c>
      <c r="U46" s="74"/>
    </row>
    <row r="47" spans="1:21" x14ac:dyDescent="0.2">
      <c r="A47" s="55">
        <v>16</v>
      </c>
      <c r="B47" s="12" t="s">
        <v>160</v>
      </c>
      <c r="C47" s="24">
        <f>BS!C47</f>
        <v>243327563.66072699</v>
      </c>
      <c r="D47" s="25">
        <f>BS!D47</f>
        <v>44882734.079999998</v>
      </c>
      <c r="E47" s="25">
        <f>BS!E47</f>
        <v>139833201.59930101</v>
      </c>
      <c r="F47" s="26">
        <f>BS!F47</f>
        <v>-7442878.089505</v>
      </c>
      <c r="G47" s="24">
        <f>BS!G47</f>
        <v>176391889.30458099</v>
      </c>
      <c r="H47" s="25">
        <f>BS!H47</f>
        <v>153516291.56483999</v>
      </c>
      <c r="I47" s="25">
        <f>BS!I47</f>
        <v>5587016.0448399996</v>
      </c>
      <c r="J47" s="25">
        <f>BS!J47</f>
        <v>147929275.52000001</v>
      </c>
      <c r="K47" s="25">
        <f>BS!K47</f>
        <v>84463483.890000001</v>
      </c>
      <c r="L47" s="25">
        <f>BS!L47</f>
        <v>63465791.630000003</v>
      </c>
      <c r="M47" s="84"/>
      <c r="N47" s="26">
        <f>BS!N47</f>
        <v>19344021.589832999</v>
      </c>
      <c r="O47" s="24">
        <f>BS!O47</f>
        <v>66935674.042145997</v>
      </c>
      <c r="P47" s="25">
        <f>BS!P47</f>
        <v>114746400</v>
      </c>
      <c r="Q47" s="26">
        <f>BS!Q47</f>
        <v>53752324.963680997</v>
      </c>
      <c r="R47" s="24">
        <f>BS!R47</f>
        <v>-8925617.8006849997</v>
      </c>
      <c r="S47" s="71">
        <f>BS!S47</f>
        <v>-0.11503330381452005</v>
      </c>
      <c r="T47" s="72">
        <f>BS!T47</f>
        <v>-0.42093315822052152</v>
      </c>
    </row>
    <row r="48" spans="1:21" x14ac:dyDescent="0.2">
      <c r="A48" s="55">
        <v>17</v>
      </c>
      <c r="B48" s="15" t="s">
        <v>290</v>
      </c>
      <c r="C48" s="27">
        <f>BS!C48</f>
        <v>202889896.48238701</v>
      </c>
      <c r="D48" s="28">
        <f>BS!D48</f>
        <v>36367210.386606999</v>
      </c>
      <c r="E48" s="28">
        <f>BS!E48</f>
        <v>157158471.46663001</v>
      </c>
      <c r="F48" s="29">
        <f>BS!F48</f>
        <v>-2180233.2008489999</v>
      </c>
      <c r="G48" s="27">
        <f>BS!G48</f>
        <v>173745338.66870001</v>
      </c>
      <c r="H48" s="28">
        <f>BS!H48</f>
        <v>5098329.2818999998</v>
      </c>
      <c r="I48" s="28">
        <f>BS!I48</f>
        <v>0</v>
      </c>
      <c r="J48" s="28">
        <f>BS!J48</f>
        <v>5098329.2818999998</v>
      </c>
      <c r="K48" s="28">
        <f>BS!K48</f>
        <v>0</v>
      </c>
      <c r="L48" s="28">
        <f>BS!L48</f>
        <v>5098329.2818999998</v>
      </c>
      <c r="M48" s="84"/>
      <c r="N48" s="29">
        <f>BS!N48</f>
        <v>160241848.45680001</v>
      </c>
      <c r="O48" s="27">
        <f>BS!O48</f>
        <v>29144557.813687</v>
      </c>
      <c r="P48" s="28">
        <f>BS!P48</f>
        <v>2313500</v>
      </c>
      <c r="Q48" s="29">
        <f>BS!Q48</f>
        <v>31172182.453687001</v>
      </c>
      <c r="R48" s="27">
        <f>BS!R48</f>
        <v>1227175.143687</v>
      </c>
      <c r="S48" s="69">
        <f>BS!S48</f>
        <v>1.8554147550034948E-2</v>
      </c>
      <c r="T48" s="70">
        <f>BS!T48</f>
        <v>0.12740306122518399</v>
      </c>
      <c r="U48" s="74"/>
    </row>
    <row r="49" spans="1:21" x14ac:dyDescent="0.2">
      <c r="A49" s="55">
        <v>18</v>
      </c>
      <c r="B49" s="12" t="s">
        <v>273</v>
      </c>
      <c r="C49" s="24">
        <f>BS!C49</f>
        <v>109110763.45739999</v>
      </c>
      <c r="D49" s="25">
        <f>BS!D49</f>
        <v>82551805.792099997</v>
      </c>
      <c r="E49" s="25">
        <f>BS!E49</f>
        <v>2709561.1293000001</v>
      </c>
      <c r="F49" s="26">
        <f>BS!F49</f>
        <v>-65322.781999999999</v>
      </c>
      <c r="G49" s="24">
        <f>BS!G49</f>
        <v>47686297.211999997</v>
      </c>
      <c r="H49" s="25">
        <f>BS!H49</f>
        <v>40307383.101799995</v>
      </c>
      <c r="I49" s="25">
        <f>BS!I49</f>
        <v>0</v>
      </c>
      <c r="J49" s="25">
        <f>BS!J49</f>
        <v>39992340.593000002</v>
      </c>
      <c r="K49" s="25">
        <f>BS!K49</f>
        <v>36087983.391599998</v>
      </c>
      <c r="L49" s="25">
        <f>BS!L49</f>
        <v>3904357.2014000001</v>
      </c>
      <c r="M49" s="84"/>
      <c r="N49" s="26">
        <f>BS!N49</f>
        <v>0</v>
      </c>
      <c r="O49" s="24">
        <f>BS!O49</f>
        <v>61424466.240000002</v>
      </c>
      <c r="P49" s="25">
        <f>BS!P49</f>
        <v>83160000</v>
      </c>
      <c r="Q49" s="26">
        <f>BS!Q49</f>
        <v>51779831.049999997</v>
      </c>
      <c r="R49" s="24">
        <f>BS!R49</f>
        <v>-3716720.89</v>
      </c>
      <c r="S49" s="71">
        <f>BS!S49</f>
        <v>-0.14006084814949854</v>
      </c>
      <c r="T49" s="72">
        <f>BS!T49</f>
        <v>-0.17589058534798879</v>
      </c>
    </row>
    <row r="50" spans="1:21" x14ac:dyDescent="0.2">
      <c r="A50" s="55">
        <v>19</v>
      </c>
      <c r="B50" s="15" t="s">
        <v>165</v>
      </c>
      <c r="C50" s="27">
        <f>BS!C50</f>
        <v>15598018.810000001</v>
      </c>
      <c r="D50" s="28">
        <f>BS!D50</f>
        <v>10295358.470000001</v>
      </c>
      <c r="E50" s="28">
        <f>BS!E50</f>
        <v>0</v>
      </c>
      <c r="F50" s="29">
        <f>BS!F50</f>
        <v>0</v>
      </c>
      <c r="G50" s="27">
        <f>BS!G50</f>
        <v>8457534.9800000004</v>
      </c>
      <c r="H50" s="28">
        <f>BS!H50</f>
        <v>5473133.3700000001</v>
      </c>
      <c r="I50" s="28">
        <f>BS!I50</f>
        <v>324652.64</v>
      </c>
      <c r="J50" s="28">
        <f>BS!J50</f>
        <v>5148451.95</v>
      </c>
      <c r="K50" s="28">
        <f>BS!K50</f>
        <v>3418450.12</v>
      </c>
      <c r="L50" s="28">
        <f>BS!L50</f>
        <v>1730001.83</v>
      </c>
      <c r="M50" s="84"/>
      <c r="N50" s="29">
        <f>BS!N50</f>
        <v>0</v>
      </c>
      <c r="O50" s="27">
        <f>BS!O50</f>
        <v>7140483.8399999999</v>
      </c>
      <c r="P50" s="28">
        <f>BS!P50</f>
        <v>6625005</v>
      </c>
      <c r="Q50" s="29">
        <f>BS!Q50</f>
        <v>6917530.4800000004</v>
      </c>
      <c r="R50" s="27">
        <f>BS!R50</f>
        <v>-752686.58319999999</v>
      </c>
      <c r="S50" s="69">
        <f>BS!S50</f>
        <v>-0.13021134542815158</v>
      </c>
      <c r="T50" s="70">
        <f>BS!T50</f>
        <v>-0.30080424018806606</v>
      </c>
      <c r="U50" s="74"/>
    </row>
  </sheetData>
  <mergeCells count="8">
    <mergeCell ref="O29:Q29"/>
    <mergeCell ref="R29:T29"/>
    <mergeCell ref="B29:B30"/>
    <mergeCell ref="A29:A30"/>
    <mergeCell ref="B5:B6"/>
    <mergeCell ref="A5:A6"/>
    <mergeCell ref="C5:J5"/>
    <mergeCell ref="C29:F29"/>
  </mergeCells>
  <pageMargins left="0.7" right="0.2" top="0.25" bottom="0.25" header="0.05" footer="0.05"/>
  <pageSetup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V50"/>
  <sheetViews>
    <sheetView view="pageBreakPreview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4.5703125" style="6" customWidth="1"/>
    <col min="2" max="2" width="42.28515625" style="6" bestFit="1" customWidth="1"/>
    <col min="3" max="6" width="10.85546875" style="6" bestFit="1" customWidth="1"/>
    <col min="7" max="7" width="11.85546875" style="6" customWidth="1"/>
    <col min="8" max="8" width="9.7109375" style="6" bestFit="1" customWidth="1"/>
    <col min="9" max="9" width="9.42578125" style="6" bestFit="1" customWidth="1"/>
    <col min="10" max="10" width="10.28515625" style="6" bestFit="1" customWidth="1"/>
    <col min="11" max="11" width="9.42578125" style="6" bestFit="1" customWidth="1"/>
    <col min="12" max="12" width="9.28515625" style="6" bestFit="1" customWidth="1"/>
    <col min="13" max="13" width="12.28515625" style="6" bestFit="1" customWidth="1"/>
    <col min="14" max="14" width="12.5703125" style="6" customWidth="1"/>
    <col min="15" max="15" width="9.28515625" style="6" customWidth="1"/>
    <col min="16" max="16" width="8" style="6" bestFit="1" customWidth="1"/>
    <col min="17" max="17" width="9.28515625" style="6" bestFit="1" customWidth="1"/>
    <col min="18" max="18" width="12.28515625" style="6" bestFit="1" customWidth="1"/>
    <col min="19" max="19" width="6.7109375" style="6" bestFit="1" customWidth="1"/>
    <col min="20" max="20" width="7.28515625" style="6" bestFit="1" customWidth="1"/>
    <col min="21" max="22" width="12.140625" style="6" bestFit="1" customWidth="1"/>
    <col min="23" max="16384" width="9.140625" style="6"/>
  </cols>
  <sheetData>
    <row r="1" spans="1:6" x14ac:dyDescent="0.2">
      <c r="C1" s="7"/>
    </row>
    <row r="2" spans="1:6" x14ac:dyDescent="0.2">
      <c r="A2" s="6" t="s">
        <v>285</v>
      </c>
      <c r="C2" s="7"/>
    </row>
    <row r="3" spans="1:6" x14ac:dyDescent="0.2">
      <c r="A3" s="49"/>
      <c r="B3" s="63">
        <f>BS!B3</f>
        <v>46142</v>
      </c>
    </row>
    <row r="4" spans="1:6" ht="13.5" thickBot="1" x14ac:dyDescent="0.25"/>
    <row r="5" spans="1:6" ht="15.75" customHeight="1" x14ac:dyDescent="0.2">
      <c r="A5" s="187" t="s">
        <v>0</v>
      </c>
      <c r="B5" s="189" t="s">
        <v>282</v>
      </c>
      <c r="C5" s="79" t="s">
        <v>27</v>
      </c>
      <c r="D5" s="79"/>
      <c r="E5" s="79"/>
      <c r="F5" s="80"/>
    </row>
    <row r="6" spans="1:6" s="11" customFormat="1" ht="111" customHeight="1" x14ac:dyDescent="0.2">
      <c r="A6" s="188"/>
      <c r="B6" s="190"/>
      <c r="C6" s="9" t="s">
        <v>40</v>
      </c>
      <c r="D6" s="36" t="s">
        <v>53</v>
      </c>
      <c r="E6" s="36" t="s">
        <v>54</v>
      </c>
      <c r="F6" s="37" t="s">
        <v>55</v>
      </c>
    </row>
    <row r="7" spans="1:6" x14ac:dyDescent="0.2">
      <c r="A7" s="54">
        <f t="shared" ref="A7:A20" si="0">A32</f>
        <v>1</v>
      </c>
      <c r="B7" s="12" t="str">
        <f>BS!B7</f>
        <v>საქართველოს ბანკი</v>
      </c>
      <c r="C7" s="13">
        <f t="shared" ref="C7:C20" si="1">IFERROR(C32/C$31,0)</f>
        <v>0.38718472451820701</v>
      </c>
      <c r="D7" s="14">
        <f>IFERROR(H32/ABS(H$31),0)</f>
        <v>0.40253767571015275</v>
      </c>
      <c r="E7" s="14">
        <f>IFERROR(I32/ABS(I$31),0)</f>
        <v>0.537492672350113</v>
      </c>
      <c r="F7" s="14">
        <f t="shared" ref="F7:F20" si="2">IFERROR(O32/ABS(O$31),0)</f>
        <v>0.51486450528067251</v>
      </c>
    </row>
    <row r="8" spans="1:6" x14ac:dyDescent="0.2">
      <c r="A8" s="55">
        <f t="shared" si="0"/>
        <v>2</v>
      </c>
      <c r="B8" s="15" t="str">
        <f>BS!B8</f>
        <v>თი–ბი–სი ბანკი</v>
      </c>
      <c r="C8" s="16">
        <f t="shared" si="1"/>
        <v>0.36185631350921482</v>
      </c>
      <c r="D8" s="17">
        <f t="shared" ref="D8:E8" si="3">IFERROR(H33/ABS(H$31),0)</f>
        <v>0.3302079547261581</v>
      </c>
      <c r="E8" s="17">
        <f t="shared" si="3"/>
        <v>0.32591899592510287</v>
      </c>
      <c r="F8" s="17">
        <f t="shared" si="2"/>
        <v>0.37916850006475722</v>
      </c>
    </row>
    <row r="9" spans="1:6" x14ac:dyDescent="0.2">
      <c r="A9" s="54">
        <f t="shared" si="0"/>
        <v>3</v>
      </c>
      <c r="B9" s="12" t="str">
        <f>BS!B9</f>
        <v>ლიბერთი ბანკი</v>
      </c>
      <c r="C9" s="13">
        <f t="shared" si="1"/>
        <v>5.6748766205552949E-2</v>
      </c>
      <c r="D9" s="14">
        <f t="shared" ref="D9:E9" si="4">IFERROR(H34/ABS(H$31),0)</f>
        <v>6.8985230417920013E-2</v>
      </c>
      <c r="E9" s="14">
        <f t="shared" si="4"/>
        <v>3.2926251698074623E-2</v>
      </c>
      <c r="F9" s="14">
        <f t="shared" si="2"/>
        <v>2.4860279678211066E-2</v>
      </c>
    </row>
    <row r="10" spans="1:6" x14ac:dyDescent="0.2">
      <c r="A10" s="55">
        <f t="shared" si="0"/>
        <v>4</v>
      </c>
      <c r="B10" s="15" t="str">
        <f>BS!B10</f>
        <v>ბაზის ბანკი</v>
      </c>
      <c r="C10" s="16">
        <f t="shared" si="1"/>
        <v>5.6112684046508467E-2</v>
      </c>
      <c r="D10" s="17">
        <f t="shared" ref="D10:E10" si="5">IFERROR(H35/ABS(H$31),0)</f>
        <v>3.3070189694542465E-2</v>
      </c>
      <c r="E10" s="17">
        <f t="shared" si="5"/>
        <v>1.8665056733490063E-2</v>
      </c>
      <c r="F10" s="17">
        <f t="shared" si="2"/>
        <v>3.2848444579716286E-2</v>
      </c>
    </row>
    <row r="11" spans="1:6" x14ac:dyDescent="0.2">
      <c r="A11" s="54">
        <f t="shared" si="0"/>
        <v>5</v>
      </c>
      <c r="B11" s="12" t="str">
        <f>BS!B11</f>
        <v>კრედო ბანკი</v>
      </c>
      <c r="C11" s="13">
        <f t="shared" si="1"/>
        <v>3.592095092148001E-2</v>
      </c>
      <c r="D11" s="14">
        <f t="shared" ref="D11:E11" si="6">IFERROR(H36/ABS(H$31),0)</f>
        <v>6.9436308536788033E-2</v>
      </c>
      <c r="E11" s="14">
        <f t="shared" si="6"/>
        <v>5.1473216661254345E-2</v>
      </c>
      <c r="F11" s="14">
        <f t="shared" si="2"/>
        <v>2.0747941363185755E-2</v>
      </c>
    </row>
    <row r="12" spans="1:6" x14ac:dyDescent="0.2">
      <c r="A12" s="55">
        <f t="shared" si="0"/>
        <v>6</v>
      </c>
      <c r="B12" s="15" t="str">
        <f>BS!B12</f>
        <v>პროკრედიტ ბანკი</v>
      </c>
      <c r="C12" s="16">
        <f t="shared" si="1"/>
        <v>2.0607084621853875E-2</v>
      </c>
      <c r="D12" s="17">
        <f t="shared" ref="D12:E12" si="7">IFERROR(H37/ABS(H$31),0)</f>
        <v>1.3656411658991185E-2</v>
      </c>
      <c r="E12" s="17">
        <f t="shared" si="7"/>
        <v>5.7595146317780226E-3</v>
      </c>
      <c r="F12" s="17">
        <f t="shared" si="2"/>
        <v>1.0499134315840356E-2</v>
      </c>
    </row>
    <row r="13" spans="1:6" x14ac:dyDescent="0.2">
      <c r="A13" s="54">
        <f t="shared" si="0"/>
        <v>7</v>
      </c>
      <c r="B13" s="12" t="str">
        <f>BS!B13</f>
        <v>ტერა ბანკი</v>
      </c>
      <c r="C13" s="13">
        <f t="shared" si="1"/>
        <v>2.0396510747864367E-2</v>
      </c>
      <c r="D13" s="14">
        <f t="shared" ref="D13:E13" si="8">IFERROR(H38/ABS(H$31),0)</f>
        <v>1.5701225977409482E-2</v>
      </c>
      <c r="E13" s="14">
        <f t="shared" si="8"/>
        <v>3.0750125773179667E-3</v>
      </c>
      <c r="F13" s="14">
        <f t="shared" si="2"/>
        <v>8.8600528626136717E-3</v>
      </c>
    </row>
    <row r="14" spans="1:6" x14ac:dyDescent="0.2">
      <c r="A14" s="55">
        <f t="shared" si="0"/>
        <v>8</v>
      </c>
      <c r="B14" s="15" t="str">
        <f>BS!B14</f>
        <v>ქართუ ბანკი</v>
      </c>
      <c r="C14" s="16">
        <f t="shared" si="1"/>
        <v>1.7547193506833546E-2</v>
      </c>
      <c r="D14" s="17">
        <f t="shared" ref="D14:E14" si="9">IFERROR(H39/ABS(H$31),0)</f>
        <v>1.4165309819987813E-2</v>
      </c>
      <c r="E14" s="17">
        <f t="shared" si="9"/>
        <v>4.1035988908439047E-3</v>
      </c>
      <c r="F14" s="17">
        <f t="shared" si="2"/>
        <v>7.8106423072671965E-3</v>
      </c>
    </row>
    <row r="15" spans="1:6" x14ac:dyDescent="0.2">
      <c r="A15" s="54">
        <f t="shared" si="0"/>
        <v>9</v>
      </c>
      <c r="B15" s="12" t="str">
        <f>BS!B15</f>
        <v>ხალიკ ბანკი</v>
      </c>
      <c r="C15" s="13">
        <f t="shared" si="1"/>
        <v>1.050681766088336E-2</v>
      </c>
      <c r="D15" s="14">
        <f t="shared" ref="D15:E15" si="10">IFERROR(H40/ABS(H$31),0)</f>
        <v>1.0212085631347189E-2</v>
      </c>
      <c r="E15" s="14">
        <f t="shared" si="10"/>
        <v>1.4851963063526643E-4</v>
      </c>
      <c r="F15" s="14">
        <f t="shared" si="2"/>
        <v>6.7798548058351496E-3</v>
      </c>
    </row>
    <row r="16" spans="1:6" x14ac:dyDescent="0.2">
      <c r="A16" s="55">
        <f t="shared" si="0"/>
        <v>10</v>
      </c>
      <c r="B16" s="15" t="str">
        <f>BS!B16</f>
        <v>მიკრობანკი კრისტალი</v>
      </c>
      <c r="C16" s="16">
        <f t="shared" si="1"/>
        <v>6.2541696161917404E-3</v>
      </c>
      <c r="D16" s="17">
        <f t="shared" ref="D16:E16" si="11">IFERROR(H41/ABS(H$31),0)</f>
        <v>2.1169742149229499E-2</v>
      </c>
      <c r="E16" s="17">
        <f t="shared" si="11"/>
        <v>4.2115844375944372E-3</v>
      </c>
      <c r="F16" s="17">
        <f t="shared" si="2"/>
        <v>5.0355094669617961E-3</v>
      </c>
    </row>
    <row r="17" spans="1:22" x14ac:dyDescent="0.2">
      <c r="A17" s="54">
        <f t="shared" si="0"/>
        <v>11</v>
      </c>
      <c r="B17" s="12" t="str">
        <f>BS!B17</f>
        <v>პაშაბანკი</v>
      </c>
      <c r="C17" s="13">
        <f t="shared" si="1"/>
        <v>6.0050514613656748E-3</v>
      </c>
      <c r="D17" s="14">
        <f t="shared" ref="D17:E17" si="12">IFERROR(H42/ABS(H$31),0)</f>
        <v>3.7139080090982887E-3</v>
      </c>
      <c r="E17" s="14">
        <f t="shared" si="12"/>
        <v>6.0826018923092759E-4</v>
      </c>
      <c r="F17" s="14">
        <f t="shared" si="2"/>
        <v>3.241147441651234E-3</v>
      </c>
    </row>
    <row r="18" spans="1:22" x14ac:dyDescent="0.2">
      <c r="A18" s="55">
        <f t="shared" si="0"/>
        <v>12</v>
      </c>
      <c r="B18" s="15" t="str">
        <f>BS!B18</f>
        <v>იშ ბანკ</v>
      </c>
      <c r="C18" s="16">
        <f t="shared" si="1"/>
        <v>5.2877755023313031E-3</v>
      </c>
      <c r="D18" s="17">
        <f t="shared" ref="D18:E18" si="13">IFERROR(H43/ABS(H$31),0)</f>
        <v>4.3117056430107001E-3</v>
      </c>
      <c r="E18" s="17">
        <f t="shared" si="13"/>
        <v>2.7801057966448991E-3</v>
      </c>
      <c r="F18" s="17">
        <f t="shared" si="2"/>
        <v>4.3125234205739415E-3</v>
      </c>
    </row>
    <row r="19" spans="1:22" x14ac:dyDescent="0.2">
      <c r="A19" s="54">
        <f t="shared" si="0"/>
        <v>13</v>
      </c>
      <c r="B19" s="12" t="str">
        <f>BS!B19</f>
        <v>ზირაათ ბანკი</v>
      </c>
      <c r="C19" s="13">
        <f t="shared" si="1"/>
        <v>4.0813678530493766E-3</v>
      </c>
      <c r="D19" s="14">
        <f t="shared" ref="D19:E19" si="14">IFERROR(H44/ABS(H$31),0)</f>
        <v>3.5887503596199557E-3</v>
      </c>
      <c r="E19" s="14">
        <f t="shared" si="14"/>
        <v>-1.1824952519103086E-3</v>
      </c>
      <c r="F19" s="14">
        <f t="shared" si="2"/>
        <v>1.5717995393662392E-3</v>
      </c>
    </row>
    <row r="20" spans="1:22" x14ac:dyDescent="0.2">
      <c r="A20" s="55">
        <f t="shared" si="0"/>
        <v>14</v>
      </c>
      <c r="B20" s="15" t="str">
        <f>BS!B20</f>
        <v>ვი–თი–ბი ბანკი</v>
      </c>
      <c r="C20" s="16">
        <f t="shared" si="1"/>
        <v>3.9509479973227702E-3</v>
      </c>
      <c r="D20" s="17">
        <f t="shared" ref="D20:E20" si="15">IFERROR(H45/ABS(H$31),0)</f>
        <v>-3.1733041999811665E-5</v>
      </c>
      <c r="E20" s="17">
        <f t="shared" si="15"/>
        <v>2.420639343904936E-6</v>
      </c>
      <c r="F20" s="17">
        <f t="shared" si="2"/>
        <v>-1.3176087220079249E-2</v>
      </c>
    </row>
    <row r="21" spans="1:22" x14ac:dyDescent="0.2">
      <c r="A21" s="54">
        <f t="shared" ref="A21:A25" si="16">A46</f>
        <v>15</v>
      </c>
      <c r="B21" s="12" t="str">
        <f>BS!B21</f>
        <v>პეივბანკი</v>
      </c>
      <c r="C21" s="13">
        <f t="shared" ref="C21:C25" si="17">IFERROR(C46/C$31,0)</f>
        <v>2.3617356770312048E-3</v>
      </c>
      <c r="D21" s="14">
        <f t="shared" ref="D21:D24" si="18">IFERROR(H46/ABS(H$31),0)</f>
        <v>8.9362189286542725E-4</v>
      </c>
      <c r="E21" s="14">
        <f t="shared" ref="E21:E24" si="19">IFERROR(I46/ABS(I$31),0)</f>
        <v>1.4189077733172243E-2</v>
      </c>
      <c r="F21" s="14">
        <f t="shared" ref="F21:F24" si="20">IFERROR(O46/ABS(O$31),0)</f>
        <v>2.9650007343424204E-3</v>
      </c>
    </row>
    <row r="22" spans="1:22" x14ac:dyDescent="0.2">
      <c r="A22" s="55">
        <f t="shared" si="16"/>
        <v>16</v>
      </c>
      <c r="B22" s="15" t="str">
        <f>BS!B22</f>
        <v>სილქ ბანკი</v>
      </c>
      <c r="C22" s="16">
        <f t="shared" si="17"/>
        <v>2.2068127120487336E-3</v>
      </c>
      <c r="D22" s="17">
        <f t="shared" si="18"/>
        <v>2.4916377670696388E-3</v>
      </c>
      <c r="E22" s="17">
        <f t="shared" si="19"/>
        <v>4.384845366814817E-4</v>
      </c>
      <c r="F22" s="17">
        <f t="shared" si="20"/>
        <v>-7.6209405616324659E-3</v>
      </c>
    </row>
    <row r="23" spans="1:22" x14ac:dyDescent="0.2">
      <c r="A23" s="54">
        <f t="shared" si="16"/>
        <v>17</v>
      </c>
      <c r="B23" s="12" t="str">
        <f>BS!B23</f>
        <v>მიკრობანკი ემბისი</v>
      </c>
      <c r="C23" s="13">
        <f t="shared" si="17"/>
        <v>1.8400710382645744E-3</v>
      </c>
      <c r="D23" s="14">
        <f t="shared" si="18"/>
        <v>4.7844066929869158E-3</v>
      </c>
      <c r="E23" s="14">
        <f t="shared" si="19"/>
        <v>-6.9628165045301749E-4</v>
      </c>
      <c r="F23" s="14">
        <f t="shared" si="20"/>
        <v>1.0477962464439904E-3</v>
      </c>
    </row>
    <row r="24" spans="1:22" s="77" customFormat="1" x14ac:dyDescent="0.2">
      <c r="A24" s="55">
        <f t="shared" si="16"/>
        <v>18</v>
      </c>
      <c r="B24" s="15" t="str">
        <f>BS!B24</f>
        <v>ჰეშბანკი</v>
      </c>
      <c r="C24" s="16">
        <f t="shared" si="17"/>
        <v>9.8955916130760843E-4</v>
      </c>
      <c r="D24" s="17">
        <f t="shared" si="18"/>
        <v>1.0090123105445253E-3</v>
      </c>
      <c r="E24" s="17">
        <f t="shared" si="19"/>
        <v>-9.595264446025436E-5</v>
      </c>
      <c r="F24" s="17">
        <f t="shared" si="20"/>
        <v>-3.173439600415549E-3</v>
      </c>
    </row>
    <row r="25" spans="1:22" s="77" customFormat="1" ht="13.5" thickBot="1" x14ac:dyDescent="0.25">
      <c r="A25" s="54">
        <f t="shared" si="16"/>
        <v>19</v>
      </c>
      <c r="B25" s="12" t="str">
        <f>BS!B25</f>
        <v>პეისერა</v>
      </c>
      <c r="C25" s="13">
        <f t="shared" si="17"/>
        <v>1.4146324269566897E-4</v>
      </c>
      <c r="D25" s="14">
        <f t="shared" ref="D25" si="21">IFERROR(H50/ABS(H$31),0)</f>
        <v>9.6556044279398672E-5</v>
      </c>
      <c r="E25" s="14">
        <f t="shared" ref="E25" si="22">IFERROR(I50/ABS(I$31),0)</f>
        <v>1.8195711554575738E-4</v>
      </c>
      <c r="F25" s="14">
        <f t="shared" ref="F25" si="23">IFERROR(O50/ABS(O$31),0)</f>
        <v>-6.4266472531068991E-4</v>
      </c>
    </row>
    <row r="26" spans="1:22" ht="13.5" thickBot="1" x14ac:dyDescent="0.25">
      <c r="A26" s="18"/>
      <c r="B26" s="19" t="str">
        <f>BS!B26</f>
        <v>კონსოლიდირებული</v>
      </c>
      <c r="C26" s="20">
        <f>SUM(C7:C25)</f>
        <v>1.0000000000000069</v>
      </c>
      <c r="D26" s="20">
        <f t="shared" ref="D26:F26" si="24">SUM(D7:D25)</f>
        <v>1.000000000000002</v>
      </c>
      <c r="E26" s="20">
        <f t="shared" si="24"/>
        <v>1</v>
      </c>
      <c r="F26" s="20">
        <f t="shared" si="24"/>
        <v>1.0000000000000009</v>
      </c>
    </row>
    <row r="27" spans="1:22" x14ac:dyDescent="0.2">
      <c r="A27" s="126"/>
      <c r="B27" s="127"/>
      <c r="C27" s="128"/>
      <c r="D27" s="128"/>
      <c r="E27" s="128"/>
      <c r="F27" s="128"/>
    </row>
    <row r="28" spans="1:22" ht="13.5" thickBot="1" x14ac:dyDescent="0.25">
      <c r="B28" s="61" t="s">
        <v>36</v>
      </c>
      <c r="U28" s="23"/>
      <c r="V28" s="23"/>
    </row>
    <row r="29" spans="1:22" ht="15.75" customHeight="1" x14ac:dyDescent="0.2">
      <c r="A29" s="187" t="s">
        <v>0</v>
      </c>
      <c r="B29" s="189" t="s">
        <v>282</v>
      </c>
      <c r="C29" s="191" t="s">
        <v>56</v>
      </c>
      <c r="D29" s="193" t="s">
        <v>280</v>
      </c>
      <c r="E29" s="194"/>
      <c r="F29" s="194"/>
      <c r="G29" s="194"/>
      <c r="H29" s="195"/>
      <c r="I29" s="198" t="s">
        <v>279</v>
      </c>
      <c r="J29" s="199"/>
      <c r="K29" s="199"/>
      <c r="L29" s="200"/>
      <c r="M29" s="196" t="s">
        <v>57</v>
      </c>
      <c r="N29" s="196" t="s">
        <v>235</v>
      </c>
      <c r="O29" s="185" t="str">
        <f>YEAR($B$3)&amp;" წლის "&amp;MONTH($B$3)&amp;" თვის წმინდა მოგება"</f>
        <v>2026 წლის 4 თვის წმინდა მოგება</v>
      </c>
      <c r="P29" s="38"/>
    </row>
    <row r="30" spans="1:22" ht="121.5" customHeight="1" x14ac:dyDescent="0.2">
      <c r="A30" s="188"/>
      <c r="B30" s="190"/>
      <c r="C30" s="192"/>
      <c r="D30" s="39" t="s">
        <v>58</v>
      </c>
      <c r="E30" s="36" t="s">
        <v>59</v>
      </c>
      <c r="F30" s="36" t="s">
        <v>60</v>
      </c>
      <c r="G30" s="36" t="s">
        <v>61</v>
      </c>
      <c r="H30" s="37" t="s">
        <v>53</v>
      </c>
      <c r="I30" s="36" t="s">
        <v>234</v>
      </c>
      <c r="J30" s="36" t="s">
        <v>180</v>
      </c>
      <c r="K30" s="40" t="s">
        <v>275</v>
      </c>
      <c r="L30" s="40" t="s">
        <v>62</v>
      </c>
      <c r="M30" s="197"/>
      <c r="N30" s="197"/>
      <c r="O30" s="186"/>
      <c r="P30" s="38"/>
    </row>
    <row r="31" spans="1:22" x14ac:dyDescent="0.2">
      <c r="A31" s="129"/>
      <c r="B31" s="130" t="str">
        <f>BS!B31</f>
        <v>კონსოლიდირებული</v>
      </c>
      <c r="C31" s="131">
        <v>110261991120.592</v>
      </c>
      <c r="D31" s="131">
        <v>3615036251.05896</v>
      </c>
      <c r="E31" s="131">
        <v>3072761081.91011</v>
      </c>
      <c r="F31" s="131">
        <v>-1705288332.3640001</v>
      </c>
      <c r="G31" s="131">
        <v>-1158168388.7922421</v>
      </c>
      <c r="H31" s="131">
        <v>1909747918.6949599</v>
      </c>
      <c r="I31" s="131">
        <v>291902220.70014799</v>
      </c>
      <c r="J31" s="131">
        <v>222266683.12020001</v>
      </c>
      <c r="K31" s="131">
        <v>-922037852.04049802</v>
      </c>
      <c r="L31" s="131">
        <v>-356539080.60642499</v>
      </c>
      <c r="M31" s="131">
        <v>-177251293.63650599</v>
      </c>
      <c r="N31" s="131">
        <v>1375957544.4520288</v>
      </c>
      <c r="O31" s="131">
        <v>1171196354.1115799</v>
      </c>
    </row>
    <row r="32" spans="1:22" x14ac:dyDescent="0.2">
      <c r="A32" s="55">
        <f>BS!A32</f>
        <v>1</v>
      </c>
      <c r="B32" s="15" t="str">
        <f>BS!B32</f>
        <v>საქართველოს ბანკი</v>
      </c>
      <c r="C32" s="67">
        <v>42691758656.8554</v>
      </c>
      <c r="D32" s="27">
        <v>1398841835.15377</v>
      </c>
      <c r="E32" s="28">
        <v>1165181581.2727201</v>
      </c>
      <c r="F32" s="28">
        <v>-630096346.76999903</v>
      </c>
      <c r="G32" s="28">
        <v>-439140357.13</v>
      </c>
      <c r="H32" s="29">
        <v>768745488.38377094</v>
      </c>
      <c r="I32" s="28">
        <v>156895304.66905501</v>
      </c>
      <c r="J32" s="28">
        <v>99206874.235200003</v>
      </c>
      <c r="K32" s="28">
        <v>-283034729.41000003</v>
      </c>
      <c r="L32" s="29">
        <v>-13731078.346088</v>
      </c>
      <c r="M32" s="28">
        <v>-47762964.271499</v>
      </c>
      <c r="N32" s="28">
        <v>707251445.76618385</v>
      </c>
      <c r="O32" s="29">
        <v>603007431.44618595</v>
      </c>
    </row>
    <row r="33" spans="1:16" x14ac:dyDescent="0.2">
      <c r="A33" s="54">
        <f>BS!A33</f>
        <v>2</v>
      </c>
      <c r="B33" s="12" t="str">
        <f>BS!B33</f>
        <v>თი–ბი–სი ბანკი</v>
      </c>
      <c r="C33" s="68">
        <v>39898997627.083199</v>
      </c>
      <c r="D33" s="24">
        <v>1223521892.6429</v>
      </c>
      <c r="E33" s="25">
        <v>1038808061.645</v>
      </c>
      <c r="F33" s="25">
        <v>-592907938.36810005</v>
      </c>
      <c r="G33" s="25">
        <v>-394614687.79640001</v>
      </c>
      <c r="H33" s="26">
        <v>630613954.27479994</v>
      </c>
      <c r="I33" s="25">
        <v>95136478.678900003</v>
      </c>
      <c r="J33" s="25">
        <v>85105861.469999999</v>
      </c>
      <c r="K33" s="25">
        <v>-278612493.8671</v>
      </c>
      <c r="L33" s="26">
        <v>-48444164.645800002</v>
      </c>
      <c r="M33" s="25">
        <v>-63474561.458000004</v>
      </c>
      <c r="N33" s="25">
        <v>518695228.17099994</v>
      </c>
      <c r="O33" s="26">
        <v>444080764.86979997</v>
      </c>
    </row>
    <row r="34" spans="1:16" x14ac:dyDescent="0.2">
      <c r="A34" s="55">
        <f>BS!A34</f>
        <v>3</v>
      </c>
      <c r="B34" s="15" t="str">
        <f>BS!B34</f>
        <v>ლიბერთი ბანკი</v>
      </c>
      <c r="C34" s="67">
        <v>6257231955.4612303</v>
      </c>
      <c r="D34" s="27">
        <v>263347659.21799999</v>
      </c>
      <c r="E34" s="28">
        <v>231291899.00799999</v>
      </c>
      <c r="F34" s="28">
        <v>-131603259.006685</v>
      </c>
      <c r="G34" s="28">
        <v>-103984251.5202</v>
      </c>
      <c r="H34" s="29">
        <v>131744400.21131499</v>
      </c>
      <c r="I34" s="28">
        <v>9611245.9900000002</v>
      </c>
      <c r="J34" s="28">
        <v>8136365.2300000004</v>
      </c>
      <c r="K34" s="28">
        <v>-109926385.64</v>
      </c>
      <c r="L34" s="29">
        <v>-86881251.439999998</v>
      </c>
      <c r="M34" s="28">
        <v>-12569606.77</v>
      </c>
      <c r="N34" s="28">
        <v>32293542.001314994</v>
      </c>
      <c r="O34" s="29">
        <v>29116268.921314999</v>
      </c>
    </row>
    <row r="35" spans="1:16" x14ac:dyDescent="0.2">
      <c r="A35" s="54">
        <f>BS!A35</f>
        <v>4</v>
      </c>
      <c r="B35" s="12" t="str">
        <f>BS!B35</f>
        <v>ბაზის ბანკი</v>
      </c>
      <c r="C35" s="68">
        <v>6187096270.0887003</v>
      </c>
      <c r="D35" s="24">
        <v>152577905.44999999</v>
      </c>
      <c r="E35" s="25">
        <v>130665166.39</v>
      </c>
      <c r="F35" s="25">
        <v>-89422179.510000005</v>
      </c>
      <c r="G35" s="25">
        <v>-73543488.170000002</v>
      </c>
      <c r="H35" s="26">
        <v>63155725.939999983</v>
      </c>
      <c r="I35" s="25">
        <v>5448371.5099999998</v>
      </c>
      <c r="J35" s="25">
        <v>9575889.3599999994</v>
      </c>
      <c r="K35" s="25">
        <v>-33097567.870000001</v>
      </c>
      <c r="L35" s="26">
        <v>-17422334.550000001</v>
      </c>
      <c r="M35" s="25">
        <v>-980485.25</v>
      </c>
      <c r="N35" s="25">
        <v>44752906.139999986</v>
      </c>
      <c r="O35" s="26">
        <v>38471978.530000001</v>
      </c>
    </row>
    <row r="36" spans="1:16" x14ac:dyDescent="0.2">
      <c r="A36" s="55">
        <f>BS!A36</f>
        <v>5</v>
      </c>
      <c r="B36" s="15" t="str">
        <f>BS!B36</f>
        <v>კრედო ბანკი</v>
      </c>
      <c r="C36" s="67">
        <v>3960715571.5474501</v>
      </c>
      <c r="D36" s="27">
        <v>232814103.27999201</v>
      </c>
      <c r="E36" s="28">
        <v>212280846.79999101</v>
      </c>
      <c r="F36" s="28">
        <v>-100208257.56999999</v>
      </c>
      <c r="G36" s="28">
        <v>-45272625.480000004</v>
      </c>
      <c r="H36" s="29">
        <v>132605845.70999202</v>
      </c>
      <c r="I36" s="28">
        <v>15025146.25</v>
      </c>
      <c r="J36" s="28">
        <v>4387433.5999999996</v>
      </c>
      <c r="K36" s="28">
        <v>-80470896.030000001</v>
      </c>
      <c r="L36" s="29">
        <v>-68094397</v>
      </c>
      <c r="M36" s="28">
        <v>-34815771.490107</v>
      </c>
      <c r="N36" s="28">
        <v>29695677.219885021</v>
      </c>
      <c r="O36" s="29">
        <v>24299913.279883999</v>
      </c>
    </row>
    <row r="37" spans="1:16" x14ac:dyDescent="0.2">
      <c r="A37" s="54">
        <f>BS!A37</f>
        <v>6</v>
      </c>
      <c r="B37" s="12" t="str">
        <f>BS!B37</f>
        <v>პროკრედიტ ბანკი</v>
      </c>
      <c r="C37" s="68">
        <v>2272178181.5961399</v>
      </c>
      <c r="D37" s="24">
        <v>53866218.865999997</v>
      </c>
      <c r="E37" s="25">
        <v>45290507.624899998</v>
      </c>
      <c r="F37" s="25">
        <v>-27785915.123399999</v>
      </c>
      <c r="G37" s="25">
        <v>-20310812.049600001</v>
      </c>
      <c r="H37" s="26">
        <v>26080303.742599998</v>
      </c>
      <c r="I37" s="25">
        <v>1681215.1111709999</v>
      </c>
      <c r="J37" s="25">
        <v>3793371.35</v>
      </c>
      <c r="K37" s="25">
        <v>-22466405.233121</v>
      </c>
      <c r="L37" s="26">
        <v>-16089171.84186</v>
      </c>
      <c r="M37" s="25">
        <v>3983246.7713000001</v>
      </c>
      <c r="N37" s="25">
        <v>13974378.672039997</v>
      </c>
      <c r="O37" s="26">
        <v>12296547.832040001</v>
      </c>
    </row>
    <row r="38" spans="1:16" x14ac:dyDescent="0.2">
      <c r="A38" s="55">
        <f>BS!A38</f>
        <v>7</v>
      </c>
      <c r="B38" s="15" t="str">
        <f>BS!B38</f>
        <v>ტერა ბანკი</v>
      </c>
      <c r="C38" s="67">
        <v>2248959886.9720802</v>
      </c>
      <c r="D38" s="27">
        <v>75338999</v>
      </c>
      <c r="E38" s="28">
        <v>67639560.135158002</v>
      </c>
      <c r="F38" s="28">
        <v>-45353615.368683003</v>
      </c>
      <c r="G38" s="28">
        <v>-32768672.990000002</v>
      </c>
      <c r="H38" s="29">
        <v>29985383.631316997</v>
      </c>
      <c r="I38" s="28">
        <v>897603</v>
      </c>
      <c r="J38" s="28">
        <v>1251913</v>
      </c>
      <c r="K38" s="28">
        <v>-18496837.124198999</v>
      </c>
      <c r="L38" s="29">
        <v>-16079501.396055</v>
      </c>
      <c r="M38" s="28">
        <v>-1794677.625333</v>
      </c>
      <c r="N38" s="28">
        <v>12111204.609928997</v>
      </c>
      <c r="O38" s="29">
        <v>10376861.609928999</v>
      </c>
    </row>
    <row r="39" spans="1:16" x14ac:dyDescent="0.2">
      <c r="A39" s="54">
        <f>BS!A39</f>
        <v>8</v>
      </c>
      <c r="B39" s="12" t="str">
        <f>BS!B39</f>
        <v>ქართუ ბანკი</v>
      </c>
      <c r="C39" s="68">
        <v>1934788494.6417899</v>
      </c>
      <c r="D39" s="24">
        <v>44563676.73985</v>
      </c>
      <c r="E39" s="25">
        <v>36582816.865041003</v>
      </c>
      <c r="F39" s="25">
        <v>-17511505.793458998</v>
      </c>
      <c r="G39" s="25">
        <v>-15352870.5646</v>
      </c>
      <c r="H39" s="26">
        <v>27052170.946391001</v>
      </c>
      <c r="I39" s="25">
        <v>1197849.6291</v>
      </c>
      <c r="J39" s="25">
        <v>3252960.3</v>
      </c>
      <c r="K39" s="25">
        <v>-16763255.12623</v>
      </c>
      <c r="L39" s="26">
        <v>-12058939.718055001</v>
      </c>
      <c r="M39" s="25">
        <v>-3362844.5160210002</v>
      </c>
      <c r="N39" s="25">
        <v>11630386.712315001</v>
      </c>
      <c r="O39" s="26">
        <v>9147795.7935409993</v>
      </c>
    </row>
    <row r="40" spans="1:16" x14ac:dyDescent="0.2">
      <c r="A40" s="55">
        <f>BS!A40</f>
        <v>9</v>
      </c>
      <c r="B40" s="15" t="str">
        <f>BS!B40</f>
        <v>ხალიკ ბანკი</v>
      </c>
      <c r="C40" s="67">
        <v>1158502635.6300001</v>
      </c>
      <c r="D40" s="27">
        <v>33667966.649999999</v>
      </c>
      <c r="E40" s="28">
        <v>32042981.5</v>
      </c>
      <c r="F40" s="28">
        <v>-14165457.369999999</v>
      </c>
      <c r="G40" s="28">
        <v>-6959489.7000000002</v>
      </c>
      <c r="H40" s="29">
        <v>19502509.280000001</v>
      </c>
      <c r="I40" s="28">
        <v>43353.21</v>
      </c>
      <c r="J40" s="28">
        <v>878162.26</v>
      </c>
      <c r="K40" s="28">
        <v>-9929624.1899999995</v>
      </c>
      <c r="L40" s="29">
        <v>-8695467.7100000009</v>
      </c>
      <c r="M40" s="28">
        <v>-981894.34</v>
      </c>
      <c r="N40" s="28">
        <v>9825147.2300000004</v>
      </c>
      <c r="O40" s="29">
        <v>7940541.2300000004</v>
      </c>
    </row>
    <row r="41" spans="1:16" x14ac:dyDescent="0.2">
      <c r="A41" s="54">
        <f>BS!A41</f>
        <v>10</v>
      </c>
      <c r="B41" s="12" t="str">
        <f>BS!B41</f>
        <v>მიკრობანკი კრისტალი</v>
      </c>
      <c r="C41" s="68">
        <v>689597194.68720996</v>
      </c>
      <c r="D41" s="24">
        <v>58090516.829999998</v>
      </c>
      <c r="E41" s="25">
        <v>52559549.950000003</v>
      </c>
      <c r="F41" s="25">
        <v>-17661645.821199998</v>
      </c>
      <c r="G41" s="25">
        <v>-776046.2</v>
      </c>
      <c r="H41" s="26">
        <v>40428871.0088</v>
      </c>
      <c r="I41" s="25">
        <v>1229370.8500000001</v>
      </c>
      <c r="J41" s="25">
        <v>-175822.29</v>
      </c>
      <c r="K41" s="25">
        <v>-21050671.420000002</v>
      </c>
      <c r="L41" s="26">
        <v>-23858362.309999999</v>
      </c>
      <c r="M41" s="25">
        <v>-9198545.7700000014</v>
      </c>
      <c r="N41" s="25">
        <v>7371962.9287999999</v>
      </c>
      <c r="O41" s="26">
        <v>5897570.3288000003</v>
      </c>
    </row>
    <row r="42" spans="1:16" x14ac:dyDescent="0.2">
      <c r="A42" s="55">
        <f>BS!A42</f>
        <v>11</v>
      </c>
      <c r="B42" s="15" t="str">
        <f>BS!B42</f>
        <v>პაშაბანკი</v>
      </c>
      <c r="C42" s="67">
        <v>662128930.91180003</v>
      </c>
      <c r="D42" s="27">
        <v>18780353.109999999</v>
      </c>
      <c r="E42" s="28">
        <v>13320495.09</v>
      </c>
      <c r="F42" s="28">
        <v>-11687725.019400001</v>
      </c>
      <c r="G42" s="28">
        <v>-9823129.1862000003</v>
      </c>
      <c r="H42" s="29">
        <v>7092628.0905999988</v>
      </c>
      <c r="I42" s="28">
        <v>177552.5</v>
      </c>
      <c r="J42" s="28">
        <v>4684454.3499999996</v>
      </c>
      <c r="K42" s="28">
        <v>-9930097.8200000003</v>
      </c>
      <c r="L42" s="29">
        <v>-5556034.2300000004</v>
      </c>
      <c r="M42" s="28">
        <v>2422509.6362000001</v>
      </c>
      <c r="N42" s="28">
        <v>3959103.4967999985</v>
      </c>
      <c r="O42" s="29">
        <v>3796020.0668000001</v>
      </c>
    </row>
    <row r="43" spans="1:16" x14ac:dyDescent="0.2">
      <c r="A43" s="54">
        <f>BS!A43</f>
        <v>12</v>
      </c>
      <c r="B43" s="12" t="str">
        <f>BS!B43</f>
        <v>იშ ბანკ</v>
      </c>
      <c r="C43" s="68">
        <v>583040655.48573804</v>
      </c>
      <c r="D43" s="24">
        <v>15413827.812876999</v>
      </c>
      <c r="E43" s="25">
        <v>10777406.716775</v>
      </c>
      <c r="F43" s="25">
        <v>-7179556.9351120004</v>
      </c>
      <c r="G43" s="25">
        <v>-5959464.2324909996</v>
      </c>
      <c r="H43" s="26">
        <v>8234270.8777649989</v>
      </c>
      <c r="I43" s="25">
        <v>811519.05582200002</v>
      </c>
      <c r="J43" s="25">
        <v>322578.28999999998</v>
      </c>
      <c r="K43" s="25">
        <v>-3210329.3927719998</v>
      </c>
      <c r="L43" s="26">
        <v>-2048926.3569499999</v>
      </c>
      <c r="M43" s="25">
        <v>-41569.261773999984</v>
      </c>
      <c r="N43" s="25">
        <v>6143775.2590409992</v>
      </c>
      <c r="O43" s="26">
        <v>5050811.7071970003</v>
      </c>
    </row>
    <row r="44" spans="1:16" x14ac:dyDescent="0.2">
      <c r="A44" s="55">
        <f>BS!A44</f>
        <v>13</v>
      </c>
      <c r="B44" s="15" t="str">
        <f>BS!B44</f>
        <v>ზირაათ ბანკი</v>
      </c>
      <c r="C44" s="67">
        <v>450019745.97280002</v>
      </c>
      <c r="D44" s="27">
        <v>11637067.529999999</v>
      </c>
      <c r="E44" s="28">
        <v>10275485.720000001</v>
      </c>
      <c r="F44" s="28">
        <v>-4783459</v>
      </c>
      <c r="G44" s="28">
        <v>-4283296.0199999996</v>
      </c>
      <c r="H44" s="29">
        <v>6853608.5299999993</v>
      </c>
      <c r="I44" s="28">
        <v>-345172.99</v>
      </c>
      <c r="J44" s="28">
        <v>604029.47</v>
      </c>
      <c r="K44" s="28">
        <v>-2898533.56</v>
      </c>
      <c r="L44" s="29">
        <v>-2565976.75</v>
      </c>
      <c r="M44" s="28">
        <v>-2176589.8901</v>
      </c>
      <c r="N44" s="28">
        <v>2111041.8898999994</v>
      </c>
      <c r="O44" s="29">
        <v>1840885.8899000001</v>
      </c>
    </row>
    <row r="45" spans="1:16" x14ac:dyDescent="0.2">
      <c r="A45" s="54">
        <f>BS!A45</f>
        <v>14</v>
      </c>
      <c r="B45" s="12" t="str">
        <f>BS!B45</f>
        <v>ვი–თი–ბი ბანკი</v>
      </c>
      <c r="C45" s="68">
        <v>435639392.99872398</v>
      </c>
      <c r="D45" s="24">
        <v>3424841.0290870001</v>
      </c>
      <c r="E45" s="25">
        <v>3419957.736275</v>
      </c>
      <c r="F45" s="25">
        <v>-3485443.14</v>
      </c>
      <c r="G45" s="25">
        <v>-288497.14</v>
      </c>
      <c r="H45" s="26">
        <v>-60602.11091300007</v>
      </c>
      <c r="I45" s="25">
        <v>706.59</v>
      </c>
      <c r="J45" s="25">
        <v>6876</v>
      </c>
      <c r="K45" s="25">
        <v>-3990347.89</v>
      </c>
      <c r="L45" s="26">
        <v>-11620790.9727</v>
      </c>
      <c r="M45" s="25">
        <v>-3791978.2299999995</v>
      </c>
      <c r="N45" s="25">
        <v>-15473371.313613001</v>
      </c>
      <c r="O45" s="26">
        <v>-15431785.313612999</v>
      </c>
      <c r="P45" s="73"/>
    </row>
    <row r="46" spans="1:16" x14ac:dyDescent="0.2">
      <c r="A46" s="55">
        <f>BS!A46</f>
        <v>15</v>
      </c>
      <c r="B46" s="15" t="str">
        <f>BS!B46</f>
        <v>პეივბანკი</v>
      </c>
      <c r="C46" s="67">
        <v>260409678.25</v>
      </c>
      <c r="D46" s="27">
        <v>1706592.55</v>
      </c>
      <c r="E46" s="28">
        <v>0</v>
      </c>
      <c r="F46" s="28">
        <v>0</v>
      </c>
      <c r="G46" s="28">
        <v>0</v>
      </c>
      <c r="H46" s="29">
        <v>1706592.55</v>
      </c>
      <c r="I46" s="28">
        <v>4141823.3</v>
      </c>
      <c r="J46" s="28">
        <v>290192.03000000003</v>
      </c>
      <c r="K46" s="28">
        <v>-2732138.62</v>
      </c>
      <c r="L46" s="29">
        <v>1768058.87</v>
      </c>
      <c r="M46" s="28">
        <v>0</v>
      </c>
      <c r="N46" s="28">
        <v>3474651.42</v>
      </c>
      <c r="O46" s="29">
        <v>3472598.05</v>
      </c>
      <c r="P46" s="74"/>
    </row>
    <row r="47" spans="1:16" x14ac:dyDescent="0.2">
      <c r="A47" s="54">
        <f>BS!A47</f>
        <v>16</v>
      </c>
      <c r="B47" s="12" t="str">
        <f>BS!B47</f>
        <v>სილქ ბანკი</v>
      </c>
      <c r="C47" s="68">
        <v>243327563.66072699</v>
      </c>
      <c r="D47" s="24">
        <v>10633876.571371</v>
      </c>
      <c r="E47" s="25">
        <v>9304149.3913710006</v>
      </c>
      <c r="F47" s="25">
        <v>-5875476.5315680001</v>
      </c>
      <c r="G47" s="25">
        <v>-4979635.8760500001</v>
      </c>
      <c r="H47" s="26">
        <v>4758400.0398030002</v>
      </c>
      <c r="I47" s="25">
        <v>127994.61</v>
      </c>
      <c r="J47" s="25">
        <v>549682.67000000004</v>
      </c>
      <c r="K47" s="25">
        <v>-12812933.933176</v>
      </c>
      <c r="L47" s="26">
        <v>-12125695.805175999</v>
      </c>
      <c r="M47" s="25">
        <v>-1452499.2466770001</v>
      </c>
      <c r="N47" s="25">
        <v>-8819795.0120499991</v>
      </c>
      <c r="O47" s="26">
        <v>-8925617.8006849997</v>
      </c>
      <c r="P47" s="73"/>
    </row>
    <row r="48" spans="1:16" x14ac:dyDescent="0.2">
      <c r="A48" s="55">
        <f>BS!A48</f>
        <v>17</v>
      </c>
      <c r="B48" s="15" t="str">
        <f>BS!B48</f>
        <v>მიკრობანკი ემბისი</v>
      </c>
      <c r="C48" s="67">
        <v>202889896.48238701</v>
      </c>
      <c r="D48" s="27">
        <v>14612728.080822</v>
      </c>
      <c r="E48" s="28">
        <v>13259752.354881</v>
      </c>
      <c r="F48" s="28">
        <v>-5475717.3567000004</v>
      </c>
      <c r="G48" s="28">
        <v>-62990.036699999997</v>
      </c>
      <c r="H48" s="29">
        <v>9137010.724121999</v>
      </c>
      <c r="I48" s="28">
        <v>-203246.16</v>
      </c>
      <c r="J48" s="28">
        <v>81887.274999999994</v>
      </c>
      <c r="K48" s="28">
        <v>-5602933.8300000001</v>
      </c>
      <c r="L48" s="29">
        <v>-6504872.4259400005</v>
      </c>
      <c r="M48" s="28">
        <v>-1124963.1544949999</v>
      </c>
      <c r="N48" s="28">
        <v>1507175.1436869986</v>
      </c>
      <c r="O48" s="29">
        <v>1227175.143687</v>
      </c>
      <c r="P48" s="74"/>
    </row>
    <row r="49" spans="1:16" x14ac:dyDescent="0.2">
      <c r="A49" s="54">
        <f>BS!A49</f>
        <v>18</v>
      </c>
      <c r="B49" s="12" t="str">
        <f>BS!B49</f>
        <v>ჰეშბანკი</v>
      </c>
      <c r="C49" s="68">
        <v>109110763.45739999</v>
      </c>
      <c r="D49" s="24">
        <v>2008922.14</v>
      </c>
      <c r="E49" s="25">
        <v>60863.71</v>
      </c>
      <c r="F49" s="25">
        <v>-81962.98</v>
      </c>
      <c r="G49" s="25">
        <v>-47977.899999999994</v>
      </c>
      <c r="H49" s="26">
        <v>1926959.16</v>
      </c>
      <c r="I49" s="25">
        <v>-28008.79</v>
      </c>
      <c r="J49" s="25">
        <v>124461.49</v>
      </c>
      <c r="K49" s="25">
        <v>-5855125.6399999997</v>
      </c>
      <c r="L49" s="26">
        <v>-5594350.3300000001</v>
      </c>
      <c r="M49" s="25">
        <v>-122162.66</v>
      </c>
      <c r="N49" s="25">
        <v>-3789553.83</v>
      </c>
      <c r="O49" s="26">
        <v>-3716720.89</v>
      </c>
      <c r="P49" s="73"/>
    </row>
    <row r="50" spans="1:16" x14ac:dyDescent="0.2">
      <c r="A50" s="55">
        <f>BS!A50</f>
        <v>19</v>
      </c>
      <c r="B50" s="15" t="str">
        <f>BS!B50</f>
        <v>პეისერა</v>
      </c>
      <c r="C50" s="67">
        <v>15598018.810000001</v>
      </c>
      <c r="D50" s="27">
        <v>187268.40429999999</v>
      </c>
      <c r="E50" s="28">
        <v>0</v>
      </c>
      <c r="F50" s="28">
        <v>-2870.6997000000001</v>
      </c>
      <c r="G50" s="28">
        <v>-96.8</v>
      </c>
      <c r="H50" s="29">
        <v>184397.7046</v>
      </c>
      <c r="I50" s="28">
        <v>53113.686099999999</v>
      </c>
      <c r="J50" s="28">
        <v>189513.03</v>
      </c>
      <c r="K50" s="28">
        <v>-1156545.4439000001</v>
      </c>
      <c r="L50" s="29">
        <v>-935823.64780000004</v>
      </c>
      <c r="M50" s="28">
        <v>-5936.1100000000006</v>
      </c>
      <c r="N50" s="28">
        <v>-757362.05320000008</v>
      </c>
      <c r="O50" s="29">
        <v>-752686.58319999999</v>
      </c>
      <c r="P50" s="74"/>
    </row>
  </sheetData>
  <mergeCells count="10">
    <mergeCell ref="O29:O30"/>
    <mergeCell ref="A5:A6"/>
    <mergeCell ref="B5:B6"/>
    <mergeCell ref="A29:A30"/>
    <mergeCell ref="B29:B30"/>
    <mergeCell ref="C29:C30"/>
    <mergeCell ref="D29:H29"/>
    <mergeCell ref="M29:M30"/>
    <mergeCell ref="N29:N30"/>
    <mergeCell ref="I29:L29"/>
  </mergeCells>
  <pageMargins left="0.7" right="0.2" top="0.25" bottom="0.25" header="0.3" footer="0.3"/>
  <pageSetup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V50"/>
  <sheetViews>
    <sheetView view="pageBreakPreview" topLeftCell="A2" zoomScaleNormal="85" zoomScaleSheetLayoutView="100" workbookViewId="0">
      <selection activeCell="B3" sqref="B3"/>
    </sheetView>
  </sheetViews>
  <sheetFormatPr defaultColWidth="9.140625" defaultRowHeight="12.75" x14ac:dyDescent="0.2"/>
  <cols>
    <col min="1" max="1" width="4.5703125" style="6" customWidth="1"/>
    <col min="2" max="2" width="30.42578125" style="6" bestFit="1" customWidth="1"/>
    <col min="3" max="6" width="10.85546875" style="6" bestFit="1" customWidth="1"/>
    <col min="7" max="7" width="11.85546875" style="6" bestFit="1" customWidth="1"/>
    <col min="8" max="8" width="9.7109375" style="6" bestFit="1" customWidth="1"/>
    <col min="9" max="9" width="9.42578125" style="6" bestFit="1" customWidth="1"/>
    <col min="10" max="10" width="9" style="6" bestFit="1" customWidth="1"/>
    <col min="11" max="11" width="9.42578125" style="6" bestFit="1" customWidth="1"/>
    <col min="12" max="12" width="9.28515625" style="6" bestFit="1" customWidth="1"/>
    <col min="13" max="13" width="12.28515625" style="6" bestFit="1" customWidth="1"/>
    <col min="14" max="14" width="12.5703125" style="6" customWidth="1"/>
    <col min="15" max="15" width="8.85546875" style="6" bestFit="1" customWidth="1"/>
    <col min="16" max="16" width="8" style="6" bestFit="1" customWidth="1"/>
    <col min="17" max="17" width="9.28515625" style="6" bestFit="1" customWidth="1"/>
    <col min="18" max="18" width="12.28515625" style="6" bestFit="1" customWidth="1"/>
    <col min="19" max="19" width="6.7109375" style="6" bestFit="1" customWidth="1"/>
    <col min="20" max="20" width="7.28515625" style="6" bestFit="1" customWidth="1"/>
    <col min="21" max="22" width="12.140625" style="6" bestFit="1" customWidth="1"/>
    <col min="23" max="16384" width="9.140625" style="6"/>
  </cols>
  <sheetData>
    <row r="1" spans="1:6" ht="9" hidden="1" customHeight="1" x14ac:dyDescent="0.2"/>
    <row r="2" spans="1:6" x14ac:dyDescent="0.2">
      <c r="A2" s="6" t="s">
        <v>284</v>
      </c>
    </row>
    <row r="3" spans="1:6" x14ac:dyDescent="0.2">
      <c r="B3" s="64">
        <f>'BS-E'!B3</f>
        <v>46142</v>
      </c>
    </row>
    <row r="4" spans="1:6" ht="13.5" thickBot="1" x14ac:dyDescent="0.25"/>
    <row r="5" spans="1:6" ht="15.75" customHeight="1" x14ac:dyDescent="0.2">
      <c r="A5" s="180" t="s">
        <v>0</v>
      </c>
      <c r="B5" s="178" t="s">
        <v>283</v>
      </c>
      <c r="C5" s="205" t="s">
        <v>47</v>
      </c>
      <c r="D5" s="206"/>
      <c r="E5" s="206"/>
      <c r="F5" s="207"/>
    </row>
    <row r="6" spans="1:6" s="11" customFormat="1" ht="180.75" customHeight="1" x14ac:dyDescent="0.2">
      <c r="A6" s="181"/>
      <c r="B6" s="179"/>
      <c r="C6" s="9" t="s">
        <v>5</v>
      </c>
      <c r="D6" s="36" t="s">
        <v>63</v>
      </c>
      <c r="E6" s="36" t="s">
        <v>16</v>
      </c>
      <c r="F6" s="37" t="s">
        <v>64</v>
      </c>
    </row>
    <row r="7" spans="1:6" x14ac:dyDescent="0.2">
      <c r="A7" s="54">
        <f>A32</f>
        <v>1</v>
      </c>
      <c r="B7" s="12" t="str">
        <f>B32</f>
        <v>Bank of Georgia</v>
      </c>
      <c r="C7" s="30">
        <f>IS!C7</f>
        <v>0.38718472451820701</v>
      </c>
      <c r="D7" s="31">
        <f>IS!D7</f>
        <v>0.40253767571015275</v>
      </c>
      <c r="E7" s="31">
        <f>IS!E7</f>
        <v>0.537492672350113</v>
      </c>
      <c r="F7" s="32">
        <f>IS!F7</f>
        <v>0.51486450528067251</v>
      </c>
    </row>
    <row r="8" spans="1:6" x14ac:dyDescent="0.2">
      <c r="A8" s="55">
        <f t="shared" ref="A8" si="0">A33</f>
        <v>2</v>
      </c>
      <c r="B8" s="15" t="str">
        <f t="shared" ref="B8:B22" si="1">B33</f>
        <v>TBC Bank</v>
      </c>
      <c r="C8" s="33">
        <f>IS!C8</f>
        <v>0.36185631350921482</v>
      </c>
      <c r="D8" s="34">
        <f>IS!D8</f>
        <v>0.3302079547261581</v>
      </c>
      <c r="E8" s="34">
        <f>IS!E8</f>
        <v>0.32591899592510287</v>
      </c>
      <c r="F8" s="35">
        <f>IS!F8</f>
        <v>0.37916850006475722</v>
      </c>
    </row>
    <row r="9" spans="1:6" x14ac:dyDescent="0.2">
      <c r="A9" s="54">
        <f t="shared" ref="A9" si="2">A34</f>
        <v>3</v>
      </c>
      <c r="B9" s="12" t="str">
        <f t="shared" si="1"/>
        <v>Liberty Bank</v>
      </c>
      <c r="C9" s="30">
        <f>IS!C9</f>
        <v>5.6748766205552949E-2</v>
      </c>
      <c r="D9" s="31">
        <f>IS!D9</f>
        <v>6.8985230417920013E-2</v>
      </c>
      <c r="E9" s="31">
        <f>IS!E9</f>
        <v>3.2926251698074623E-2</v>
      </c>
      <c r="F9" s="32">
        <f>IS!F9</f>
        <v>2.4860279678211066E-2</v>
      </c>
    </row>
    <row r="10" spans="1:6" x14ac:dyDescent="0.2">
      <c r="A10" s="55">
        <f t="shared" ref="A10" si="3">A35</f>
        <v>4</v>
      </c>
      <c r="B10" s="15" t="str">
        <f t="shared" si="1"/>
        <v>Basis Bank</v>
      </c>
      <c r="C10" s="33">
        <f>IS!C10</f>
        <v>5.6112684046508467E-2</v>
      </c>
      <c r="D10" s="34">
        <f>IS!D10</f>
        <v>3.3070189694542465E-2</v>
      </c>
      <c r="E10" s="34">
        <f>IS!E10</f>
        <v>1.8665056733490063E-2</v>
      </c>
      <c r="F10" s="35">
        <f>IS!F10</f>
        <v>3.2848444579716286E-2</v>
      </c>
    </row>
    <row r="11" spans="1:6" x14ac:dyDescent="0.2">
      <c r="A11" s="54">
        <f t="shared" ref="A11" si="4">A36</f>
        <v>5</v>
      </c>
      <c r="B11" s="12" t="str">
        <f t="shared" si="1"/>
        <v>Credo Bank</v>
      </c>
      <c r="C11" s="30">
        <f>IS!C11</f>
        <v>3.592095092148001E-2</v>
      </c>
      <c r="D11" s="31">
        <f>IS!D11</f>
        <v>6.9436308536788033E-2</v>
      </c>
      <c r="E11" s="31">
        <f>IS!E11</f>
        <v>5.1473216661254345E-2</v>
      </c>
      <c r="F11" s="32">
        <f>IS!F11</f>
        <v>2.0747941363185755E-2</v>
      </c>
    </row>
    <row r="12" spans="1:6" x14ac:dyDescent="0.2">
      <c r="A12" s="55">
        <f t="shared" ref="A12" si="5">A37</f>
        <v>6</v>
      </c>
      <c r="B12" s="15" t="str">
        <f t="shared" si="1"/>
        <v>ProCredit Bank</v>
      </c>
      <c r="C12" s="33">
        <f>IS!C12</f>
        <v>2.0607084621853875E-2</v>
      </c>
      <c r="D12" s="34">
        <f>IS!D12</f>
        <v>1.3656411658991185E-2</v>
      </c>
      <c r="E12" s="34">
        <f>IS!E12</f>
        <v>5.7595146317780226E-3</v>
      </c>
      <c r="F12" s="35">
        <f>IS!F12</f>
        <v>1.0499134315840356E-2</v>
      </c>
    </row>
    <row r="13" spans="1:6" x14ac:dyDescent="0.2">
      <c r="A13" s="54">
        <f t="shared" ref="A13" si="6">A38</f>
        <v>7</v>
      </c>
      <c r="B13" s="12" t="str">
        <f t="shared" si="1"/>
        <v>Tera bank</v>
      </c>
      <c r="C13" s="30">
        <f>IS!C13</f>
        <v>2.0396510747864367E-2</v>
      </c>
      <c r="D13" s="31">
        <f>IS!D13</f>
        <v>1.5701225977409482E-2</v>
      </c>
      <c r="E13" s="31">
        <f>IS!E13</f>
        <v>3.0750125773179667E-3</v>
      </c>
      <c r="F13" s="32">
        <f>IS!F13</f>
        <v>8.8600528626136717E-3</v>
      </c>
    </row>
    <row r="14" spans="1:6" x14ac:dyDescent="0.2">
      <c r="A14" s="55">
        <f t="shared" ref="A14" si="7">A39</f>
        <v>8</v>
      </c>
      <c r="B14" s="15" t="str">
        <f t="shared" si="1"/>
        <v>Cartu Bank</v>
      </c>
      <c r="C14" s="33">
        <f>IS!C14</f>
        <v>1.7547193506833546E-2</v>
      </c>
      <c r="D14" s="34">
        <f>IS!D14</f>
        <v>1.4165309819987813E-2</v>
      </c>
      <c r="E14" s="34">
        <f>IS!E14</f>
        <v>4.1035988908439047E-3</v>
      </c>
      <c r="F14" s="35">
        <f>IS!F14</f>
        <v>7.8106423072671965E-3</v>
      </c>
    </row>
    <row r="15" spans="1:6" x14ac:dyDescent="0.2">
      <c r="A15" s="54">
        <f t="shared" ref="A15" si="8">A40</f>
        <v>9</v>
      </c>
      <c r="B15" s="12" t="str">
        <f t="shared" si="1"/>
        <v>HALYK Bank</v>
      </c>
      <c r="C15" s="30">
        <f>IS!C15</f>
        <v>1.050681766088336E-2</v>
      </c>
      <c r="D15" s="31">
        <f>IS!D15</f>
        <v>1.0212085631347189E-2</v>
      </c>
      <c r="E15" s="31">
        <f>IS!E15</f>
        <v>1.4851963063526643E-4</v>
      </c>
      <c r="F15" s="32">
        <f>IS!F15</f>
        <v>6.7798548058351496E-3</v>
      </c>
    </row>
    <row r="16" spans="1:6" x14ac:dyDescent="0.2">
      <c r="A16" s="55">
        <f t="shared" ref="A16" si="9">A41</f>
        <v>10</v>
      </c>
      <c r="B16" s="15" t="str">
        <f t="shared" si="1"/>
        <v>Microbank Crystal</v>
      </c>
      <c r="C16" s="33">
        <f>IS!C16</f>
        <v>6.2541696161917404E-3</v>
      </c>
      <c r="D16" s="34">
        <f>IS!D16</f>
        <v>2.1169742149229499E-2</v>
      </c>
      <c r="E16" s="34">
        <f>IS!E16</f>
        <v>4.2115844375944372E-3</v>
      </c>
      <c r="F16" s="35">
        <f>IS!F16</f>
        <v>5.0355094669617961E-3</v>
      </c>
    </row>
    <row r="17" spans="1:22" x14ac:dyDescent="0.2">
      <c r="A17" s="54">
        <f t="shared" ref="A17" si="10">A42</f>
        <v>11</v>
      </c>
      <c r="B17" s="12" t="str">
        <f t="shared" si="1"/>
        <v>Pasha Bank</v>
      </c>
      <c r="C17" s="30">
        <f>IS!C17</f>
        <v>6.0050514613656748E-3</v>
      </c>
      <c r="D17" s="31">
        <f>IS!D17</f>
        <v>3.7139080090982887E-3</v>
      </c>
      <c r="E17" s="31">
        <f>IS!E17</f>
        <v>6.0826018923092759E-4</v>
      </c>
      <c r="F17" s="32">
        <f>IS!F17</f>
        <v>3.241147441651234E-3</v>
      </c>
    </row>
    <row r="18" spans="1:22" x14ac:dyDescent="0.2">
      <c r="A18" s="55">
        <f t="shared" ref="A18" si="11">A43</f>
        <v>12</v>
      </c>
      <c r="B18" s="15" t="str">
        <f t="shared" si="1"/>
        <v>IS Bank</v>
      </c>
      <c r="C18" s="33">
        <f>IS!C18</f>
        <v>5.2877755023313031E-3</v>
      </c>
      <c r="D18" s="34">
        <f>IS!D18</f>
        <v>4.3117056430107001E-3</v>
      </c>
      <c r="E18" s="34">
        <f>IS!E18</f>
        <v>2.7801057966448991E-3</v>
      </c>
      <c r="F18" s="35">
        <f>IS!F18</f>
        <v>4.3125234205739415E-3</v>
      </c>
    </row>
    <row r="19" spans="1:22" x14ac:dyDescent="0.2">
      <c r="A19" s="54">
        <f t="shared" ref="A19" si="12">A44</f>
        <v>13</v>
      </c>
      <c r="B19" s="12" t="str">
        <f t="shared" si="1"/>
        <v>Ziraat Bank</v>
      </c>
      <c r="C19" s="30">
        <f>IS!C19</f>
        <v>4.0813678530493766E-3</v>
      </c>
      <c r="D19" s="31">
        <f>IS!D19</f>
        <v>3.5887503596199557E-3</v>
      </c>
      <c r="E19" s="31">
        <f>IS!E19</f>
        <v>-1.1824952519103086E-3</v>
      </c>
      <c r="F19" s="32">
        <f>IS!F19</f>
        <v>1.5717995393662392E-3</v>
      </c>
    </row>
    <row r="20" spans="1:22" x14ac:dyDescent="0.2">
      <c r="A20" s="55">
        <f t="shared" ref="A20" si="13">A45</f>
        <v>14</v>
      </c>
      <c r="B20" s="15" t="str">
        <f t="shared" si="1"/>
        <v>VTB Bank Georgia</v>
      </c>
      <c r="C20" s="33">
        <f>IS!C20</f>
        <v>3.9509479973227702E-3</v>
      </c>
      <c r="D20" s="34">
        <f>IS!D20</f>
        <v>-3.1733041999811665E-5</v>
      </c>
      <c r="E20" s="34">
        <f>IS!E20</f>
        <v>2.420639343904936E-6</v>
      </c>
      <c r="F20" s="35">
        <f>IS!F20</f>
        <v>-1.3176087220079249E-2</v>
      </c>
    </row>
    <row r="21" spans="1:22" x14ac:dyDescent="0.2">
      <c r="A21" s="54">
        <f t="shared" ref="A21" si="14">A46</f>
        <v>15</v>
      </c>
      <c r="B21" s="12" t="str">
        <f t="shared" si="1"/>
        <v>PaveBank</v>
      </c>
      <c r="C21" s="30">
        <f>IS!C21</f>
        <v>2.3617356770312048E-3</v>
      </c>
      <c r="D21" s="31">
        <f>IS!D21</f>
        <v>8.9362189286542725E-4</v>
      </c>
      <c r="E21" s="31">
        <f>IS!E21</f>
        <v>1.4189077733172243E-2</v>
      </c>
      <c r="F21" s="32">
        <f>IS!F21</f>
        <v>2.9650007343424204E-3</v>
      </c>
    </row>
    <row r="22" spans="1:22" x14ac:dyDescent="0.2">
      <c r="A22" s="55">
        <f t="shared" ref="A22:B25" si="15">A47</f>
        <v>16</v>
      </c>
      <c r="B22" s="15" t="str">
        <f t="shared" si="1"/>
        <v>Silk Bank</v>
      </c>
      <c r="C22" s="33">
        <f>IS!C22</f>
        <v>2.2068127120487336E-3</v>
      </c>
      <c r="D22" s="34">
        <f>IS!D22</f>
        <v>2.4916377670696388E-3</v>
      </c>
      <c r="E22" s="34">
        <f>IS!E22</f>
        <v>4.384845366814817E-4</v>
      </c>
      <c r="F22" s="35">
        <f>IS!F22</f>
        <v>-7.6209405616324659E-3</v>
      </c>
    </row>
    <row r="23" spans="1:22" x14ac:dyDescent="0.2">
      <c r="A23" s="54">
        <f t="shared" si="15"/>
        <v>17</v>
      </c>
      <c r="B23" s="12" t="str">
        <f t="shared" si="15"/>
        <v>Microbank MBC</v>
      </c>
      <c r="C23" s="30">
        <f>IS!C23</f>
        <v>1.8400710382645744E-3</v>
      </c>
      <c r="D23" s="31">
        <f>IS!D23</f>
        <v>4.7844066929869158E-3</v>
      </c>
      <c r="E23" s="31">
        <f>IS!E23</f>
        <v>-6.9628165045301749E-4</v>
      </c>
      <c r="F23" s="32">
        <f>IS!F23</f>
        <v>1.0477962464439904E-3</v>
      </c>
    </row>
    <row r="24" spans="1:22" x14ac:dyDescent="0.2">
      <c r="A24" s="55">
        <f t="shared" si="15"/>
        <v>18</v>
      </c>
      <c r="B24" s="15" t="str">
        <f t="shared" si="15"/>
        <v>HashBank</v>
      </c>
      <c r="C24" s="33">
        <f>IS!C24</f>
        <v>9.8955916130760843E-4</v>
      </c>
      <c r="D24" s="34">
        <f>IS!D24</f>
        <v>1.0090123105445253E-3</v>
      </c>
      <c r="E24" s="34">
        <f>IS!E24</f>
        <v>-9.595264446025436E-5</v>
      </c>
      <c r="F24" s="35">
        <f>IS!F24</f>
        <v>-3.173439600415549E-3</v>
      </c>
    </row>
    <row r="25" spans="1:22" ht="13.5" thickBot="1" x14ac:dyDescent="0.25">
      <c r="A25" s="55">
        <f t="shared" si="15"/>
        <v>19</v>
      </c>
      <c r="B25" s="15" t="str">
        <f t="shared" si="15"/>
        <v>Paysera</v>
      </c>
      <c r="C25" s="33">
        <f>IS!C25</f>
        <v>1.4146324269566897E-4</v>
      </c>
      <c r="D25" s="34">
        <f>IS!D25</f>
        <v>9.6556044279398672E-5</v>
      </c>
      <c r="E25" s="34">
        <f>IS!E25</f>
        <v>1.8195711554575738E-4</v>
      </c>
      <c r="F25" s="35">
        <f>IS!F25</f>
        <v>-6.4266472531068991E-4</v>
      </c>
    </row>
    <row r="26" spans="1:22" ht="13.5" thickBot="1" x14ac:dyDescent="0.25">
      <c r="A26" s="18"/>
      <c r="B26" s="19" t="s">
        <v>49</v>
      </c>
      <c r="C26" s="20">
        <f>SUM(C7:C25)</f>
        <v>1.0000000000000069</v>
      </c>
      <c r="D26" s="21">
        <f t="shared" ref="D26:F26" si="16">SUM(D7:D25)</f>
        <v>1.000000000000002</v>
      </c>
      <c r="E26" s="21">
        <f t="shared" si="16"/>
        <v>1</v>
      </c>
      <c r="F26" s="21">
        <f t="shared" si="16"/>
        <v>1.0000000000000009</v>
      </c>
    </row>
    <row r="27" spans="1:22" x14ac:dyDescent="0.2">
      <c r="A27" s="126"/>
      <c r="B27" s="127"/>
      <c r="C27" s="128"/>
      <c r="D27" s="128"/>
      <c r="E27" s="128"/>
      <c r="F27" s="128"/>
    </row>
    <row r="28" spans="1:22" ht="13.5" thickBot="1" x14ac:dyDescent="0.25">
      <c r="B28" s="61" t="s">
        <v>52</v>
      </c>
      <c r="U28" s="23"/>
      <c r="V28" s="23"/>
    </row>
    <row r="29" spans="1:22" ht="15.75" customHeight="1" x14ac:dyDescent="0.2">
      <c r="A29" s="180" t="s">
        <v>0</v>
      </c>
      <c r="B29" s="178" t="s">
        <v>283</v>
      </c>
      <c r="C29" s="191" t="s">
        <v>5</v>
      </c>
      <c r="D29" s="193" t="s">
        <v>278</v>
      </c>
      <c r="E29" s="194"/>
      <c r="F29" s="194"/>
      <c r="G29" s="194"/>
      <c r="H29" s="195"/>
      <c r="I29" s="208" t="s">
        <v>277</v>
      </c>
      <c r="J29" s="209"/>
      <c r="K29" s="209"/>
      <c r="L29" s="210"/>
      <c r="M29" s="203" t="s">
        <v>14</v>
      </c>
      <c r="N29" s="203" t="s">
        <v>237</v>
      </c>
      <c r="O29" s="201" t="str">
        <f>'BS-E'!$R$30</f>
        <v>NET Income of 4 months 2026</v>
      </c>
      <c r="P29" s="38"/>
    </row>
    <row r="30" spans="1:22" ht="131.25" customHeight="1" x14ac:dyDescent="0.2">
      <c r="A30" s="181"/>
      <c r="B30" s="179"/>
      <c r="C30" s="192"/>
      <c r="D30" s="39" t="s">
        <v>17</v>
      </c>
      <c r="E30" s="36" t="s">
        <v>18</v>
      </c>
      <c r="F30" s="36" t="s">
        <v>19</v>
      </c>
      <c r="G30" s="36" t="s">
        <v>20</v>
      </c>
      <c r="H30" s="37" t="s">
        <v>15</v>
      </c>
      <c r="I30" s="36" t="s">
        <v>236</v>
      </c>
      <c r="J30" s="36" t="s">
        <v>21</v>
      </c>
      <c r="K30" s="40" t="s">
        <v>276</v>
      </c>
      <c r="L30" s="40" t="s">
        <v>65</v>
      </c>
      <c r="M30" s="204"/>
      <c r="N30" s="204"/>
      <c r="O30" s="202"/>
      <c r="P30" s="38"/>
    </row>
    <row r="31" spans="1:22" x14ac:dyDescent="0.2">
      <c r="A31" s="132"/>
      <c r="B31" s="119" t="str">
        <f>'BS-E'!B31</f>
        <v>Consolidated</v>
      </c>
      <c r="C31" s="133">
        <f>IS!C31</f>
        <v>110261991120.592</v>
      </c>
      <c r="D31" s="134">
        <f>IS!D31</f>
        <v>3615036251.05896</v>
      </c>
      <c r="E31" s="134">
        <f>IS!E31</f>
        <v>3072761081.91011</v>
      </c>
      <c r="F31" s="134">
        <f>IS!F31</f>
        <v>-1705288332.3640001</v>
      </c>
      <c r="G31" s="134">
        <f>IS!G31</f>
        <v>-1158168388.7922421</v>
      </c>
      <c r="H31" s="134">
        <f>IS!H31</f>
        <v>1909747918.6949599</v>
      </c>
      <c r="I31" s="135">
        <f>IS!I31</f>
        <v>291902220.70014799</v>
      </c>
      <c r="J31" s="135">
        <f>IS!J31</f>
        <v>222266683.12020001</v>
      </c>
      <c r="K31" s="133">
        <f>IS!K31</f>
        <v>-922037852.04049802</v>
      </c>
      <c r="L31" s="135">
        <f>IS!L31</f>
        <v>-356539080.60642499</v>
      </c>
      <c r="M31" s="135">
        <f>IS!M31</f>
        <v>-177251293.63650599</v>
      </c>
      <c r="N31" s="135">
        <f>IS!N31</f>
        <v>1375957544.4520288</v>
      </c>
      <c r="O31" s="136">
        <f>IS!O31</f>
        <v>1171196354.1115799</v>
      </c>
    </row>
    <row r="32" spans="1:22" x14ac:dyDescent="0.2">
      <c r="A32" s="55">
        <f>'BS-E'!A32</f>
        <v>1</v>
      </c>
      <c r="B32" s="15" t="str">
        <f>'BS-E'!B32</f>
        <v>Bank of Georgia</v>
      </c>
      <c r="C32" s="45">
        <f>IS!C32</f>
        <v>42691758656.8554</v>
      </c>
      <c r="D32" s="46">
        <f>IS!D32</f>
        <v>1398841835.15377</v>
      </c>
      <c r="E32" s="47">
        <f>IS!E32</f>
        <v>1165181581.2727201</v>
      </c>
      <c r="F32" s="47">
        <f>IS!F32</f>
        <v>-630096346.76999903</v>
      </c>
      <c r="G32" s="47">
        <f>IS!G32</f>
        <v>-439140357.13</v>
      </c>
      <c r="H32" s="48">
        <f>IS!H32</f>
        <v>768745488.38377094</v>
      </c>
      <c r="I32" s="47">
        <f>IS!I32</f>
        <v>156895304.66905501</v>
      </c>
      <c r="J32" s="47">
        <f>IS!J32</f>
        <v>99206874.235200003</v>
      </c>
      <c r="K32" s="45">
        <f>IS!K32</f>
        <v>-283034729.41000003</v>
      </c>
      <c r="L32" s="47">
        <f>IS!L32</f>
        <v>-13731078.346088</v>
      </c>
      <c r="M32" s="47">
        <f>IS!M32</f>
        <v>-47762964.271499</v>
      </c>
      <c r="N32" s="47">
        <f>IS!N32</f>
        <v>707251445.76618385</v>
      </c>
      <c r="O32" s="48">
        <f>IS!O32</f>
        <v>603007431.44618595</v>
      </c>
    </row>
    <row r="33" spans="1:16" x14ac:dyDescent="0.2">
      <c r="A33" s="54">
        <f>'BS-E'!A33</f>
        <v>2</v>
      </c>
      <c r="B33" s="12" t="str">
        <f>'BS-E'!B33</f>
        <v>TBC Bank</v>
      </c>
      <c r="C33" s="41">
        <f>IS!C33</f>
        <v>39898997627.083199</v>
      </c>
      <c r="D33" s="42">
        <f>IS!D33</f>
        <v>1223521892.6429</v>
      </c>
      <c r="E33" s="43">
        <f>IS!E33</f>
        <v>1038808061.645</v>
      </c>
      <c r="F33" s="43">
        <f>IS!F33</f>
        <v>-592907938.36810005</v>
      </c>
      <c r="G33" s="43">
        <f>IS!G33</f>
        <v>-394614687.79640001</v>
      </c>
      <c r="H33" s="44">
        <f>IS!H33</f>
        <v>630613954.27479994</v>
      </c>
      <c r="I33" s="43">
        <f>IS!I33</f>
        <v>95136478.678900003</v>
      </c>
      <c r="J33" s="43">
        <f>IS!J33</f>
        <v>85105861.469999999</v>
      </c>
      <c r="K33" s="41">
        <f>IS!K33</f>
        <v>-278612493.8671</v>
      </c>
      <c r="L33" s="43">
        <f>IS!L33</f>
        <v>-48444164.645800002</v>
      </c>
      <c r="M33" s="43">
        <f>IS!M33</f>
        <v>-63474561.458000004</v>
      </c>
      <c r="N33" s="43">
        <f>IS!N33</f>
        <v>518695228.17099994</v>
      </c>
      <c r="O33" s="44">
        <f>IS!O33</f>
        <v>444080764.86979997</v>
      </c>
    </row>
    <row r="34" spans="1:16" x14ac:dyDescent="0.2">
      <c r="A34" s="55">
        <f>'BS-E'!A34</f>
        <v>3</v>
      </c>
      <c r="B34" s="15" t="str">
        <f>'BS-E'!B34</f>
        <v>Liberty Bank</v>
      </c>
      <c r="C34" s="45">
        <f>IS!C34</f>
        <v>6257231955.4612303</v>
      </c>
      <c r="D34" s="46">
        <f>IS!D34</f>
        <v>263347659.21799999</v>
      </c>
      <c r="E34" s="47">
        <f>IS!E34</f>
        <v>231291899.00799999</v>
      </c>
      <c r="F34" s="47">
        <f>IS!F34</f>
        <v>-131603259.006685</v>
      </c>
      <c r="G34" s="47">
        <f>IS!G34</f>
        <v>-103984251.5202</v>
      </c>
      <c r="H34" s="48">
        <f>IS!H34</f>
        <v>131744400.21131499</v>
      </c>
      <c r="I34" s="47">
        <f>IS!I34</f>
        <v>9611245.9900000002</v>
      </c>
      <c r="J34" s="47">
        <f>IS!J34</f>
        <v>8136365.2300000004</v>
      </c>
      <c r="K34" s="45">
        <f>IS!K34</f>
        <v>-109926385.64</v>
      </c>
      <c r="L34" s="47">
        <f>IS!L34</f>
        <v>-86881251.439999998</v>
      </c>
      <c r="M34" s="47">
        <f>IS!M34</f>
        <v>-12569606.77</v>
      </c>
      <c r="N34" s="47">
        <f>IS!N34</f>
        <v>32293542.001314994</v>
      </c>
      <c r="O34" s="48">
        <f>IS!O34</f>
        <v>29116268.921314999</v>
      </c>
    </row>
    <row r="35" spans="1:16" x14ac:dyDescent="0.2">
      <c r="A35" s="54">
        <f>'BS-E'!A35</f>
        <v>4</v>
      </c>
      <c r="B35" s="12" t="str">
        <f>'BS-E'!B35</f>
        <v>Basis Bank</v>
      </c>
      <c r="C35" s="41">
        <f>IS!C35</f>
        <v>6187096270.0887003</v>
      </c>
      <c r="D35" s="42">
        <f>IS!D35</f>
        <v>152577905.44999999</v>
      </c>
      <c r="E35" s="43">
        <f>IS!E35</f>
        <v>130665166.39</v>
      </c>
      <c r="F35" s="43">
        <f>IS!F35</f>
        <v>-89422179.510000005</v>
      </c>
      <c r="G35" s="43">
        <f>IS!G35</f>
        <v>-73543488.170000002</v>
      </c>
      <c r="H35" s="44">
        <f>IS!H35</f>
        <v>63155725.939999983</v>
      </c>
      <c r="I35" s="43">
        <f>IS!I35</f>
        <v>5448371.5099999998</v>
      </c>
      <c r="J35" s="43">
        <f>IS!J35</f>
        <v>9575889.3599999994</v>
      </c>
      <c r="K35" s="41">
        <f>IS!K35</f>
        <v>-33097567.870000001</v>
      </c>
      <c r="L35" s="43">
        <f>IS!L35</f>
        <v>-17422334.550000001</v>
      </c>
      <c r="M35" s="43">
        <f>IS!M35</f>
        <v>-980485.25</v>
      </c>
      <c r="N35" s="43">
        <f>IS!N35</f>
        <v>44752906.139999986</v>
      </c>
      <c r="O35" s="44">
        <f>IS!O35</f>
        <v>38471978.530000001</v>
      </c>
    </row>
    <row r="36" spans="1:16" x14ac:dyDescent="0.2">
      <c r="A36" s="55">
        <f>'BS-E'!A36</f>
        <v>5</v>
      </c>
      <c r="B36" s="15" t="str">
        <f>'BS-E'!B36</f>
        <v>Credo Bank</v>
      </c>
      <c r="C36" s="45">
        <f>IS!C36</f>
        <v>3960715571.5474501</v>
      </c>
      <c r="D36" s="46">
        <f>IS!D36</f>
        <v>232814103.27999201</v>
      </c>
      <c r="E36" s="47">
        <f>IS!E36</f>
        <v>212280846.79999101</v>
      </c>
      <c r="F36" s="47">
        <f>IS!F36</f>
        <v>-100208257.56999999</v>
      </c>
      <c r="G36" s="47">
        <f>IS!G36</f>
        <v>-45272625.480000004</v>
      </c>
      <c r="H36" s="48">
        <f>IS!H36</f>
        <v>132605845.70999202</v>
      </c>
      <c r="I36" s="47">
        <f>IS!I36</f>
        <v>15025146.25</v>
      </c>
      <c r="J36" s="47">
        <f>IS!J36</f>
        <v>4387433.5999999996</v>
      </c>
      <c r="K36" s="45">
        <f>IS!K36</f>
        <v>-80470896.030000001</v>
      </c>
      <c r="L36" s="47">
        <f>IS!L36</f>
        <v>-68094397</v>
      </c>
      <c r="M36" s="47">
        <f>IS!M36</f>
        <v>-34815771.490107</v>
      </c>
      <c r="N36" s="47">
        <f>IS!N36</f>
        <v>29695677.219885021</v>
      </c>
      <c r="O36" s="48">
        <f>IS!O36</f>
        <v>24299913.279883999</v>
      </c>
    </row>
    <row r="37" spans="1:16" x14ac:dyDescent="0.2">
      <c r="A37" s="54">
        <f>'BS-E'!A37</f>
        <v>6</v>
      </c>
      <c r="B37" s="12" t="str">
        <f>'BS-E'!B37</f>
        <v>ProCredit Bank</v>
      </c>
      <c r="C37" s="41">
        <f>IS!C37</f>
        <v>2272178181.5961399</v>
      </c>
      <c r="D37" s="42">
        <f>IS!D37</f>
        <v>53866218.865999997</v>
      </c>
      <c r="E37" s="43">
        <f>IS!E37</f>
        <v>45290507.624899998</v>
      </c>
      <c r="F37" s="43">
        <f>IS!F37</f>
        <v>-27785915.123399999</v>
      </c>
      <c r="G37" s="43">
        <f>IS!G37</f>
        <v>-20310812.049600001</v>
      </c>
      <c r="H37" s="44">
        <f>IS!H37</f>
        <v>26080303.742599998</v>
      </c>
      <c r="I37" s="43">
        <f>IS!I37</f>
        <v>1681215.1111709999</v>
      </c>
      <c r="J37" s="43">
        <f>IS!J37</f>
        <v>3793371.35</v>
      </c>
      <c r="K37" s="41">
        <f>IS!K37</f>
        <v>-22466405.233121</v>
      </c>
      <c r="L37" s="43">
        <f>IS!L37</f>
        <v>-16089171.84186</v>
      </c>
      <c r="M37" s="43">
        <f>IS!M37</f>
        <v>3983246.7713000001</v>
      </c>
      <c r="N37" s="43">
        <f>IS!N37</f>
        <v>13974378.672039997</v>
      </c>
      <c r="O37" s="44">
        <f>IS!O37</f>
        <v>12296547.832040001</v>
      </c>
    </row>
    <row r="38" spans="1:16" x14ac:dyDescent="0.2">
      <c r="A38" s="55">
        <f>'BS-E'!A38</f>
        <v>7</v>
      </c>
      <c r="B38" s="15" t="str">
        <f>'BS-E'!B38</f>
        <v>Tera bank</v>
      </c>
      <c r="C38" s="45">
        <f>IS!C38</f>
        <v>2248959886.9720802</v>
      </c>
      <c r="D38" s="46">
        <f>IS!D38</f>
        <v>75338999</v>
      </c>
      <c r="E38" s="47">
        <f>IS!E38</f>
        <v>67639560.135158002</v>
      </c>
      <c r="F38" s="47">
        <f>IS!F38</f>
        <v>-45353615.368683003</v>
      </c>
      <c r="G38" s="47">
        <f>IS!G38</f>
        <v>-32768672.990000002</v>
      </c>
      <c r="H38" s="48">
        <f>IS!H38</f>
        <v>29985383.631316997</v>
      </c>
      <c r="I38" s="47">
        <f>IS!I38</f>
        <v>897603</v>
      </c>
      <c r="J38" s="47">
        <f>IS!J38</f>
        <v>1251913</v>
      </c>
      <c r="K38" s="45">
        <f>IS!K38</f>
        <v>-18496837.124198999</v>
      </c>
      <c r="L38" s="47">
        <f>IS!L38</f>
        <v>-16079501.396055</v>
      </c>
      <c r="M38" s="47">
        <f>IS!M38</f>
        <v>-1794677.625333</v>
      </c>
      <c r="N38" s="47">
        <f>IS!N38</f>
        <v>12111204.609928997</v>
      </c>
      <c r="O38" s="48">
        <f>IS!O38</f>
        <v>10376861.609928999</v>
      </c>
    </row>
    <row r="39" spans="1:16" x14ac:dyDescent="0.2">
      <c r="A39" s="54">
        <f>'BS-E'!A39</f>
        <v>8</v>
      </c>
      <c r="B39" s="12" t="str">
        <f>'BS-E'!B39</f>
        <v>Cartu Bank</v>
      </c>
      <c r="C39" s="41">
        <f>IS!C39</f>
        <v>1934788494.6417899</v>
      </c>
      <c r="D39" s="42">
        <f>IS!D39</f>
        <v>44563676.73985</v>
      </c>
      <c r="E39" s="43">
        <f>IS!E39</f>
        <v>36582816.865041003</v>
      </c>
      <c r="F39" s="43">
        <f>IS!F39</f>
        <v>-17511505.793458998</v>
      </c>
      <c r="G39" s="43">
        <f>IS!G39</f>
        <v>-15352870.5646</v>
      </c>
      <c r="H39" s="44">
        <f>IS!H39</f>
        <v>27052170.946391001</v>
      </c>
      <c r="I39" s="43">
        <f>IS!I39</f>
        <v>1197849.6291</v>
      </c>
      <c r="J39" s="43">
        <f>IS!J39</f>
        <v>3252960.3</v>
      </c>
      <c r="K39" s="41">
        <f>IS!K39</f>
        <v>-16763255.12623</v>
      </c>
      <c r="L39" s="43">
        <f>IS!L39</f>
        <v>-12058939.718055001</v>
      </c>
      <c r="M39" s="43">
        <f>IS!M39</f>
        <v>-3362844.5160210002</v>
      </c>
      <c r="N39" s="43">
        <f>IS!N39</f>
        <v>11630386.712315001</v>
      </c>
      <c r="O39" s="44">
        <f>IS!O39</f>
        <v>9147795.7935409993</v>
      </c>
    </row>
    <row r="40" spans="1:16" x14ac:dyDescent="0.2">
      <c r="A40" s="55">
        <f>'BS-E'!A40</f>
        <v>9</v>
      </c>
      <c r="B40" s="15" t="str">
        <f>'BS-E'!B40</f>
        <v>HALYK Bank</v>
      </c>
      <c r="C40" s="45">
        <f>IS!C40</f>
        <v>1158502635.6300001</v>
      </c>
      <c r="D40" s="46">
        <f>IS!D40</f>
        <v>33667966.649999999</v>
      </c>
      <c r="E40" s="47">
        <f>IS!E40</f>
        <v>32042981.5</v>
      </c>
      <c r="F40" s="47">
        <f>IS!F40</f>
        <v>-14165457.369999999</v>
      </c>
      <c r="G40" s="47">
        <f>IS!G40</f>
        <v>-6959489.7000000002</v>
      </c>
      <c r="H40" s="48">
        <f>IS!H40</f>
        <v>19502509.280000001</v>
      </c>
      <c r="I40" s="47">
        <f>IS!I40</f>
        <v>43353.21</v>
      </c>
      <c r="J40" s="47">
        <f>IS!J40</f>
        <v>878162.26</v>
      </c>
      <c r="K40" s="45">
        <f>IS!K40</f>
        <v>-9929624.1899999995</v>
      </c>
      <c r="L40" s="47">
        <f>IS!L40</f>
        <v>-8695467.7100000009</v>
      </c>
      <c r="M40" s="47">
        <f>IS!M40</f>
        <v>-981894.34</v>
      </c>
      <c r="N40" s="47">
        <f>IS!N40</f>
        <v>9825147.2300000004</v>
      </c>
      <c r="O40" s="48">
        <f>IS!O40</f>
        <v>7940541.2300000004</v>
      </c>
    </row>
    <row r="41" spans="1:16" x14ac:dyDescent="0.2">
      <c r="A41" s="54">
        <f>'BS-E'!A41</f>
        <v>10</v>
      </c>
      <c r="B41" s="12" t="str">
        <f>'BS-E'!B41</f>
        <v>Microbank Crystal</v>
      </c>
      <c r="C41" s="41">
        <f>IS!C41</f>
        <v>689597194.68720996</v>
      </c>
      <c r="D41" s="42">
        <f>IS!D41</f>
        <v>58090516.829999998</v>
      </c>
      <c r="E41" s="43">
        <f>IS!E41</f>
        <v>52559549.950000003</v>
      </c>
      <c r="F41" s="43">
        <f>IS!F41</f>
        <v>-17661645.821199998</v>
      </c>
      <c r="G41" s="43">
        <f>IS!G41</f>
        <v>-776046.2</v>
      </c>
      <c r="H41" s="44">
        <f>IS!H41</f>
        <v>40428871.0088</v>
      </c>
      <c r="I41" s="43">
        <f>IS!I41</f>
        <v>1229370.8500000001</v>
      </c>
      <c r="J41" s="43">
        <f>IS!J41</f>
        <v>-175822.29</v>
      </c>
      <c r="K41" s="41">
        <f>IS!K41</f>
        <v>-21050671.420000002</v>
      </c>
      <c r="L41" s="43">
        <f>IS!L41</f>
        <v>-23858362.309999999</v>
      </c>
      <c r="M41" s="43">
        <f>IS!M41</f>
        <v>-9198545.7700000014</v>
      </c>
      <c r="N41" s="43">
        <f>IS!N41</f>
        <v>7371962.9287999999</v>
      </c>
      <c r="O41" s="44">
        <f>IS!O41</f>
        <v>5897570.3288000003</v>
      </c>
    </row>
    <row r="42" spans="1:16" x14ac:dyDescent="0.2">
      <c r="A42" s="55">
        <f>'BS-E'!A42</f>
        <v>11</v>
      </c>
      <c r="B42" s="15" t="str">
        <f>'BS-E'!B42</f>
        <v>Pasha Bank</v>
      </c>
      <c r="C42" s="45">
        <f>IS!C42</f>
        <v>662128930.91180003</v>
      </c>
      <c r="D42" s="46">
        <f>IS!D42</f>
        <v>18780353.109999999</v>
      </c>
      <c r="E42" s="47">
        <f>IS!E42</f>
        <v>13320495.09</v>
      </c>
      <c r="F42" s="47">
        <f>IS!F42</f>
        <v>-11687725.019400001</v>
      </c>
      <c r="G42" s="47">
        <f>IS!G42</f>
        <v>-9823129.1862000003</v>
      </c>
      <c r="H42" s="48">
        <f>IS!H42</f>
        <v>7092628.0905999988</v>
      </c>
      <c r="I42" s="47">
        <f>IS!I42</f>
        <v>177552.5</v>
      </c>
      <c r="J42" s="47">
        <f>IS!J42</f>
        <v>4684454.3499999996</v>
      </c>
      <c r="K42" s="45">
        <f>IS!K42</f>
        <v>-9930097.8200000003</v>
      </c>
      <c r="L42" s="47">
        <f>IS!L42</f>
        <v>-5556034.2300000004</v>
      </c>
      <c r="M42" s="47">
        <f>IS!M42</f>
        <v>2422509.6362000001</v>
      </c>
      <c r="N42" s="47">
        <f>IS!N42</f>
        <v>3959103.4967999985</v>
      </c>
      <c r="O42" s="48">
        <f>IS!O42</f>
        <v>3796020.0668000001</v>
      </c>
    </row>
    <row r="43" spans="1:16" x14ac:dyDescent="0.2">
      <c r="A43" s="54">
        <f>'BS-E'!A43</f>
        <v>12</v>
      </c>
      <c r="B43" s="12" t="str">
        <f>'BS-E'!B43</f>
        <v>IS Bank</v>
      </c>
      <c r="C43" s="41">
        <f>IS!C43</f>
        <v>583040655.48573804</v>
      </c>
      <c r="D43" s="42">
        <f>IS!D43</f>
        <v>15413827.812876999</v>
      </c>
      <c r="E43" s="43">
        <f>IS!E43</f>
        <v>10777406.716775</v>
      </c>
      <c r="F43" s="43">
        <f>IS!F43</f>
        <v>-7179556.9351120004</v>
      </c>
      <c r="G43" s="43">
        <f>IS!G43</f>
        <v>-5959464.2324909996</v>
      </c>
      <c r="H43" s="44">
        <f>IS!H43</f>
        <v>8234270.8777649989</v>
      </c>
      <c r="I43" s="43">
        <f>IS!I43</f>
        <v>811519.05582200002</v>
      </c>
      <c r="J43" s="43">
        <f>IS!J43</f>
        <v>322578.28999999998</v>
      </c>
      <c r="K43" s="41">
        <f>IS!K43</f>
        <v>-3210329.3927719998</v>
      </c>
      <c r="L43" s="43">
        <f>IS!L43</f>
        <v>-2048926.3569499999</v>
      </c>
      <c r="M43" s="43">
        <f>IS!M43</f>
        <v>-41569.261773999984</v>
      </c>
      <c r="N43" s="43">
        <f>IS!N43</f>
        <v>6143775.2590409992</v>
      </c>
      <c r="O43" s="44">
        <f>IS!O43</f>
        <v>5050811.7071970003</v>
      </c>
    </row>
    <row r="44" spans="1:16" x14ac:dyDescent="0.2">
      <c r="A44" s="55">
        <f>'BS-E'!A44</f>
        <v>13</v>
      </c>
      <c r="B44" s="15" t="str">
        <f>'BS-E'!B44</f>
        <v>Ziraat Bank</v>
      </c>
      <c r="C44" s="45">
        <f>IS!C44</f>
        <v>450019745.97280002</v>
      </c>
      <c r="D44" s="46">
        <f>IS!D44</f>
        <v>11637067.529999999</v>
      </c>
      <c r="E44" s="47">
        <f>IS!E44</f>
        <v>10275485.720000001</v>
      </c>
      <c r="F44" s="47">
        <f>IS!F44</f>
        <v>-4783459</v>
      </c>
      <c r="G44" s="47">
        <f>IS!G44</f>
        <v>-4283296.0199999996</v>
      </c>
      <c r="H44" s="48">
        <f>IS!H44</f>
        <v>6853608.5299999993</v>
      </c>
      <c r="I44" s="47">
        <f>IS!I44</f>
        <v>-345172.99</v>
      </c>
      <c r="J44" s="47">
        <f>IS!J44</f>
        <v>604029.47</v>
      </c>
      <c r="K44" s="45">
        <f>IS!K44</f>
        <v>-2898533.56</v>
      </c>
      <c r="L44" s="47">
        <f>IS!L44</f>
        <v>-2565976.75</v>
      </c>
      <c r="M44" s="47">
        <f>IS!M44</f>
        <v>-2176589.8901</v>
      </c>
      <c r="N44" s="47">
        <f>IS!N44</f>
        <v>2111041.8898999994</v>
      </c>
      <c r="O44" s="48">
        <f>IS!O44</f>
        <v>1840885.8899000001</v>
      </c>
    </row>
    <row r="45" spans="1:16" x14ac:dyDescent="0.2">
      <c r="A45" s="54">
        <f>'BS-E'!A45</f>
        <v>14</v>
      </c>
      <c r="B45" s="12" t="str">
        <f>'BS-E'!B45</f>
        <v>VTB Bank Georgia</v>
      </c>
      <c r="C45" s="41">
        <f>IS!C45</f>
        <v>435639392.99872398</v>
      </c>
      <c r="D45" s="42">
        <f>IS!D45</f>
        <v>3424841.0290870001</v>
      </c>
      <c r="E45" s="43">
        <f>IS!E45</f>
        <v>3419957.736275</v>
      </c>
      <c r="F45" s="43">
        <f>IS!F45</f>
        <v>-3485443.14</v>
      </c>
      <c r="G45" s="43">
        <f>IS!G45</f>
        <v>-288497.14</v>
      </c>
      <c r="H45" s="44">
        <f>IS!H45</f>
        <v>-60602.11091300007</v>
      </c>
      <c r="I45" s="43">
        <f>IS!I45</f>
        <v>706.59</v>
      </c>
      <c r="J45" s="43">
        <f>IS!J45</f>
        <v>6876</v>
      </c>
      <c r="K45" s="41">
        <f>IS!K45</f>
        <v>-3990347.89</v>
      </c>
      <c r="L45" s="43">
        <f>IS!L45</f>
        <v>-11620790.9727</v>
      </c>
      <c r="M45" s="43">
        <f>IS!M45</f>
        <v>-3791978.2299999995</v>
      </c>
      <c r="N45" s="43">
        <f>IS!N45</f>
        <v>-15473371.313613001</v>
      </c>
      <c r="O45" s="44">
        <f>IS!O45</f>
        <v>-15431785.313612999</v>
      </c>
      <c r="P45" s="73"/>
    </row>
    <row r="46" spans="1:16" x14ac:dyDescent="0.2">
      <c r="A46" s="55">
        <f>'BS-E'!A46</f>
        <v>15</v>
      </c>
      <c r="B46" s="15" t="str">
        <f>'BS-E'!B46</f>
        <v>PaveBank</v>
      </c>
      <c r="C46" s="45">
        <f>IS!C46</f>
        <v>260409678.25</v>
      </c>
      <c r="D46" s="46">
        <f>IS!D46</f>
        <v>1706592.55</v>
      </c>
      <c r="E46" s="47">
        <f>IS!E46</f>
        <v>0</v>
      </c>
      <c r="F46" s="47">
        <f>IS!F46</f>
        <v>0</v>
      </c>
      <c r="G46" s="47">
        <f>IS!G46</f>
        <v>0</v>
      </c>
      <c r="H46" s="48">
        <f>IS!H46</f>
        <v>1706592.55</v>
      </c>
      <c r="I46" s="47">
        <f>IS!I46</f>
        <v>4141823.3</v>
      </c>
      <c r="J46" s="47">
        <f>IS!J46</f>
        <v>290192.03000000003</v>
      </c>
      <c r="K46" s="45">
        <f>IS!K46</f>
        <v>-2732138.62</v>
      </c>
      <c r="L46" s="47">
        <f>IS!L46</f>
        <v>1768058.87</v>
      </c>
      <c r="M46" s="47">
        <f>IS!M46</f>
        <v>0</v>
      </c>
      <c r="N46" s="47">
        <f>IS!N46</f>
        <v>3474651.42</v>
      </c>
      <c r="O46" s="48">
        <f>IS!O46</f>
        <v>3472598.05</v>
      </c>
      <c r="P46" s="74"/>
    </row>
    <row r="47" spans="1:16" x14ac:dyDescent="0.2">
      <c r="A47" s="54">
        <f>'BS-E'!A47</f>
        <v>16</v>
      </c>
      <c r="B47" s="12" t="str">
        <f>'BS-E'!B47</f>
        <v>Silk Bank</v>
      </c>
      <c r="C47" s="41">
        <f>IS!C47</f>
        <v>243327563.66072699</v>
      </c>
      <c r="D47" s="42">
        <f>IS!D47</f>
        <v>10633876.571371</v>
      </c>
      <c r="E47" s="43">
        <f>IS!E47</f>
        <v>9304149.3913710006</v>
      </c>
      <c r="F47" s="43">
        <f>IS!F47</f>
        <v>-5875476.5315680001</v>
      </c>
      <c r="G47" s="43">
        <f>IS!G47</f>
        <v>-4979635.8760500001</v>
      </c>
      <c r="H47" s="44">
        <f>IS!H47</f>
        <v>4758400.0398030002</v>
      </c>
      <c r="I47" s="43">
        <f>IS!I47</f>
        <v>127994.61</v>
      </c>
      <c r="J47" s="43">
        <f>IS!J47</f>
        <v>549682.67000000004</v>
      </c>
      <c r="K47" s="41">
        <f>IS!K47</f>
        <v>-12812933.933176</v>
      </c>
      <c r="L47" s="43">
        <f>IS!L47</f>
        <v>-12125695.805175999</v>
      </c>
      <c r="M47" s="43">
        <f>IS!M47</f>
        <v>-1452499.2466770001</v>
      </c>
      <c r="N47" s="43">
        <f>IS!N47</f>
        <v>-8819795.0120499991</v>
      </c>
      <c r="O47" s="44">
        <f>IS!O47</f>
        <v>-8925617.8006849997</v>
      </c>
    </row>
    <row r="48" spans="1:16" x14ac:dyDescent="0.2">
      <c r="A48" s="55">
        <f>'BS-E'!A48</f>
        <v>17</v>
      </c>
      <c r="B48" s="15" t="str">
        <f>'BS-E'!B48</f>
        <v>Microbank MBC</v>
      </c>
      <c r="C48" s="45">
        <f>IS!C48</f>
        <v>202889896.48238701</v>
      </c>
      <c r="D48" s="46">
        <f>IS!D48</f>
        <v>14612728.080822</v>
      </c>
      <c r="E48" s="47">
        <f>IS!E48</f>
        <v>13259752.354881</v>
      </c>
      <c r="F48" s="47">
        <f>IS!F48</f>
        <v>-5475717.3567000004</v>
      </c>
      <c r="G48" s="47">
        <f>IS!G48</f>
        <v>-62990.036699999997</v>
      </c>
      <c r="H48" s="48">
        <f>IS!H48</f>
        <v>9137010.724121999</v>
      </c>
      <c r="I48" s="47">
        <f>IS!I48</f>
        <v>-203246.16</v>
      </c>
      <c r="J48" s="47">
        <f>IS!J48</f>
        <v>81887.274999999994</v>
      </c>
      <c r="K48" s="45">
        <f>IS!K48</f>
        <v>-5602933.8300000001</v>
      </c>
      <c r="L48" s="47">
        <f>IS!L48</f>
        <v>-6504872.4259400005</v>
      </c>
      <c r="M48" s="47">
        <f>IS!M48</f>
        <v>-1124963.1544949999</v>
      </c>
      <c r="N48" s="47">
        <f>IS!N48</f>
        <v>1507175.1436869986</v>
      </c>
      <c r="O48" s="48">
        <f>IS!O48</f>
        <v>1227175.143687</v>
      </c>
      <c r="P48" s="74"/>
    </row>
    <row r="49" spans="1:16" x14ac:dyDescent="0.2">
      <c r="A49" s="54">
        <f>'BS-E'!A49</f>
        <v>18</v>
      </c>
      <c r="B49" s="12" t="str">
        <f>'BS-E'!B49</f>
        <v>HashBank</v>
      </c>
      <c r="C49" s="41">
        <f>IS!C49</f>
        <v>109110763.45739999</v>
      </c>
      <c r="D49" s="42">
        <f>IS!D49</f>
        <v>2008922.14</v>
      </c>
      <c r="E49" s="43">
        <f>IS!E49</f>
        <v>60863.71</v>
      </c>
      <c r="F49" s="43">
        <f>IS!F49</f>
        <v>-81962.98</v>
      </c>
      <c r="G49" s="43">
        <f>IS!G49</f>
        <v>-47977.899999999994</v>
      </c>
      <c r="H49" s="44">
        <f>IS!H49</f>
        <v>1926959.16</v>
      </c>
      <c r="I49" s="43">
        <f>IS!I49</f>
        <v>-28008.79</v>
      </c>
      <c r="J49" s="43">
        <f>IS!J49</f>
        <v>124461.49</v>
      </c>
      <c r="K49" s="41">
        <f>IS!K49</f>
        <v>-5855125.6399999997</v>
      </c>
      <c r="L49" s="43">
        <f>IS!L49</f>
        <v>-5594350.3300000001</v>
      </c>
      <c r="M49" s="43">
        <f>IS!M49</f>
        <v>-122162.66</v>
      </c>
      <c r="N49" s="43">
        <f>IS!N49</f>
        <v>-3789553.83</v>
      </c>
      <c r="O49" s="44">
        <f>IS!O49</f>
        <v>-3716720.89</v>
      </c>
    </row>
    <row r="50" spans="1:16" x14ac:dyDescent="0.2">
      <c r="A50" s="55">
        <f>'BS-E'!A50</f>
        <v>19</v>
      </c>
      <c r="B50" s="15" t="str">
        <f>'BS-E'!B50</f>
        <v>Paysera</v>
      </c>
      <c r="C50" s="45">
        <f>IS!C50</f>
        <v>15598018.810000001</v>
      </c>
      <c r="D50" s="46">
        <f>IS!D50</f>
        <v>187268.40429999999</v>
      </c>
      <c r="E50" s="47">
        <f>IS!E50</f>
        <v>0</v>
      </c>
      <c r="F50" s="47">
        <f>IS!F50</f>
        <v>-2870.6997000000001</v>
      </c>
      <c r="G50" s="47">
        <f>IS!G50</f>
        <v>-96.8</v>
      </c>
      <c r="H50" s="48">
        <f>IS!H50</f>
        <v>184397.7046</v>
      </c>
      <c r="I50" s="47">
        <f>IS!I50</f>
        <v>53113.686099999999</v>
      </c>
      <c r="J50" s="47">
        <f>IS!J50</f>
        <v>189513.03</v>
      </c>
      <c r="K50" s="45">
        <f>IS!K50</f>
        <v>-1156545.4439000001</v>
      </c>
      <c r="L50" s="47">
        <f>IS!L50</f>
        <v>-935823.64780000004</v>
      </c>
      <c r="M50" s="47">
        <f>IS!M50</f>
        <v>-5936.1100000000006</v>
      </c>
      <c r="N50" s="47">
        <f>IS!N50</f>
        <v>-757362.05320000008</v>
      </c>
      <c r="O50" s="48">
        <f>IS!O50</f>
        <v>-752686.58319999999</v>
      </c>
      <c r="P50" s="74"/>
    </row>
  </sheetData>
  <mergeCells count="11">
    <mergeCell ref="O29:O30"/>
    <mergeCell ref="A5:A6"/>
    <mergeCell ref="B5:B6"/>
    <mergeCell ref="A29:A30"/>
    <mergeCell ref="B29:B30"/>
    <mergeCell ref="C29:C30"/>
    <mergeCell ref="D29:H29"/>
    <mergeCell ref="M29:M30"/>
    <mergeCell ref="N29:N30"/>
    <mergeCell ref="C5:F5"/>
    <mergeCell ref="I29:L29"/>
  </mergeCells>
  <pageMargins left="0.7" right="0.7" top="0.25" bottom="0.25" header="0.3" footer="0.3"/>
  <pageSetup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  <pageSetUpPr fitToPage="1"/>
  </sheetPr>
  <dimension ref="A1:Q24"/>
  <sheetViews>
    <sheetView view="pageBreakPreview" zoomScaleNormal="76" zoomScaleSheetLayoutView="100" workbookViewId="0">
      <selection activeCell="B2" sqref="B2"/>
    </sheetView>
  </sheetViews>
  <sheetFormatPr defaultColWidth="9.140625" defaultRowHeight="12.75" x14ac:dyDescent="0.2"/>
  <cols>
    <col min="1" max="1" width="6.85546875" style="2" customWidth="1"/>
    <col min="2" max="2" width="49" style="2" customWidth="1"/>
    <col min="3" max="3" width="10.42578125" style="2" bestFit="1" customWidth="1"/>
    <col min="4" max="4" width="14.7109375" style="2" customWidth="1"/>
    <col min="5" max="6" width="10.42578125" style="2" bestFit="1" customWidth="1"/>
    <col min="7" max="7" width="13.28515625" style="2" customWidth="1"/>
    <col min="8" max="9" width="11.5703125" style="2" customWidth="1"/>
    <col min="10" max="10" width="14" style="2" customWidth="1"/>
    <col min="11" max="11" width="11.7109375" style="2" bestFit="1" customWidth="1"/>
    <col min="12" max="12" width="9.28515625" style="2" bestFit="1" customWidth="1"/>
    <col min="13" max="13" width="13.85546875" style="2" customWidth="1"/>
    <col min="14" max="14" width="11" style="2" customWidth="1"/>
    <col min="15" max="15" width="9.85546875" style="2" bestFit="1" customWidth="1"/>
    <col min="16" max="16" width="14.28515625" style="2" customWidth="1"/>
    <col min="17" max="17" width="15.85546875" style="2" bestFit="1" customWidth="1"/>
    <col min="18" max="16384" width="9.140625" style="2"/>
  </cols>
  <sheetData>
    <row r="1" spans="1:17" x14ac:dyDescent="0.2">
      <c r="B1" s="88" t="s">
        <v>181</v>
      </c>
    </row>
    <row r="2" spans="1:17" x14ac:dyDescent="0.2">
      <c r="A2" s="5"/>
      <c r="B2" s="63">
        <f>BS!B3</f>
        <v>46142</v>
      </c>
      <c r="C2" s="4"/>
      <c r="D2" s="4"/>
      <c r="E2" s="4"/>
      <c r="F2" s="4"/>
      <c r="G2" s="1"/>
      <c r="H2" s="1"/>
      <c r="I2" s="1"/>
      <c r="J2" s="1"/>
    </row>
    <row r="3" spans="1:17" x14ac:dyDescent="0.2">
      <c r="A3" s="1"/>
      <c r="B3" s="3" t="s">
        <v>36</v>
      </c>
      <c r="C3" s="1"/>
      <c r="D3" s="1"/>
      <c r="E3" s="1"/>
      <c r="F3" s="1"/>
      <c r="G3" s="1"/>
      <c r="H3" s="1"/>
      <c r="I3" s="1"/>
      <c r="J3" s="1"/>
      <c r="K3" s="1"/>
    </row>
    <row r="4" spans="1:17" ht="12.75" customHeight="1" x14ac:dyDescent="0.2">
      <c r="A4" s="87"/>
      <c r="B4" s="212"/>
      <c r="C4" s="211" t="s">
        <v>168</v>
      </c>
      <c r="D4" s="211"/>
      <c r="E4" s="211"/>
      <c r="F4" s="211" t="s">
        <v>167</v>
      </c>
      <c r="G4" s="211"/>
      <c r="H4" s="211"/>
      <c r="I4" s="211" t="s">
        <v>76</v>
      </c>
      <c r="J4" s="211"/>
      <c r="K4" s="211"/>
      <c r="L4" s="214" t="s">
        <v>169</v>
      </c>
      <c r="M4" s="214"/>
      <c r="N4" s="214"/>
      <c r="O4" s="211" t="s">
        <v>170</v>
      </c>
      <c r="P4" s="211"/>
      <c r="Q4" s="211"/>
    </row>
    <row r="5" spans="1:17" x14ac:dyDescent="0.2">
      <c r="A5" s="87"/>
      <c r="B5" s="213"/>
      <c r="C5" s="137" t="s">
        <v>67</v>
      </c>
      <c r="D5" s="138" t="s">
        <v>241</v>
      </c>
      <c r="E5" s="137" t="s">
        <v>66</v>
      </c>
      <c r="F5" s="137" t="s">
        <v>67</v>
      </c>
      <c r="G5" s="138" t="s">
        <v>241</v>
      </c>
      <c r="H5" s="137" t="s">
        <v>66</v>
      </c>
      <c r="I5" s="137" t="s">
        <v>67</v>
      </c>
      <c r="J5" s="138" t="s">
        <v>241</v>
      </c>
      <c r="K5" s="137" t="s">
        <v>66</v>
      </c>
      <c r="L5" s="139" t="s">
        <v>67</v>
      </c>
      <c r="M5" s="138" t="s">
        <v>241</v>
      </c>
      <c r="N5" s="139" t="s">
        <v>66</v>
      </c>
      <c r="O5" s="137" t="s">
        <v>67</v>
      </c>
      <c r="P5" s="138" t="s">
        <v>241</v>
      </c>
      <c r="Q5" s="137" t="s">
        <v>66</v>
      </c>
    </row>
    <row r="6" spans="1:17" x14ac:dyDescent="0.2">
      <c r="A6" s="87"/>
      <c r="B6" s="140" t="s">
        <v>171</v>
      </c>
      <c r="C6" s="141"/>
      <c r="D6" s="141"/>
      <c r="E6" s="140"/>
      <c r="F6" s="141"/>
      <c r="G6" s="141"/>
      <c r="H6" s="141"/>
      <c r="I6" s="141"/>
      <c r="J6" s="141"/>
      <c r="K6" s="141"/>
      <c r="L6" s="140"/>
      <c r="M6" s="141"/>
      <c r="N6" s="141"/>
      <c r="O6" s="141"/>
      <c r="P6" s="141"/>
      <c r="Q6" s="141"/>
    </row>
    <row r="7" spans="1:17" x14ac:dyDescent="0.2">
      <c r="A7" s="87"/>
      <c r="B7" s="89" t="s">
        <v>68</v>
      </c>
      <c r="C7" s="142">
        <v>0</v>
      </c>
      <c r="D7" s="142">
        <v>0</v>
      </c>
      <c r="E7" s="143">
        <v>0</v>
      </c>
      <c r="F7" s="142">
        <v>0</v>
      </c>
      <c r="G7" s="142">
        <v>0</v>
      </c>
      <c r="H7" s="143">
        <v>0</v>
      </c>
      <c r="I7" s="142">
        <v>0</v>
      </c>
      <c r="J7" s="142">
        <v>0</v>
      </c>
      <c r="K7" s="143">
        <v>0</v>
      </c>
      <c r="L7" s="142">
        <v>0</v>
      </c>
      <c r="M7" s="142">
        <v>0</v>
      </c>
      <c r="N7" s="143">
        <v>0</v>
      </c>
      <c r="O7" s="143">
        <v>0</v>
      </c>
      <c r="P7" s="143">
        <v>0</v>
      </c>
      <c r="Q7" s="143">
        <v>0</v>
      </c>
    </row>
    <row r="8" spans="1:17" x14ac:dyDescent="0.2">
      <c r="A8" s="87"/>
      <c r="B8" s="90" t="s">
        <v>69</v>
      </c>
      <c r="C8" s="144">
        <v>48917657.040000096</v>
      </c>
      <c r="D8" s="144">
        <v>488200785.63822997</v>
      </c>
      <c r="E8" s="143">
        <v>537118442.67823005</v>
      </c>
      <c r="F8" s="144">
        <v>20597.78</v>
      </c>
      <c r="G8" s="144">
        <v>6059186.5499999998</v>
      </c>
      <c r="H8" s="143">
        <v>6079784.3300000001</v>
      </c>
      <c r="I8" s="144">
        <v>1059419129.7448001</v>
      </c>
      <c r="J8" s="144">
        <v>476703674.99085546</v>
      </c>
      <c r="K8" s="143">
        <v>1536122804.7356555</v>
      </c>
      <c r="L8" s="144">
        <v>4311072.83</v>
      </c>
      <c r="M8" s="144">
        <v>0</v>
      </c>
      <c r="N8" s="143">
        <v>4311072.83</v>
      </c>
      <c r="O8" s="143">
        <v>1112668457.3948002</v>
      </c>
      <c r="P8" s="143">
        <v>970963647.17908525</v>
      </c>
      <c r="Q8" s="143">
        <v>2083632104.5738854</v>
      </c>
    </row>
    <row r="9" spans="1:17" x14ac:dyDescent="0.2">
      <c r="A9" s="87"/>
      <c r="B9" s="91" t="s">
        <v>172</v>
      </c>
      <c r="C9" s="142">
        <v>15582715.340000052</v>
      </c>
      <c r="D9" s="142">
        <v>246278681.60126793</v>
      </c>
      <c r="E9" s="143">
        <v>261861396.941268</v>
      </c>
      <c r="F9" s="142">
        <v>20597.78</v>
      </c>
      <c r="G9" s="142">
        <v>1346</v>
      </c>
      <c r="H9" s="143">
        <v>21943.78</v>
      </c>
      <c r="I9" s="142">
        <v>414218534.32819998</v>
      </c>
      <c r="J9" s="142">
        <v>77440214.674100101</v>
      </c>
      <c r="K9" s="143">
        <v>491658749.00230008</v>
      </c>
      <c r="L9" s="142">
        <v>4311072.83</v>
      </c>
      <c r="M9" s="142">
        <v>0</v>
      </c>
      <c r="N9" s="143">
        <v>4311072.83</v>
      </c>
      <c r="O9" s="143">
        <v>434132920.27820015</v>
      </c>
      <c r="P9" s="143">
        <v>323720242.27536786</v>
      </c>
      <c r="Q9" s="143">
        <v>757853162.55356801</v>
      </c>
    </row>
    <row r="10" spans="1:17" x14ac:dyDescent="0.2">
      <c r="A10" s="87"/>
      <c r="B10" s="92" t="s">
        <v>173</v>
      </c>
      <c r="C10" s="142">
        <v>33334941.699999996</v>
      </c>
      <c r="D10" s="142">
        <v>241922104.03696203</v>
      </c>
      <c r="E10" s="143">
        <v>275257045.73696202</v>
      </c>
      <c r="F10" s="142">
        <v>0</v>
      </c>
      <c r="G10" s="142">
        <v>6057840.5499999998</v>
      </c>
      <c r="H10" s="143">
        <v>6057840.5499999998</v>
      </c>
      <c r="I10" s="142">
        <v>645200595.41659999</v>
      </c>
      <c r="J10" s="142">
        <v>399263460.31675529</v>
      </c>
      <c r="K10" s="143">
        <v>1044464055.7333553</v>
      </c>
      <c r="L10" s="142">
        <v>0</v>
      </c>
      <c r="M10" s="142">
        <v>0</v>
      </c>
      <c r="N10" s="143">
        <v>0</v>
      </c>
      <c r="O10" s="143">
        <v>678535537.11660004</v>
      </c>
      <c r="P10" s="143">
        <v>647243404.90371728</v>
      </c>
      <c r="Q10" s="143">
        <v>1325778942.0203173</v>
      </c>
    </row>
    <row r="11" spans="1:17" x14ac:dyDescent="0.2">
      <c r="A11" s="87"/>
      <c r="B11" s="90" t="s">
        <v>174</v>
      </c>
      <c r="C11" s="144">
        <v>523997554.68489999</v>
      </c>
      <c r="D11" s="144">
        <v>559203483.7162683</v>
      </c>
      <c r="E11" s="143">
        <v>1083201038.4011683</v>
      </c>
      <c r="F11" s="144">
        <v>303760893.81999999</v>
      </c>
      <c r="G11" s="144">
        <v>170350994.57104295</v>
      </c>
      <c r="H11" s="143">
        <v>474111888.39104295</v>
      </c>
      <c r="I11" s="144">
        <v>138793880.2793</v>
      </c>
      <c r="J11" s="144">
        <v>62484087.004140407</v>
      </c>
      <c r="K11" s="143">
        <v>201277967.28344041</v>
      </c>
      <c r="L11" s="144">
        <v>5028295205.4992399</v>
      </c>
      <c r="M11" s="144">
        <v>150980756.01071262</v>
      </c>
      <c r="N11" s="143">
        <v>5179275961.5099525</v>
      </c>
      <c r="O11" s="143">
        <v>5994847534.2834396</v>
      </c>
      <c r="P11" s="143">
        <v>943019321.30217361</v>
      </c>
      <c r="Q11" s="143">
        <v>6937866855.5856133</v>
      </c>
    </row>
    <row r="12" spans="1:17" ht="25.5" x14ac:dyDescent="0.2">
      <c r="A12" s="87"/>
      <c r="B12" s="93" t="s">
        <v>175</v>
      </c>
      <c r="C12" s="142">
        <v>507794955.17840004</v>
      </c>
      <c r="D12" s="142">
        <v>455890952.66518128</v>
      </c>
      <c r="E12" s="143">
        <v>963685907.84358132</v>
      </c>
      <c r="F12" s="142">
        <v>150745960.07000002</v>
      </c>
      <c r="G12" s="142">
        <v>162028911.82289293</v>
      </c>
      <c r="H12" s="143">
        <v>312774871.89289296</v>
      </c>
      <c r="I12" s="142">
        <v>138793880.2793</v>
      </c>
      <c r="J12" s="142">
        <v>62484087.004140407</v>
      </c>
      <c r="K12" s="143">
        <v>201277967.28344041</v>
      </c>
      <c r="L12" s="142">
        <v>5028295205.4992399</v>
      </c>
      <c r="M12" s="142">
        <v>115874083.20489216</v>
      </c>
      <c r="N12" s="143">
        <v>5144169288.7041321</v>
      </c>
      <c r="O12" s="143">
        <v>5825630001.0269403</v>
      </c>
      <c r="P12" s="143">
        <v>796278034.69711018</v>
      </c>
      <c r="Q12" s="143">
        <v>6621908035.7240505</v>
      </c>
    </row>
    <row r="13" spans="1:17" ht="25.5" x14ac:dyDescent="0.2">
      <c r="A13" s="87"/>
      <c r="B13" s="93" t="s">
        <v>176</v>
      </c>
      <c r="C13" s="142">
        <v>16202599.5065</v>
      </c>
      <c r="D13" s="142">
        <v>103312531.05108798</v>
      </c>
      <c r="E13" s="143">
        <v>119515130.55758798</v>
      </c>
      <c r="F13" s="142">
        <v>153014933.75</v>
      </c>
      <c r="G13" s="142">
        <v>8322082.748149991</v>
      </c>
      <c r="H13" s="143">
        <v>161337016.49814999</v>
      </c>
      <c r="I13" s="142">
        <v>0</v>
      </c>
      <c r="J13" s="142">
        <v>0</v>
      </c>
      <c r="K13" s="143">
        <v>0</v>
      </c>
      <c r="L13" s="142">
        <v>0</v>
      </c>
      <c r="M13" s="142">
        <v>35106672.805823497</v>
      </c>
      <c r="N13" s="143">
        <v>35106672.805823497</v>
      </c>
      <c r="O13" s="143">
        <v>169217533.25650001</v>
      </c>
      <c r="P13" s="143">
        <v>146741286.60506099</v>
      </c>
      <c r="Q13" s="143">
        <v>315958819.861561</v>
      </c>
    </row>
    <row r="14" spans="1:17" x14ac:dyDescent="0.2">
      <c r="A14" s="87"/>
      <c r="B14" s="94" t="s">
        <v>177</v>
      </c>
      <c r="C14" s="144">
        <v>572915211.72490013</v>
      </c>
      <c r="D14" s="144">
        <v>1047404269.3544983</v>
      </c>
      <c r="E14" s="143">
        <v>1620319481.0793984</v>
      </c>
      <c r="F14" s="144">
        <v>303781491.60000002</v>
      </c>
      <c r="G14" s="144">
        <v>176410181.12104297</v>
      </c>
      <c r="H14" s="143">
        <v>480191672.72104299</v>
      </c>
      <c r="I14" s="144">
        <v>1198213010.0241001</v>
      </c>
      <c r="J14" s="144">
        <v>539187761.99499559</v>
      </c>
      <c r="K14" s="143">
        <v>1737400772.0190957</v>
      </c>
      <c r="L14" s="144">
        <v>5032606278.3292398</v>
      </c>
      <c r="M14" s="144">
        <v>150980756.01071167</v>
      </c>
      <c r="N14" s="143">
        <v>5183587034.3399515</v>
      </c>
      <c r="O14" s="143">
        <v>7107515991.6782398</v>
      </c>
      <c r="P14" s="143">
        <v>1913982968.4812489</v>
      </c>
      <c r="Q14" s="143">
        <v>9021498960.1594887</v>
      </c>
    </row>
    <row r="15" spans="1:17" x14ac:dyDescent="0.2">
      <c r="A15" s="87"/>
      <c r="B15" s="140" t="s">
        <v>178</v>
      </c>
      <c r="C15" s="145"/>
      <c r="D15" s="145"/>
      <c r="E15" s="146"/>
      <c r="F15" s="145"/>
      <c r="G15" s="145"/>
      <c r="H15" s="145"/>
      <c r="I15" s="145"/>
      <c r="J15" s="145"/>
      <c r="K15" s="145"/>
      <c r="L15" s="146"/>
      <c r="M15" s="145"/>
      <c r="N15" s="145"/>
      <c r="O15" s="145"/>
      <c r="P15" s="145"/>
      <c r="Q15" s="145"/>
    </row>
    <row r="16" spans="1:17" x14ac:dyDescent="0.2">
      <c r="A16" s="87"/>
      <c r="B16" s="89" t="s">
        <v>70</v>
      </c>
      <c r="C16" s="144">
        <v>6098454908.3258982</v>
      </c>
      <c r="D16" s="144">
        <v>5180856968.7767286</v>
      </c>
      <c r="E16" s="143">
        <v>11279311877.102627</v>
      </c>
      <c r="F16" s="144">
        <v>3671255910.6799998</v>
      </c>
      <c r="G16" s="144">
        <v>2329547608.8855348</v>
      </c>
      <c r="H16" s="143">
        <v>6000803519.5655346</v>
      </c>
      <c r="I16" s="144">
        <v>3813821722.3204999</v>
      </c>
      <c r="J16" s="144">
        <v>1255611257.1795888</v>
      </c>
      <c r="K16" s="143">
        <v>5069432979.5000887</v>
      </c>
      <c r="L16" s="144">
        <v>2614859301.6261997</v>
      </c>
      <c r="M16" s="144">
        <v>538457719.411057</v>
      </c>
      <c r="N16" s="143">
        <v>3153317021.0372567</v>
      </c>
      <c r="O16" s="143">
        <v>16198391842.9526</v>
      </c>
      <c r="P16" s="143">
        <v>9304473554.2528973</v>
      </c>
      <c r="Q16" s="143">
        <v>25502865397.205498</v>
      </c>
    </row>
    <row r="17" spans="1:17" x14ac:dyDescent="0.2">
      <c r="A17" s="87"/>
      <c r="B17" s="95" t="s">
        <v>71</v>
      </c>
      <c r="C17" s="147">
        <v>6010114913.3658991</v>
      </c>
      <c r="D17" s="147">
        <v>4172910510.4685831</v>
      </c>
      <c r="E17" s="143">
        <v>10183025423.834482</v>
      </c>
      <c r="F17" s="147">
        <v>3667918209.1300001</v>
      </c>
      <c r="G17" s="147">
        <v>2270975443.050931</v>
      </c>
      <c r="H17" s="143">
        <v>5938893652.1809311</v>
      </c>
      <c r="I17" s="147">
        <v>3812944612.3204999</v>
      </c>
      <c r="J17" s="147">
        <v>1169345261.8578382</v>
      </c>
      <c r="K17" s="143">
        <v>4982289874.1783381</v>
      </c>
      <c r="L17" s="147">
        <v>2610464707.2361999</v>
      </c>
      <c r="M17" s="147">
        <v>390431474.50557947</v>
      </c>
      <c r="N17" s="143">
        <v>3000896181.7417793</v>
      </c>
      <c r="O17" s="143">
        <v>16101442442.052599</v>
      </c>
      <c r="P17" s="143">
        <v>8003662689.8829327</v>
      </c>
      <c r="Q17" s="143">
        <v>24105105131.935532</v>
      </c>
    </row>
    <row r="18" spans="1:17" x14ac:dyDescent="0.2">
      <c r="A18" s="87"/>
      <c r="B18" s="95" t="s">
        <v>72</v>
      </c>
      <c r="C18" s="147">
        <v>88339994.960000008</v>
      </c>
      <c r="D18" s="147">
        <v>1007946458.3081465</v>
      </c>
      <c r="E18" s="143">
        <v>1096286453.2681465</v>
      </c>
      <c r="F18" s="147">
        <v>3337701.5500000003</v>
      </c>
      <c r="G18" s="147">
        <v>58572165.834604003</v>
      </c>
      <c r="H18" s="143">
        <v>61909867.384604</v>
      </c>
      <c r="I18" s="147">
        <v>877110</v>
      </c>
      <c r="J18" s="147">
        <v>86265995.321751997</v>
      </c>
      <c r="K18" s="143">
        <v>87143105.321751997</v>
      </c>
      <c r="L18" s="147">
        <v>4394594.3899999997</v>
      </c>
      <c r="M18" s="147">
        <v>148026244.90547699</v>
      </c>
      <c r="N18" s="143">
        <v>152420839.29547697</v>
      </c>
      <c r="O18" s="143">
        <v>96949400.900000006</v>
      </c>
      <c r="P18" s="143">
        <v>1300810864.3699794</v>
      </c>
      <c r="Q18" s="143">
        <v>1397760265.2699795</v>
      </c>
    </row>
    <row r="19" spans="1:17" x14ac:dyDescent="0.2">
      <c r="A19" s="87"/>
      <c r="B19" s="89" t="s">
        <v>73</v>
      </c>
      <c r="C19" s="144">
        <v>4030678168.1173453</v>
      </c>
      <c r="D19" s="144">
        <v>7468719471.0410748</v>
      </c>
      <c r="E19" s="143">
        <v>11499397639.158421</v>
      </c>
      <c r="F19" s="144">
        <v>1308065392.4510558</v>
      </c>
      <c r="G19" s="144">
        <v>4093084364.0544596</v>
      </c>
      <c r="H19" s="143">
        <v>5401149756.5055151</v>
      </c>
      <c r="I19" s="144">
        <v>7331906214.8224077</v>
      </c>
      <c r="J19" s="144">
        <v>8242383837.123044</v>
      </c>
      <c r="K19" s="143">
        <v>15574290051.945452</v>
      </c>
      <c r="L19" s="144">
        <v>2289718298.5594001</v>
      </c>
      <c r="M19" s="144">
        <v>2725041210.5589471</v>
      </c>
      <c r="N19" s="143">
        <v>5014759509.1183472</v>
      </c>
      <c r="O19" s="143">
        <v>14960368073.950214</v>
      </c>
      <c r="P19" s="143">
        <v>22529228882.777523</v>
      </c>
      <c r="Q19" s="143">
        <v>37489596956.727737</v>
      </c>
    </row>
    <row r="20" spans="1:17" x14ac:dyDescent="0.2">
      <c r="A20" s="87"/>
      <c r="B20" s="95" t="s">
        <v>74</v>
      </c>
      <c r="C20" s="147">
        <v>3551033908.3473454</v>
      </c>
      <c r="D20" s="147">
        <v>3474028994.4655685</v>
      </c>
      <c r="E20" s="143">
        <v>7025062902.8129139</v>
      </c>
      <c r="F20" s="147">
        <v>1161615495.0010562</v>
      </c>
      <c r="G20" s="147">
        <v>2672426751.8154531</v>
      </c>
      <c r="H20" s="143">
        <v>3834042246.8165092</v>
      </c>
      <c r="I20" s="147">
        <v>5949130505.2324066</v>
      </c>
      <c r="J20" s="147">
        <v>6144829289.4548836</v>
      </c>
      <c r="K20" s="143">
        <v>12093959794.68729</v>
      </c>
      <c r="L20" s="147">
        <v>1763570353.6212997</v>
      </c>
      <c r="M20" s="147">
        <v>1919581852.5123901</v>
      </c>
      <c r="N20" s="143">
        <v>3683152206.1336899</v>
      </c>
      <c r="O20" s="143">
        <v>12425350262.202114</v>
      </c>
      <c r="P20" s="143">
        <v>14210866888.248295</v>
      </c>
      <c r="Q20" s="143">
        <v>26636217150.450409</v>
      </c>
    </row>
    <row r="21" spans="1:17" x14ac:dyDescent="0.2">
      <c r="A21" s="87"/>
      <c r="B21" s="95" t="s">
        <v>75</v>
      </c>
      <c r="C21" s="147">
        <v>479644259.77000105</v>
      </c>
      <c r="D21" s="147">
        <v>3994690476.5755086</v>
      </c>
      <c r="E21" s="143">
        <v>4474334736.3455095</v>
      </c>
      <c r="F21" s="147">
        <v>146449897.44999981</v>
      </c>
      <c r="G21" s="147">
        <v>1420657612.2390113</v>
      </c>
      <c r="H21" s="143">
        <v>1567107509.6890111</v>
      </c>
      <c r="I21" s="147">
        <v>1382775709.5899999</v>
      </c>
      <c r="J21" s="147">
        <v>2097554547.6681631</v>
      </c>
      <c r="K21" s="143">
        <v>3480330257.258163</v>
      </c>
      <c r="L21" s="147">
        <v>526147944.93809998</v>
      </c>
      <c r="M21" s="147">
        <v>805459358.04656541</v>
      </c>
      <c r="N21" s="143">
        <v>1331607302.9846654</v>
      </c>
      <c r="O21" s="143">
        <v>2535017811.7481012</v>
      </c>
      <c r="P21" s="143">
        <v>8318361994.5292501</v>
      </c>
      <c r="Q21" s="143">
        <v>10853379806.277351</v>
      </c>
    </row>
    <row r="22" spans="1:17" ht="25.5" x14ac:dyDescent="0.2">
      <c r="A22" s="87"/>
      <c r="B22" s="96" t="s">
        <v>179</v>
      </c>
      <c r="C22" s="148">
        <v>10129133076.443256</v>
      </c>
      <c r="D22" s="148">
        <v>12649576439.817791</v>
      </c>
      <c r="E22" s="143">
        <v>22778709516.261047</v>
      </c>
      <c r="F22" s="148">
        <v>4979321303.1310606</v>
      </c>
      <c r="G22" s="148">
        <v>6422631972.9399843</v>
      </c>
      <c r="H22" s="143">
        <v>11401953276.071045</v>
      </c>
      <c r="I22" s="148">
        <v>11145727937.142908</v>
      </c>
      <c r="J22" s="148">
        <v>9497995094.3026295</v>
      </c>
      <c r="K22" s="143">
        <v>20643723031.445538</v>
      </c>
      <c r="L22" s="148">
        <v>4904577600.1856003</v>
      </c>
      <c r="M22" s="148">
        <v>3263498929.9700108</v>
      </c>
      <c r="N22" s="143">
        <v>8168076530.155611</v>
      </c>
      <c r="O22" s="143">
        <v>31158759916.902817</v>
      </c>
      <c r="P22" s="143">
        <v>31833702437.030441</v>
      </c>
      <c r="Q22" s="143">
        <v>62992462353.933258</v>
      </c>
    </row>
    <row r="23" spans="1:17" x14ac:dyDescent="0.2">
      <c r="A23" s="87"/>
      <c r="B23" s="97" t="s">
        <v>43</v>
      </c>
      <c r="C23" s="144">
        <v>10702048288.168152</v>
      </c>
      <c r="D23" s="144">
        <v>13696980709.172298</v>
      </c>
      <c r="E23" s="143">
        <v>24399028997.34045</v>
      </c>
      <c r="F23" s="144">
        <v>5283102794.7310619</v>
      </c>
      <c r="G23" s="144">
        <v>6599042154.0610313</v>
      </c>
      <c r="H23" s="143">
        <v>11882144948.792093</v>
      </c>
      <c r="I23" s="144">
        <v>12343940947.167007</v>
      </c>
      <c r="J23" s="144">
        <v>10037182856.29763</v>
      </c>
      <c r="K23" s="143">
        <v>22381123803.464638</v>
      </c>
      <c r="L23" s="144">
        <v>9937183878.5148373</v>
      </c>
      <c r="M23" s="144">
        <v>3414479685.9807262</v>
      </c>
      <c r="N23" s="143">
        <v>13351663564.495564</v>
      </c>
      <c r="O23" s="143">
        <v>38266275908.581047</v>
      </c>
      <c r="P23" s="143">
        <v>33747685405.51165</v>
      </c>
      <c r="Q23" s="143">
        <v>72013961314.092697</v>
      </c>
    </row>
    <row r="24" spans="1:17" x14ac:dyDescent="0.2">
      <c r="Q24" s="167">
        <f>Q23-BS!H31</f>
        <v>-37.88800048828125</v>
      </c>
    </row>
  </sheetData>
  <mergeCells count="6">
    <mergeCell ref="O4:Q4"/>
    <mergeCell ref="B4:B5"/>
    <mergeCell ref="C4:E4"/>
    <mergeCell ref="F4:H4"/>
    <mergeCell ref="I4:K4"/>
    <mergeCell ref="L4:N4"/>
  </mergeCells>
  <pageMargins left="0.7" right="0.7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Q23"/>
  <sheetViews>
    <sheetView view="pageBreakPreview" zoomScale="115" zoomScaleNormal="100" zoomScaleSheetLayoutView="115" workbookViewId="0">
      <selection activeCell="B2" sqref="B2"/>
    </sheetView>
  </sheetViews>
  <sheetFormatPr defaultColWidth="9.140625" defaultRowHeight="12.75" x14ac:dyDescent="0.2"/>
  <cols>
    <col min="1" max="1" width="6.140625" style="50" bestFit="1" customWidth="1"/>
    <col min="2" max="2" width="47.85546875" style="50" bestFit="1" customWidth="1"/>
    <col min="3" max="7" width="10.140625" style="50" bestFit="1" customWidth="1"/>
    <col min="8" max="11" width="11.42578125" style="50" customWidth="1"/>
    <col min="12" max="13" width="9.140625" style="50"/>
    <col min="14" max="14" width="11.5703125" style="50" customWidth="1"/>
    <col min="15" max="17" width="9.85546875" style="50" bestFit="1" customWidth="1"/>
    <col min="18" max="16384" width="9.140625" style="50"/>
  </cols>
  <sheetData>
    <row r="1" spans="1:17" x14ac:dyDescent="0.2">
      <c r="B1" s="98" t="s">
        <v>24</v>
      </c>
    </row>
    <row r="2" spans="1:17" x14ac:dyDescent="0.2">
      <c r="A2" s="53"/>
      <c r="B2" s="64">
        <f>BS!B3</f>
        <v>46142</v>
      </c>
      <c r="C2" s="52"/>
      <c r="D2" s="52"/>
      <c r="E2" s="52"/>
      <c r="F2" s="52"/>
      <c r="G2" s="51"/>
      <c r="H2" s="51"/>
      <c r="I2" s="51"/>
      <c r="J2" s="51"/>
    </row>
    <row r="3" spans="1:17" x14ac:dyDescent="0.2">
      <c r="A3" s="51"/>
      <c r="B3" s="3" t="s">
        <v>52</v>
      </c>
      <c r="C3" s="51"/>
      <c r="D3" s="51"/>
      <c r="E3" s="51"/>
      <c r="F3" s="51"/>
      <c r="G3" s="51"/>
      <c r="H3" s="51"/>
      <c r="I3" s="51"/>
      <c r="J3" s="51"/>
      <c r="K3" s="51"/>
    </row>
    <row r="4" spans="1:17" ht="12.75" customHeight="1" x14ac:dyDescent="0.2">
      <c r="A4" s="215"/>
      <c r="B4" s="212"/>
      <c r="C4" s="211" t="s">
        <v>242</v>
      </c>
      <c r="D4" s="211"/>
      <c r="E4" s="211"/>
      <c r="F4" s="211" t="s">
        <v>243</v>
      </c>
      <c r="G4" s="211"/>
      <c r="H4" s="211"/>
      <c r="I4" s="211" t="s">
        <v>244</v>
      </c>
      <c r="J4" s="211"/>
      <c r="K4" s="211"/>
      <c r="L4" s="214" t="s">
        <v>245</v>
      </c>
      <c r="M4" s="214"/>
      <c r="N4" s="214"/>
      <c r="O4" s="211" t="s">
        <v>246</v>
      </c>
      <c r="P4" s="211"/>
      <c r="Q4" s="211"/>
    </row>
    <row r="5" spans="1:17" x14ac:dyDescent="0.2">
      <c r="A5" s="216"/>
      <c r="B5" s="213"/>
      <c r="C5" s="137" t="s">
        <v>22</v>
      </c>
      <c r="D5" s="138" t="s">
        <v>23</v>
      </c>
      <c r="E5" s="137" t="s">
        <v>13</v>
      </c>
      <c r="F5" s="137" t="s">
        <v>22</v>
      </c>
      <c r="G5" s="138" t="s">
        <v>23</v>
      </c>
      <c r="H5" s="137" t="s">
        <v>13</v>
      </c>
      <c r="I5" s="137" t="s">
        <v>22</v>
      </c>
      <c r="J5" s="138" t="s">
        <v>23</v>
      </c>
      <c r="K5" s="137" t="s">
        <v>13</v>
      </c>
      <c r="L5" s="137" t="s">
        <v>22</v>
      </c>
      <c r="M5" s="138" t="s">
        <v>23</v>
      </c>
      <c r="N5" s="137" t="s">
        <v>13</v>
      </c>
      <c r="O5" s="137" t="s">
        <v>22</v>
      </c>
      <c r="P5" s="138" t="s">
        <v>23</v>
      </c>
      <c r="Q5" s="137" t="s">
        <v>13</v>
      </c>
    </row>
    <row r="6" spans="1:17" x14ac:dyDescent="0.2">
      <c r="A6" s="149"/>
      <c r="B6" s="140" t="s">
        <v>247</v>
      </c>
      <c r="C6" s="141"/>
      <c r="D6" s="141"/>
      <c r="E6" s="140"/>
      <c r="F6" s="141"/>
      <c r="G6" s="141"/>
      <c r="H6" s="141"/>
      <c r="I6" s="141"/>
      <c r="J6" s="141"/>
      <c r="K6" s="141"/>
      <c r="L6" s="140"/>
      <c r="M6" s="141"/>
      <c r="N6" s="141"/>
      <c r="O6" s="141"/>
      <c r="P6" s="141"/>
      <c r="Q6" s="141"/>
    </row>
    <row r="7" spans="1:17" x14ac:dyDescent="0.2">
      <c r="A7" s="149"/>
      <c r="B7" s="89" t="s">
        <v>248</v>
      </c>
      <c r="C7" s="142">
        <f>'RC-D'!C7</f>
        <v>0</v>
      </c>
      <c r="D7" s="142">
        <f>'RC-D'!D7</f>
        <v>0</v>
      </c>
      <c r="E7" s="143">
        <f>'RC-D'!E7</f>
        <v>0</v>
      </c>
      <c r="F7" s="142">
        <f>'RC-D'!F7</f>
        <v>0</v>
      </c>
      <c r="G7" s="142">
        <f>'RC-D'!G7</f>
        <v>0</v>
      </c>
      <c r="H7" s="143">
        <f>'RC-D'!H7</f>
        <v>0</v>
      </c>
      <c r="I7" s="142">
        <f>'RC-D'!I7</f>
        <v>0</v>
      </c>
      <c r="J7" s="142">
        <f>'RC-D'!J7</f>
        <v>0</v>
      </c>
      <c r="K7" s="143">
        <f>'RC-D'!K7</f>
        <v>0</v>
      </c>
      <c r="L7" s="142">
        <f>'RC-D'!L7</f>
        <v>0</v>
      </c>
      <c r="M7" s="142">
        <f>'RC-D'!M7</f>
        <v>0</v>
      </c>
      <c r="N7" s="143">
        <f>'RC-D'!N7</f>
        <v>0</v>
      </c>
      <c r="O7" s="143">
        <f>'RC-D'!O7</f>
        <v>0</v>
      </c>
      <c r="P7" s="143">
        <f>'RC-D'!P7</f>
        <v>0</v>
      </c>
      <c r="Q7" s="143">
        <f>'RC-D'!Q7</f>
        <v>0</v>
      </c>
    </row>
    <row r="8" spans="1:17" x14ac:dyDescent="0.2">
      <c r="A8" s="149"/>
      <c r="B8" s="90" t="s">
        <v>249</v>
      </c>
      <c r="C8" s="144">
        <f>'RC-D'!C8</f>
        <v>48917657.040000096</v>
      </c>
      <c r="D8" s="144">
        <f>'RC-D'!D8</f>
        <v>488200785.63822997</v>
      </c>
      <c r="E8" s="143">
        <f>'RC-D'!E8</f>
        <v>537118442.67823005</v>
      </c>
      <c r="F8" s="144">
        <f>'RC-D'!F8</f>
        <v>20597.78</v>
      </c>
      <c r="G8" s="144">
        <f>'RC-D'!G8</f>
        <v>6059186.5499999998</v>
      </c>
      <c r="H8" s="143">
        <f>'RC-D'!H8</f>
        <v>6079784.3300000001</v>
      </c>
      <c r="I8" s="144">
        <f>'RC-D'!I8</f>
        <v>1059419129.7448001</v>
      </c>
      <c r="J8" s="144">
        <f>'RC-D'!J8</f>
        <v>476703674.99085546</v>
      </c>
      <c r="K8" s="143">
        <f>'RC-D'!K8</f>
        <v>1536122804.7356555</v>
      </c>
      <c r="L8" s="144">
        <f>'RC-D'!L8</f>
        <v>4311072.83</v>
      </c>
      <c r="M8" s="144">
        <f>'RC-D'!M8</f>
        <v>0</v>
      </c>
      <c r="N8" s="143">
        <f>'RC-D'!N8</f>
        <v>4311072.83</v>
      </c>
      <c r="O8" s="143">
        <f>'RC-D'!O8</f>
        <v>1112668457.3948002</v>
      </c>
      <c r="P8" s="143">
        <f>'RC-D'!P8</f>
        <v>970963647.17908525</v>
      </c>
      <c r="Q8" s="143">
        <f>'RC-D'!Q8</f>
        <v>2083632104.5738854</v>
      </c>
    </row>
    <row r="9" spans="1:17" x14ac:dyDescent="0.2">
      <c r="A9" s="149"/>
      <c r="B9" s="91" t="s">
        <v>250</v>
      </c>
      <c r="C9" s="142">
        <f>'RC-D'!C9</f>
        <v>15582715.340000052</v>
      </c>
      <c r="D9" s="142">
        <f>'RC-D'!D9</f>
        <v>246278681.60126793</v>
      </c>
      <c r="E9" s="143">
        <f>'RC-D'!E9</f>
        <v>261861396.941268</v>
      </c>
      <c r="F9" s="142">
        <f>'RC-D'!F9</f>
        <v>20597.78</v>
      </c>
      <c r="G9" s="142">
        <f>'RC-D'!G9</f>
        <v>1346</v>
      </c>
      <c r="H9" s="143">
        <f>'RC-D'!H9</f>
        <v>21943.78</v>
      </c>
      <c r="I9" s="142">
        <f>'RC-D'!I9</f>
        <v>414218534.32819998</v>
      </c>
      <c r="J9" s="142">
        <f>'RC-D'!J9</f>
        <v>77440214.674100101</v>
      </c>
      <c r="K9" s="143">
        <f>'RC-D'!K9</f>
        <v>491658749.00230008</v>
      </c>
      <c r="L9" s="142">
        <f>'RC-D'!L9</f>
        <v>4311072.83</v>
      </c>
      <c r="M9" s="142">
        <f>'RC-D'!M9</f>
        <v>0</v>
      </c>
      <c r="N9" s="143">
        <f>'RC-D'!N9</f>
        <v>4311072.83</v>
      </c>
      <c r="O9" s="143">
        <f>'RC-D'!O9</f>
        <v>434132920.27820015</v>
      </c>
      <c r="P9" s="143">
        <f>'RC-D'!P9</f>
        <v>323720242.27536786</v>
      </c>
      <c r="Q9" s="143">
        <f>'RC-D'!Q9</f>
        <v>757853162.55356801</v>
      </c>
    </row>
    <row r="10" spans="1:17" x14ac:dyDescent="0.2">
      <c r="A10" s="149"/>
      <c r="B10" s="92" t="s">
        <v>251</v>
      </c>
      <c r="C10" s="142">
        <f>'RC-D'!C10</f>
        <v>33334941.699999996</v>
      </c>
      <c r="D10" s="142">
        <f>'RC-D'!D10</f>
        <v>241922104.03696203</v>
      </c>
      <c r="E10" s="143">
        <f>'RC-D'!E10</f>
        <v>275257045.73696202</v>
      </c>
      <c r="F10" s="142">
        <f>'RC-D'!F10</f>
        <v>0</v>
      </c>
      <c r="G10" s="142">
        <f>'RC-D'!G10</f>
        <v>6057840.5499999998</v>
      </c>
      <c r="H10" s="143">
        <f>'RC-D'!H10</f>
        <v>6057840.5499999998</v>
      </c>
      <c r="I10" s="142">
        <f>'RC-D'!I10</f>
        <v>645200595.41659999</v>
      </c>
      <c r="J10" s="142">
        <f>'RC-D'!J10</f>
        <v>399263460.31675529</v>
      </c>
      <c r="K10" s="143">
        <f>'RC-D'!K10</f>
        <v>1044464055.7333553</v>
      </c>
      <c r="L10" s="142">
        <f>'RC-D'!L10</f>
        <v>0</v>
      </c>
      <c r="M10" s="142">
        <f>'RC-D'!M10</f>
        <v>0</v>
      </c>
      <c r="N10" s="143">
        <f>'RC-D'!N10</f>
        <v>0</v>
      </c>
      <c r="O10" s="143">
        <f>'RC-D'!O10</f>
        <v>678535537.11660004</v>
      </c>
      <c r="P10" s="143">
        <f>'RC-D'!P10</f>
        <v>647243404.90371728</v>
      </c>
      <c r="Q10" s="143">
        <f>'RC-D'!Q10</f>
        <v>1325778942.0203173</v>
      </c>
    </row>
    <row r="11" spans="1:17" x14ac:dyDescent="0.2">
      <c r="A11" s="149"/>
      <c r="B11" s="90" t="s">
        <v>252</v>
      </c>
      <c r="C11" s="144">
        <f>'RC-D'!C11</f>
        <v>523997554.68489999</v>
      </c>
      <c r="D11" s="144">
        <f>'RC-D'!D11</f>
        <v>559203483.7162683</v>
      </c>
      <c r="E11" s="143">
        <f>'RC-D'!E11</f>
        <v>1083201038.4011683</v>
      </c>
      <c r="F11" s="144">
        <f>'RC-D'!F11</f>
        <v>303760893.81999999</v>
      </c>
      <c r="G11" s="144">
        <f>'RC-D'!G11</f>
        <v>170350994.57104295</v>
      </c>
      <c r="H11" s="143">
        <f>'RC-D'!H11</f>
        <v>474111888.39104295</v>
      </c>
      <c r="I11" s="144">
        <f>'RC-D'!I11</f>
        <v>138793880.2793</v>
      </c>
      <c r="J11" s="144">
        <f>'RC-D'!J11</f>
        <v>62484087.004140407</v>
      </c>
      <c r="K11" s="143">
        <f>'RC-D'!K11</f>
        <v>201277967.28344041</v>
      </c>
      <c r="L11" s="144">
        <f>'RC-D'!L11</f>
        <v>5028295205.4992399</v>
      </c>
      <c r="M11" s="144">
        <f>'RC-D'!M11</f>
        <v>150980756.01071262</v>
      </c>
      <c r="N11" s="143">
        <f>'RC-D'!N11</f>
        <v>5179275961.5099525</v>
      </c>
      <c r="O11" s="143">
        <f>'RC-D'!O11</f>
        <v>5994847534.2834396</v>
      </c>
      <c r="P11" s="143">
        <f>'RC-D'!P11</f>
        <v>943019321.30217361</v>
      </c>
      <c r="Q11" s="143">
        <f>'RC-D'!Q11</f>
        <v>6937866855.5856133</v>
      </c>
    </row>
    <row r="12" spans="1:17" x14ac:dyDescent="0.2">
      <c r="A12" s="149"/>
      <c r="B12" s="93" t="s">
        <v>253</v>
      </c>
      <c r="C12" s="142">
        <f>'RC-D'!C12</f>
        <v>507794955.17840004</v>
      </c>
      <c r="D12" s="142">
        <f>'RC-D'!D12</f>
        <v>455890952.66518128</v>
      </c>
      <c r="E12" s="143">
        <f>'RC-D'!E12</f>
        <v>963685907.84358132</v>
      </c>
      <c r="F12" s="142">
        <f>'RC-D'!F12</f>
        <v>150745960.07000002</v>
      </c>
      <c r="G12" s="142">
        <f>'RC-D'!G12</f>
        <v>162028911.82289293</v>
      </c>
      <c r="H12" s="143">
        <f>'RC-D'!H12</f>
        <v>312774871.89289296</v>
      </c>
      <c r="I12" s="142">
        <f>'RC-D'!I12</f>
        <v>138793880.2793</v>
      </c>
      <c r="J12" s="142">
        <f>'RC-D'!J12</f>
        <v>62484087.004140407</v>
      </c>
      <c r="K12" s="143">
        <f>'RC-D'!K12</f>
        <v>201277967.28344041</v>
      </c>
      <c r="L12" s="142">
        <f>'RC-D'!L12</f>
        <v>5028295205.4992399</v>
      </c>
      <c r="M12" s="142">
        <f>'RC-D'!M12</f>
        <v>115874083.20489216</v>
      </c>
      <c r="N12" s="143">
        <f>'RC-D'!N12</f>
        <v>5144169288.7041321</v>
      </c>
      <c r="O12" s="143">
        <f>'RC-D'!O12</f>
        <v>5825630001.0269403</v>
      </c>
      <c r="P12" s="143">
        <f>'RC-D'!P12</f>
        <v>796278034.69711018</v>
      </c>
      <c r="Q12" s="143">
        <f>'RC-D'!Q12</f>
        <v>6621908035.7240505</v>
      </c>
    </row>
    <row r="13" spans="1:17" x14ac:dyDescent="0.2">
      <c r="A13" s="149"/>
      <c r="B13" s="93" t="s">
        <v>254</v>
      </c>
      <c r="C13" s="142">
        <f>'RC-D'!C13</f>
        <v>16202599.5065</v>
      </c>
      <c r="D13" s="142">
        <f>'RC-D'!D13</f>
        <v>103312531.05108798</v>
      </c>
      <c r="E13" s="143">
        <f>'RC-D'!E13</f>
        <v>119515130.55758798</v>
      </c>
      <c r="F13" s="142">
        <f>'RC-D'!F13</f>
        <v>153014933.75</v>
      </c>
      <c r="G13" s="142">
        <f>'RC-D'!G13</f>
        <v>8322082.748149991</v>
      </c>
      <c r="H13" s="143">
        <f>'RC-D'!H13</f>
        <v>161337016.49814999</v>
      </c>
      <c r="I13" s="142">
        <f>'RC-D'!I13</f>
        <v>0</v>
      </c>
      <c r="J13" s="142">
        <f>'RC-D'!J13</f>
        <v>0</v>
      </c>
      <c r="K13" s="143">
        <f>'RC-D'!K13</f>
        <v>0</v>
      </c>
      <c r="L13" s="142">
        <f>'RC-D'!L13</f>
        <v>0</v>
      </c>
      <c r="M13" s="142">
        <f>'RC-D'!M13</f>
        <v>35106672.805823497</v>
      </c>
      <c r="N13" s="143">
        <f>'RC-D'!N13</f>
        <v>35106672.805823497</v>
      </c>
      <c r="O13" s="143">
        <f>'RC-D'!O13</f>
        <v>169217533.25650001</v>
      </c>
      <c r="P13" s="143">
        <f>'RC-D'!P13</f>
        <v>146741286.60506099</v>
      </c>
      <c r="Q13" s="143">
        <f>'RC-D'!Q13</f>
        <v>315958819.861561</v>
      </c>
    </row>
    <row r="14" spans="1:17" x14ac:dyDescent="0.2">
      <c r="A14" s="149"/>
      <c r="B14" s="94" t="s">
        <v>255</v>
      </c>
      <c r="C14" s="144">
        <f>'RC-D'!C14</f>
        <v>572915211.72490013</v>
      </c>
      <c r="D14" s="144">
        <f>'RC-D'!D14</f>
        <v>1047404269.3544983</v>
      </c>
      <c r="E14" s="143">
        <f>'RC-D'!E14</f>
        <v>1620319481.0793984</v>
      </c>
      <c r="F14" s="144">
        <f>'RC-D'!F14</f>
        <v>303781491.60000002</v>
      </c>
      <c r="G14" s="144">
        <f>'RC-D'!G14</f>
        <v>176410181.12104297</v>
      </c>
      <c r="H14" s="143">
        <f>'RC-D'!H14</f>
        <v>480191672.72104299</v>
      </c>
      <c r="I14" s="144">
        <f>'RC-D'!I14</f>
        <v>1198213010.0241001</v>
      </c>
      <c r="J14" s="144">
        <f>'RC-D'!J14</f>
        <v>539187761.99499559</v>
      </c>
      <c r="K14" s="143">
        <f>'RC-D'!K14</f>
        <v>1737400772.0190957</v>
      </c>
      <c r="L14" s="144">
        <f>'RC-D'!L14</f>
        <v>5032606278.3292398</v>
      </c>
      <c r="M14" s="144">
        <f>'RC-D'!M14</f>
        <v>150980756.01071167</v>
      </c>
      <c r="N14" s="143">
        <f>'RC-D'!N14</f>
        <v>5183587034.3399515</v>
      </c>
      <c r="O14" s="143">
        <f>'RC-D'!O14</f>
        <v>7107515991.6782398</v>
      </c>
      <c r="P14" s="143">
        <f>'RC-D'!P14</f>
        <v>1913982968.4812489</v>
      </c>
      <c r="Q14" s="143">
        <f>'RC-D'!Q14</f>
        <v>9021498960.1594887</v>
      </c>
    </row>
    <row r="15" spans="1:17" x14ac:dyDescent="0.2">
      <c r="A15" s="149"/>
      <c r="B15" s="140" t="s">
        <v>256</v>
      </c>
      <c r="C15" s="145"/>
      <c r="D15" s="145"/>
      <c r="E15" s="146"/>
      <c r="F15" s="145"/>
      <c r="G15" s="145"/>
      <c r="H15" s="145"/>
      <c r="I15" s="145"/>
      <c r="J15" s="145"/>
      <c r="K15" s="145"/>
      <c r="L15" s="146"/>
      <c r="M15" s="145"/>
      <c r="N15" s="145"/>
      <c r="O15" s="145"/>
      <c r="P15" s="145"/>
      <c r="Q15" s="145"/>
    </row>
    <row r="16" spans="1:17" x14ac:dyDescent="0.2">
      <c r="A16" s="149"/>
      <c r="B16" s="89" t="s">
        <v>25</v>
      </c>
      <c r="C16" s="144">
        <f>'RC-D'!C16</f>
        <v>6098454908.3258982</v>
      </c>
      <c r="D16" s="144">
        <f>'RC-D'!D16</f>
        <v>5180856968.7767286</v>
      </c>
      <c r="E16" s="143">
        <f>'RC-D'!E16</f>
        <v>11279311877.102627</v>
      </c>
      <c r="F16" s="144">
        <f>'RC-D'!F16</f>
        <v>3671255910.6799998</v>
      </c>
      <c r="G16" s="144">
        <f>'RC-D'!G16</f>
        <v>2329547608.8855348</v>
      </c>
      <c r="H16" s="143">
        <f>'RC-D'!H16</f>
        <v>6000803519.5655346</v>
      </c>
      <c r="I16" s="144">
        <f>'RC-D'!I16</f>
        <v>3813821722.3204999</v>
      </c>
      <c r="J16" s="144">
        <f>'RC-D'!J16</f>
        <v>1255611257.1795888</v>
      </c>
      <c r="K16" s="143">
        <f>'RC-D'!K16</f>
        <v>5069432979.5000887</v>
      </c>
      <c r="L16" s="144">
        <f>'RC-D'!L16</f>
        <v>2614859301.6261997</v>
      </c>
      <c r="M16" s="144">
        <f>'RC-D'!M16</f>
        <v>538457719.411057</v>
      </c>
      <c r="N16" s="143">
        <f>'RC-D'!N16</f>
        <v>3153317021.0372567</v>
      </c>
      <c r="O16" s="143">
        <f>'RC-D'!O16</f>
        <v>16198391842.9526</v>
      </c>
      <c r="P16" s="143">
        <f>'RC-D'!P16</f>
        <v>9304473554.2528973</v>
      </c>
      <c r="Q16" s="143">
        <f>'RC-D'!Q16</f>
        <v>25502865397.205498</v>
      </c>
    </row>
    <row r="17" spans="1:17" x14ac:dyDescent="0.2">
      <c r="A17" s="149"/>
      <c r="B17" s="95" t="s">
        <v>257</v>
      </c>
      <c r="C17" s="147">
        <f>'RC-D'!C17</f>
        <v>6010114913.3658991</v>
      </c>
      <c r="D17" s="147">
        <f>'RC-D'!D17</f>
        <v>4172910510.4685831</v>
      </c>
      <c r="E17" s="143">
        <f>'RC-D'!E17</f>
        <v>10183025423.834482</v>
      </c>
      <c r="F17" s="147">
        <f>'RC-D'!F17</f>
        <v>3667918209.1300001</v>
      </c>
      <c r="G17" s="147">
        <f>'RC-D'!G17</f>
        <v>2270975443.050931</v>
      </c>
      <c r="H17" s="143">
        <f>'RC-D'!H17</f>
        <v>5938893652.1809311</v>
      </c>
      <c r="I17" s="147">
        <f>'RC-D'!I17</f>
        <v>3812944612.3204999</v>
      </c>
      <c r="J17" s="147">
        <f>'RC-D'!J17</f>
        <v>1169345261.8578382</v>
      </c>
      <c r="K17" s="143">
        <f>'RC-D'!K17</f>
        <v>4982289874.1783381</v>
      </c>
      <c r="L17" s="147">
        <f>'RC-D'!L17</f>
        <v>2610464707.2361999</v>
      </c>
      <c r="M17" s="147">
        <f>'RC-D'!M17</f>
        <v>390431474.50557947</v>
      </c>
      <c r="N17" s="143">
        <f>'RC-D'!N17</f>
        <v>3000896181.7417793</v>
      </c>
      <c r="O17" s="143">
        <f>'RC-D'!O17</f>
        <v>16101442442.052599</v>
      </c>
      <c r="P17" s="143">
        <f>'RC-D'!P17</f>
        <v>8003662689.8829327</v>
      </c>
      <c r="Q17" s="143">
        <f>'RC-D'!Q17</f>
        <v>24105105131.935532</v>
      </c>
    </row>
    <row r="18" spans="1:17" x14ac:dyDescent="0.2">
      <c r="A18" s="149"/>
      <c r="B18" s="95" t="s">
        <v>258</v>
      </c>
      <c r="C18" s="147">
        <f>'RC-D'!C18</f>
        <v>88339994.960000008</v>
      </c>
      <c r="D18" s="147">
        <f>'RC-D'!D18</f>
        <v>1007946458.3081465</v>
      </c>
      <c r="E18" s="143">
        <f>'RC-D'!E18</f>
        <v>1096286453.2681465</v>
      </c>
      <c r="F18" s="147">
        <f>'RC-D'!F18</f>
        <v>3337701.5500000003</v>
      </c>
      <c r="G18" s="147">
        <f>'RC-D'!G18</f>
        <v>58572165.834604003</v>
      </c>
      <c r="H18" s="143">
        <f>'RC-D'!H18</f>
        <v>61909867.384604</v>
      </c>
      <c r="I18" s="147">
        <f>'RC-D'!I18</f>
        <v>877110</v>
      </c>
      <c r="J18" s="147">
        <f>'RC-D'!J18</f>
        <v>86265995.321751997</v>
      </c>
      <c r="K18" s="143">
        <f>'RC-D'!K18</f>
        <v>87143105.321751997</v>
      </c>
      <c r="L18" s="147">
        <f>'RC-D'!L18</f>
        <v>4394594.3899999997</v>
      </c>
      <c r="M18" s="147">
        <f>'RC-D'!M18</f>
        <v>148026244.90547699</v>
      </c>
      <c r="N18" s="143">
        <f>'RC-D'!N18</f>
        <v>152420839.29547697</v>
      </c>
      <c r="O18" s="143">
        <f>'RC-D'!O18</f>
        <v>96949400.900000006</v>
      </c>
      <c r="P18" s="143">
        <f>'RC-D'!P18</f>
        <v>1300810864.3699794</v>
      </c>
      <c r="Q18" s="143">
        <f>'RC-D'!Q18</f>
        <v>1397760265.2699795</v>
      </c>
    </row>
    <row r="19" spans="1:17" x14ac:dyDescent="0.2">
      <c r="A19" s="150"/>
      <c r="B19" s="89" t="s">
        <v>8</v>
      </c>
      <c r="C19" s="144">
        <f>'RC-D'!C19</f>
        <v>4030678168.1173453</v>
      </c>
      <c r="D19" s="144">
        <f>'RC-D'!D19</f>
        <v>7468719471.0410748</v>
      </c>
      <c r="E19" s="143">
        <f>'RC-D'!E19</f>
        <v>11499397639.158421</v>
      </c>
      <c r="F19" s="144">
        <f>'RC-D'!F19</f>
        <v>1308065392.4510558</v>
      </c>
      <c r="G19" s="144">
        <f>'RC-D'!G19</f>
        <v>4093084364.0544596</v>
      </c>
      <c r="H19" s="143">
        <f>'RC-D'!H19</f>
        <v>5401149756.5055151</v>
      </c>
      <c r="I19" s="144">
        <f>'RC-D'!I19</f>
        <v>7331906214.8224077</v>
      </c>
      <c r="J19" s="144">
        <f>'RC-D'!J19</f>
        <v>8242383837.123044</v>
      </c>
      <c r="K19" s="143">
        <f>'RC-D'!K19</f>
        <v>15574290051.945452</v>
      </c>
      <c r="L19" s="144">
        <f>'RC-D'!L19</f>
        <v>2289718298.5594001</v>
      </c>
      <c r="M19" s="144">
        <f>'RC-D'!M19</f>
        <v>2725041210.5589471</v>
      </c>
      <c r="N19" s="143">
        <f>'RC-D'!N19</f>
        <v>5014759509.1183472</v>
      </c>
      <c r="O19" s="143">
        <f>'RC-D'!O19</f>
        <v>14960368073.950214</v>
      </c>
      <c r="P19" s="143">
        <f>'RC-D'!P19</f>
        <v>22529228882.777523</v>
      </c>
      <c r="Q19" s="143">
        <f>'RC-D'!Q19</f>
        <v>37489596956.727737</v>
      </c>
    </row>
    <row r="20" spans="1:17" x14ac:dyDescent="0.2">
      <c r="B20" s="95" t="s">
        <v>259</v>
      </c>
      <c r="C20" s="147">
        <f>'RC-D'!C20</f>
        <v>3551033908.3473454</v>
      </c>
      <c r="D20" s="147">
        <f>'RC-D'!D20</f>
        <v>3474028994.4655685</v>
      </c>
      <c r="E20" s="143">
        <f>'RC-D'!E20</f>
        <v>7025062902.8129139</v>
      </c>
      <c r="F20" s="147">
        <f>'RC-D'!F20</f>
        <v>1161615495.0010562</v>
      </c>
      <c r="G20" s="147">
        <f>'RC-D'!G20</f>
        <v>2672426751.8154531</v>
      </c>
      <c r="H20" s="143">
        <f>'RC-D'!H20</f>
        <v>3834042246.8165092</v>
      </c>
      <c r="I20" s="147">
        <f>'RC-D'!I20</f>
        <v>5949130505.2324066</v>
      </c>
      <c r="J20" s="147">
        <f>'RC-D'!J20</f>
        <v>6144829289.4548836</v>
      </c>
      <c r="K20" s="143">
        <f>'RC-D'!K20</f>
        <v>12093959794.68729</v>
      </c>
      <c r="L20" s="147">
        <f>'RC-D'!L20</f>
        <v>1763570353.6212997</v>
      </c>
      <c r="M20" s="147">
        <f>'RC-D'!M20</f>
        <v>1919581852.5123901</v>
      </c>
      <c r="N20" s="143">
        <f>'RC-D'!N20</f>
        <v>3683152206.1336899</v>
      </c>
      <c r="O20" s="143">
        <f>'RC-D'!O20</f>
        <v>12425350262.202114</v>
      </c>
      <c r="P20" s="143">
        <f>'RC-D'!P20</f>
        <v>14210866888.248295</v>
      </c>
      <c r="Q20" s="143">
        <f>'RC-D'!Q20</f>
        <v>26636217150.450409</v>
      </c>
    </row>
    <row r="21" spans="1:17" x14ac:dyDescent="0.2">
      <c r="B21" s="95" t="s">
        <v>260</v>
      </c>
      <c r="C21" s="147">
        <f>'RC-D'!C21</f>
        <v>479644259.77000105</v>
      </c>
      <c r="D21" s="147">
        <f>'RC-D'!D21</f>
        <v>3994690476.5755086</v>
      </c>
      <c r="E21" s="143">
        <f>'RC-D'!E21</f>
        <v>4474334736.3455095</v>
      </c>
      <c r="F21" s="147">
        <f>'RC-D'!F21</f>
        <v>146449897.44999981</v>
      </c>
      <c r="G21" s="147">
        <f>'RC-D'!G21</f>
        <v>1420657612.2390113</v>
      </c>
      <c r="H21" s="143">
        <f>'RC-D'!H21</f>
        <v>1567107509.6890111</v>
      </c>
      <c r="I21" s="147">
        <f>'RC-D'!I21</f>
        <v>1382775709.5899999</v>
      </c>
      <c r="J21" s="147">
        <f>'RC-D'!J21</f>
        <v>2097554547.6681631</v>
      </c>
      <c r="K21" s="143">
        <f>'RC-D'!K21</f>
        <v>3480330257.258163</v>
      </c>
      <c r="L21" s="147">
        <f>'RC-D'!L21</f>
        <v>526147944.93809998</v>
      </c>
      <c r="M21" s="147">
        <f>'RC-D'!M21</f>
        <v>805459358.04656541</v>
      </c>
      <c r="N21" s="143">
        <f>'RC-D'!N21</f>
        <v>1331607302.9846654</v>
      </c>
      <c r="O21" s="143">
        <f>'RC-D'!O21</f>
        <v>2535017811.7481012</v>
      </c>
      <c r="P21" s="143">
        <f>'RC-D'!P21</f>
        <v>8318361994.5292501</v>
      </c>
      <c r="Q21" s="143">
        <f>'RC-D'!Q21</f>
        <v>10853379806.277351</v>
      </c>
    </row>
    <row r="22" spans="1:17" x14ac:dyDescent="0.2">
      <c r="B22" s="96" t="s">
        <v>261</v>
      </c>
      <c r="C22" s="148">
        <f>'RC-D'!C22</f>
        <v>10129133076.443256</v>
      </c>
      <c r="D22" s="148">
        <f>'RC-D'!D22</f>
        <v>12649576439.817791</v>
      </c>
      <c r="E22" s="143">
        <f>'RC-D'!E22</f>
        <v>22778709516.261047</v>
      </c>
      <c r="F22" s="148">
        <f>'RC-D'!F22</f>
        <v>4979321303.1310606</v>
      </c>
      <c r="G22" s="148">
        <f>'RC-D'!G22</f>
        <v>6422631972.9399843</v>
      </c>
      <c r="H22" s="143">
        <f>'RC-D'!H22</f>
        <v>11401953276.071045</v>
      </c>
      <c r="I22" s="148">
        <f>'RC-D'!I22</f>
        <v>11145727937.142908</v>
      </c>
      <c r="J22" s="148">
        <f>'RC-D'!J22</f>
        <v>9497995094.3026295</v>
      </c>
      <c r="K22" s="143">
        <f>'RC-D'!K22</f>
        <v>20643723031.445538</v>
      </c>
      <c r="L22" s="148">
        <f>'RC-D'!L22</f>
        <v>4904577600.1856003</v>
      </c>
      <c r="M22" s="148">
        <f>'RC-D'!M22</f>
        <v>3263498929.9700108</v>
      </c>
      <c r="N22" s="143">
        <f>'RC-D'!N22</f>
        <v>8168076530.155611</v>
      </c>
      <c r="O22" s="143">
        <f>'RC-D'!O22</f>
        <v>31158759916.902817</v>
      </c>
      <c r="P22" s="143">
        <f>'RC-D'!P22</f>
        <v>31833702437.030441</v>
      </c>
      <c r="Q22" s="143">
        <f>'RC-D'!Q22</f>
        <v>62992462353.933258</v>
      </c>
    </row>
    <row r="23" spans="1:17" x14ac:dyDescent="0.2">
      <c r="B23" s="151" t="s">
        <v>26</v>
      </c>
      <c r="C23" s="152">
        <f>'RC-D'!C23</f>
        <v>10702048288.168152</v>
      </c>
      <c r="D23" s="152">
        <f>'RC-D'!D23</f>
        <v>13696980709.172298</v>
      </c>
      <c r="E23" s="152">
        <f>'RC-D'!E23</f>
        <v>24399028997.34045</v>
      </c>
      <c r="F23" s="152">
        <f>'RC-D'!F23</f>
        <v>5283102794.7310619</v>
      </c>
      <c r="G23" s="152">
        <f>'RC-D'!G23</f>
        <v>6599042154.0610313</v>
      </c>
      <c r="H23" s="152">
        <f>'RC-D'!H23</f>
        <v>11882144948.792093</v>
      </c>
      <c r="I23" s="152">
        <f>'RC-D'!I23</f>
        <v>12343940947.167007</v>
      </c>
      <c r="J23" s="152">
        <f>'RC-D'!J23</f>
        <v>10037182856.29763</v>
      </c>
      <c r="K23" s="152">
        <f>'RC-D'!K23</f>
        <v>22381123803.464638</v>
      </c>
      <c r="L23" s="152">
        <f>'RC-D'!L23</f>
        <v>9937183878.5148373</v>
      </c>
      <c r="M23" s="152">
        <f>'RC-D'!M23</f>
        <v>3414479685.9807262</v>
      </c>
      <c r="N23" s="152">
        <f>'RC-D'!N23</f>
        <v>13351663564.495564</v>
      </c>
      <c r="O23" s="152">
        <f>'RC-D'!O23</f>
        <v>38266275908.581047</v>
      </c>
      <c r="P23" s="152">
        <f>'RC-D'!P23</f>
        <v>33747685405.51165</v>
      </c>
      <c r="Q23" s="152">
        <f>'RC-D'!Q23</f>
        <v>72013961314.092697</v>
      </c>
    </row>
  </sheetData>
  <mergeCells count="7">
    <mergeCell ref="O4:Q4"/>
    <mergeCell ref="A4:A5"/>
    <mergeCell ref="B4:B5"/>
    <mergeCell ref="C4:E4"/>
    <mergeCell ref="F4:H4"/>
    <mergeCell ref="I4:K4"/>
    <mergeCell ref="L4:N4"/>
  </mergeCells>
  <pageMargins left="0.25" right="0.25" top="0.75" bottom="0.7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B53"/>
  <sheetViews>
    <sheetView view="pageBreakPreview" zoomScaleNormal="115" zoomScaleSheetLayoutView="100" workbookViewId="0">
      <selection activeCell="A3" sqref="A3"/>
    </sheetView>
  </sheetViews>
  <sheetFormatPr defaultColWidth="8.7109375" defaultRowHeight="12.75" x14ac:dyDescent="0.2"/>
  <cols>
    <col min="1" max="1" width="59.7109375" style="104" customWidth="1"/>
    <col min="2" max="2" width="18.140625" style="104" bestFit="1" customWidth="1"/>
    <col min="3" max="4" width="9.85546875" style="104" bestFit="1" customWidth="1"/>
    <col min="5" max="7" width="8.85546875" style="104" bestFit="1" customWidth="1"/>
    <col min="8" max="13" width="8.7109375" style="104"/>
    <col min="14" max="16" width="8.85546875" style="104" bestFit="1" customWidth="1"/>
    <col min="17" max="19" width="9.85546875" style="104" bestFit="1" customWidth="1"/>
    <col min="20" max="28" width="8.85546875" style="104" bestFit="1" customWidth="1"/>
    <col min="29" max="16384" width="8.7109375" style="104"/>
  </cols>
  <sheetData>
    <row r="1" spans="1:28" x14ac:dyDescent="0.2">
      <c r="A1" s="107" t="s">
        <v>211</v>
      </c>
    </row>
    <row r="2" spans="1:28" x14ac:dyDescent="0.2">
      <c r="A2" s="66"/>
    </row>
    <row r="3" spans="1:28" x14ac:dyDescent="0.2">
      <c r="A3" s="66">
        <f>BS!B3</f>
        <v>46142</v>
      </c>
    </row>
    <row r="4" spans="1:28" x14ac:dyDescent="0.2">
      <c r="A4" s="160" t="s">
        <v>262</v>
      </c>
    </row>
    <row r="5" spans="1:28" ht="87" customHeight="1" x14ac:dyDescent="0.2">
      <c r="A5" s="218" t="s">
        <v>210</v>
      </c>
      <c r="B5" s="219" t="s">
        <v>183</v>
      </c>
      <c r="C5" s="219"/>
      <c r="D5" s="219"/>
      <c r="E5" s="219" t="s">
        <v>184</v>
      </c>
      <c r="F5" s="219"/>
      <c r="G5" s="219"/>
      <c r="H5" s="219" t="s">
        <v>185</v>
      </c>
      <c r="I5" s="219"/>
      <c r="J5" s="219"/>
      <c r="K5" s="219" t="s">
        <v>186</v>
      </c>
      <c r="L5" s="219"/>
      <c r="M5" s="219"/>
      <c r="N5" s="219" t="s">
        <v>187</v>
      </c>
      <c r="O5" s="219"/>
      <c r="P5" s="219"/>
      <c r="Q5" s="217" t="s">
        <v>188</v>
      </c>
      <c r="R5" s="217"/>
      <c r="S5" s="217"/>
      <c r="T5" s="217" t="s">
        <v>189</v>
      </c>
      <c r="U5" s="217"/>
      <c r="V5" s="217"/>
      <c r="W5" s="217" t="s">
        <v>190</v>
      </c>
      <c r="X5" s="217"/>
      <c r="Y5" s="217"/>
      <c r="Z5" s="217" t="s">
        <v>191</v>
      </c>
      <c r="AA5" s="217"/>
      <c r="AB5" s="217"/>
    </row>
    <row r="6" spans="1:28" x14ac:dyDescent="0.2">
      <c r="A6" s="218"/>
      <c r="B6" s="105" t="s">
        <v>22</v>
      </c>
      <c r="C6" s="105" t="s">
        <v>23</v>
      </c>
      <c r="D6" s="105" t="s">
        <v>66</v>
      </c>
      <c r="E6" s="105" t="s">
        <v>22</v>
      </c>
      <c r="F6" s="105" t="s">
        <v>23</v>
      </c>
      <c r="G6" s="105" t="s">
        <v>66</v>
      </c>
      <c r="H6" s="105" t="s">
        <v>22</v>
      </c>
      <c r="I6" s="105" t="s">
        <v>23</v>
      </c>
      <c r="J6" s="105" t="s">
        <v>66</v>
      </c>
      <c r="K6" s="105" t="s">
        <v>22</v>
      </c>
      <c r="L6" s="105" t="s">
        <v>23</v>
      </c>
      <c r="M6" s="105" t="s">
        <v>66</v>
      </c>
      <c r="N6" s="105" t="s">
        <v>22</v>
      </c>
      <c r="O6" s="105" t="s">
        <v>23</v>
      </c>
      <c r="P6" s="105" t="s">
        <v>66</v>
      </c>
      <c r="Q6" s="105" t="s">
        <v>22</v>
      </c>
      <c r="R6" s="105" t="s">
        <v>23</v>
      </c>
      <c r="S6" s="105" t="s">
        <v>66</v>
      </c>
      <c r="T6" s="105" t="s">
        <v>22</v>
      </c>
      <c r="U6" s="105" t="s">
        <v>23</v>
      </c>
      <c r="V6" s="105" t="s">
        <v>66</v>
      </c>
      <c r="W6" s="105" t="s">
        <v>22</v>
      </c>
      <c r="X6" s="105" t="s">
        <v>23</v>
      </c>
      <c r="Y6" s="105" t="s">
        <v>66</v>
      </c>
      <c r="Z6" s="105" t="s">
        <v>22</v>
      </c>
      <c r="AA6" s="105" t="s">
        <v>23</v>
      </c>
      <c r="AB6" s="105" t="s">
        <v>66</v>
      </c>
    </row>
    <row r="7" spans="1:28" x14ac:dyDescent="0.2">
      <c r="A7" s="100" t="s">
        <v>265</v>
      </c>
      <c r="B7" s="153">
        <v>357305040.73020005</v>
      </c>
      <c r="C7" s="153">
        <v>88796.777560000002</v>
      </c>
      <c r="D7" s="153">
        <v>357393837.50776005</v>
      </c>
      <c r="E7" s="154">
        <v>77922.478199999998</v>
      </c>
      <c r="F7" s="154">
        <v>383.76775363000002</v>
      </c>
      <c r="G7" s="154">
        <v>78306.245953630001</v>
      </c>
      <c r="H7" s="106">
        <v>8.2492499999999996E-2</v>
      </c>
      <c r="I7" s="102">
        <v>0.10292999999999999</v>
      </c>
      <c r="J7" s="106">
        <v>8.2497399999999999E-2</v>
      </c>
      <c r="K7" s="103">
        <v>1.62476</v>
      </c>
      <c r="L7" s="103">
        <v>4.5</v>
      </c>
      <c r="M7" s="103">
        <v>1.6254500000000001</v>
      </c>
      <c r="N7" s="157">
        <v>0</v>
      </c>
      <c r="O7" s="157">
        <v>0</v>
      </c>
      <c r="P7" s="157">
        <v>0</v>
      </c>
      <c r="Q7" s="157">
        <v>357305040.73020005</v>
      </c>
      <c r="R7" s="157">
        <v>88796.777560000002</v>
      </c>
      <c r="S7" s="157">
        <v>357393837.50776005</v>
      </c>
      <c r="T7" s="157">
        <v>0</v>
      </c>
      <c r="U7" s="157">
        <v>0</v>
      </c>
      <c r="V7" s="157">
        <v>0</v>
      </c>
      <c r="W7" s="157">
        <v>0</v>
      </c>
      <c r="X7" s="157">
        <v>0</v>
      </c>
      <c r="Y7" s="157">
        <v>0</v>
      </c>
      <c r="Z7" s="157">
        <v>0</v>
      </c>
      <c r="AA7" s="157">
        <v>0</v>
      </c>
      <c r="AB7" s="157">
        <v>0</v>
      </c>
    </row>
    <row r="8" spans="1:28" x14ac:dyDescent="0.2">
      <c r="A8" s="99" t="s">
        <v>82</v>
      </c>
      <c r="B8" s="153">
        <v>7220977.0436000004</v>
      </c>
      <c r="C8" s="153">
        <v>30275665.331841942</v>
      </c>
      <c r="D8" s="153">
        <v>37496642.375441939</v>
      </c>
      <c r="E8" s="154">
        <v>79817.820000520005</v>
      </c>
      <c r="F8" s="154">
        <v>158471.06252141</v>
      </c>
      <c r="G8" s="154">
        <v>238288.88252193001</v>
      </c>
      <c r="H8" s="106">
        <v>0.17210900000000001</v>
      </c>
      <c r="I8" s="102">
        <v>9.6979156367607663E-2</v>
      </c>
      <c r="J8" s="106">
        <v>0.111285</v>
      </c>
      <c r="K8" s="103">
        <v>46.773299999999999</v>
      </c>
      <c r="L8" s="103">
        <v>50.210157998602227</v>
      </c>
      <c r="M8" s="103">
        <v>49.555900000000001</v>
      </c>
      <c r="N8" s="157">
        <v>950.03</v>
      </c>
      <c r="O8" s="157">
        <v>0</v>
      </c>
      <c r="P8" s="157">
        <v>950.03</v>
      </c>
      <c r="Q8" s="157">
        <v>7153490.183600001</v>
      </c>
      <c r="R8" s="157">
        <v>30275665.331841942</v>
      </c>
      <c r="S8" s="157">
        <v>37429155.515441939</v>
      </c>
      <c r="T8" s="157">
        <v>43851.18</v>
      </c>
      <c r="U8" s="157">
        <v>0</v>
      </c>
      <c r="V8" s="157">
        <v>43851.18</v>
      </c>
      <c r="W8" s="157">
        <v>23635.68</v>
      </c>
      <c r="X8" s="157">
        <v>0</v>
      </c>
      <c r="Y8" s="157">
        <v>23635.68</v>
      </c>
      <c r="Z8" s="157">
        <v>0</v>
      </c>
      <c r="AA8" s="157">
        <v>0</v>
      </c>
      <c r="AB8" s="157">
        <v>0</v>
      </c>
    </row>
    <row r="9" spans="1:28" x14ac:dyDescent="0.2">
      <c r="A9" s="99" t="s">
        <v>83</v>
      </c>
      <c r="B9" s="153">
        <v>1181323537.4875104</v>
      </c>
      <c r="C9" s="153">
        <v>320587281.438528</v>
      </c>
      <c r="D9" s="153">
        <v>1501910818.9260385</v>
      </c>
      <c r="E9" s="154">
        <v>2751658.8179920507</v>
      </c>
      <c r="F9" s="154">
        <v>871584.77096407989</v>
      </c>
      <c r="G9" s="154">
        <v>3623243.5889561307</v>
      </c>
      <c r="H9" s="106">
        <v>0.12833900000000001</v>
      </c>
      <c r="I9" s="102">
        <v>0.10754404989776556</v>
      </c>
      <c r="J9" s="106">
        <v>0.12391000000000001</v>
      </c>
      <c r="K9" s="103">
        <v>26.450299999999999</v>
      </c>
      <c r="L9" s="103">
        <v>47.039142003430364</v>
      </c>
      <c r="M9" s="103">
        <v>30.842700000000001</v>
      </c>
      <c r="N9" s="157">
        <v>1423796.4500000002</v>
      </c>
      <c r="O9" s="157">
        <v>384654.5</v>
      </c>
      <c r="P9" s="157">
        <v>1808450.9500000002</v>
      </c>
      <c r="Q9" s="157">
        <v>1176746210.8284104</v>
      </c>
      <c r="R9" s="157">
        <v>317109792.65982807</v>
      </c>
      <c r="S9" s="157">
        <v>1493856003.4882386</v>
      </c>
      <c r="T9" s="157">
        <v>2064276.0433</v>
      </c>
      <c r="U9" s="157">
        <v>3090566.0802999903</v>
      </c>
      <c r="V9" s="157">
        <v>5154842.1235999903</v>
      </c>
      <c r="W9" s="157">
        <v>1496609.46</v>
      </c>
      <c r="X9" s="157">
        <v>327550.79839999997</v>
      </c>
      <c r="Y9" s="157">
        <v>1824160.2583999999</v>
      </c>
      <c r="Z9" s="157">
        <v>1016441.1558000001</v>
      </c>
      <c r="AA9" s="157">
        <v>59371.9</v>
      </c>
      <c r="AB9" s="157">
        <v>1075813.0558</v>
      </c>
    </row>
    <row r="10" spans="1:28" x14ac:dyDescent="0.2">
      <c r="A10" s="99" t="s">
        <v>192</v>
      </c>
      <c r="B10" s="153">
        <v>281059556.77789748</v>
      </c>
      <c r="C10" s="153">
        <v>3923864.4224000005</v>
      </c>
      <c r="D10" s="153">
        <v>284983421.20029747</v>
      </c>
      <c r="E10" s="154">
        <v>900248.54206999997</v>
      </c>
      <c r="F10" s="154">
        <v>9374.0924999999988</v>
      </c>
      <c r="G10" s="154">
        <v>909622.63456999999</v>
      </c>
      <c r="H10" s="106">
        <v>0.14247000000000001</v>
      </c>
      <c r="I10" s="102">
        <v>9.4522800000000004E-2</v>
      </c>
      <c r="J10" s="106">
        <v>0.14185200000000001</v>
      </c>
      <c r="K10" s="103">
        <v>25.7959</v>
      </c>
      <c r="L10" s="103">
        <v>86.790400000000005</v>
      </c>
      <c r="M10" s="103">
        <v>26.638000000000002</v>
      </c>
      <c r="N10" s="157">
        <v>390.85</v>
      </c>
      <c r="O10" s="157">
        <v>0</v>
      </c>
      <c r="P10" s="157">
        <v>390.85</v>
      </c>
      <c r="Q10" s="157">
        <v>281040800.66789752</v>
      </c>
      <c r="R10" s="157">
        <v>3923864.4224000005</v>
      </c>
      <c r="S10" s="157">
        <v>284964665.09029752</v>
      </c>
      <c r="T10" s="157">
        <v>18324.330000000002</v>
      </c>
      <c r="U10" s="157">
        <v>0</v>
      </c>
      <c r="V10" s="157">
        <v>18324.330000000002</v>
      </c>
      <c r="W10" s="157">
        <v>431.78</v>
      </c>
      <c r="X10" s="157">
        <v>0</v>
      </c>
      <c r="Y10" s="157">
        <v>431.78</v>
      </c>
      <c r="Z10" s="157">
        <v>0</v>
      </c>
      <c r="AA10" s="157">
        <v>0</v>
      </c>
      <c r="AB10" s="157">
        <v>0</v>
      </c>
    </row>
    <row r="11" spans="1:28" x14ac:dyDescent="0.2">
      <c r="A11" s="99" t="s">
        <v>84</v>
      </c>
      <c r="B11" s="153">
        <v>294309082.07992673</v>
      </c>
      <c r="C11" s="153">
        <v>4589312166.0191975</v>
      </c>
      <c r="D11" s="153">
        <v>4883621248.099124</v>
      </c>
      <c r="E11" s="154">
        <v>17277129.977324929</v>
      </c>
      <c r="F11" s="154">
        <v>25923348.353584532</v>
      </c>
      <c r="G11" s="154">
        <v>43200478.330909461</v>
      </c>
      <c r="H11" s="106">
        <v>0.13197</v>
      </c>
      <c r="I11" s="102">
        <v>0.10632314945983859</v>
      </c>
      <c r="J11" s="106">
        <v>0.107792</v>
      </c>
      <c r="K11" s="103">
        <v>46.228999999999999</v>
      </c>
      <c r="L11" s="103">
        <v>38.721620681855164</v>
      </c>
      <c r="M11" s="103">
        <v>39.15</v>
      </c>
      <c r="N11" s="157">
        <v>21251132.2282</v>
      </c>
      <c r="O11" s="157">
        <v>84014081.176293135</v>
      </c>
      <c r="P11" s="157">
        <v>105265213.40449314</v>
      </c>
      <c r="Q11" s="157">
        <v>260089167.52722761</v>
      </c>
      <c r="R11" s="157">
        <v>4246965874.9725556</v>
      </c>
      <c r="S11" s="157">
        <v>4507055042.4997826</v>
      </c>
      <c r="T11" s="157">
        <v>4563193.4763307106</v>
      </c>
      <c r="U11" s="157">
        <v>234149596.51822001</v>
      </c>
      <c r="V11" s="157">
        <v>238712789.9945507</v>
      </c>
      <c r="W11" s="157">
        <v>29656721.07636841</v>
      </c>
      <c r="X11" s="157">
        <v>101685523.64092201</v>
      </c>
      <c r="Y11" s="157">
        <v>131342244.71729042</v>
      </c>
      <c r="Z11" s="157">
        <v>0</v>
      </c>
      <c r="AA11" s="157">
        <v>6511170.8875000002</v>
      </c>
      <c r="AB11" s="157">
        <v>6511170.8875000002</v>
      </c>
    </row>
    <row r="12" spans="1:28" x14ac:dyDescent="0.2">
      <c r="A12" s="99" t="s">
        <v>85</v>
      </c>
      <c r="B12" s="153">
        <v>612225447.10037816</v>
      </c>
      <c r="C12" s="153">
        <v>3559177187.5330691</v>
      </c>
      <c r="D12" s="153">
        <v>4171402634.6334472</v>
      </c>
      <c r="E12" s="154">
        <v>6590507.1532488903</v>
      </c>
      <c r="F12" s="154">
        <v>21939677.83673251</v>
      </c>
      <c r="G12" s="154">
        <v>28530184.989981402</v>
      </c>
      <c r="H12" s="106">
        <v>0.12821299999999999</v>
      </c>
      <c r="I12" s="102">
        <v>8.6815359741516954E-2</v>
      </c>
      <c r="J12" s="106">
        <v>9.2658699999999997E-2</v>
      </c>
      <c r="K12" s="103">
        <v>96.734499999999997</v>
      </c>
      <c r="L12" s="103">
        <v>118.36732305247338</v>
      </c>
      <c r="M12" s="103">
        <v>115.14700000000001</v>
      </c>
      <c r="N12" s="157">
        <v>14122109.357156001</v>
      </c>
      <c r="O12" s="157">
        <v>46567263.544078715</v>
      </c>
      <c r="P12" s="157">
        <v>60689372.901234716</v>
      </c>
      <c r="Q12" s="157">
        <v>567839403.62850475</v>
      </c>
      <c r="R12" s="157">
        <v>3292890342.619926</v>
      </c>
      <c r="S12" s="157">
        <v>3860729746.2484312</v>
      </c>
      <c r="T12" s="157">
        <v>20498668.423764981</v>
      </c>
      <c r="U12" s="157">
        <v>199633771.7770665</v>
      </c>
      <c r="V12" s="157">
        <v>220132440.20083147</v>
      </c>
      <c r="W12" s="157">
        <v>21674995.541308459</v>
      </c>
      <c r="X12" s="157">
        <v>65002485.049616449</v>
      </c>
      <c r="Y12" s="157">
        <v>86677480.590924904</v>
      </c>
      <c r="Z12" s="157">
        <v>2212379.5068000001</v>
      </c>
      <c r="AA12" s="157">
        <v>1650588.0864599999</v>
      </c>
      <c r="AB12" s="157">
        <v>3862967.59326</v>
      </c>
    </row>
    <row r="13" spans="1:28" x14ac:dyDescent="0.2">
      <c r="A13" s="99" t="s">
        <v>86</v>
      </c>
      <c r="B13" s="153">
        <v>667205281.11710548</v>
      </c>
      <c r="C13" s="153">
        <v>506068264.05413985</v>
      </c>
      <c r="D13" s="153">
        <v>1173273545.1712453</v>
      </c>
      <c r="E13" s="154">
        <v>23542015.656920202</v>
      </c>
      <c r="F13" s="154">
        <v>12647632.658983199</v>
      </c>
      <c r="G13" s="154">
        <v>36189648.315903403</v>
      </c>
      <c r="H13" s="106">
        <v>0.14089399999999999</v>
      </c>
      <c r="I13" s="102">
        <v>9.2693486062258676E-2</v>
      </c>
      <c r="J13" s="106">
        <v>0.11992</v>
      </c>
      <c r="K13" s="103">
        <v>38.165500000000002</v>
      </c>
      <c r="L13" s="103">
        <v>62.342670658433178</v>
      </c>
      <c r="M13" s="103">
        <v>48.583500000000001</v>
      </c>
      <c r="N13" s="157">
        <v>27765221.246961907</v>
      </c>
      <c r="O13" s="157">
        <v>25853467.335164998</v>
      </c>
      <c r="P13" s="157">
        <v>53618688.582126901</v>
      </c>
      <c r="Q13" s="157">
        <v>559687658.70889652</v>
      </c>
      <c r="R13" s="157">
        <v>452379169.0335356</v>
      </c>
      <c r="S13" s="157">
        <v>1012066827.7424324</v>
      </c>
      <c r="T13" s="157">
        <v>63921187.358957753</v>
      </c>
      <c r="U13" s="157">
        <v>26278038.11855923</v>
      </c>
      <c r="V13" s="157">
        <v>90199225.477516979</v>
      </c>
      <c r="W13" s="157">
        <v>42741528.727651186</v>
      </c>
      <c r="X13" s="157">
        <v>27411056.902044997</v>
      </c>
      <c r="Y13" s="157">
        <v>70152585.62969619</v>
      </c>
      <c r="Z13" s="157">
        <v>854906.32160000002</v>
      </c>
      <c r="AA13" s="157">
        <v>0</v>
      </c>
      <c r="AB13" s="157">
        <v>854906.32160000002</v>
      </c>
    </row>
    <row r="14" spans="1:28" x14ac:dyDescent="0.2">
      <c r="A14" s="99" t="s">
        <v>87</v>
      </c>
      <c r="B14" s="153">
        <v>700350290.04666412</v>
      </c>
      <c r="C14" s="153">
        <v>1463239592.4318669</v>
      </c>
      <c r="D14" s="153">
        <v>2163589882.4785309</v>
      </c>
      <c r="E14" s="154">
        <v>29299028.641842786</v>
      </c>
      <c r="F14" s="154">
        <v>9617458.5407781489</v>
      </c>
      <c r="G14" s="154">
        <v>38916487.182620935</v>
      </c>
      <c r="H14" s="106">
        <v>0.13626099999999999</v>
      </c>
      <c r="I14" s="102">
        <v>9.5185177442934477E-2</v>
      </c>
      <c r="J14" s="106">
        <v>0.108691</v>
      </c>
      <c r="K14" s="103">
        <v>62.687899999999999</v>
      </c>
      <c r="L14" s="103">
        <v>65.398332010700415</v>
      </c>
      <c r="M14" s="103">
        <v>64.492599999999996</v>
      </c>
      <c r="N14" s="157">
        <v>20516032.156889468</v>
      </c>
      <c r="O14" s="157">
        <v>27917677.096020002</v>
      </c>
      <c r="P14" s="157">
        <v>48433709.252909467</v>
      </c>
      <c r="Q14" s="157">
        <v>568418503.1454407</v>
      </c>
      <c r="R14" s="157">
        <v>1392179830.6592567</v>
      </c>
      <c r="S14" s="157">
        <v>1960598333.8046975</v>
      </c>
      <c r="T14" s="157">
        <v>22702920.051833879</v>
      </c>
      <c r="U14" s="157">
        <v>28634085.688620001</v>
      </c>
      <c r="V14" s="157">
        <v>51337005.740453884</v>
      </c>
      <c r="W14" s="157">
        <v>108647550.84688947</v>
      </c>
      <c r="X14" s="157">
        <v>40394995.964189999</v>
      </c>
      <c r="Y14" s="157">
        <v>149042546.81107947</v>
      </c>
      <c r="Z14" s="157">
        <v>581316.00249999994</v>
      </c>
      <c r="AA14" s="157">
        <v>2030680.1198</v>
      </c>
      <c r="AB14" s="157">
        <v>2611996.1222999999</v>
      </c>
    </row>
    <row r="15" spans="1:28" x14ac:dyDescent="0.2">
      <c r="A15" s="99" t="s">
        <v>193</v>
      </c>
      <c r="B15" s="153">
        <v>1588710160.5401602</v>
      </c>
      <c r="C15" s="153">
        <v>1330482160.5852718</v>
      </c>
      <c r="D15" s="153">
        <v>2919192321.125432</v>
      </c>
      <c r="E15" s="154">
        <v>27215129.84730947</v>
      </c>
      <c r="F15" s="154">
        <v>5879511.7053750902</v>
      </c>
      <c r="G15" s="154">
        <v>33094641.55268456</v>
      </c>
      <c r="H15" s="106">
        <v>0.13114200000000001</v>
      </c>
      <c r="I15" s="102">
        <v>8.347693287817258E-2</v>
      </c>
      <c r="J15" s="106">
        <v>0.109004</v>
      </c>
      <c r="K15" s="103">
        <v>51.291699999999999</v>
      </c>
      <c r="L15" s="103">
        <v>63.646783895626406</v>
      </c>
      <c r="M15" s="103">
        <v>56.665700000000001</v>
      </c>
      <c r="N15" s="157">
        <v>22842670.307585537</v>
      </c>
      <c r="O15" s="157">
        <v>29961628.753519997</v>
      </c>
      <c r="P15" s="157">
        <v>52804299.061105534</v>
      </c>
      <c r="Q15" s="157">
        <v>1502815968.3789313</v>
      </c>
      <c r="R15" s="157">
        <v>1248212971.0886409</v>
      </c>
      <c r="S15" s="157">
        <v>2751028939.4675722</v>
      </c>
      <c r="T15" s="157">
        <v>60409000.892634511</v>
      </c>
      <c r="U15" s="157">
        <v>73345650.092410997</v>
      </c>
      <c r="V15" s="157">
        <v>133754650.98504551</v>
      </c>
      <c r="W15" s="157">
        <v>24155734.965194471</v>
      </c>
      <c r="X15" s="157">
        <v>8507279.1737200003</v>
      </c>
      <c r="Y15" s="157">
        <v>32663014.138914473</v>
      </c>
      <c r="Z15" s="157">
        <v>1329456.3033999999</v>
      </c>
      <c r="AA15" s="157">
        <v>416260.23049999995</v>
      </c>
      <c r="AB15" s="157">
        <v>1745716.5338999997</v>
      </c>
    </row>
    <row r="16" spans="1:28" x14ac:dyDescent="0.2">
      <c r="A16" s="99" t="s">
        <v>88</v>
      </c>
      <c r="B16" s="153">
        <v>1137480346.3029449</v>
      </c>
      <c r="C16" s="153">
        <v>766521047.8200289</v>
      </c>
      <c r="D16" s="153">
        <v>1904001394.1229739</v>
      </c>
      <c r="E16" s="154">
        <v>16227063.874403909</v>
      </c>
      <c r="F16" s="154">
        <v>58088104.764353856</v>
      </c>
      <c r="G16" s="154">
        <v>74315168.638757765</v>
      </c>
      <c r="H16" s="106">
        <v>0.129362</v>
      </c>
      <c r="I16" s="102">
        <v>8.7758657504984558E-2</v>
      </c>
      <c r="J16" s="106">
        <v>0.112534</v>
      </c>
      <c r="K16" s="103">
        <v>58.164200000000001</v>
      </c>
      <c r="L16" s="103">
        <v>88.388290363196234</v>
      </c>
      <c r="M16" s="103">
        <v>70.145399999999995</v>
      </c>
      <c r="N16" s="157">
        <v>7513399.5864093304</v>
      </c>
      <c r="O16" s="157">
        <v>19520836.131956361</v>
      </c>
      <c r="P16" s="157">
        <v>27034235.718365692</v>
      </c>
      <c r="Q16" s="157">
        <v>1068864843.7043132</v>
      </c>
      <c r="R16" s="157">
        <v>550939552.07107353</v>
      </c>
      <c r="S16" s="157">
        <v>1619804395.7753868</v>
      </c>
      <c r="T16" s="157">
        <v>47482080.499658406</v>
      </c>
      <c r="U16" s="157">
        <v>120109166.30039898</v>
      </c>
      <c r="V16" s="157">
        <v>167591246.80005738</v>
      </c>
      <c r="W16" s="157">
        <v>16474089.217973359</v>
      </c>
      <c r="X16" s="157">
        <v>95472329.448556364</v>
      </c>
      <c r="Y16" s="157">
        <v>111946418.66652972</v>
      </c>
      <c r="Z16" s="157">
        <v>4659332.8810000001</v>
      </c>
      <c r="AA16" s="157">
        <v>0</v>
      </c>
      <c r="AB16" s="157">
        <v>4659332.8810000001</v>
      </c>
    </row>
    <row r="17" spans="1:28" x14ac:dyDescent="0.2">
      <c r="A17" s="99" t="s">
        <v>194</v>
      </c>
      <c r="B17" s="153">
        <v>368168088.65790212</v>
      </c>
      <c r="C17" s="153">
        <v>589113111.54472601</v>
      </c>
      <c r="D17" s="153">
        <v>957281200.20262814</v>
      </c>
      <c r="E17" s="154">
        <v>4849617.9579423796</v>
      </c>
      <c r="F17" s="154">
        <v>5512914.1019297699</v>
      </c>
      <c r="G17" s="154">
        <v>10362532.05987215</v>
      </c>
      <c r="H17" s="106">
        <v>0.134017</v>
      </c>
      <c r="I17" s="102">
        <v>8.217336612222495E-2</v>
      </c>
      <c r="J17" s="106">
        <v>0.101758</v>
      </c>
      <c r="K17" s="103">
        <v>56.565199999999997</v>
      </c>
      <c r="L17" s="103">
        <v>66.455488357366022</v>
      </c>
      <c r="M17" s="103">
        <v>62.528500000000001</v>
      </c>
      <c r="N17" s="157">
        <v>3770158.0342475595</v>
      </c>
      <c r="O17" s="157">
        <v>3495003.65288</v>
      </c>
      <c r="P17" s="157">
        <v>7265161.6871275594</v>
      </c>
      <c r="Q17" s="157">
        <v>349054942.02314192</v>
      </c>
      <c r="R17" s="157">
        <v>570001656.30016601</v>
      </c>
      <c r="S17" s="157">
        <v>919056598.32330787</v>
      </c>
      <c r="T17" s="157">
        <v>13954502.962943099</v>
      </c>
      <c r="U17" s="157">
        <v>13779394.00258</v>
      </c>
      <c r="V17" s="157">
        <v>27733896.965523101</v>
      </c>
      <c r="W17" s="157">
        <v>5111967.2832171302</v>
      </c>
      <c r="X17" s="157">
        <v>4800117.3310800008</v>
      </c>
      <c r="Y17" s="157">
        <v>9912084.6142971311</v>
      </c>
      <c r="Z17" s="157">
        <v>46676.388599999998</v>
      </c>
      <c r="AA17" s="157">
        <v>531943.91090000002</v>
      </c>
      <c r="AB17" s="157">
        <v>578620.29949999996</v>
      </c>
    </row>
    <row r="18" spans="1:28" x14ac:dyDescent="0.2">
      <c r="A18" s="99" t="s">
        <v>195</v>
      </c>
      <c r="B18" s="153">
        <v>276337152.40213513</v>
      </c>
      <c r="C18" s="153">
        <v>352400266.50094002</v>
      </c>
      <c r="D18" s="153">
        <v>628737418.90307522</v>
      </c>
      <c r="E18" s="154">
        <v>3703590.7334199701</v>
      </c>
      <c r="F18" s="154">
        <v>1026269.75225092</v>
      </c>
      <c r="G18" s="154">
        <v>4729860.4856708907</v>
      </c>
      <c r="H18" s="106">
        <v>0.140565</v>
      </c>
      <c r="I18" s="102">
        <v>7.9653109893101537E-2</v>
      </c>
      <c r="J18" s="106">
        <v>0.10513699999999999</v>
      </c>
      <c r="K18" s="103">
        <v>49.550800000000002</v>
      </c>
      <c r="L18" s="103">
        <v>58.526999289273256</v>
      </c>
      <c r="M18" s="103">
        <v>54.010199999999998</v>
      </c>
      <c r="N18" s="157">
        <v>4065976.4936149195</v>
      </c>
      <c r="O18" s="157">
        <v>342238.94760000001</v>
      </c>
      <c r="P18" s="157">
        <v>4408215.4412149191</v>
      </c>
      <c r="Q18" s="157">
        <v>260899766.60588849</v>
      </c>
      <c r="R18" s="157">
        <v>276757498.79874003</v>
      </c>
      <c r="S18" s="157">
        <v>537657265.40462852</v>
      </c>
      <c r="T18" s="157">
        <v>9391308.8911690097</v>
      </c>
      <c r="U18" s="157">
        <v>73866385.605200008</v>
      </c>
      <c r="V18" s="157">
        <v>83257694.496369019</v>
      </c>
      <c r="W18" s="157">
        <v>5607758.7607776206</v>
      </c>
      <c r="X18" s="157">
        <v>1691434.1965999999</v>
      </c>
      <c r="Y18" s="157">
        <v>7299192.95737762</v>
      </c>
      <c r="Z18" s="157">
        <v>438318.14429999999</v>
      </c>
      <c r="AA18" s="157">
        <v>84947.900399999999</v>
      </c>
      <c r="AB18" s="157">
        <v>523266.04469999997</v>
      </c>
    </row>
    <row r="19" spans="1:28" x14ac:dyDescent="0.2">
      <c r="A19" s="99" t="s">
        <v>89</v>
      </c>
      <c r="B19" s="153">
        <v>974373503.55537069</v>
      </c>
      <c r="C19" s="153">
        <v>1143385491.0180373</v>
      </c>
      <c r="D19" s="153">
        <v>2117758994.5734081</v>
      </c>
      <c r="E19" s="154">
        <v>23943443.28772964</v>
      </c>
      <c r="F19" s="154">
        <v>27637465.954106994</v>
      </c>
      <c r="G19" s="154">
        <v>51580909.241836637</v>
      </c>
      <c r="H19" s="106">
        <v>0.139511</v>
      </c>
      <c r="I19" s="102">
        <v>8.253763985569279E-2</v>
      </c>
      <c r="J19" s="106">
        <v>0.108419</v>
      </c>
      <c r="K19" s="103">
        <v>63.738100000000003</v>
      </c>
      <c r="L19" s="103">
        <v>72.267257321540598</v>
      </c>
      <c r="M19" s="103">
        <v>68.207899999999995</v>
      </c>
      <c r="N19" s="157">
        <v>27415275.536797874</v>
      </c>
      <c r="O19" s="157">
        <v>60569241.39756</v>
      </c>
      <c r="P19" s="157">
        <v>87984516.934357882</v>
      </c>
      <c r="Q19" s="157">
        <v>886334067.3014816</v>
      </c>
      <c r="R19" s="157">
        <v>1006767876.515674</v>
      </c>
      <c r="S19" s="157">
        <v>1893101943.8171554</v>
      </c>
      <c r="T19" s="157">
        <v>52322147.278022647</v>
      </c>
      <c r="U19" s="157">
        <v>53631552.500223443</v>
      </c>
      <c r="V19" s="157">
        <v>105953699.77824609</v>
      </c>
      <c r="W19" s="157">
        <v>34973004.923766539</v>
      </c>
      <c r="X19" s="157">
        <v>81847831.525440007</v>
      </c>
      <c r="Y19" s="157">
        <v>116820836.44920655</v>
      </c>
      <c r="Z19" s="157">
        <v>744284.05209999997</v>
      </c>
      <c r="AA19" s="157">
        <v>1138230.4767</v>
      </c>
      <c r="AB19" s="157">
        <v>1882514.5288</v>
      </c>
    </row>
    <row r="20" spans="1:28" x14ac:dyDescent="0.2">
      <c r="A20" s="99" t="s">
        <v>90</v>
      </c>
      <c r="B20" s="153">
        <v>403899604.42632324</v>
      </c>
      <c r="C20" s="153">
        <v>583433910.04462445</v>
      </c>
      <c r="D20" s="153">
        <v>987333514.47094774</v>
      </c>
      <c r="E20" s="154">
        <v>8706157.1996804196</v>
      </c>
      <c r="F20" s="154">
        <v>10969004.03534792</v>
      </c>
      <c r="G20" s="154">
        <v>19675161.235028341</v>
      </c>
      <c r="H20" s="106">
        <v>0.13215399999999999</v>
      </c>
      <c r="I20" s="102">
        <v>8.6001617393695676E-2</v>
      </c>
      <c r="J20" s="106">
        <v>0.10476100000000001</v>
      </c>
      <c r="K20" s="103">
        <v>75.211200000000005</v>
      </c>
      <c r="L20" s="103">
        <v>56.697564357267424</v>
      </c>
      <c r="M20" s="103">
        <v>64.214600000000004</v>
      </c>
      <c r="N20" s="157">
        <v>11728086.082844239</v>
      </c>
      <c r="O20" s="157">
        <v>9689095.6077999994</v>
      </c>
      <c r="P20" s="157">
        <v>21417181.690644238</v>
      </c>
      <c r="Q20" s="157">
        <v>368076344.07890552</v>
      </c>
      <c r="R20" s="157">
        <v>511650621.7968533</v>
      </c>
      <c r="S20" s="157">
        <v>879726965.87575889</v>
      </c>
      <c r="T20" s="157">
        <v>18492331.851428039</v>
      </c>
      <c r="U20" s="157">
        <v>58118757.75807111</v>
      </c>
      <c r="V20" s="157">
        <v>76611089.609499156</v>
      </c>
      <c r="W20" s="157">
        <v>17330876.825989686</v>
      </c>
      <c r="X20" s="157">
        <v>13664530.489700001</v>
      </c>
      <c r="Y20" s="157">
        <v>30995407.315689687</v>
      </c>
      <c r="Z20" s="157">
        <v>51.67</v>
      </c>
      <c r="AA20" s="157">
        <v>0</v>
      </c>
      <c r="AB20" s="157">
        <v>51.67</v>
      </c>
    </row>
    <row r="21" spans="1:28" x14ac:dyDescent="0.2">
      <c r="A21" s="99" t="s">
        <v>91</v>
      </c>
      <c r="B21" s="153">
        <v>780107322.31200993</v>
      </c>
      <c r="C21" s="153">
        <v>2146409187.1812859</v>
      </c>
      <c r="D21" s="153">
        <v>2926516509.4932957</v>
      </c>
      <c r="E21" s="154">
        <v>21941917.97363719</v>
      </c>
      <c r="F21" s="154">
        <v>28608891.324695431</v>
      </c>
      <c r="G21" s="154">
        <v>50550809.298332617</v>
      </c>
      <c r="H21" s="106">
        <v>0.13322600000000001</v>
      </c>
      <c r="I21" s="102">
        <v>8.6456765701230412E-2</v>
      </c>
      <c r="J21" s="106">
        <v>9.8674999999999999E-2</v>
      </c>
      <c r="K21" s="103">
        <v>106.693</v>
      </c>
      <c r="L21" s="103">
        <v>119.78456967166012</v>
      </c>
      <c r="M21" s="103">
        <v>116.38</v>
      </c>
      <c r="N21" s="157">
        <v>26724787.404600002</v>
      </c>
      <c r="O21" s="157">
        <v>84233674.199184492</v>
      </c>
      <c r="P21" s="157">
        <v>110958461.6037845</v>
      </c>
      <c r="Q21" s="157">
        <v>640852104.01521003</v>
      </c>
      <c r="R21" s="157">
        <v>1667651773.9745836</v>
      </c>
      <c r="S21" s="157">
        <v>2308503877.9897938</v>
      </c>
      <c r="T21" s="157">
        <v>93943291.760099992</v>
      </c>
      <c r="U21" s="157">
        <v>342959905.10224783</v>
      </c>
      <c r="V21" s="157">
        <v>436903196.86234784</v>
      </c>
      <c r="W21" s="157">
        <v>41555644.036300004</v>
      </c>
      <c r="X21" s="157">
        <v>134613980.5988344</v>
      </c>
      <c r="Y21" s="157">
        <v>176169624.6351344</v>
      </c>
      <c r="Z21" s="157">
        <v>3756282.5004000003</v>
      </c>
      <c r="AA21" s="157">
        <v>1183527.50562</v>
      </c>
      <c r="AB21" s="157">
        <v>4939810.0060200002</v>
      </c>
    </row>
    <row r="22" spans="1:28" x14ac:dyDescent="0.2">
      <c r="A22" s="99" t="s">
        <v>92</v>
      </c>
      <c r="B22" s="153">
        <v>395428412.76295251</v>
      </c>
      <c r="C22" s="153">
        <v>585000702.07632113</v>
      </c>
      <c r="D22" s="153">
        <v>980429114.83927369</v>
      </c>
      <c r="E22" s="154">
        <v>5109401.8720791899</v>
      </c>
      <c r="F22" s="154">
        <v>7167413.6816216689</v>
      </c>
      <c r="G22" s="154">
        <v>12276815.553700859</v>
      </c>
      <c r="H22" s="106">
        <v>0.130082</v>
      </c>
      <c r="I22" s="102">
        <v>8.0196612521327912E-2</v>
      </c>
      <c r="J22" s="106">
        <v>0.10004399999999999</v>
      </c>
      <c r="K22" s="103">
        <v>86.447599999999994</v>
      </c>
      <c r="L22" s="103">
        <v>104.74460037599124</v>
      </c>
      <c r="M22" s="103">
        <v>97.235900000000001</v>
      </c>
      <c r="N22" s="157">
        <v>11872009.707800001</v>
      </c>
      <c r="O22" s="157">
        <v>30166581.76608</v>
      </c>
      <c r="P22" s="157">
        <v>42038591.47388</v>
      </c>
      <c r="Q22" s="157">
        <v>345996524.597642</v>
      </c>
      <c r="R22" s="157">
        <v>501851698.07113111</v>
      </c>
      <c r="S22" s="157">
        <v>847848222.66877317</v>
      </c>
      <c r="T22" s="157">
        <v>34721935.29841125</v>
      </c>
      <c r="U22" s="157">
        <v>42422304.25801</v>
      </c>
      <c r="V22" s="157">
        <v>77144239.55642125</v>
      </c>
      <c r="W22" s="157">
        <v>14421578.070899259</v>
      </c>
      <c r="X22" s="157">
        <v>39139207.140279993</v>
      </c>
      <c r="Y22" s="157">
        <v>53560785.211179256</v>
      </c>
      <c r="Z22" s="157">
        <v>288374.79600000003</v>
      </c>
      <c r="AA22" s="157">
        <v>1587492.6069</v>
      </c>
      <c r="AB22" s="157">
        <v>1875867.4029000001</v>
      </c>
    </row>
    <row r="23" spans="1:28" x14ac:dyDescent="0.2">
      <c r="A23" s="99" t="s">
        <v>93</v>
      </c>
      <c r="B23" s="153">
        <v>120869361.38993554</v>
      </c>
      <c r="C23" s="153">
        <v>675596150.93069422</v>
      </c>
      <c r="D23" s="153">
        <v>796465512.32062972</v>
      </c>
      <c r="E23" s="154">
        <v>11768415.94241943</v>
      </c>
      <c r="F23" s="154">
        <v>18824873.585225638</v>
      </c>
      <c r="G23" s="154">
        <v>30593289.527645066</v>
      </c>
      <c r="H23" s="106">
        <v>0.129723</v>
      </c>
      <c r="I23" s="102">
        <v>9.7073156094510005E-2</v>
      </c>
      <c r="J23" s="106">
        <v>0.102011</v>
      </c>
      <c r="K23" s="103">
        <v>62.147500000000001</v>
      </c>
      <c r="L23" s="103">
        <v>72.828633031470517</v>
      </c>
      <c r="M23" s="103">
        <v>71.201400000000007</v>
      </c>
      <c r="N23" s="157">
        <v>8547413.1966999993</v>
      </c>
      <c r="O23" s="157">
        <v>24933349.964600001</v>
      </c>
      <c r="P23" s="157">
        <v>33480763.1613</v>
      </c>
      <c r="Q23" s="157">
        <v>64763009.952396564</v>
      </c>
      <c r="R23" s="157">
        <v>355336552.71850002</v>
      </c>
      <c r="S23" s="157">
        <v>420099562.67089659</v>
      </c>
      <c r="T23" s="157">
        <v>42207255.370938987</v>
      </c>
      <c r="U23" s="157">
        <v>211683897.17359418</v>
      </c>
      <c r="V23" s="157">
        <v>253891152.54453316</v>
      </c>
      <c r="W23" s="157">
        <v>13899096.066599989</v>
      </c>
      <c r="X23" s="157">
        <v>108575701.0386</v>
      </c>
      <c r="Y23" s="157">
        <v>122474797.10519999</v>
      </c>
      <c r="Z23" s="157">
        <v>0</v>
      </c>
      <c r="AA23" s="157">
        <v>0</v>
      </c>
      <c r="AB23" s="157">
        <v>0</v>
      </c>
    </row>
    <row r="24" spans="1:28" x14ac:dyDescent="0.2">
      <c r="A24" s="99" t="s">
        <v>196</v>
      </c>
      <c r="B24" s="153">
        <v>127235249.03333656</v>
      </c>
      <c r="C24" s="153">
        <v>699001179.72548652</v>
      </c>
      <c r="D24" s="153">
        <v>826236428.75882304</v>
      </c>
      <c r="E24" s="154">
        <v>4838219.7292083902</v>
      </c>
      <c r="F24" s="154">
        <v>2491421.8988506398</v>
      </c>
      <c r="G24" s="154">
        <v>7329641.6280590296</v>
      </c>
      <c r="H24" s="106">
        <v>0.14475199999999999</v>
      </c>
      <c r="I24" s="102">
        <v>9.4179825805637857E-2</v>
      </c>
      <c r="J24" s="106">
        <v>0.102102</v>
      </c>
      <c r="K24" s="103">
        <v>65.067300000000003</v>
      </c>
      <c r="L24" s="103">
        <v>48.08021275085234</v>
      </c>
      <c r="M24" s="103">
        <v>50.732100000000003</v>
      </c>
      <c r="N24" s="157">
        <v>4057991.02</v>
      </c>
      <c r="O24" s="157">
        <v>8519381.8758000005</v>
      </c>
      <c r="P24" s="157">
        <v>12577372.8958</v>
      </c>
      <c r="Q24" s="157">
        <v>118526237.53293656</v>
      </c>
      <c r="R24" s="157">
        <v>693084911.82740653</v>
      </c>
      <c r="S24" s="157">
        <v>811611149.36034298</v>
      </c>
      <c r="T24" s="157">
        <v>494025.79590000003</v>
      </c>
      <c r="U24" s="157">
        <v>1763088.84268</v>
      </c>
      <c r="V24" s="157">
        <v>2257114.63858</v>
      </c>
      <c r="W24" s="157">
        <v>8204544.8829000005</v>
      </c>
      <c r="X24" s="157">
        <v>4080785.7596</v>
      </c>
      <c r="Y24" s="157">
        <v>12285330.6425</v>
      </c>
      <c r="Z24" s="157">
        <v>10440.821599999999</v>
      </c>
      <c r="AA24" s="157">
        <v>72393.295800000007</v>
      </c>
      <c r="AB24" s="157">
        <v>82834.117400000003</v>
      </c>
    </row>
    <row r="25" spans="1:28" x14ac:dyDescent="0.2">
      <c r="A25" s="99" t="s">
        <v>94</v>
      </c>
      <c r="B25" s="153">
        <v>1021865551.1774393</v>
      </c>
      <c r="C25" s="153">
        <v>1999066549.0753024</v>
      </c>
      <c r="D25" s="153">
        <v>3020932100.2527418</v>
      </c>
      <c r="E25" s="154">
        <v>2576904.3758944301</v>
      </c>
      <c r="F25" s="154">
        <v>5186371.3844364006</v>
      </c>
      <c r="G25" s="154">
        <v>7763275.7603308307</v>
      </c>
      <c r="H25" s="106">
        <v>0.123247</v>
      </c>
      <c r="I25" s="102">
        <v>8.810632171811715E-2</v>
      </c>
      <c r="J25" s="106">
        <v>0.100092</v>
      </c>
      <c r="K25" s="103">
        <v>39.474800000000002</v>
      </c>
      <c r="L25" s="103">
        <v>142.42165723783347</v>
      </c>
      <c r="M25" s="103">
        <v>107.261</v>
      </c>
      <c r="N25" s="157">
        <v>1017.17</v>
      </c>
      <c r="O25" s="157">
        <v>215664.10795999999</v>
      </c>
      <c r="P25" s="157">
        <v>216681.27796000001</v>
      </c>
      <c r="Q25" s="157">
        <v>1021031666.4766394</v>
      </c>
      <c r="R25" s="157">
        <v>1953902770.5010424</v>
      </c>
      <c r="S25" s="157">
        <v>2974934436.9776816</v>
      </c>
      <c r="T25" s="157">
        <v>719240.55070000002</v>
      </c>
      <c r="U25" s="157">
        <v>44948114.466299996</v>
      </c>
      <c r="V25" s="157">
        <v>45667355.016999997</v>
      </c>
      <c r="W25" s="157">
        <v>114644.1501</v>
      </c>
      <c r="X25" s="157">
        <v>215664.10795999999</v>
      </c>
      <c r="Y25" s="157">
        <v>330308.25806000002</v>
      </c>
      <c r="Z25" s="157">
        <v>0</v>
      </c>
      <c r="AA25" s="157">
        <v>0</v>
      </c>
      <c r="AB25" s="157">
        <v>0</v>
      </c>
    </row>
    <row r="26" spans="1:28" x14ac:dyDescent="0.2">
      <c r="A26" s="99" t="s">
        <v>95</v>
      </c>
      <c r="B26" s="153">
        <v>48343385.455133885</v>
      </c>
      <c r="C26" s="153">
        <v>273870254.11338001</v>
      </c>
      <c r="D26" s="153">
        <v>322213639.56851387</v>
      </c>
      <c r="E26" s="154">
        <v>590532.44947648002</v>
      </c>
      <c r="F26" s="154">
        <v>1047119.9219251099</v>
      </c>
      <c r="G26" s="154">
        <v>1637652.3714015898</v>
      </c>
      <c r="H26" s="106">
        <v>0.14052000000000001</v>
      </c>
      <c r="I26" s="102">
        <v>9.8466810238633615E-2</v>
      </c>
      <c r="J26" s="106">
        <v>0.10459400000000001</v>
      </c>
      <c r="K26" s="103">
        <v>54.052</v>
      </c>
      <c r="L26" s="103">
        <v>27.174444897412076</v>
      </c>
      <c r="M26" s="103">
        <v>31.1615</v>
      </c>
      <c r="N26" s="157">
        <v>410247.53516511002</v>
      </c>
      <c r="O26" s="157">
        <v>1126729.4950999999</v>
      </c>
      <c r="P26" s="157">
        <v>1536977.0302651101</v>
      </c>
      <c r="Q26" s="157">
        <v>45726332.356868774</v>
      </c>
      <c r="R26" s="157">
        <v>272183132.19538003</v>
      </c>
      <c r="S26" s="157">
        <v>317909464.55224878</v>
      </c>
      <c r="T26" s="157">
        <v>1920267.8554</v>
      </c>
      <c r="U26" s="157">
        <v>560166.96790000005</v>
      </c>
      <c r="V26" s="157">
        <v>2480434.8233000003</v>
      </c>
      <c r="W26" s="157">
        <v>696785.24286511005</v>
      </c>
      <c r="X26" s="157">
        <v>1126954.9501</v>
      </c>
      <c r="Y26" s="157">
        <v>1823740.1929651101</v>
      </c>
      <c r="Z26" s="157">
        <v>0</v>
      </c>
      <c r="AA26" s="157">
        <v>0</v>
      </c>
      <c r="AB26" s="157">
        <v>0</v>
      </c>
    </row>
    <row r="27" spans="1:28" x14ac:dyDescent="0.2">
      <c r="A27" s="99" t="s">
        <v>96</v>
      </c>
      <c r="B27" s="153">
        <v>499447319.69340372</v>
      </c>
      <c r="C27" s="153">
        <v>532170970.76476049</v>
      </c>
      <c r="D27" s="153">
        <v>1031618290.4581642</v>
      </c>
      <c r="E27" s="154">
        <v>9179359.1703857686</v>
      </c>
      <c r="F27" s="154">
        <v>9911032.9057353698</v>
      </c>
      <c r="G27" s="154">
        <v>19090392.076121137</v>
      </c>
      <c r="H27" s="106">
        <v>0.12747600000000001</v>
      </c>
      <c r="I27" s="102">
        <v>8.1019525078903809E-2</v>
      </c>
      <c r="J27" s="106">
        <v>0.10316500000000001</v>
      </c>
      <c r="K27" s="103">
        <v>96.94</v>
      </c>
      <c r="L27" s="103">
        <v>106.90159484989591</v>
      </c>
      <c r="M27" s="103">
        <v>102.113</v>
      </c>
      <c r="N27" s="157">
        <v>26888351.970155172</v>
      </c>
      <c r="O27" s="157">
        <v>27112926.917039998</v>
      </c>
      <c r="P27" s="157">
        <v>54001278.88719517</v>
      </c>
      <c r="Q27" s="157">
        <v>405040153.60674852</v>
      </c>
      <c r="R27" s="157">
        <v>456341095.77141774</v>
      </c>
      <c r="S27" s="157">
        <v>861381249.3781662</v>
      </c>
      <c r="T27" s="157">
        <v>60720002.199000001</v>
      </c>
      <c r="U27" s="157">
        <v>47949631.878102742</v>
      </c>
      <c r="V27" s="157">
        <v>108669634.07710275</v>
      </c>
      <c r="W27" s="157">
        <v>32931124.479555175</v>
      </c>
      <c r="X27" s="157">
        <v>22845650.82344</v>
      </c>
      <c r="Y27" s="157">
        <v>55776775.302995175</v>
      </c>
      <c r="Z27" s="157">
        <v>756039.4081</v>
      </c>
      <c r="AA27" s="157">
        <v>5034592.2917999998</v>
      </c>
      <c r="AB27" s="157">
        <v>5790631.6998999994</v>
      </c>
    </row>
    <row r="28" spans="1:28" x14ac:dyDescent="0.2">
      <c r="A28" s="99" t="s">
        <v>97</v>
      </c>
      <c r="B28" s="153">
        <v>134492379.71401036</v>
      </c>
      <c r="C28" s="153">
        <v>141115508.22345701</v>
      </c>
      <c r="D28" s="153">
        <v>275607887.93746734</v>
      </c>
      <c r="E28" s="154">
        <v>560418.04763206991</v>
      </c>
      <c r="F28" s="154">
        <v>652609.66967544006</v>
      </c>
      <c r="G28" s="154">
        <v>1213027.7173075099</v>
      </c>
      <c r="H28" s="106">
        <v>0.12929599999999999</v>
      </c>
      <c r="I28" s="102">
        <v>8.056410882319251E-2</v>
      </c>
      <c r="J28" s="106">
        <v>0.104216</v>
      </c>
      <c r="K28" s="103">
        <v>58.134999999999998</v>
      </c>
      <c r="L28" s="103">
        <v>48.900956401636464</v>
      </c>
      <c r="M28" s="103">
        <v>53.389299999999999</v>
      </c>
      <c r="N28" s="157">
        <v>407045.61710000003</v>
      </c>
      <c r="O28" s="157">
        <v>681701.9057</v>
      </c>
      <c r="P28" s="157">
        <v>1088747.5227999999</v>
      </c>
      <c r="Q28" s="157">
        <v>125807692.59321035</v>
      </c>
      <c r="R28" s="157">
        <v>133215042.21345702</v>
      </c>
      <c r="S28" s="157">
        <v>259022734.80666736</v>
      </c>
      <c r="T28" s="157">
        <v>3552344.1866999995</v>
      </c>
      <c r="U28" s="157">
        <v>1570245.6770000001</v>
      </c>
      <c r="V28" s="157">
        <v>5122589.8636999996</v>
      </c>
      <c r="W28" s="157">
        <v>4905212.2062999997</v>
      </c>
      <c r="X28" s="157">
        <v>6330220.3329999996</v>
      </c>
      <c r="Y28" s="157">
        <v>11235432.539299998</v>
      </c>
      <c r="Z28" s="157">
        <v>227130.72779999999</v>
      </c>
      <c r="AA28" s="157">
        <v>0</v>
      </c>
      <c r="AB28" s="157">
        <v>227130.72779999999</v>
      </c>
    </row>
    <row r="29" spans="1:28" x14ac:dyDescent="0.2">
      <c r="A29" s="99" t="s">
        <v>98</v>
      </c>
      <c r="B29" s="153">
        <v>79286864.42757152</v>
      </c>
      <c r="C29" s="153">
        <v>215886018.37261596</v>
      </c>
      <c r="D29" s="153">
        <v>295172882.80018747</v>
      </c>
      <c r="E29" s="154">
        <v>492577.66468762007</v>
      </c>
      <c r="F29" s="154">
        <v>326256.48814437998</v>
      </c>
      <c r="G29" s="154">
        <v>818834.15283200005</v>
      </c>
      <c r="H29" s="106">
        <v>0.11865299999999999</v>
      </c>
      <c r="I29" s="102">
        <v>9.010181254212471E-2</v>
      </c>
      <c r="J29" s="106">
        <v>9.7129499999999994E-2</v>
      </c>
      <c r="K29" s="103">
        <v>77.328900000000004</v>
      </c>
      <c r="L29" s="103">
        <v>64.51400583701961</v>
      </c>
      <c r="M29" s="103">
        <v>67.669600000000003</v>
      </c>
      <c r="N29" s="157">
        <v>0</v>
      </c>
      <c r="O29" s="157">
        <v>0</v>
      </c>
      <c r="P29" s="157">
        <v>0</v>
      </c>
      <c r="Q29" s="157">
        <v>76464559.750564918</v>
      </c>
      <c r="R29" s="157">
        <v>200898687.31971595</v>
      </c>
      <c r="S29" s="157">
        <v>277363247.07028085</v>
      </c>
      <c r="T29" s="157">
        <v>123852.38589999999</v>
      </c>
      <c r="U29" s="157">
        <v>14559947.615899999</v>
      </c>
      <c r="V29" s="157">
        <v>14683800.001799999</v>
      </c>
      <c r="W29" s="157">
        <v>2698452.2911066003</v>
      </c>
      <c r="X29" s="157">
        <v>427383.43699999998</v>
      </c>
      <c r="Y29" s="157">
        <v>3125835.7281066002</v>
      </c>
      <c r="Z29" s="157">
        <v>0</v>
      </c>
      <c r="AA29" s="157">
        <v>0</v>
      </c>
      <c r="AB29" s="157">
        <v>0</v>
      </c>
    </row>
    <row r="30" spans="1:28" x14ac:dyDescent="0.2">
      <c r="A30" s="99" t="s">
        <v>99</v>
      </c>
      <c r="B30" s="153">
        <v>1869244176.5490878</v>
      </c>
      <c r="C30" s="153">
        <v>2556753662.5221958</v>
      </c>
      <c r="D30" s="153">
        <v>4425997839.0712833</v>
      </c>
      <c r="E30" s="154">
        <v>34226245.584925748</v>
      </c>
      <c r="F30" s="154">
        <v>21475737.219715968</v>
      </c>
      <c r="G30" s="154">
        <v>55701982.804641716</v>
      </c>
      <c r="H30" s="106">
        <v>0.143176</v>
      </c>
      <c r="I30" s="102">
        <v>8.8373500928378909E-2</v>
      </c>
      <c r="J30" s="106">
        <v>0.109289</v>
      </c>
      <c r="K30" s="103">
        <v>73.113200000000006</v>
      </c>
      <c r="L30" s="103">
        <v>91.23026915901157</v>
      </c>
      <c r="M30" s="103">
        <v>82.462599999999995</v>
      </c>
      <c r="N30" s="157">
        <v>32647005.710089579</v>
      </c>
      <c r="O30" s="157">
        <v>43319012.762911648</v>
      </c>
      <c r="P30" s="157">
        <v>75966018.473001227</v>
      </c>
      <c r="Q30" s="157">
        <v>1752900688.0456285</v>
      </c>
      <c r="R30" s="157">
        <v>2288895957.7125797</v>
      </c>
      <c r="S30" s="157">
        <v>4041796645.7582078</v>
      </c>
      <c r="T30" s="157">
        <v>64465063.497642182</v>
      </c>
      <c r="U30" s="157">
        <v>204684437.76841396</v>
      </c>
      <c r="V30" s="157">
        <v>269149501.26605612</v>
      </c>
      <c r="W30" s="157">
        <v>50548936.510017008</v>
      </c>
      <c r="X30" s="157">
        <v>61023046.234042332</v>
      </c>
      <c r="Y30" s="157">
        <v>111571982.74405934</v>
      </c>
      <c r="Z30" s="157">
        <v>1329488.4957999999</v>
      </c>
      <c r="AA30" s="157">
        <v>2150220.8071599999</v>
      </c>
      <c r="AB30" s="157">
        <v>3479709.30296</v>
      </c>
    </row>
    <row r="31" spans="1:28" x14ac:dyDescent="0.2">
      <c r="A31" s="99" t="s">
        <v>100</v>
      </c>
      <c r="B31" s="153">
        <v>3240895905.5321379</v>
      </c>
      <c r="C31" s="153">
        <v>451389337.71421432</v>
      </c>
      <c r="D31" s="153">
        <v>3692285243.2463522</v>
      </c>
      <c r="E31" s="154">
        <v>84971644.609646276</v>
      </c>
      <c r="F31" s="154">
        <v>8502030.3436941095</v>
      </c>
      <c r="G31" s="154">
        <v>93473674.953340381</v>
      </c>
      <c r="H31" s="106">
        <v>0.15112200000000001</v>
      </c>
      <c r="I31" s="102">
        <v>8.4935363230301042E-2</v>
      </c>
      <c r="J31" s="106">
        <v>0.142348</v>
      </c>
      <c r="K31" s="103">
        <v>60.530299999999997</v>
      </c>
      <c r="L31" s="103">
        <v>90.567777215019063</v>
      </c>
      <c r="M31" s="103">
        <v>63.961399999999998</v>
      </c>
      <c r="N31" s="157">
        <v>87465934.661222175</v>
      </c>
      <c r="O31" s="157">
        <v>13607871.27894</v>
      </c>
      <c r="P31" s="157">
        <v>101073805.94016218</v>
      </c>
      <c r="Q31" s="157">
        <v>2984032027.4975557</v>
      </c>
      <c r="R31" s="157">
        <v>408573791.33900434</v>
      </c>
      <c r="S31" s="157">
        <v>3392605818.8365602</v>
      </c>
      <c r="T31" s="157">
        <v>138617698.1169644</v>
      </c>
      <c r="U31" s="157">
        <v>20894150.361619998</v>
      </c>
      <c r="V31" s="157">
        <v>159511848.47858441</v>
      </c>
      <c r="W31" s="157">
        <v>115332559.60431762</v>
      </c>
      <c r="X31" s="157">
        <v>20681358.312090002</v>
      </c>
      <c r="Y31" s="157">
        <v>136013917.91640761</v>
      </c>
      <c r="Z31" s="157">
        <v>2913620.3133</v>
      </c>
      <c r="AA31" s="157">
        <v>1240037.7015</v>
      </c>
      <c r="AB31" s="157">
        <v>4153658.0148</v>
      </c>
    </row>
    <row r="32" spans="1:28" x14ac:dyDescent="0.2">
      <c r="A32" s="99" t="s">
        <v>166</v>
      </c>
      <c r="B32" s="153">
        <v>197254593.6251241</v>
      </c>
      <c r="C32" s="153">
        <v>463072299.61690462</v>
      </c>
      <c r="D32" s="153">
        <v>660326893.24202871</v>
      </c>
      <c r="E32" s="154">
        <v>2585278.86057716</v>
      </c>
      <c r="F32" s="154">
        <v>5435713.1711952696</v>
      </c>
      <c r="G32" s="154">
        <v>8020992.0317724291</v>
      </c>
      <c r="H32" s="106">
        <v>0.15029000000000001</v>
      </c>
      <c r="I32" s="102">
        <v>9.1627229575803604E-2</v>
      </c>
      <c r="J32" s="106">
        <v>0.109025</v>
      </c>
      <c r="K32" s="103">
        <v>47.211300000000001</v>
      </c>
      <c r="L32" s="103">
        <v>53.114836323003537</v>
      </c>
      <c r="M32" s="103">
        <v>51.037399999999998</v>
      </c>
      <c r="N32" s="157">
        <v>5204705.9842904601</v>
      </c>
      <c r="O32" s="157">
        <v>6731816.3368600002</v>
      </c>
      <c r="P32" s="157">
        <v>11936522.321150459</v>
      </c>
      <c r="Q32" s="157">
        <v>182066551.81209013</v>
      </c>
      <c r="R32" s="157">
        <v>308414521.35188466</v>
      </c>
      <c r="S32" s="157">
        <v>490481073.16397476</v>
      </c>
      <c r="T32" s="157">
        <v>9566198.1804435086</v>
      </c>
      <c r="U32" s="157">
        <v>143467445.93537998</v>
      </c>
      <c r="V32" s="157">
        <v>153033644.11582348</v>
      </c>
      <c r="W32" s="157">
        <v>5581870.1436904604</v>
      </c>
      <c r="X32" s="157">
        <v>10676541.786759999</v>
      </c>
      <c r="Y32" s="157">
        <v>16258411.930450458</v>
      </c>
      <c r="Z32" s="157">
        <v>39973.488900000004</v>
      </c>
      <c r="AA32" s="157">
        <v>513790.54288000002</v>
      </c>
      <c r="AB32" s="157">
        <v>553764.03178000008</v>
      </c>
    </row>
    <row r="33" spans="1:28" x14ac:dyDescent="0.2">
      <c r="A33" s="99" t="s">
        <v>197</v>
      </c>
      <c r="B33" s="153">
        <v>227004015.66862309</v>
      </c>
      <c r="C33" s="153">
        <v>620536831.12438643</v>
      </c>
      <c r="D33" s="153">
        <v>847540846.79300952</v>
      </c>
      <c r="E33" s="154">
        <v>3785802.4574806001</v>
      </c>
      <c r="F33" s="154">
        <v>26036779.576745644</v>
      </c>
      <c r="G33" s="154">
        <v>29822582.034226246</v>
      </c>
      <c r="H33" s="106">
        <v>0.13109699999999999</v>
      </c>
      <c r="I33" s="102">
        <v>9.378094079509007E-2</v>
      </c>
      <c r="J33" s="106">
        <v>0.104049</v>
      </c>
      <c r="K33" s="103">
        <v>58.622399999999999</v>
      </c>
      <c r="L33" s="103">
        <v>71.41078465496949</v>
      </c>
      <c r="M33" s="103">
        <v>67.877600000000001</v>
      </c>
      <c r="N33" s="157">
        <v>6060310.2522999998</v>
      </c>
      <c r="O33" s="157">
        <v>19107048.217299998</v>
      </c>
      <c r="P33" s="157">
        <v>25167358.469599999</v>
      </c>
      <c r="Q33" s="157">
        <v>202473318.31232309</v>
      </c>
      <c r="R33" s="157">
        <v>422553509.22608644</v>
      </c>
      <c r="S33" s="157">
        <v>625026827.53840947</v>
      </c>
      <c r="T33" s="157">
        <v>3955889.9040000001</v>
      </c>
      <c r="U33" s="157">
        <v>142409272.6884</v>
      </c>
      <c r="V33" s="157">
        <v>146365162.59240001</v>
      </c>
      <c r="W33" s="157">
        <v>15810806.57</v>
      </c>
      <c r="X33" s="157">
        <v>52921159.176599994</v>
      </c>
      <c r="Y33" s="157">
        <v>68731965.746600002</v>
      </c>
      <c r="Z33" s="157">
        <v>4764000.8822999997</v>
      </c>
      <c r="AA33" s="157">
        <v>2652890.0333000002</v>
      </c>
      <c r="AB33" s="157">
        <v>7416890.9155999999</v>
      </c>
    </row>
    <row r="34" spans="1:28" x14ac:dyDescent="0.2">
      <c r="A34" s="100" t="s">
        <v>101</v>
      </c>
      <c r="B34" s="153">
        <v>26470847905.683018</v>
      </c>
      <c r="C34" s="153">
        <v>5577176096.6349726</v>
      </c>
      <c r="D34" s="153">
        <v>32048024002.317989</v>
      </c>
      <c r="E34" s="154">
        <v>529437065.84573448</v>
      </c>
      <c r="F34" s="154">
        <v>31651134.32729933</v>
      </c>
      <c r="G34" s="154">
        <v>561088200.17303371</v>
      </c>
      <c r="H34" s="106">
        <v>0.15612599999999999</v>
      </c>
      <c r="I34" s="102">
        <v>7.4805407842762045E-2</v>
      </c>
      <c r="J34" s="106">
        <v>0.14169000000000001</v>
      </c>
      <c r="K34" s="103">
        <v>94.565100000000001</v>
      </c>
      <c r="L34" s="103">
        <v>139.62901820471396</v>
      </c>
      <c r="M34" s="103">
        <v>102.218</v>
      </c>
      <c r="N34" s="157">
        <v>261129044.05014023</v>
      </c>
      <c r="O34" s="157">
        <v>42983625.85619799</v>
      </c>
      <c r="P34" s="157">
        <v>304112669.90633821</v>
      </c>
      <c r="Q34" s="157">
        <v>24876702776.223682</v>
      </c>
      <c r="R34" s="157">
        <v>5336421722.5838966</v>
      </c>
      <c r="S34" s="157">
        <v>30213124498.807579</v>
      </c>
      <c r="T34" s="157">
        <v>1132109010.343852</v>
      </c>
      <c r="U34" s="157">
        <v>150018576.67912933</v>
      </c>
      <c r="V34" s="157">
        <v>1282127587.0229814</v>
      </c>
      <c r="W34" s="157">
        <v>417933952.82238257</v>
      </c>
      <c r="X34" s="157">
        <v>74350006.35354571</v>
      </c>
      <c r="Y34" s="157">
        <v>492283959.17592829</v>
      </c>
      <c r="Z34" s="157">
        <v>44102166.293100007</v>
      </c>
      <c r="AA34" s="157">
        <v>16385791.0184</v>
      </c>
      <c r="AB34" s="157">
        <v>60487957.311500005</v>
      </c>
    </row>
    <row r="35" spans="1:28" x14ac:dyDescent="0.2">
      <c r="A35" s="99" t="s">
        <v>198</v>
      </c>
      <c r="B35" s="153">
        <v>247038613.77847472</v>
      </c>
      <c r="C35" s="153">
        <v>42862452.310081996</v>
      </c>
      <c r="D35" s="153">
        <v>289901066.08855671</v>
      </c>
      <c r="E35" s="154">
        <v>3755784.9143709005</v>
      </c>
      <c r="F35" s="154">
        <v>1083993.92536103</v>
      </c>
      <c r="G35" s="154">
        <v>4839778.8397319308</v>
      </c>
      <c r="H35" s="106">
        <v>0.18762799999999999</v>
      </c>
      <c r="I35" s="102">
        <v>8.4580073355817922E-2</v>
      </c>
      <c r="J35" s="106">
        <v>0.102324</v>
      </c>
      <c r="K35" s="103">
        <v>51.820099999999996</v>
      </c>
      <c r="L35" s="103">
        <v>61.29917484492411</v>
      </c>
      <c r="M35" s="103">
        <v>45.273400000000002</v>
      </c>
      <c r="N35" s="157">
        <v>3860684.0591262802</v>
      </c>
      <c r="O35" s="157">
        <v>896523.14289999998</v>
      </c>
      <c r="P35" s="157">
        <v>4757207.2020262806</v>
      </c>
      <c r="Q35" s="157">
        <v>237713951.11985129</v>
      </c>
      <c r="R35" s="157">
        <v>39832949.138581991</v>
      </c>
      <c r="S35" s="157">
        <v>277546900.25843328</v>
      </c>
      <c r="T35" s="157">
        <v>6808364.5321000004</v>
      </c>
      <c r="U35" s="157">
        <v>1511013.6231</v>
      </c>
      <c r="V35" s="157">
        <v>8319378.1552000009</v>
      </c>
      <c r="W35" s="157">
        <v>2516298.1265234202</v>
      </c>
      <c r="X35" s="157">
        <v>1488627.4715999998</v>
      </c>
      <c r="Y35" s="157">
        <v>4004925.59812342</v>
      </c>
      <c r="Z35" s="157">
        <v>0</v>
      </c>
      <c r="AA35" s="157">
        <v>29862.076799999999</v>
      </c>
      <c r="AB35" s="157">
        <v>29862.076799999999</v>
      </c>
    </row>
    <row r="36" spans="1:28" x14ac:dyDescent="0.2">
      <c r="A36" s="99" t="s">
        <v>199</v>
      </c>
      <c r="B36" s="153">
        <v>14420121589.879623</v>
      </c>
      <c r="C36" s="153">
        <v>1258039150.8219769</v>
      </c>
      <c r="D36" s="153">
        <v>15678160740.701601</v>
      </c>
      <c r="E36" s="154">
        <v>440048259.15099752</v>
      </c>
      <c r="F36" s="154">
        <v>5312235.0483423406</v>
      </c>
      <c r="G36" s="154">
        <v>445360494.19933981</v>
      </c>
      <c r="H36" s="106">
        <v>0.17094300000000001</v>
      </c>
      <c r="I36" s="102">
        <v>7.4192867815605731E-2</v>
      </c>
      <c r="J36" s="106">
        <v>0.16339100000000001</v>
      </c>
      <c r="K36" s="103">
        <v>62.462899999999998</v>
      </c>
      <c r="L36" s="103">
        <v>94.481953798845012</v>
      </c>
      <c r="M36" s="103">
        <v>65.001199999999997</v>
      </c>
      <c r="N36" s="157">
        <v>188384364.87373713</v>
      </c>
      <c r="O36" s="157">
        <v>4475062.5026399996</v>
      </c>
      <c r="P36" s="157">
        <v>192859427.37637714</v>
      </c>
      <c r="Q36" s="157">
        <v>13331809620.827827</v>
      </c>
      <c r="R36" s="157">
        <v>1216012803.8574243</v>
      </c>
      <c r="S36" s="157">
        <v>14547822424.685253</v>
      </c>
      <c r="T36" s="157">
        <v>770610286.99183142</v>
      </c>
      <c r="U36" s="157">
        <v>25234813.2225</v>
      </c>
      <c r="V36" s="157">
        <v>795845100.21433139</v>
      </c>
      <c r="W36" s="157">
        <v>301137745.49846458</v>
      </c>
      <c r="X36" s="157">
        <v>13900709.711752702</v>
      </c>
      <c r="Y36" s="157">
        <v>315038455.2102173</v>
      </c>
      <c r="Z36" s="157">
        <v>16563936.5615</v>
      </c>
      <c r="AA36" s="157">
        <v>2890824.0302999998</v>
      </c>
      <c r="AB36" s="157">
        <v>19454760.591800001</v>
      </c>
    </row>
    <row r="37" spans="1:28" x14ac:dyDescent="0.2">
      <c r="A37" s="99" t="s">
        <v>200</v>
      </c>
      <c r="B37" s="153">
        <v>34380.013100000004</v>
      </c>
      <c r="C37" s="153">
        <v>0</v>
      </c>
      <c r="D37" s="153">
        <v>34380.013100000004</v>
      </c>
      <c r="E37" s="154">
        <v>4854.6009561599994</v>
      </c>
      <c r="F37" s="154">
        <v>0</v>
      </c>
      <c r="G37" s="154">
        <v>4854.6009561599994</v>
      </c>
      <c r="H37" s="106">
        <v>0.264712</v>
      </c>
      <c r="I37" s="102" t="s">
        <v>269</v>
      </c>
      <c r="J37" s="106">
        <v>0.264712</v>
      </c>
      <c r="K37" s="103">
        <v>42.1173</v>
      </c>
      <c r="L37" s="103" t="s">
        <v>269</v>
      </c>
      <c r="M37" s="103">
        <v>42.1173</v>
      </c>
      <c r="N37" s="157">
        <v>810.52</v>
      </c>
      <c r="O37" s="157">
        <v>0</v>
      </c>
      <c r="P37" s="157">
        <v>810.52</v>
      </c>
      <c r="Q37" s="157">
        <v>14632.073800000006</v>
      </c>
      <c r="R37" s="157">
        <v>0</v>
      </c>
      <c r="S37" s="157">
        <v>14632.073800000006</v>
      </c>
      <c r="T37" s="157">
        <v>13145.676300000001</v>
      </c>
      <c r="U37" s="157">
        <v>0</v>
      </c>
      <c r="V37" s="157">
        <v>13145.676300000001</v>
      </c>
      <c r="W37" s="157">
        <v>6602.2629999999999</v>
      </c>
      <c r="X37" s="157">
        <v>0</v>
      </c>
      <c r="Y37" s="157">
        <v>6602.2629999999999</v>
      </c>
      <c r="Z37" s="157">
        <v>0</v>
      </c>
      <c r="AA37" s="157">
        <v>0</v>
      </c>
      <c r="AB37" s="157">
        <v>0</v>
      </c>
    </row>
    <row r="38" spans="1:28" x14ac:dyDescent="0.2">
      <c r="A38" s="99" t="s">
        <v>102</v>
      </c>
      <c r="B38" s="153">
        <v>652604160.16742694</v>
      </c>
      <c r="C38" s="153">
        <v>14.6714</v>
      </c>
      <c r="D38" s="153">
        <v>652604174.83882689</v>
      </c>
      <c r="E38" s="154">
        <v>22181889.314176586</v>
      </c>
      <c r="F38" s="154">
        <v>0</v>
      </c>
      <c r="G38" s="154">
        <v>22181889.314176586</v>
      </c>
      <c r="H38" s="106">
        <v>0.17107700000000001</v>
      </c>
      <c r="I38" s="102" t="s">
        <v>269</v>
      </c>
      <c r="J38" s="106">
        <v>0.17107700000000001</v>
      </c>
      <c r="K38" s="103">
        <v>22.084800000000001</v>
      </c>
      <c r="L38" s="103" t="s">
        <v>269</v>
      </c>
      <c r="M38" s="103">
        <v>22.084800000000001</v>
      </c>
      <c r="N38" s="157">
        <v>9719264.5142000001</v>
      </c>
      <c r="O38" s="157">
        <v>0</v>
      </c>
      <c r="P38" s="157">
        <v>9719264.5142000001</v>
      </c>
      <c r="Q38" s="157">
        <v>620595203.81992698</v>
      </c>
      <c r="R38" s="157">
        <v>14.6714</v>
      </c>
      <c r="S38" s="157">
        <v>620595218.49132693</v>
      </c>
      <c r="T38" s="157">
        <v>21174987.286399998</v>
      </c>
      <c r="U38" s="157">
        <v>0</v>
      </c>
      <c r="V38" s="157">
        <v>21174987.286399998</v>
      </c>
      <c r="W38" s="157">
        <v>10833969.061100001</v>
      </c>
      <c r="X38" s="157">
        <v>0</v>
      </c>
      <c r="Y38" s="157">
        <v>10833969.061100001</v>
      </c>
      <c r="Z38" s="157">
        <v>0</v>
      </c>
      <c r="AA38" s="157">
        <v>0</v>
      </c>
      <c r="AB38" s="157">
        <v>0</v>
      </c>
    </row>
    <row r="39" spans="1:28" x14ac:dyDescent="0.2">
      <c r="A39" s="99" t="s">
        <v>103</v>
      </c>
      <c r="B39" s="153">
        <v>69278539.648200005</v>
      </c>
      <c r="C39" s="153">
        <v>12859178.544531001</v>
      </c>
      <c r="D39" s="153">
        <v>82137718.192731008</v>
      </c>
      <c r="E39" s="154">
        <v>6709476.7148275003</v>
      </c>
      <c r="F39" s="154">
        <v>3242186.3918698998</v>
      </c>
      <c r="G39" s="154">
        <v>9951663.1066973992</v>
      </c>
      <c r="H39" s="106">
        <v>0.14806800000000001</v>
      </c>
      <c r="I39" s="102">
        <v>9.8622155682754939E-2</v>
      </c>
      <c r="J39" s="106">
        <v>0.14113700000000001</v>
      </c>
      <c r="K39" s="103">
        <v>231.77600000000001</v>
      </c>
      <c r="L39" s="103">
        <v>52.301860169424543</v>
      </c>
      <c r="M39" s="103">
        <v>206.86</v>
      </c>
      <c r="N39" s="157">
        <v>3486116.4547999999</v>
      </c>
      <c r="O39" s="157">
        <v>2904450.1956200004</v>
      </c>
      <c r="P39" s="157">
        <v>6390566.6504200008</v>
      </c>
      <c r="Q39" s="157">
        <v>57738159.286000006</v>
      </c>
      <c r="R39" s="157">
        <v>9413424.8094710018</v>
      </c>
      <c r="S39" s="157">
        <v>67151584.09547101</v>
      </c>
      <c r="T39" s="157">
        <v>7305683.2774</v>
      </c>
      <c r="U39" s="157">
        <v>321372.21649999998</v>
      </c>
      <c r="V39" s="157">
        <v>7627055.4939000001</v>
      </c>
      <c r="W39" s="157">
        <v>4234697.0847999994</v>
      </c>
      <c r="X39" s="157">
        <v>3124381.5185600002</v>
      </c>
      <c r="Y39" s="157">
        <v>7359078.6033599991</v>
      </c>
      <c r="Z39" s="157">
        <v>0</v>
      </c>
      <c r="AA39" s="157">
        <v>0</v>
      </c>
      <c r="AB39" s="157">
        <v>0</v>
      </c>
    </row>
    <row r="40" spans="1:28" x14ac:dyDescent="0.2">
      <c r="A40" s="99" t="s">
        <v>104</v>
      </c>
      <c r="B40" s="153">
        <v>641339315.39146304</v>
      </c>
      <c r="C40" s="153">
        <v>6581527.2381089991</v>
      </c>
      <c r="D40" s="153">
        <v>647920842.62957203</v>
      </c>
      <c r="E40" s="154">
        <v>26136517.60484245</v>
      </c>
      <c r="F40" s="154">
        <v>1486750.09339255</v>
      </c>
      <c r="G40" s="154">
        <v>27623267.698235001</v>
      </c>
      <c r="H40" s="106">
        <v>0.30032999999999999</v>
      </c>
      <c r="I40" s="102">
        <v>0.31799642779825527</v>
      </c>
      <c r="J40" s="106">
        <v>0.30046499999999998</v>
      </c>
      <c r="K40" s="103">
        <v>332.12</v>
      </c>
      <c r="L40" s="103">
        <v>246.73549067091056</v>
      </c>
      <c r="M40" s="103">
        <v>331.25099999999998</v>
      </c>
      <c r="N40" s="157">
        <v>11901330.158712678</v>
      </c>
      <c r="O40" s="157">
        <v>1316805.7543630002</v>
      </c>
      <c r="P40" s="157">
        <v>13218135.913075678</v>
      </c>
      <c r="Q40" s="157">
        <v>595378951.26366305</v>
      </c>
      <c r="R40" s="157">
        <v>5137811.9696009997</v>
      </c>
      <c r="S40" s="157">
        <v>600516763.23326397</v>
      </c>
      <c r="T40" s="157">
        <v>32221949.784600005</v>
      </c>
      <c r="U40" s="157">
        <v>105441.28039999999</v>
      </c>
      <c r="V40" s="157">
        <v>32327391.065000005</v>
      </c>
      <c r="W40" s="157">
        <v>13393034.5502</v>
      </c>
      <c r="X40" s="157">
        <v>1338273.988108</v>
      </c>
      <c r="Y40" s="157">
        <v>14731308.538308</v>
      </c>
      <c r="Z40" s="157">
        <v>345379.79300000001</v>
      </c>
      <c r="AA40" s="157">
        <v>0</v>
      </c>
      <c r="AB40" s="157">
        <v>345379.79300000001</v>
      </c>
    </row>
    <row r="41" spans="1:28" x14ac:dyDescent="0.2">
      <c r="A41" s="99" t="s">
        <v>105</v>
      </c>
      <c r="B41" s="153">
        <v>9792884388.151001</v>
      </c>
      <c r="C41" s="153">
        <v>4255949682.0297508</v>
      </c>
      <c r="D41" s="153">
        <v>14048834070.180752</v>
      </c>
      <c r="E41" s="154">
        <v>27946379.202760909</v>
      </c>
      <c r="F41" s="154">
        <v>20475660.061539643</v>
      </c>
      <c r="G41" s="154">
        <v>48422039.264300555</v>
      </c>
      <c r="H41" s="106">
        <v>0.11990000000000001</v>
      </c>
      <c r="I41" s="102">
        <v>7.4409296951917281E-2</v>
      </c>
      <c r="J41" s="106">
        <v>0.106154</v>
      </c>
      <c r="K41" s="103">
        <v>137.38999999999999</v>
      </c>
      <c r="L41" s="103">
        <v>154.0051446145703</v>
      </c>
      <c r="M41" s="103">
        <v>142.36799999999999</v>
      </c>
      <c r="N41" s="157">
        <v>38967735.414700001</v>
      </c>
      <c r="O41" s="157">
        <v>33340912.554894991</v>
      </c>
      <c r="P41" s="157">
        <v>72308647.969594985</v>
      </c>
      <c r="Q41" s="157">
        <v>9411558124.1470356</v>
      </c>
      <c r="R41" s="157">
        <v>4065207182.9729762</v>
      </c>
      <c r="S41" s="157">
        <v>13476765307.120012</v>
      </c>
      <c r="T41" s="157">
        <v>279402245.49086535</v>
      </c>
      <c r="U41" s="157">
        <v>122840439.02822936</v>
      </c>
      <c r="V41" s="157">
        <v>402242684.51909471</v>
      </c>
      <c r="W41" s="157">
        <v>74731168.574499995</v>
      </c>
      <c r="X41" s="157">
        <v>54436955.117244989</v>
      </c>
      <c r="Y41" s="157">
        <v>129168123.69174498</v>
      </c>
      <c r="Z41" s="157">
        <v>27192849.9386</v>
      </c>
      <c r="AA41" s="157">
        <v>13465104.9113</v>
      </c>
      <c r="AB41" s="157">
        <v>40657954.8499</v>
      </c>
    </row>
    <row r="42" spans="1:28" s="112" customFormat="1" x14ac:dyDescent="0.2">
      <c r="A42" s="108" t="s">
        <v>201</v>
      </c>
      <c r="B42" s="155">
        <v>7163585253.0539417</v>
      </c>
      <c r="C42" s="155">
        <v>3561112283.2847147</v>
      </c>
      <c r="D42" s="155">
        <v>10724697536.338657</v>
      </c>
      <c r="E42" s="156">
        <v>21459997.030993219</v>
      </c>
      <c r="F42" s="156">
        <v>17720231.692174185</v>
      </c>
      <c r="G42" s="156">
        <v>39180228.723167405</v>
      </c>
      <c r="H42" s="109">
        <v>0.119231</v>
      </c>
      <c r="I42" s="110">
        <v>7.4260758308177702E-2</v>
      </c>
      <c r="J42" s="109">
        <v>0.10434</v>
      </c>
      <c r="K42" s="111">
        <v>140.595</v>
      </c>
      <c r="L42" s="111">
        <v>155.87848985330081</v>
      </c>
      <c r="M42" s="111">
        <v>145.61600000000001</v>
      </c>
      <c r="N42" s="158">
        <v>32076437.1888</v>
      </c>
      <c r="O42" s="158">
        <v>29951116.220874988</v>
      </c>
      <c r="P42" s="158">
        <v>62027553.409674987</v>
      </c>
      <c r="Q42" s="158">
        <v>6854010785.6536417</v>
      </c>
      <c r="R42" s="158">
        <v>3389930756.569181</v>
      </c>
      <c r="S42" s="158">
        <v>10243941542.222822</v>
      </c>
      <c r="T42" s="158">
        <v>219314045.82870001</v>
      </c>
      <c r="U42" s="158">
        <v>108497293.24580857</v>
      </c>
      <c r="V42" s="158">
        <v>327811339.07450855</v>
      </c>
      <c r="W42" s="158">
        <v>63527707.922599994</v>
      </c>
      <c r="X42" s="158">
        <v>49219128.558424994</v>
      </c>
      <c r="Y42" s="158">
        <v>112746836.48102498</v>
      </c>
      <c r="Z42" s="158">
        <v>26732713.649</v>
      </c>
      <c r="AA42" s="158">
        <v>13465104.9113</v>
      </c>
      <c r="AB42" s="158">
        <v>40197818.5603</v>
      </c>
    </row>
    <row r="43" spans="1:28" s="112" customFormat="1" x14ac:dyDescent="0.2">
      <c r="A43" s="108" t="s">
        <v>202</v>
      </c>
      <c r="B43" s="155">
        <v>1724997804.4983208</v>
      </c>
      <c r="C43" s="155">
        <v>500385813.64733583</v>
      </c>
      <c r="D43" s="155">
        <v>2225383618.1456566</v>
      </c>
      <c r="E43" s="156">
        <v>3280864.5200230801</v>
      </c>
      <c r="F43" s="156">
        <v>2240407.3985524802</v>
      </c>
      <c r="G43" s="156">
        <v>5521271.9185755607</v>
      </c>
      <c r="H43" s="109">
        <v>0.117837</v>
      </c>
      <c r="I43" s="110">
        <v>7.5230118475870703E-2</v>
      </c>
      <c r="J43" s="109">
        <v>0.108361</v>
      </c>
      <c r="K43" s="111">
        <v>138.24299999999999</v>
      </c>
      <c r="L43" s="111">
        <v>138.51965145629842</v>
      </c>
      <c r="M43" s="111">
        <v>138.30500000000001</v>
      </c>
      <c r="N43" s="158">
        <v>4167595.1042999998</v>
      </c>
      <c r="O43" s="158">
        <v>3100077.81366</v>
      </c>
      <c r="P43" s="158">
        <v>7267672.9179599993</v>
      </c>
      <c r="Q43" s="158">
        <v>1678757662.096921</v>
      </c>
      <c r="R43" s="158">
        <v>487783660.91888505</v>
      </c>
      <c r="S43" s="158">
        <v>2166541323.0158057</v>
      </c>
      <c r="T43" s="158">
        <v>39462054.816299997</v>
      </c>
      <c r="U43" s="158">
        <v>8035779.5891907904</v>
      </c>
      <c r="V43" s="158">
        <v>47497834.405490786</v>
      </c>
      <c r="W43" s="158">
        <v>6600475.675999999</v>
      </c>
      <c r="X43" s="158">
        <v>4566373.1392599996</v>
      </c>
      <c r="Y43" s="158">
        <v>11166848.815259999</v>
      </c>
      <c r="Z43" s="158">
        <v>177611.90909999999</v>
      </c>
      <c r="AA43" s="158">
        <v>0</v>
      </c>
      <c r="AB43" s="158">
        <v>177611.90909999999</v>
      </c>
    </row>
    <row r="44" spans="1:28" s="112" customFormat="1" x14ac:dyDescent="0.2">
      <c r="A44" s="108" t="s">
        <v>203</v>
      </c>
      <c r="B44" s="155">
        <v>904301330.59873831</v>
      </c>
      <c r="C44" s="155">
        <v>194451585.098001</v>
      </c>
      <c r="D44" s="155">
        <v>1098752915.6967392</v>
      </c>
      <c r="E44" s="156">
        <v>3205517.6518446202</v>
      </c>
      <c r="F44" s="156">
        <v>515020.97081297002</v>
      </c>
      <c r="G44" s="156">
        <v>3720538.6226575901</v>
      </c>
      <c r="H44" s="109">
        <v>0.12850200000000001</v>
      </c>
      <c r="I44" s="110">
        <v>7.5013347591461471E-2</v>
      </c>
      <c r="J44" s="109">
        <v>0.119266</v>
      </c>
      <c r="K44" s="111">
        <v>110.38200000000001</v>
      </c>
      <c r="L44" s="111">
        <v>159.62701975264355</v>
      </c>
      <c r="M44" s="111">
        <v>118.961</v>
      </c>
      <c r="N44" s="158">
        <v>2723703.1217</v>
      </c>
      <c r="O44" s="158">
        <v>289718.52035999997</v>
      </c>
      <c r="P44" s="158">
        <v>3013421.64206</v>
      </c>
      <c r="Q44" s="158">
        <v>878789676.39647293</v>
      </c>
      <c r="R44" s="158">
        <v>187492765.485111</v>
      </c>
      <c r="S44" s="158">
        <v>1066282441.8815838</v>
      </c>
      <c r="T44" s="158">
        <v>20626144.845865361</v>
      </c>
      <c r="U44" s="158">
        <v>6307366.1932299994</v>
      </c>
      <c r="V44" s="158">
        <v>26933511.039095361</v>
      </c>
      <c r="W44" s="158">
        <v>4602984.9759</v>
      </c>
      <c r="X44" s="158">
        <v>651453.4196599999</v>
      </c>
      <c r="Y44" s="158">
        <v>5254438.3955600001</v>
      </c>
      <c r="Z44" s="158">
        <v>282524.38049999997</v>
      </c>
      <c r="AA44" s="158">
        <v>0</v>
      </c>
      <c r="AB44" s="158">
        <v>282524.38049999997</v>
      </c>
    </row>
    <row r="45" spans="1:28" x14ac:dyDescent="0.2">
      <c r="A45" s="99" t="s">
        <v>204</v>
      </c>
      <c r="B45" s="153">
        <v>635107245.6757977</v>
      </c>
      <c r="C45" s="153">
        <v>528125.27943445998</v>
      </c>
      <c r="D45" s="153">
        <v>635635370.95523214</v>
      </c>
      <c r="E45" s="154">
        <v>2263326.5914000003</v>
      </c>
      <c r="F45" s="154">
        <v>49345.751100000001</v>
      </c>
      <c r="G45" s="154">
        <v>2312672.3425000003</v>
      </c>
      <c r="H45" s="106">
        <v>0.199153</v>
      </c>
      <c r="I45" s="102">
        <v>0.198266</v>
      </c>
      <c r="J45" s="106">
        <v>0.199157</v>
      </c>
      <c r="K45" s="103">
        <v>12.5299</v>
      </c>
      <c r="L45" s="103">
        <v>154.101</v>
      </c>
      <c r="M45" s="103">
        <v>12.6401</v>
      </c>
      <c r="N45" s="157">
        <v>4608925.7767000003</v>
      </c>
      <c r="O45" s="157">
        <v>49871.705880000001</v>
      </c>
      <c r="P45" s="157">
        <v>4658797.4825800005</v>
      </c>
      <c r="Q45" s="157">
        <v>614790151.22189772</v>
      </c>
      <c r="R45" s="157">
        <v>461569.43475446</v>
      </c>
      <c r="S45" s="157">
        <v>615251720.65665209</v>
      </c>
      <c r="T45" s="157">
        <v>12377240.498500001</v>
      </c>
      <c r="U45" s="157">
        <v>5497.2983999999997</v>
      </c>
      <c r="V45" s="157">
        <v>12382737.7969</v>
      </c>
      <c r="W45" s="157">
        <v>7939853.9554000003</v>
      </c>
      <c r="X45" s="157">
        <v>61058.546280000002</v>
      </c>
      <c r="Y45" s="157">
        <v>8000912.5016800007</v>
      </c>
      <c r="Z45" s="157">
        <v>0</v>
      </c>
      <c r="AA45" s="157">
        <v>0</v>
      </c>
      <c r="AB45" s="157">
        <v>0</v>
      </c>
    </row>
    <row r="46" spans="1:28" x14ac:dyDescent="0.2">
      <c r="A46" s="99" t="s">
        <v>205</v>
      </c>
      <c r="B46" s="153">
        <v>8239345.5112999994</v>
      </c>
      <c r="C46" s="153">
        <v>26058.323400000001</v>
      </c>
      <c r="D46" s="153">
        <v>8265403.8346999995</v>
      </c>
      <c r="E46" s="154">
        <v>224111.08439139</v>
      </c>
      <c r="F46" s="154">
        <v>335.33620000000002</v>
      </c>
      <c r="G46" s="154">
        <v>224446.42059138999</v>
      </c>
      <c r="H46" s="106">
        <v>4.2537400000000003E-2</v>
      </c>
      <c r="I46" s="102">
        <v>7.0000000000000007E-2</v>
      </c>
      <c r="J46" s="106">
        <v>4.25286E-2</v>
      </c>
      <c r="K46" s="103">
        <v>64.13</v>
      </c>
      <c r="L46" s="103">
        <v>121.733</v>
      </c>
      <c r="M46" s="103">
        <v>64.327699999999993</v>
      </c>
      <c r="N46" s="157">
        <v>59069.17</v>
      </c>
      <c r="O46" s="157">
        <v>0</v>
      </c>
      <c r="P46" s="157">
        <v>59069.17</v>
      </c>
      <c r="Q46" s="157">
        <v>8064107.9712999994</v>
      </c>
      <c r="R46" s="157">
        <v>26058.323400000001</v>
      </c>
      <c r="S46" s="157">
        <v>8090166.2946999995</v>
      </c>
      <c r="T46" s="157">
        <v>66746.37</v>
      </c>
      <c r="U46" s="157">
        <v>0</v>
      </c>
      <c r="V46" s="157">
        <v>66746.37</v>
      </c>
      <c r="W46" s="157">
        <v>108491.17000000001</v>
      </c>
      <c r="X46" s="157">
        <v>0</v>
      </c>
      <c r="Y46" s="157">
        <v>108491.17000000001</v>
      </c>
      <c r="Z46" s="157">
        <v>0</v>
      </c>
      <c r="AA46" s="157">
        <v>0</v>
      </c>
      <c r="AB46" s="157">
        <v>0</v>
      </c>
    </row>
    <row r="47" spans="1:28" x14ac:dyDescent="0.2">
      <c r="A47" s="100" t="s">
        <v>266</v>
      </c>
      <c r="B47" s="153">
        <v>43477981454.892784</v>
      </c>
      <c r="C47" s="153">
        <v>31554427925.69606</v>
      </c>
      <c r="D47" s="153">
        <v>75032409380.588837</v>
      </c>
      <c r="E47" s="154">
        <v>873400054.09638941</v>
      </c>
      <c r="F47" s="154">
        <v>321561423.55134326</v>
      </c>
      <c r="G47" s="154">
        <v>1194961477.6477327</v>
      </c>
      <c r="H47" s="106">
        <v>0.16178600000000001</v>
      </c>
      <c r="I47" s="102">
        <v>9.0741594496446407E-2</v>
      </c>
      <c r="J47" s="106">
        <v>0.123534</v>
      </c>
      <c r="K47" s="103">
        <v>85.010099999999994</v>
      </c>
      <c r="L47" s="103">
        <v>92.444415300831011</v>
      </c>
      <c r="M47" s="103">
        <v>85.9649</v>
      </c>
      <c r="N47" s="157">
        <v>627770752.38796961</v>
      </c>
      <c r="O47" s="157">
        <v>591947524.60914743</v>
      </c>
      <c r="P47" s="157">
        <v>1219718276.997117</v>
      </c>
      <c r="Q47" s="157">
        <v>40511019739.835175</v>
      </c>
      <c r="R47" s="157">
        <v>28476889729.60817</v>
      </c>
      <c r="S47" s="157">
        <v>68987909469.443344</v>
      </c>
      <c r="T47" s="157">
        <v>1891693344.6398957</v>
      </c>
      <c r="U47" s="157">
        <v>2112112119.7556152</v>
      </c>
      <c r="V47" s="157">
        <v>4003805464.3955107</v>
      </c>
      <c r="W47" s="157">
        <v>1009961691.1466117</v>
      </c>
      <c r="X47" s="157">
        <v>924835037.04995883</v>
      </c>
      <c r="Y47" s="157">
        <v>1934796728.1965704</v>
      </c>
      <c r="Z47" s="157">
        <v>65306679.271100007</v>
      </c>
      <c r="AA47" s="157">
        <v>40591039.28232</v>
      </c>
      <c r="AB47" s="157">
        <v>105897718.55342001</v>
      </c>
    </row>
    <row r="48" spans="1:28" x14ac:dyDescent="0.2">
      <c r="A48" s="101" t="s">
        <v>206</v>
      </c>
      <c r="B48" s="153">
        <v>7689595708.2950163</v>
      </c>
      <c r="C48" s="153">
        <v>18756947829.322128</v>
      </c>
      <c r="D48" s="153">
        <v>26446543537.617146</v>
      </c>
      <c r="E48" s="154">
        <v>133343736.51410344</v>
      </c>
      <c r="F48" s="154">
        <v>175169207.37742707</v>
      </c>
      <c r="G48" s="154">
        <v>308512943.89153051</v>
      </c>
      <c r="H48" s="106">
        <v>0.12845300000000001</v>
      </c>
      <c r="I48" s="102">
        <v>9.4687522935019641E-2</v>
      </c>
      <c r="J48" s="106">
        <v>0.104487</v>
      </c>
      <c r="K48" s="103">
        <v>56.8673</v>
      </c>
      <c r="L48" s="103">
        <v>78.148153915555824</v>
      </c>
      <c r="M48" s="103">
        <v>71.967799999999997</v>
      </c>
      <c r="N48" s="157">
        <v>99361723.369899988</v>
      </c>
      <c r="O48" s="157">
        <v>252301573.89142504</v>
      </c>
      <c r="P48" s="157">
        <v>351663297.261325</v>
      </c>
      <c r="Q48" s="157">
        <v>7123915018.8335199</v>
      </c>
      <c r="R48" s="157">
        <v>16726981432.500025</v>
      </c>
      <c r="S48" s="157">
        <v>23850896451.333546</v>
      </c>
      <c r="T48" s="157">
        <v>331026496.12042141</v>
      </c>
      <c r="U48" s="157">
        <v>1584476891.894726</v>
      </c>
      <c r="V48" s="157">
        <v>1915503388.0151474</v>
      </c>
      <c r="W48" s="157">
        <v>229465102.661075</v>
      </c>
      <c r="X48" s="157">
        <v>437048323.79847687</v>
      </c>
      <c r="Y48" s="157">
        <v>666513426.45955181</v>
      </c>
      <c r="Z48" s="157">
        <v>5189090.68</v>
      </c>
      <c r="AA48" s="157">
        <v>8441181.1289000008</v>
      </c>
      <c r="AB48" s="157">
        <v>13630271.808900001</v>
      </c>
    </row>
    <row r="49" spans="1:28" x14ac:dyDescent="0.2">
      <c r="A49" s="101" t="s">
        <v>207</v>
      </c>
      <c r="B49" s="153">
        <v>4336724034.1266956</v>
      </c>
      <c r="C49" s="153">
        <v>6458425056.9896631</v>
      </c>
      <c r="D49" s="153">
        <v>10795149091.11636</v>
      </c>
      <c r="E49" s="154">
        <v>96020603.820364788</v>
      </c>
      <c r="F49" s="154">
        <v>101927950.99894069</v>
      </c>
      <c r="G49" s="154">
        <v>197948554.81930548</v>
      </c>
      <c r="H49" s="106">
        <v>0.13359699999999999</v>
      </c>
      <c r="I49" s="102">
        <v>8.2320119921531335E-2</v>
      </c>
      <c r="J49" s="106">
        <v>0.10291599999999999</v>
      </c>
      <c r="K49" s="103">
        <v>75.434399999999997</v>
      </c>
      <c r="L49" s="103">
        <v>92.88742978133179</v>
      </c>
      <c r="M49" s="103">
        <v>85.912899999999993</v>
      </c>
      <c r="N49" s="157">
        <v>150303550.41885629</v>
      </c>
      <c r="O49" s="157">
        <v>272122265.47746068</v>
      </c>
      <c r="P49" s="157">
        <v>422425815.89631701</v>
      </c>
      <c r="Q49" s="157">
        <v>3897400714.7278943</v>
      </c>
      <c r="R49" s="157">
        <v>5739565771.7314281</v>
      </c>
      <c r="S49" s="157">
        <v>9636966486.459322</v>
      </c>
      <c r="T49" s="157">
        <v>215725014.89289248</v>
      </c>
      <c r="U49" s="157">
        <v>328104307.74415946</v>
      </c>
      <c r="V49" s="157">
        <v>543829322.63705194</v>
      </c>
      <c r="W49" s="157">
        <v>215368899.14800873</v>
      </c>
      <c r="X49" s="157">
        <v>376138096.56495607</v>
      </c>
      <c r="Y49" s="157">
        <v>591506995.71296477</v>
      </c>
      <c r="Z49" s="157">
        <v>8229405.3579000002</v>
      </c>
      <c r="AA49" s="157">
        <v>14616880.94912</v>
      </c>
      <c r="AB49" s="157">
        <v>22846286.307020001</v>
      </c>
    </row>
    <row r="50" spans="1:28" x14ac:dyDescent="0.2">
      <c r="A50" s="101" t="s">
        <v>208</v>
      </c>
      <c r="B50" s="153">
        <v>8393466336.7545137</v>
      </c>
      <c r="C50" s="153">
        <v>1209314812.2002087</v>
      </c>
      <c r="D50" s="153">
        <v>9602781148.9547234</v>
      </c>
      <c r="E50" s="154">
        <v>200603175.33199927</v>
      </c>
      <c r="F50" s="154">
        <v>15874504.114653159</v>
      </c>
      <c r="G50" s="154">
        <v>216477679.44665241</v>
      </c>
      <c r="H50" s="106">
        <v>0.154555</v>
      </c>
      <c r="I50" s="102">
        <v>7.9888187782090919E-2</v>
      </c>
      <c r="J50" s="106">
        <v>0.14541499999999999</v>
      </c>
      <c r="K50" s="103">
        <v>61.692300000000003</v>
      </c>
      <c r="L50" s="103">
        <v>104.6556460455799</v>
      </c>
      <c r="M50" s="103">
        <v>67.095100000000002</v>
      </c>
      <c r="N50" s="157">
        <v>156430754.5419631</v>
      </c>
      <c r="O50" s="157">
        <v>26909873.480700001</v>
      </c>
      <c r="P50" s="157">
        <v>183340628.02266312</v>
      </c>
      <c r="Q50" s="157">
        <v>7817772071.1626463</v>
      </c>
      <c r="R50" s="157">
        <v>1099060233.1790287</v>
      </c>
      <c r="S50" s="157">
        <v>8916832304.3416767</v>
      </c>
      <c r="T50" s="157">
        <v>365881820.85241961</v>
      </c>
      <c r="U50" s="157">
        <v>66205382.662900008</v>
      </c>
      <c r="V50" s="157">
        <v>432087203.51531965</v>
      </c>
      <c r="W50" s="157">
        <v>201692435.53484708</v>
      </c>
      <c r="X50" s="157">
        <v>40549680.158179998</v>
      </c>
      <c r="Y50" s="157">
        <v>242242115.69302708</v>
      </c>
      <c r="Z50" s="157">
        <v>8120009.2046000008</v>
      </c>
      <c r="AA50" s="157">
        <v>3499516.2001</v>
      </c>
      <c r="AB50" s="157">
        <v>11619525.4047</v>
      </c>
    </row>
    <row r="51" spans="1:28" x14ac:dyDescent="0.2">
      <c r="A51" s="101" t="s">
        <v>209</v>
      </c>
      <c r="B51" s="153">
        <v>22967131737.447399</v>
      </c>
      <c r="C51" s="153">
        <v>5129390446.1801386</v>
      </c>
      <c r="D51" s="153">
        <v>28096522183.627537</v>
      </c>
      <c r="E51" s="154">
        <v>442129230.49545985</v>
      </c>
      <c r="F51" s="154">
        <v>28579738.705215298</v>
      </c>
      <c r="G51" s="154">
        <v>470708969.20067519</v>
      </c>
      <c r="H51" s="106">
        <v>0.15481</v>
      </c>
      <c r="I51" s="102">
        <v>7.4465667603911531E-2</v>
      </c>
      <c r="J51" s="106">
        <v>0.136986</v>
      </c>
      <c r="K51" s="103">
        <v>97.781599999999997</v>
      </c>
      <c r="L51" s="103">
        <v>141.51962600892639</v>
      </c>
      <c r="M51" s="103">
        <v>105.063</v>
      </c>
      <c r="N51" s="157">
        <v>219321418.49141711</v>
      </c>
      <c r="O51" s="157">
        <v>40557213.414097987</v>
      </c>
      <c r="P51" s="157">
        <v>259878631.9055151</v>
      </c>
      <c r="Q51" s="157">
        <v>21580868296.891956</v>
      </c>
      <c r="R51" s="157">
        <v>4910932511.2136641</v>
      </c>
      <c r="S51" s="157">
        <v>26491800808.105621</v>
      </c>
      <c r="T51" s="157">
        <v>979060012.74416208</v>
      </c>
      <c r="U51" s="157">
        <v>133325537.43382937</v>
      </c>
      <c r="V51" s="157">
        <v>1112385550.1779914</v>
      </c>
      <c r="W51" s="157">
        <v>363435253.78268087</v>
      </c>
      <c r="X51" s="157">
        <v>71098936.528445706</v>
      </c>
      <c r="Y51" s="157">
        <v>434534190.31112659</v>
      </c>
      <c r="Z51" s="157">
        <v>43768174.0286</v>
      </c>
      <c r="AA51" s="157">
        <v>14033461.0042</v>
      </c>
      <c r="AB51" s="157">
        <v>57801635.032800004</v>
      </c>
    </row>
    <row r="53" spans="1:28" x14ac:dyDescent="0.2">
      <c r="A53" s="104" t="s">
        <v>366</v>
      </c>
      <c r="B53" s="161">
        <f>D7+D47-BS!E31</f>
        <v>-19013361.431503296</v>
      </c>
    </row>
  </sheetData>
  <mergeCells count="10">
    <mergeCell ref="Q5:S5"/>
    <mergeCell ref="T5:V5"/>
    <mergeCell ref="W5:Y5"/>
    <mergeCell ref="Z5:AB5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  <pageSetup scale="2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AB51"/>
  <sheetViews>
    <sheetView zoomScaleNormal="100" workbookViewId="0">
      <selection activeCell="A3" sqref="A3"/>
    </sheetView>
  </sheetViews>
  <sheetFormatPr defaultColWidth="8.7109375" defaultRowHeight="12.75" x14ac:dyDescent="0.2"/>
  <cols>
    <col min="1" max="1" width="75" style="104" bestFit="1" customWidth="1"/>
    <col min="2" max="2" width="14.7109375" style="104" customWidth="1"/>
    <col min="3" max="4" width="9.85546875" style="104" bestFit="1" customWidth="1"/>
    <col min="5" max="16" width="8.7109375" style="104"/>
    <col min="17" max="19" width="9.85546875" style="104" bestFit="1" customWidth="1"/>
    <col min="20" max="16384" width="8.7109375" style="104"/>
  </cols>
  <sheetData>
    <row r="1" spans="1:28" x14ac:dyDescent="0.2">
      <c r="A1" s="107" t="s">
        <v>106</v>
      </c>
    </row>
    <row r="2" spans="1:28" x14ac:dyDescent="0.2">
      <c r="A2" s="66"/>
    </row>
    <row r="3" spans="1:28" x14ac:dyDescent="0.2">
      <c r="A3" s="75">
        <f>BS!B3</f>
        <v>46142</v>
      </c>
    </row>
    <row r="4" spans="1:28" x14ac:dyDescent="0.2">
      <c r="A4" s="160" t="s">
        <v>274</v>
      </c>
    </row>
    <row r="5" spans="1:28" ht="54.95" customHeight="1" x14ac:dyDescent="0.2">
      <c r="A5" s="218" t="s">
        <v>212</v>
      </c>
      <c r="B5" s="219" t="s">
        <v>225</v>
      </c>
      <c r="C5" s="219"/>
      <c r="D5" s="219"/>
      <c r="E5" s="219" t="s">
        <v>224</v>
      </c>
      <c r="F5" s="219"/>
      <c r="G5" s="219"/>
      <c r="H5" s="219" t="s">
        <v>226</v>
      </c>
      <c r="I5" s="219"/>
      <c r="J5" s="219"/>
      <c r="K5" s="219" t="s">
        <v>227</v>
      </c>
      <c r="L5" s="219"/>
      <c r="M5" s="219"/>
      <c r="N5" s="219" t="s">
        <v>228</v>
      </c>
      <c r="O5" s="219"/>
      <c r="P5" s="219"/>
      <c r="Q5" s="219" t="s">
        <v>229</v>
      </c>
      <c r="R5" s="219"/>
      <c r="S5" s="219"/>
      <c r="T5" s="219" t="s">
        <v>230</v>
      </c>
      <c r="U5" s="219"/>
      <c r="V5" s="219"/>
      <c r="W5" s="219" t="s">
        <v>231</v>
      </c>
      <c r="X5" s="219"/>
      <c r="Y5" s="219"/>
      <c r="Z5" s="219" t="s">
        <v>232</v>
      </c>
      <c r="AA5" s="219"/>
      <c r="AB5" s="219"/>
    </row>
    <row r="6" spans="1:28" x14ac:dyDescent="0.2">
      <c r="A6" s="218"/>
      <c r="B6" s="105" t="s">
        <v>22</v>
      </c>
      <c r="C6" s="105" t="s">
        <v>23</v>
      </c>
      <c r="D6" s="105" t="s">
        <v>13</v>
      </c>
      <c r="E6" s="105" t="s">
        <v>22</v>
      </c>
      <c r="F6" s="105" t="s">
        <v>23</v>
      </c>
      <c r="G6" s="105" t="s">
        <v>13</v>
      </c>
      <c r="H6" s="105" t="s">
        <v>22</v>
      </c>
      <c r="I6" s="105" t="s">
        <v>23</v>
      </c>
      <c r="J6" s="105" t="s">
        <v>13</v>
      </c>
      <c r="K6" s="105" t="s">
        <v>22</v>
      </c>
      <c r="L6" s="105" t="s">
        <v>23</v>
      </c>
      <c r="M6" s="105" t="s">
        <v>13</v>
      </c>
      <c r="N6" s="105" t="s">
        <v>22</v>
      </c>
      <c r="O6" s="105" t="s">
        <v>23</v>
      </c>
      <c r="P6" s="105" t="s">
        <v>13</v>
      </c>
      <c r="Q6" s="105" t="s">
        <v>22</v>
      </c>
      <c r="R6" s="105" t="s">
        <v>23</v>
      </c>
      <c r="S6" s="105" t="s">
        <v>13</v>
      </c>
      <c r="T6" s="105" t="s">
        <v>22</v>
      </c>
      <c r="U6" s="105" t="s">
        <v>23</v>
      </c>
      <c r="V6" s="105" t="s">
        <v>13</v>
      </c>
      <c r="W6" s="105" t="s">
        <v>22</v>
      </c>
      <c r="X6" s="105" t="s">
        <v>23</v>
      </c>
      <c r="Y6" s="105" t="s">
        <v>13</v>
      </c>
      <c r="Z6" s="105" t="s">
        <v>22</v>
      </c>
      <c r="AA6" s="105" t="s">
        <v>23</v>
      </c>
      <c r="AB6" s="105" t="s">
        <v>13</v>
      </c>
    </row>
    <row r="7" spans="1:28" x14ac:dyDescent="0.2">
      <c r="A7" s="100" t="s">
        <v>264</v>
      </c>
      <c r="B7" s="153">
        <f>Sectors_I!B7</f>
        <v>357305040.73020005</v>
      </c>
      <c r="C7" s="153">
        <f>Sectors_I!C7</f>
        <v>88796.777560000002</v>
      </c>
      <c r="D7" s="153">
        <f>Sectors_I!D7</f>
        <v>357393837.50776005</v>
      </c>
      <c r="E7" s="154">
        <f>Sectors_I!E7</f>
        <v>77922.478199999998</v>
      </c>
      <c r="F7" s="154">
        <f>Sectors_I!F7</f>
        <v>383.76775363000002</v>
      </c>
      <c r="G7" s="154">
        <f>Sectors_I!G7</f>
        <v>78306.245953630001</v>
      </c>
      <c r="H7" s="106">
        <f>Sectors_I!H7</f>
        <v>8.2492499999999996E-2</v>
      </c>
      <c r="I7" s="102">
        <f>Sectors_I!I7</f>
        <v>0.10292999999999999</v>
      </c>
      <c r="J7" s="106">
        <f>Sectors_I!J7</f>
        <v>8.2497399999999999E-2</v>
      </c>
      <c r="K7" s="103">
        <f>Sectors_I!K7</f>
        <v>1.62476</v>
      </c>
      <c r="L7" s="103">
        <f>Sectors_I!L7</f>
        <v>4.5</v>
      </c>
      <c r="M7" s="103">
        <f>Sectors_I!M7</f>
        <v>1.6254500000000001</v>
      </c>
      <c r="N7" s="157">
        <f>Sectors_I!N7</f>
        <v>0</v>
      </c>
      <c r="O7" s="157">
        <f>Sectors_I!O7</f>
        <v>0</v>
      </c>
      <c r="P7" s="157">
        <f>Sectors_I!P7</f>
        <v>0</v>
      </c>
      <c r="Q7" s="157">
        <f>Sectors_I!Q7</f>
        <v>357305040.73020005</v>
      </c>
      <c r="R7" s="157">
        <f>Sectors_I!R7</f>
        <v>88796.777560000002</v>
      </c>
      <c r="S7" s="157">
        <f>Sectors_I!S7</f>
        <v>357393837.50776005</v>
      </c>
      <c r="T7" s="157">
        <f>Sectors_I!T7</f>
        <v>0</v>
      </c>
      <c r="U7" s="157">
        <f>Sectors_I!U7</f>
        <v>0</v>
      </c>
      <c r="V7" s="157">
        <f>Sectors_I!V7</f>
        <v>0</v>
      </c>
      <c r="W7" s="157">
        <f>Sectors_I!W7</f>
        <v>0</v>
      </c>
      <c r="X7" s="157">
        <f>Sectors_I!X7</f>
        <v>0</v>
      </c>
      <c r="Y7" s="157">
        <f>Sectors_I!Y7</f>
        <v>0</v>
      </c>
      <c r="Z7" s="157">
        <f>Sectors_I!Z7</f>
        <v>0</v>
      </c>
      <c r="AA7" s="157">
        <f>Sectors_I!AA7</f>
        <v>0</v>
      </c>
      <c r="AB7" s="157">
        <f>Sectors_I!AB7</f>
        <v>0</v>
      </c>
    </row>
    <row r="8" spans="1:28" x14ac:dyDescent="0.2">
      <c r="A8" s="99" t="s">
        <v>107</v>
      </c>
      <c r="B8" s="153">
        <f>Sectors_I!B8</f>
        <v>7220977.0436000004</v>
      </c>
      <c r="C8" s="153">
        <f>Sectors_I!C8</f>
        <v>30275665.331841942</v>
      </c>
      <c r="D8" s="153">
        <f>Sectors_I!D8</f>
        <v>37496642.375441939</v>
      </c>
      <c r="E8" s="154">
        <f>Sectors_I!E8</f>
        <v>79817.820000520005</v>
      </c>
      <c r="F8" s="154">
        <f>Sectors_I!F8</f>
        <v>158471.06252141</v>
      </c>
      <c r="G8" s="154">
        <f>Sectors_I!G8</f>
        <v>238288.88252193001</v>
      </c>
      <c r="H8" s="106">
        <f>Sectors_I!H8</f>
        <v>0.17210900000000001</v>
      </c>
      <c r="I8" s="102">
        <f>Sectors_I!I8</f>
        <v>9.6979156367607663E-2</v>
      </c>
      <c r="J8" s="106">
        <f>Sectors_I!J8</f>
        <v>0.111285</v>
      </c>
      <c r="K8" s="103">
        <f>Sectors_I!K8</f>
        <v>46.773299999999999</v>
      </c>
      <c r="L8" s="103">
        <f>Sectors_I!L8</f>
        <v>50.210157998602227</v>
      </c>
      <c r="M8" s="103">
        <f>Sectors_I!M8</f>
        <v>49.555900000000001</v>
      </c>
      <c r="N8" s="157">
        <f>Sectors_I!N8</f>
        <v>950.03</v>
      </c>
      <c r="O8" s="157">
        <f>Sectors_I!O8</f>
        <v>0</v>
      </c>
      <c r="P8" s="157">
        <f>Sectors_I!P8</f>
        <v>950.03</v>
      </c>
      <c r="Q8" s="157">
        <f>Sectors_I!Q8</f>
        <v>7153490.183600001</v>
      </c>
      <c r="R8" s="157">
        <f>Sectors_I!R8</f>
        <v>30275665.331841942</v>
      </c>
      <c r="S8" s="157">
        <f>Sectors_I!S8</f>
        <v>37429155.515441939</v>
      </c>
      <c r="T8" s="157">
        <f>Sectors_I!T8</f>
        <v>43851.18</v>
      </c>
      <c r="U8" s="157">
        <f>Sectors_I!U8</f>
        <v>0</v>
      </c>
      <c r="V8" s="157">
        <f>Sectors_I!V8</f>
        <v>43851.18</v>
      </c>
      <c r="W8" s="157">
        <f>Sectors_I!W8</f>
        <v>23635.68</v>
      </c>
      <c r="X8" s="157">
        <f>Sectors_I!X8</f>
        <v>0</v>
      </c>
      <c r="Y8" s="157">
        <f>Sectors_I!Y8</f>
        <v>23635.68</v>
      </c>
      <c r="Z8" s="157">
        <f>Sectors_I!Z8</f>
        <v>0</v>
      </c>
      <c r="AA8" s="157">
        <f>Sectors_I!AA8</f>
        <v>0</v>
      </c>
      <c r="AB8" s="157">
        <f>Sectors_I!AB8</f>
        <v>0</v>
      </c>
    </row>
    <row r="9" spans="1:28" x14ac:dyDescent="0.2">
      <c r="A9" s="99" t="s">
        <v>108</v>
      </c>
      <c r="B9" s="153">
        <f>Sectors_I!B9</f>
        <v>1181323537.4875104</v>
      </c>
      <c r="C9" s="153">
        <f>Sectors_I!C9</f>
        <v>320587281.438528</v>
      </c>
      <c r="D9" s="153">
        <f>Sectors_I!D9</f>
        <v>1501910818.9260385</v>
      </c>
      <c r="E9" s="154">
        <f>Sectors_I!E9</f>
        <v>2751658.8179920507</v>
      </c>
      <c r="F9" s="154">
        <f>Sectors_I!F9</f>
        <v>871584.77096407989</v>
      </c>
      <c r="G9" s="154">
        <f>Sectors_I!G9</f>
        <v>3623243.5889561307</v>
      </c>
      <c r="H9" s="106">
        <f>Sectors_I!H9</f>
        <v>0.12833900000000001</v>
      </c>
      <c r="I9" s="102">
        <f>Sectors_I!I9</f>
        <v>0.10754404989776556</v>
      </c>
      <c r="J9" s="106">
        <f>Sectors_I!J9</f>
        <v>0.12391000000000001</v>
      </c>
      <c r="K9" s="103">
        <f>Sectors_I!K9</f>
        <v>26.450299999999999</v>
      </c>
      <c r="L9" s="103">
        <f>Sectors_I!L9</f>
        <v>47.039142003430364</v>
      </c>
      <c r="M9" s="103">
        <f>Sectors_I!M9</f>
        <v>30.842700000000001</v>
      </c>
      <c r="N9" s="157">
        <f>Sectors_I!N9</f>
        <v>1423796.4500000002</v>
      </c>
      <c r="O9" s="157">
        <f>Sectors_I!O9</f>
        <v>384654.5</v>
      </c>
      <c r="P9" s="157">
        <f>Sectors_I!P9</f>
        <v>1808450.9500000002</v>
      </c>
      <c r="Q9" s="157">
        <f>Sectors_I!Q9</f>
        <v>1176746210.8284104</v>
      </c>
      <c r="R9" s="157">
        <f>Sectors_I!R9</f>
        <v>317109792.65982807</v>
      </c>
      <c r="S9" s="157">
        <f>Sectors_I!S9</f>
        <v>1493856003.4882386</v>
      </c>
      <c r="T9" s="157">
        <f>Sectors_I!T9</f>
        <v>2064276.0433</v>
      </c>
      <c r="U9" s="157">
        <f>Sectors_I!U9</f>
        <v>3090566.0802999903</v>
      </c>
      <c r="V9" s="157">
        <f>Sectors_I!V9</f>
        <v>5154842.1235999903</v>
      </c>
      <c r="W9" s="157">
        <f>Sectors_I!W9</f>
        <v>1496609.46</v>
      </c>
      <c r="X9" s="157">
        <f>Sectors_I!X9</f>
        <v>327550.79839999997</v>
      </c>
      <c r="Y9" s="157">
        <f>Sectors_I!Y9</f>
        <v>1824160.2583999999</v>
      </c>
      <c r="Z9" s="157">
        <f>Sectors_I!Z9</f>
        <v>1016441.1558000001</v>
      </c>
      <c r="AA9" s="157">
        <f>Sectors_I!AA9</f>
        <v>59371.9</v>
      </c>
      <c r="AB9" s="157">
        <f>Sectors_I!AB9</f>
        <v>1075813.0558</v>
      </c>
    </row>
    <row r="10" spans="1:28" x14ac:dyDescent="0.2">
      <c r="A10" s="99" t="s">
        <v>219</v>
      </c>
      <c r="B10" s="153">
        <f>Sectors_I!B10</f>
        <v>281059556.77789748</v>
      </c>
      <c r="C10" s="153">
        <f>Sectors_I!C10</f>
        <v>3923864.4224000005</v>
      </c>
      <c r="D10" s="153">
        <f>Sectors_I!D10</f>
        <v>284983421.20029747</v>
      </c>
      <c r="E10" s="154">
        <f>Sectors_I!E10</f>
        <v>900248.54206999997</v>
      </c>
      <c r="F10" s="154">
        <f>Sectors_I!F10</f>
        <v>9374.0924999999988</v>
      </c>
      <c r="G10" s="154">
        <f>Sectors_I!G10</f>
        <v>909622.63456999999</v>
      </c>
      <c r="H10" s="106">
        <f>Sectors_I!H10</f>
        <v>0.14247000000000001</v>
      </c>
      <c r="I10" s="102">
        <f>Sectors_I!I10</f>
        <v>9.4522800000000004E-2</v>
      </c>
      <c r="J10" s="106">
        <f>Sectors_I!J10</f>
        <v>0.14185200000000001</v>
      </c>
      <c r="K10" s="103">
        <f>Sectors_I!K10</f>
        <v>25.7959</v>
      </c>
      <c r="L10" s="103">
        <f>Sectors_I!L10</f>
        <v>86.790400000000005</v>
      </c>
      <c r="M10" s="103">
        <f>Sectors_I!M10</f>
        <v>26.638000000000002</v>
      </c>
      <c r="N10" s="157">
        <f>Sectors_I!N10</f>
        <v>390.85</v>
      </c>
      <c r="O10" s="157">
        <f>Sectors_I!O10</f>
        <v>0</v>
      </c>
      <c r="P10" s="157">
        <f>Sectors_I!P10</f>
        <v>390.85</v>
      </c>
      <c r="Q10" s="157">
        <f>Sectors_I!Q10</f>
        <v>281040800.66789752</v>
      </c>
      <c r="R10" s="157">
        <f>Sectors_I!R10</f>
        <v>3923864.4224000005</v>
      </c>
      <c r="S10" s="157">
        <f>Sectors_I!S10</f>
        <v>284964665.09029752</v>
      </c>
      <c r="T10" s="157">
        <f>Sectors_I!T10</f>
        <v>18324.330000000002</v>
      </c>
      <c r="U10" s="157">
        <f>Sectors_I!U10</f>
        <v>0</v>
      </c>
      <c r="V10" s="157">
        <f>Sectors_I!V10</f>
        <v>18324.330000000002</v>
      </c>
      <c r="W10" s="157">
        <f>Sectors_I!W10</f>
        <v>431.78</v>
      </c>
      <c r="X10" s="157">
        <f>Sectors_I!X10</f>
        <v>0</v>
      </c>
      <c r="Y10" s="157">
        <f>Sectors_I!Y10</f>
        <v>431.78</v>
      </c>
      <c r="Z10" s="157">
        <f>Sectors_I!Z10</f>
        <v>0</v>
      </c>
      <c r="AA10" s="157">
        <f>Sectors_I!AA10</f>
        <v>0</v>
      </c>
      <c r="AB10" s="157">
        <f>Sectors_I!AB10</f>
        <v>0</v>
      </c>
    </row>
    <row r="11" spans="1:28" x14ac:dyDescent="0.2">
      <c r="A11" s="99" t="s">
        <v>233</v>
      </c>
      <c r="B11" s="153">
        <f>Sectors_I!B11</f>
        <v>294309082.07992673</v>
      </c>
      <c r="C11" s="153">
        <f>Sectors_I!C11</f>
        <v>4589312166.0191975</v>
      </c>
      <c r="D11" s="153">
        <f>Sectors_I!D11</f>
        <v>4883621248.099124</v>
      </c>
      <c r="E11" s="154">
        <f>Sectors_I!E11</f>
        <v>17277129.977324929</v>
      </c>
      <c r="F11" s="154">
        <f>Sectors_I!F11</f>
        <v>25923348.353584532</v>
      </c>
      <c r="G11" s="154">
        <f>Sectors_I!G11</f>
        <v>43200478.330909461</v>
      </c>
      <c r="H11" s="106">
        <f>Sectors_I!H11</f>
        <v>0.13197</v>
      </c>
      <c r="I11" s="102">
        <f>Sectors_I!I11</f>
        <v>0.10632314945983859</v>
      </c>
      <c r="J11" s="106">
        <f>Sectors_I!J11</f>
        <v>0.107792</v>
      </c>
      <c r="K11" s="103">
        <f>Sectors_I!K11</f>
        <v>46.228999999999999</v>
      </c>
      <c r="L11" s="103">
        <f>Sectors_I!L11</f>
        <v>38.721620681855164</v>
      </c>
      <c r="M11" s="103">
        <f>Sectors_I!M11</f>
        <v>39.15</v>
      </c>
      <c r="N11" s="157">
        <f>Sectors_I!N11</f>
        <v>21251132.2282</v>
      </c>
      <c r="O11" s="157">
        <f>Sectors_I!O11</f>
        <v>84014081.176293135</v>
      </c>
      <c r="P11" s="157">
        <f>Sectors_I!P11</f>
        <v>105265213.40449314</v>
      </c>
      <c r="Q11" s="157">
        <f>Sectors_I!Q11</f>
        <v>260089167.52722761</v>
      </c>
      <c r="R11" s="157">
        <f>Sectors_I!R11</f>
        <v>4246965874.9725556</v>
      </c>
      <c r="S11" s="157">
        <f>Sectors_I!S11</f>
        <v>4507055042.4997826</v>
      </c>
      <c r="T11" s="157">
        <f>Sectors_I!T11</f>
        <v>4563193.4763307106</v>
      </c>
      <c r="U11" s="157">
        <f>Sectors_I!U11</f>
        <v>234149596.51822001</v>
      </c>
      <c r="V11" s="157">
        <f>Sectors_I!V11</f>
        <v>238712789.9945507</v>
      </c>
      <c r="W11" s="157">
        <f>Sectors_I!W11</f>
        <v>29656721.07636841</v>
      </c>
      <c r="X11" s="157">
        <f>Sectors_I!X11</f>
        <v>101685523.64092201</v>
      </c>
      <c r="Y11" s="157">
        <f>Sectors_I!Y11</f>
        <v>131342244.71729042</v>
      </c>
      <c r="Z11" s="157">
        <f>Sectors_I!Z11</f>
        <v>0</v>
      </c>
      <c r="AA11" s="157">
        <f>Sectors_I!AA11</f>
        <v>6511170.8875000002</v>
      </c>
      <c r="AB11" s="157">
        <f>Sectors_I!AB11</f>
        <v>6511170.8875000002</v>
      </c>
    </row>
    <row r="12" spans="1:28" x14ac:dyDescent="0.2">
      <c r="A12" s="99" t="s">
        <v>109</v>
      </c>
      <c r="B12" s="153">
        <f>Sectors_I!B12</f>
        <v>612225447.10037816</v>
      </c>
      <c r="C12" s="153">
        <f>Sectors_I!C12</f>
        <v>3559177187.5330691</v>
      </c>
      <c r="D12" s="153">
        <f>Sectors_I!D12</f>
        <v>4171402634.6334472</v>
      </c>
      <c r="E12" s="154">
        <f>Sectors_I!E12</f>
        <v>6590507.1532488903</v>
      </c>
      <c r="F12" s="154">
        <f>Sectors_I!F12</f>
        <v>21939677.83673251</v>
      </c>
      <c r="G12" s="154">
        <f>Sectors_I!G12</f>
        <v>28530184.989981402</v>
      </c>
      <c r="H12" s="106">
        <f>Sectors_I!H12</f>
        <v>0.12821299999999999</v>
      </c>
      <c r="I12" s="102">
        <f>Sectors_I!I12</f>
        <v>8.6815359741516954E-2</v>
      </c>
      <c r="J12" s="106">
        <f>Sectors_I!J12</f>
        <v>9.2658699999999997E-2</v>
      </c>
      <c r="K12" s="103">
        <f>Sectors_I!K12</f>
        <v>96.734499999999997</v>
      </c>
      <c r="L12" s="103">
        <f>Sectors_I!L12</f>
        <v>118.36732305247338</v>
      </c>
      <c r="M12" s="103">
        <f>Sectors_I!M12</f>
        <v>115.14700000000001</v>
      </c>
      <c r="N12" s="157">
        <f>Sectors_I!N12</f>
        <v>14122109.357156001</v>
      </c>
      <c r="O12" s="157">
        <f>Sectors_I!O12</f>
        <v>46567263.544078715</v>
      </c>
      <c r="P12" s="157">
        <f>Sectors_I!P12</f>
        <v>60689372.901234716</v>
      </c>
      <c r="Q12" s="157">
        <f>Sectors_I!Q12</f>
        <v>567839403.62850475</v>
      </c>
      <c r="R12" s="157">
        <f>Sectors_I!R12</f>
        <v>3292890342.619926</v>
      </c>
      <c r="S12" s="157">
        <f>Sectors_I!S12</f>
        <v>3860729746.2484312</v>
      </c>
      <c r="T12" s="157">
        <f>Sectors_I!T12</f>
        <v>20498668.423764981</v>
      </c>
      <c r="U12" s="157">
        <f>Sectors_I!U12</f>
        <v>199633771.7770665</v>
      </c>
      <c r="V12" s="157">
        <f>Sectors_I!V12</f>
        <v>220132440.20083147</v>
      </c>
      <c r="W12" s="157">
        <f>Sectors_I!W12</f>
        <v>21674995.541308459</v>
      </c>
      <c r="X12" s="157">
        <f>Sectors_I!X12</f>
        <v>65002485.049616449</v>
      </c>
      <c r="Y12" s="157">
        <f>Sectors_I!Y12</f>
        <v>86677480.590924904</v>
      </c>
      <c r="Z12" s="157">
        <f>Sectors_I!Z12</f>
        <v>2212379.5068000001</v>
      </c>
      <c r="AA12" s="157">
        <f>Sectors_I!AA12</f>
        <v>1650588.0864599999</v>
      </c>
      <c r="AB12" s="157">
        <f>Sectors_I!AB12</f>
        <v>3862967.59326</v>
      </c>
    </row>
    <row r="13" spans="1:28" x14ac:dyDescent="0.2">
      <c r="A13" s="99" t="s">
        <v>110</v>
      </c>
      <c r="B13" s="153">
        <f>Sectors_I!B13</f>
        <v>667205281.11710548</v>
      </c>
      <c r="C13" s="153">
        <f>Sectors_I!C13</f>
        <v>506068264.05413985</v>
      </c>
      <c r="D13" s="153">
        <f>Sectors_I!D13</f>
        <v>1173273545.1712453</v>
      </c>
      <c r="E13" s="154">
        <f>Sectors_I!E13</f>
        <v>23542015.656920202</v>
      </c>
      <c r="F13" s="154">
        <f>Sectors_I!F13</f>
        <v>12647632.658983199</v>
      </c>
      <c r="G13" s="154">
        <f>Sectors_I!G13</f>
        <v>36189648.315903403</v>
      </c>
      <c r="H13" s="106">
        <f>Sectors_I!H13</f>
        <v>0.14089399999999999</v>
      </c>
      <c r="I13" s="102">
        <f>Sectors_I!I13</f>
        <v>9.2693486062258676E-2</v>
      </c>
      <c r="J13" s="106">
        <f>Sectors_I!J13</f>
        <v>0.11992</v>
      </c>
      <c r="K13" s="103">
        <f>Sectors_I!K13</f>
        <v>38.165500000000002</v>
      </c>
      <c r="L13" s="103">
        <f>Sectors_I!L13</f>
        <v>62.342670658433178</v>
      </c>
      <c r="M13" s="103">
        <f>Sectors_I!M13</f>
        <v>48.583500000000001</v>
      </c>
      <c r="N13" s="157">
        <f>Sectors_I!N13</f>
        <v>27765221.246961907</v>
      </c>
      <c r="O13" s="157">
        <f>Sectors_I!O13</f>
        <v>25853467.335164998</v>
      </c>
      <c r="P13" s="157">
        <f>Sectors_I!P13</f>
        <v>53618688.582126901</v>
      </c>
      <c r="Q13" s="157">
        <f>Sectors_I!Q13</f>
        <v>559687658.70889652</v>
      </c>
      <c r="R13" s="157">
        <f>Sectors_I!R13</f>
        <v>452379169.0335356</v>
      </c>
      <c r="S13" s="157">
        <f>Sectors_I!S13</f>
        <v>1012066827.7424324</v>
      </c>
      <c r="T13" s="157">
        <f>Sectors_I!T13</f>
        <v>63921187.358957753</v>
      </c>
      <c r="U13" s="157">
        <f>Sectors_I!U13</f>
        <v>26278038.11855923</v>
      </c>
      <c r="V13" s="157">
        <f>Sectors_I!V13</f>
        <v>90199225.477516979</v>
      </c>
      <c r="W13" s="157">
        <f>Sectors_I!W13</f>
        <v>42741528.727651186</v>
      </c>
      <c r="X13" s="157">
        <f>Sectors_I!X13</f>
        <v>27411056.902044997</v>
      </c>
      <c r="Y13" s="157">
        <f>Sectors_I!Y13</f>
        <v>70152585.62969619</v>
      </c>
      <c r="Z13" s="157">
        <f>Sectors_I!Z13</f>
        <v>854906.32160000002</v>
      </c>
      <c r="AA13" s="157">
        <f>Sectors_I!AA13</f>
        <v>0</v>
      </c>
      <c r="AB13" s="157">
        <f>Sectors_I!AB13</f>
        <v>854906.32160000002</v>
      </c>
    </row>
    <row r="14" spans="1:28" x14ac:dyDescent="0.2">
      <c r="A14" s="99" t="s">
        <v>111</v>
      </c>
      <c r="B14" s="153">
        <f>Sectors_I!B14</f>
        <v>700350290.04666412</v>
      </c>
      <c r="C14" s="153">
        <f>Sectors_I!C14</f>
        <v>1463239592.4318669</v>
      </c>
      <c r="D14" s="153">
        <f>Sectors_I!D14</f>
        <v>2163589882.4785309</v>
      </c>
      <c r="E14" s="154">
        <f>Sectors_I!E14</f>
        <v>29299028.641842786</v>
      </c>
      <c r="F14" s="154">
        <f>Sectors_I!F14</f>
        <v>9617458.5407781489</v>
      </c>
      <c r="G14" s="154">
        <f>Sectors_I!G14</f>
        <v>38916487.182620935</v>
      </c>
      <c r="H14" s="106">
        <f>Sectors_I!H14</f>
        <v>0.13626099999999999</v>
      </c>
      <c r="I14" s="102">
        <f>Sectors_I!I14</f>
        <v>9.5185177442934477E-2</v>
      </c>
      <c r="J14" s="106">
        <f>Sectors_I!J14</f>
        <v>0.108691</v>
      </c>
      <c r="K14" s="103">
        <f>Sectors_I!K14</f>
        <v>62.687899999999999</v>
      </c>
      <c r="L14" s="103">
        <f>Sectors_I!L14</f>
        <v>65.398332010700415</v>
      </c>
      <c r="M14" s="103">
        <f>Sectors_I!M14</f>
        <v>64.492599999999996</v>
      </c>
      <c r="N14" s="157">
        <f>Sectors_I!N14</f>
        <v>20516032.156889468</v>
      </c>
      <c r="O14" s="157">
        <f>Sectors_I!O14</f>
        <v>27917677.096020002</v>
      </c>
      <c r="P14" s="157">
        <f>Sectors_I!P14</f>
        <v>48433709.252909467</v>
      </c>
      <c r="Q14" s="157">
        <f>Sectors_I!Q14</f>
        <v>568418503.1454407</v>
      </c>
      <c r="R14" s="157">
        <f>Sectors_I!R14</f>
        <v>1392179830.6592567</v>
      </c>
      <c r="S14" s="157">
        <f>Sectors_I!S14</f>
        <v>1960598333.8046975</v>
      </c>
      <c r="T14" s="157">
        <f>Sectors_I!T14</f>
        <v>22702920.051833879</v>
      </c>
      <c r="U14" s="157">
        <f>Sectors_I!U14</f>
        <v>28634085.688620001</v>
      </c>
      <c r="V14" s="157">
        <f>Sectors_I!V14</f>
        <v>51337005.740453884</v>
      </c>
      <c r="W14" s="157">
        <f>Sectors_I!W14</f>
        <v>108647550.84688947</v>
      </c>
      <c r="X14" s="157">
        <f>Sectors_I!X14</f>
        <v>40394995.964189999</v>
      </c>
      <c r="Y14" s="157">
        <f>Sectors_I!Y14</f>
        <v>149042546.81107947</v>
      </c>
      <c r="Z14" s="157">
        <f>Sectors_I!Z14</f>
        <v>581316.00249999994</v>
      </c>
      <c r="AA14" s="157">
        <f>Sectors_I!AA14</f>
        <v>2030680.1198</v>
      </c>
      <c r="AB14" s="157">
        <f>Sectors_I!AB14</f>
        <v>2611996.1222999999</v>
      </c>
    </row>
    <row r="15" spans="1:28" x14ac:dyDescent="0.2">
      <c r="A15" s="99" t="s">
        <v>112</v>
      </c>
      <c r="B15" s="153">
        <f>Sectors_I!B15</f>
        <v>1588710160.5401602</v>
      </c>
      <c r="C15" s="153">
        <f>Sectors_I!C15</f>
        <v>1330482160.5852718</v>
      </c>
      <c r="D15" s="153">
        <f>Sectors_I!D15</f>
        <v>2919192321.125432</v>
      </c>
      <c r="E15" s="154">
        <f>Sectors_I!E15</f>
        <v>27215129.84730947</v>
      </c>
      <c r="F15" s="154">
        <f>Sectors_I!F15</f>
        <v>5879511.7053750902</v>
      </c>
      <c r="G15" s="154">
        <f>Sectors_I!G15</f>
        <v>33094641.55268456</v>
      </c>
      <c r="H15" s="106">
        <f>Sectors_I!H15</f>
        <v>0.13114200000000001</v>
      </c>
      <c r="I15" s="102">
        <f>Sectors_I!I15</f>
        <v>8.347693287817258E-2</v>
      </c>
      <c r="J15" s="106">
        <f>Sectors_I!J15</f>
        <v>0.109004</v>
      </c>
      <c r="K15" s="103">
        <f>Sectors_I!K15</f>
        <v>51.291699999999999</v>
      </c>
      <c r="L15" s="103">
        <f>Sectors_I!L15</f>
        <v>63.646783895626406</v>
      </c>
      <c r="M15" s="103">
        <f>Sectors_I!M15</f>
        <v>56.665700000000001</v>
      </c>
      <c r="N15" s="157">
        <f>Sectors_I!N15</f>
        <v>22842670.307585537</v>
      </c>
      <c r="O15" s="157">
        <f>Sectors_I!O15</f>
        <v>29961628.753519997</v>
      </c>
      <c r="P15" s="157">
        <f>Sectors_I!P15</f>
        <v>52804299.061105534</v>
      </c>
      <c r="Q15" s="157">
        <f>Sectors_I!Q15</f>
        <v>1502815968.3789313</v>
      </c>
      <c r="R15" s="157">
        <f>Sectors_I!R15</f>
        <v>1248212971.0886409</v>
      </c>
      <c r="S15" s="157">
        <f>Sectors_I!S15</f>
        <v>2751028939.4675722</v>
      </c>
      <c r="T15" s="157">
        <f>Sectors_I!T15</f>
        <v>60409000.892634511</v>
      </c>
      <c r="U15" s="157">
        <f>Sectors_I!U15</f>
        <v>73345650.092410997</v>
      </c>
      <c r="V15" s="157">
        <f>Sectors_I!V15</f>
        <v>133754650.98504551</v>
      </c>
      <c r="W15" s="157">
        <f>Sectors_I!W15</f>
        <v>24155734.965194471</v>
      </c>
      <c r="X15" s="157">
        <f>Sectors_I!X15</f>
        <v>8507279.1737200003</v>
      </c>
      <c r="Y15" s="157">
        <f>Sectors_I!Y15</f>
        <v>32663014.138914473</v>
      </c>
      <c r="Z15" s="157">
        <f>Sectors_I!Z15</f>
        <v>1329456.3033999999</v>
      </c>
      <c r="AA15" s="157">
        <f>Sectors_I!AA15</f>
        <v>416260.23049999995</v>
      </c>
      <c r="AB15" s="157">
        <f>Sectors_I!AB15</f>
        <v>1745716.5338999997</v>
      </c>
    </row>
    <row r="16" spans="1:28" x14ac:dyDescent="0.2">
      <c r="A16" s="99" t="s">
        <v>113</v>
      </c>
      <c r="B16" s="153">
        <f>Sectors_I!B16</f>
        <v>1137480346.3029449</v>
      </c>
      <c r="C16" s="153">
        <f>Sectors_I!C16</f>
        <v>766521047.8200289</v>
      </c>
      <c r="D16" s="153">
        <f>Sectors_I!D16</f>
        <v>1904001394.1229739</v>
      </c>
      <c r="E16" s="154">
        <f>Sectors_I!E16</f>
        <v>16227063.874403909</v>
      </c>
      <c r="F16" s="154">
        <f>Sectors_I!F16</f>
        <v>58088104.764353856</v>
      </c>
      <c r="G16" s="154">
        <f>Sectors_I!G16</f>
        <v>74315168.638757765</v>
      </c>
      <c r="H16" s="106">
        <f>Sectors_I!H16</f>
        <v>0.129362</v>
      </c>
      <c r="I16" s="102">
        <f>Sectors_I!I16</f>
        <v>8.7758657504984558E-2</v>
      </c>
      <c r="J16" s="106">
        <f>Sectors_I!J16</f>
        <v>0.112534</v>
      </c>
      <c r="K16" s="103">
        <f>Sectors_I!K16</f>
        <v>58.164200000000001</v>
      </c>
      <c r="L16" s="103">
        <f>Sectors_I!L16</f>
        <v>88.388290363196234</v>
      </c>
      <c r="M16" s="103">
        <f>Sectors_I!M16</f>
        <v>70.145399999999995</v>
      </c>
      <c r="N16" s="157">
        <f>Sectors_I!N16</f>
        <v>7513399.5864093304</v>
      </c>
      <c r="O16" s="157">
        <f>Sectors_I!O16</f>
        <v>19520836.131956361</v>
      </c>
      <c r="P16" s="157">
        <f>Sectors_I!P16</f>
        <v>27034235.718365692</v>
      </c>
      <c r="Q16" s="157">
        <f>Sectors_I!Q16</f>
        <v>1068864843.7043132</v>
      </c>
      <c r="R16" s="157">
        <f>Sectors_I!R16</f>
        <v>550939552.07107353</v>
      </c>
      <c r="S16" s="157">
        <f>Sectors_I!S16</f>
        <v>1619804395.7753868</v>
      </c>
      <c r="T16" s="157">
        <f>Sectors_I!T16</f>
        <v>47482080.499658406</v>
      </c>
      <c r="U16" s="157">
        <f>Sectors_I!U16</f>
        <v>120109166.30039898</v>
      </c>
      <c r="V16" s="157">
        <f>Sectors_I!V16</f>
        <v>167591246.80005738</v>
      </c>
      <c r="W16" s="157">
        <f>Sectors_I!W16</f>
        <v>16474089.217973359</v>
      </c>
      <c r="X16" s="157">
        <f>Sectors_I!X16</f>
        <v>95472329.448556364</v>
      </c>
      <c r="Y16" s="157">
        <f>Sectors_I!Y16</f>
        <v>111946418.66652972</v>
      </c>
      <c r="Z16" s="157">
        <f>Sectors_I!Z16</f>
        <v>4659332.8810000001</v>
      </c>
      <c r="AA16" s="157">
        <f>Sectors_I!AA16</f>
        <v>0</v>
      </c>
      <c r="AB16" s="157">
        <f>Sectors_I!AB16</f>
        <v>4659332.8810000001</v>
      </c>
    </row>
    <row r="17" spans="1:28" x14ac:dyDescent="0.2">
      <c r="A17" s="99" t="s">
        <v>114</v>
      </c>
      <c r="B17" s="153">
        <f>Sectors_I!B17</f>
        <v>368168088.65790212</v>
      </c>
      <c r="C17" s="153">
        <f>Sectors_I!C17</f>
        <v>589113111.54472601</v>
      </c>
      <c r="D17" s="153">
        <f>Sectors_I!D17</f>
        <v>957281200.20262814</v>
      </c>
      <c r="E17" s="154">
        <f>Sectors_I!E17</f>
        <v>4849617.9579423796</v>
      </c>
      <c r="F17" s="154">
        <f>Sectors_I!F17</f>
        <v>5512914.1019297699</v>
      </c>
      <c r="G17" s="154">
        <f>Sectors_I!G17</f>
        <v>10362532.05987215</v>
      </c>
      <c r="H17" s="106">
        <f>Sectors_I!H17</f>
        <v>0.134017</v>
      </c>
      <c r="I17" s="102">
        <f>Sectors_I!I17</f>
        <v>8.217336612222495E-2</v>
      </c>
      <c r="J17" s="106">
        <f>Sectors_I!J17</f>
        <v>0.101758</v>
      </c>
      <c r="K17" s="103">
        <f>Sectors_I!K17</f>
        <v>56.565199999999997</v>
      </c>
      <c r="L17" s="103">
        <f>Sectors_I!L17</f>
        <v>66.455488357366022</v>
      </c>
      <c r="M17" s="103">
        <f>Sectors_I!M17</f>
        <v>62.528500000000001</v>
      </c>
      <c r="N17" s="157">
        <f>Sectors_I!N17</f>
        <v>3770158.0342475595</v>
      </c>
      <c r="O17" s="157">
        <f>Sectors_I!O17</f>
        <v>3495003.65288</v>
      </c>
      <c r="P17" s="157">
        <f>Sectors_I!P17</f>
        <v>7265161.6871275594</v>
      </c>
      <c r="Q17" s="157">
        <f>Sectors_I!Q17</f>
        <v>349054942.02314192</v>
      </c>
      <c r="R17" s="157">
        <f>Sectors_I!R17</f>
        <v>570001656.30016601</v>
      </c>
      <c r="S17" s="157">
        <f>Sectors_I!S17</f>
        <v>919056598.32330787</v>
      </c>
      <c r="T17" s="157">
        <f>Sectors_I!T17</f>
        <v>13954502.962943099</v>
      </c>
      <c r="U17" s="157">
        <f>Sectors_I!U17</f>
        <v>13779394.00258</v>
      </c>
      <c r="V17" s="157">
        <f>Sectors_I!V17</f>
        <v>27733896.965523101</v>
      </c>
      <c r="W17" s="157">
        <f>Sectors_I!W17</f>
        <v>5111967.2832171302</v>
      </c>
      <c r="X17" s="157">
        <f>Sectors_I!X17</f>
        <v>4800117.3310800008</v>
      </c>
      <c r="Y17" s="157">
        <f>Sectors_I!Y17</f>
        <v>9912084.6142971311</v>
      </c>
      <c r="Z17" s="157">
        <f>Sectors_I!Z17</f>
        <v>46676.388599999998</v>
      </c>
      <c r="AA17" s="157">
        <f>Sectors_I!AA17</f>
        <v>531943.91090000002</v>
      </c>
      <c r="AB17" s="157">
        <f>Sectors_I!AB17</f>
        <v>578620.29949999996</v>
      </c>
    </row>
    <row r="18" spans="1:28" x14ac:dyDescent="0.2">
      <c r="A18" s="99" t="s">
        <v>115</v>
      </c>
      <c r="B18" s="153">
        <f>Sectors_I!B18</f>
        <v>276337152.40213513</v>
      </c>
      <c r="C18" s="153">
        <f>Sectors_I!C18</f>
        <v>352400266.50094002</v>
      </c>
      <c r="D18" s="153">
        <f>Sectors_I!D18</f>
        <v>628737418.90307522</v>
      </c>
      <c r="E18" s="154">
        <f>Sectors_I!E18</f>
        <v>3703590.7334199701</v>
      </c>
      <c r="F18" s="154">
        <f>Sectors_I!F18</f>
        <v>1026269.75225092</v>
      </c>
      <c r="G18" s="154">
        <f>Sectors_I!G18</f>
        <v>4729860.4856708907</v>
      </c>
      <c r="H18" s="106">
        <f>Sectors_I!H18</f>
        <v>0.140565</v>
      </c>
      <c r="I18" s="102">
        <f>Sectors_I!I18</f>
        <v>7.9653109893101537E-2</v>
      </c>
      <c r="J18" s="106">
        <f>Sectors_I!J18</f>
        <v>0.10513699999999999</v>
      </c>
      <c r="K18" s="103">
        <f>Sectors_I!K18</f>
        <v>49.550800000000002</v>
      </c>
      <c r="L18" s="103">
        <f>Sectors_I!L18</f>
        <v>58.526999289273256</v>
      </c>
      <c r="M18" s="103">
        <f>Sectors_I!M18</f>
        <v>54.010199999999998</v>
      </c>
      <c r="N18" s="157">
        <f>Sectors_I!N18</f>
        <v>4065976.4936149195</v>
      </c>
      <c r="O18" s="157">
        <f>Sectors_I!O18</f>
        <v>342238.94760000001</v>
      </c>
      <c r="P18" s="157">
        <f>Sectors_I!P18</f>
        <v>4408215.4412149191</v>
      </c>
      <c r="Q18" s="157">
        <f>Sectors_I!Q18</f>
        <v>260899766.60588849</v>
      </c>
      <c r="R18" s="157">
        <f>Sectors_I!R18</f>
        <v>276757498.79874003</v>
      </c>
      <c r="S18" s="157">
        <f>Sectors_I!S18</f>
        <v>537657265.40462852</v>
      </c>
      <c r="T18" s="157">
        <f>Sectors_I!T18</f>
        <v>9391308.8911690097</v>
      </c>
      <c r="U18" s="157">
        <f>Sectors_I!U18</f>
        <v>73866385.605200008</v>
      </c>
      <c r="V18" s="157">
        <f>Sectors_I!V18</f>
        <v>83257694.496369019</v>
      </c>
      <c r="W18" s="157">
        <f>Sectors_I!W18</f>
        <v>5607758.7607776206</v>
      </c>
      <c r="X18" s="157">
        <f>Sectors_I!X18</f>
        <v>1691434.1965999999</v>
      </c>
      <c r="Y18" s="157">
        <f>Sectors_I!Y18</f>
        <v>7299192.95737762</v>
      </c>
      <c r="Z18" s="157">
        <f>Sectors_I!Z18</f>
        <v>438318.14429999999</v>
      </c>
      <c r="AA18" s="157">
        <f>Sectors_I!AA18</f>
        <v>84947.900399999999</v>
      </c>
      <c r="AB18" s="157">
        <f>Sectors_I!AB18</f>
        <v>523266.04469999997</v>
      </c>
    </row>
    <row r="19" spans="1:28" x14ac:dyDescent="0.2">
      <c r="A19" s="99" t="s">
        <v>116</v>
      </c>
      <c r="B19" s="153">
        <f>Sectors_I!B19</f>
        <v>974373503.55537069</v>
      </c>
      <c r="C19" s="153">
        <f>Sectors_I!C19</f>
        <v>1143385491.0180373</v>
      </c>
      <c r="D19" s="153">
        <f>Sectors_I!D19</f>
        <v>2117758994.5734081</v>
      </c>
      <c r="E19" s="154">
        <f>Sectors_I!E19</f>
        <v>23943443.28772964</v>
      </c>
      <c r="F19" s="154">
        <f>Sectors_I!F19</f>
        <v>27637465.954106994</v>
      </c>
      <c r="G19" s="154">
        <f>Sectors_I!G19</f>
        <v>51580909.241836637</v>
      </c>
      <c r="H19" s="106">
        <f>Sectors_I!H19</f>
        <v>0.139511</v>
      </c>
      <c r="I19" s="102">
        <f>Sectors_I!I19</f>
        <v>8.253763985569279E-2</v>
      </c>
      <c r="J19" s="106">
        <f>Sectors_I!J19</f>
        <v>0.108419</v>
      </c>
      <c r="K19" s="103">
        <f>Sectors_I!K19</f>
        <v>63.738100000000003</v>
      </c>
      <c r="L19" s="103">
        <f>Sectors_I!L19</f>
        <v>72.267257321540598</v>
      </c>
      <c r="M19" s="103">
        <f>Sectors_I!M19</f>
        <v>68.207899999999995</v>
      </c>
      <c r="N19" s="157">
        <f>Sectors_I!N19</f>
        <v>27415275.536797874</v>
      </c>
      <c r="O19" s="157">
        <f>Sectors_I!O19</f>
        <v>60569241.39756</v>
      </c>
      <c r="P19" s="157">
        <f>Sectors_I!P19</f>
        <v>87984516.934357882</v>
      </c>
      <c r="Q19" s="157">
        <f>Sectors_I!Q19</f>
        <v>886334067.3014816</v>
      </c>
      <c r="R19" s="157">
        <f>Sectors_I!R19</f>
        <v>1006767876.515674</v>
      </c>
      <c r="S19" s="157">
        <f>Sectors_I!S19</f>
        <v>1893101943.8171554</v>
      </c>
      <c r="T19" s="157">
        <f>Sectors_I!T19</f>
        <v>52322147.278022647</v>
      </c>
      <c r="U19" s="157">
        <f>Sectors_I!U19</f>
        <v>53631552.500223443</v>
      </c>
      <c r="V19" s="157">
        <f>Sectors_I!V19</f>
        <v>105953699.77824609</v>
      </c>
      <c r="W19" s="157">
        <f>Sectors_I!W19</f>
        <v>34973004.923766539</v>
      </c>
      <c r="X19" s="157">
        <f>Sectors_I!X19</f>
        <v>81847831.525440007</v>
      </c>
      <c r="Y19" s="157">
        <f>Sectors_I!Y19</f>
        <v>116820836.44920655</v>
      </c>
      <c r="Z19" s="157">
        <f>Sectors_I!Z19</f>
        <v>744284.05209999997</v>
      </c>
      <c r="AA19" s="157">
        <f>Sectors_I!AA19</f>
        <v>1138230.4767</v>
      </c>
      <c r="AB19" s="157">
        <f>Sectors_I!AB19</f>
        <v>1882514.5288</v>
      </c>
    </row>
    <row r="20" spans="1:28" x14ac:dyDescent="0.2">
      <c r="A20" s="99" t="s">
        <v>117</v>
      </c>
      <c r="B20" s="153">
        <f>Sectors_I!B20</f>
        <v>403899604.42632324</v>
      </c>
      <c r="C20" s="153">
        <f>Sectors_I!C20</f>
        <v>583433910.04462445</v>
      </c>
      <c r="D20" s="153">
        <f>Sectors_I!D20</f>
        <v>987333514.47094774</v>
      </c>
      <c r="E20" s="154">
        <f>Sectors_I!E20</f>
        <v>8706157.1996804196</v>
      </c>
      <c r="F20" s="154">
        <f>Sectors_I!F20</f>
        <v>10969004.03534792</v>
      </c>
      <c r="G20" s="154">
        <f>Sectors_I!G20</f>
        <v>19675161.235028341</v>
      </c>
      <c r="H20" s="106">
        <f>Sectors_I!H20</f>
        <v>0.13215399999999999</v>
      </c>
      <c r="I20" s="102">
        <f>Sectors_I!I20</f>
        <v>8.6001617393695676E-2</v>
      </c>
      <c r="J20" s="106">
        <f>Sectors_I!J20</f>
        <v>0.10476100000000001</v>
      </c>
      <c r="K20" s="103">
        <f>Sectors_I!K20</f>
        <v>75.211200000000005</v>
      </c>
      <c r="L20" s="103">
        <f>Sectors_I!L20</f>
        <v>56.697564357267424</v>
      </c>
      <c r="M20" s="103">
        <f>Sectors_I!M20</f>
        <v>64.214600000000004</v>
      </c>
      <c r="N20" s="157">
        <f>Sectors_I!N20</f>
        <v>11728086.082844239</v>
      </c>
      <c r="O20" s="157">
        <f>Sectors_I!O20</f>
        <v>9689095.6077999994</v>
      </c>
      <c r="P20" s="157">
        <f>Sectors_I!P20</f>
        <v>21417181.690644238</v>
      </c>
      <c r="Q20" s="157">
        <f>Sectors_I!Q20</f>
        <v>368076344.07890552</v>
      </c>
      <c r="R20" s="157">
        <f>Sectors_I!R20</f>
        <v>511650621.7968533</v>
      </c>
      <c r="S20" s="157">
        <f>Sectors_I!S20</f>
        <v>879726965.87575889</v>
      </c>
      <c r="T20" s="157">
        <f>Sectors_I!T20</f>
        <v>18492331.851428039</v>
      </c>
      <c r="U20" s="157">
        <f>Sectors_I!U20</f>
        <v>58118757.75807111</v>
      </c>
      <c r="V20" s="157">
        <f>Sectors_I!V20</f>
        <v>76611089.609499156</v>
      </c>
      <c r="W20" s="157">
        <f>Sectors_I!W20</f>
        <v>17330876.825989686</v>
      </c>
      <c r="X20" s="157">
        <f>Sectors_I!X20</f>
        <v>13664530.489700001</v>
      </c>
      <c r="Y20" s="157">
        <f>Sectors_I!Y20</f>
        <v>30995407.315689687</v>
      </c>
      <c r="Z20" s="157">
        <f>Sectors_I!Z20</f>
        <v>51.67</v>
      </c>
      <c r="AA20" s="157">
        <f>Sectors_I!AA20</f>
        <v>0</v>
      </c>
      <c r="AB20" s="157">
        <f>Sectors_I!AB20</f>
        <v>51.67</v>
      </c>
    </row>
    <row r="21" spans="1:28" x14ac:dyDescent="0.2">
      <c r="A21" s="99" t="s">
        <v>118</v>
      </c>
      <c r="B21" s="153">
        <f>Sectors_I!B21</f>
        <v>780107322.31200993</v>
      </c>
      <c r="C21" s="153">
        <f>Sectors_I!C21</f>
        <v>2146409187.1812859</v>
      </c>
      <c r="D21" s="153">
        <f>Sectors_I!D21</f>
        <v>2926516509.4932957</v>
      </c>
      <c r="E21" s="154">
        <f>Sectors_I!E21</f>
        <v>21941917.97363719</v>
      </c>
      <c r="F21" s="154">
        <f>Sectors_I!F21</f>
        <v>28608891.324695431</v>
      </c>
      <c r="G21" s="154">
        <f>Sectors_I!G21</f>
        <v>50550809.298332617</v>
      </c>
      <c r="H21" s="106">
        <f>Sectors_I!H21</f>
        <v>0.13322600000000001</v>
      </c>
      <c r="I21" s="102">
        <f>Sectors_I!I21</f>
        <v>8.6456765701230412E-2</v>
      </c>
      <c r="J21" s="106">
        <f>Sectors_I!J21</f>
        <v>9.8674999999999999E-2</v>
      </c>
      <c r="K21" s="103">
        <f>Sectors_I!K21</f>
        <v>106.693</v>
      </c>
      <c r="L21" s="103">
        <f>Sectors_I!L21</f>
        <v>119.78456967166012</v>
      </c>
      <c r="M21" s="103">
        <f>Sectors_I!M21</f>
        <v>116.38</v>
      </c>
      <c r="N21" s="157">
        <f>Sectors_I!N21</f>
        <v>26724787.404600002</v>
      </c>
      <c r="O21" s="157">
        <f>Sectors_I!O21</f>
        <v>84233674.199184492</v>
      </c>
      <c r="P21" s="157">
        <f>Sectors_I!P21</f>
        <v>110958461.6037845</v>
      </c>
      <c r="Q21" s="157">
        <f>Sectors_I!Q21</f>
        <v>640852104.01521003</v>
      </c>
      <c r="R21" s="157">
        <f>Sectors_I!R21</f>
        <v>1667651773.9745836</v>
      </c>
      <c r="S21" s="157">
        <f>Sectors_I!S21</f>
        <v>2308503877.9897938</v>
      </c>
      <c r="T21" s="157">
        <f>Sectors_I!T21</f>
        <v>93943291.760099992</v>
      </c>
      <c r="U21" s="157">
        <f>Sectors_I!U21</f>
        <v>342959905.10224783</v>
      </c>
      <c r="V21" s="157">
        <f>Sectors_I!V21</f>
        <v>436903196.86234784</v>
      </c>
      <c r="W21" s="157">
        <f>Sectors_I!W21</f>
        <v>41555644.036300004</v>
      </c>
      <c r="X21" s="157">
        <f>Sectors_I!X21</f>
        <v>134613980.5988344</v>
      </c>
      <c r="Y21" s="157">
        <f>Sectors_I!Y21</f>
        <v>176169624.6351344</v>
      </c>
      <c r="Z21" s="157">
        <f>Sectors_I!Z21</f>
        <v>3756282.5004000003</v>
      </c>
      <c r="AA21" s="157">
        <f>Sectors_I!AA21</f>
        <v>1183527.50562</v>
      </c>
      <c r="AB21" s="157">
        <f>Sectors_I!AB21</f>
        <v>4939810.0060200002</v>
      </c>
    </row>
    <row r="22" spans="1:28" x14ac:dyDescent="0.2">
      <c r="A22" s="99" t="s">
        <v>119</v>
      </c>
      <c r="B22" s="153">
        <f>Sectors_I!B22</f>
        <v>395428412.76295251</v>
      </c>
      <c r="C22" s="153">
        <f>Sectors_I!C22</f>
        <v>585000702.07632113</v>
      </c>
      <c r="D22" s="153">
        <f>Sectors_I!D22</f>
        <v>980429114.83927369</v>
      </c>
      <c r="E22" s="154">
        <f>Sectors_I!E22</f>
        <v>5109401.8720791899</v>
      </c>
      <c r="F22" s="154">
        <f>Sectors_I!F22</f>
        <v>7167413.6816216689</v>
      </c>
      <c r="G22" s="154">
        <f>Sectors_I!G22</f>
        <v>12276815.553700859</v>
      </c>
      <c r="H22" s="106">
        <f>Sectors_I!H22</f>
        <v>0.130082</v>
      </c>
      <c r="I22" s="102">
        <f>Sectors_I!I22</f>
        <v>8.0196612521327912E-2</v>
      </c>
      <c r="J22" s="106">
        <f>Sectors_I!J22</f>
        <v>0.10004399999999999</v>
      </c>
      <c r="K22" s="103">
        <f>Sectors_I!K22</f>
        <v>86.447599999999994</v>
      </c>
      <c r="L22" s="103">
        <f>Sectors_I!L22</f>
        <v>104.74460037599124</v>
      </c>
      <c r="M22" s="103">
        <f>Sectors_I!M22</f>
        <v>97.235900000000001</v>
      </c>
      <c r="N22" s="157">
        <f>Sectors_I!N22</f>
        <v>11872009.707800001</v>
      </c>
      <c r="O22" s="157">
        <f>Sectors_I!O22</f>
        <v>30166581.76608</v>
      </c>
      <c r="P22" s="157">
        <f>Sectors_I!P22</f>
        <v>42038591.47388</v>
      </c>
      <c r="Q22" s="157">
        <f>Sectors_I!Q22</f>
        <v>345996524.597642</v>
      </c>
      <c r="R22" s="157">
        <f>Sectors_I!R22</f>
        <v>501851698.07113111</v>
      </c>
      <c r="S22" s="157">
        <f>Sectors_I!S22</f>
        <v>847848222.66877317</v>
      </c>
      <c r="T22" s="157">
        <f>Sectors_I!T22</f>
        <v>34721935.29841125</v>
      </c>
      <c r="U22" s="157">
        <f>Sectors_I!U22</f>
        <v>42422304.25801</v>
      </c>
      <c r="V22" s="157">
        <f>Sectors_I!V22</f>
        <v>77144239.55642125</v>
      </c>
      <c r="W22" s="157">
        <f>Sectors_I!W22</f>
        <v>14421578.070899259</v>
      </c>
      <c r="X22" s="157">
        <f>Sectors_I!X22</f>
        <v>39139207.140279993</v>
      </c>
      <c r="Y22" s="157">
        <f>Sectors_I!Y22</f>
        <v>53560785.211179256</v>
      </c>
      <c r="Z22" s="157">
        <f>Sectors_I!Z22</f>
        <v>288374.79600000003</v>
      </c>
      <c r="AA22" s="157">
        <f>Sectors_I!AA22</f>
        <v>1587492.6069</v>
      </c>
      <c r="AB22" s="157">
        <f>Sectors_I!AB22</f>
        <v>1875867.4029000001</v>
      </c>
    </row>
    <row r="23" spans="1:28" x14ac:dyDescent="0.2">
      <c r="A23" s="99" t="s">
        <v>120</v>
      </c>
      <c r="B23" s="153">
        <f>Sectors_I!B23</f>
        <v>120869361.38993554</v>
      </c>
      <c r="C23" s="153">
        <f>Sectors_I!C23</f>
        <v>675596150.93069422</v>
      </c>
      <c r="D23" s="153">
        <f>Sectors_I!D23</f>
        <v>796465512.32062972</v>
      </c>
      <c r="E23" s="154">
        <f>Sectors_I!E23</f>
        <v>11768415.94241943</v>
      </c>
      <c r="F23" s="154">
        <f>Sectors_I!F23</f>
        <v>18824873.585225638</v>
      </c>
      <c r="G23" s="154">
        <f>Sectors_I!G23</f>
        <v>30593289.527645066</v>
      </c>
      <c r="H23" s="106">
        <f>Sectors_I!H23</f>
        <v>0.129723</v>
      </c>
      <c r="I23" s="102">
        <f>Sectors_I!I23</f>
        <v>9.7073156094510005E-2</v>
      </c>
      <c r="J23" s="106">
        <f>Sectors_I!J23</f>
        <v>0.102011</v>
      </c>
      <c r="K23" s="103">
        <f>Sectors_I!K23</f>
        <v>62.147500000000001</v>
      </c>
      <c r="L23" s="103">
        <f>Sectors_I!L23</f>
        <v>72.828633031470517</v>
      </c>
      <c r="M23" s="103">
        <f>Sectors_I!M23</f>
        <v>71.201400000000007</v>
      </c>
      <c r="N23" s="157">
        <f>Sectors_I!N23</f>
        <v>8547413.1966999993</v>
      </c>
      <c r="O23" s="157">
        <f>Sectors_I!O23</f>
        <v>24933349.964600001</v>
      </c>
      <c r="P23" s="157">
        <f>Sectors_I!P23</f>
        <v>33480763.1613</v>
      </c>
      <c r="Q23" s="157">
        <f>Sectors_I!Q23</f>
        <v>64763009.952396564</v>
      </c>
      <c r="R23" s="157">
        <f>Sectors_I!R23</f>
        <v>355336552.71850002</v>
      </c>
      <c r="S23" s="157">
        <f>Sectors_I!S23</f>
        <v>420099562.67089659</v>
      </c>
      <c r="T23" s="157">
        <f>Sectors_I!T23</f>
        <v>42207255.370938987</v>
      </c>
      <c r="U23" s="157">
        <f>Sectors_I!U23</f>
        <v>211683897.17359418</v>
      </c>
      <c r="V23" s="157">
        <f>Sectors_I!V23</f>
        <v>253891152.54453316</v>
      </c>
      <c r="W23" s="157">
        <f>Sectors_I!W23</f>
        <v>13899096.066599989</v>
      </c>
      <c r="X23" s="157">
        <f>Sectors_I!X23</f>
        <v>108575701.0386</v>
      </c>
      <c r="Y23" s="157">
        <f>Sectors_I!Y23</f>
        <v>122474797.10519999</v>
      </c>
      <c r="Z23" s="157">
        <f>Sectors_I!Z23</f>
        <v>0</v>
      </c>
      <c r="AA23" s="157">
        <f>Sectors_I!AA23</f>
        <v>0</v>
      </c>
      <c r="AB23" s="157">
        <f>Sectors_I!AB23</f>
        <v>0</v>
      </c>
    </row>
    <row r="24" spans="1:28" x14ac:dyDescent="0.2">
      <c r="A24" s="99" t="s">
        <v>213</v>
      </c>
      <c r="B24" s="153">
        <f>Sectors_I!B24</f>
        <v>127235249.03333656</v>
      </c>
      <c r="C24" s="153">
        <f>Sectors_I!C24</f>
        <v>699001179.72548652</v>
      </c>
      <c r="D24" s="153">
        <f>Sectors_I!D24</f>
        <v>826236428.75882304</v>
      </c>
      <c r="E24" s="154">
        <f>Sectors_I!E24</f>
        <v>4838219.7292083902</v>
      </c>
      <c r="F24" s="154">
        <f>Sectors_I!F24</f>
        <v>2491421.8988506398</v>
      </c>
      <c r="G24" s="154">
        <f>Sectors_I!G24</f>
        <v>7329641.6280590296</v>
      </c>
      <c r="H24" s="106">
        <f>Sectors_I!H24</f>
        <v>0.14475199999999999</v>
      </c>
      <c r="I24" s="102">
        <f>Sectors_I!I24</f>
        <v>9.4179825805637857E-2</v>
      </c>
      <c r="J24" s="106">
        <f>Sectors_I!J24</f>
        <v>0.102102</v>
      </c>
      <c r="K24" s="103">
        <f>Sectors_I!K24</f>
        <v>65.067300000000003</v>
      </c>
      <c r="L24" s="103">
        <f>Sectors_I!L24</f>
        <v>48.08021275085234</v>
      </c>
      <c r="M24" s="103">
        <f>Sectors_I!M24</f>
        <v>50.732100000000003</v>
      </c>
      <c r="N24" s="157">
        <f>Sectors_I!N24</f>
        <v>4057991.02</v>
      </c>
      <c r="O24" s="157">
        <f>Sectors_I!O24</f>
        <v>8519381.8758000005</v>
      </c>
      <c r="P24" s="157">
        <f>Sectors_I!P24</f>
        <v>12577372.8958</v>
      </c>
      <c r="Q24" s="157">
        <f>Sectors_I!Q24</f>
        <v>118526237.53293656</v>
      </c>
      <c r="R24" s="157">
        <f>Sectors_I!R24</f>
        <v>693084911.82740653</v>
      </c>
      <c r="S24" s="157">
        <f>Sectors_I!S24</f>
        <v>811611149.36034298</v>
      </c>
      <c r="T24" s="157">
        <f>Sectors_I!T24</f>
        <v>494025.79590000003</v>
      </c>
      <c r="U24" s="157">
        <f>Sectors_I!U24</f>
        <v>1763088.84268</v>
      </c>
      <c r="V24" s="157">
        <f>Sectors_I!V24</f>
        <v>2257114.63858</v>
      </c>
      <c r="W24" s="157">
        <f>Sectors_I!W24</f>
        <v>8204544.8829000005</v>
      </c>
      <c r="X24" s="157">
        <f>Sectors_I!X24</f>
        <v>4080785.7596</v>
      </c>
      <c r="Y24" s="157">
        <f>Sectors_I!Y24</f>
        <v>12285330.6425</v>
      </c>
      <c r="Z24" s="157">
        <f>Sectors_I!Z24</f>
        <v>10440.821599999999</v>
      </c>
      <c r="AA24" s="157">
        <f>Sectors_I!AA24</f>
        <v>72393.295800000007</v>
      </c>
      <c r="AB24" s="157">
        <f>Sectors_I!AB24</f>
        <v>82834.117400000003</v>
      </c>
    </row>
    <row r="25" spans="1:28" x14ac:dyDescent="0.2">
      <c r="A25" s="99" t="s">
        <v>121</v>
      </c>
      <c r="B25" s="153">
        <f>Sectors_I!B25</f>
        <v>1021865551.1774393</v>
      </c>
      <c r="C25" s="153">
        <f>Sectors_I!C25</f>
        <v>1999066549.0753024</v>
      </c>
      <c r="D25" s="153">
        <f>Sectors_I!D25</f>
        <v>3020932100.2527418</v>
      </c>
      <c r="E25" s="154">
        <f>Sectors_I!E25</f>
        <v>2576904.3758944301</v>
      </c>
      <c r="F25" s="154">
        <f>Sectors_I!F25</f>
        <v>5186371.3844364006</v>
      </c>
      <c r="G25" s="154">
        <f>Sectors_I!G25</f>
        <v>7763275.7603308307</v>
      </c>
      <c r="H25" s="106">
        <f>Sectors_I!H25</f>
        <v>0.123247</v>
      </c>
      <c r="I25" s="102">
        <f>Sectors_I!I25</f>
        <v>8.810632171811715E-2</v>
      </c>
      <c r="J25" s="106">
        <f>Sectors_I!J25</f>
        <v>0.100092</v>
      </c>
      <c r="K25" s="103">
        <f>Sectors_I!K25</f>
        <v>39.474800000000002</v>
      </c>
      <c r="L25" s="103">
        <f>Sectors_I!L25</f>
        <v>142.42165723783347</v>
      </c>
      <c r="M25" s="103">
        <f>Sectors_I!M25</f>
        <v>107.261</v>
      </c>
      <c r="N25" s="157">
        <f>Sectors_I!N25</f>
        <v>1017.17</v>
      </c>
      <c r="O25" s="157">
        <f>Sectors_I!O25</f>
        <v>215664.10795999999</v>
      </c>
      <c r="P25" s="157">
        <f>Sectors_I!P25</f>
        <v>216681.27796000001</v>
      </c>
      <c r="Q25" s="157">
        <f>Sectors_I!Q25</f>
        <v>1021031666.4766394</v>
      </c>
      <c r="R25" s="157">
        <f>Sectors_I!R25</f>
        <v>1953902770.5010424</v>
      </c>
      <c r="S25" s="157">
        <f>Sectors_I!S25</f>
        <v>2974934436.9776816</v>
      </c>
      <c r="T25" s="157">
        <f>Sectors_I!T25</f>
        <v>719240.55070000002</v>
      </c>
      <c r="U25" s="157">
        <f>Sectors_I!U25</f>
        <v>44948114.466299996</v>
      </c>
      <c r="V25" s="157">
        <f>Sectors_I!V25</f>
        <v>45667355.016999997</v>
      </c>
      <c r="W25" s="157">
        <f>Sectors_I!W25</f>
        <v>114644.1501</v>
      </c>
      <c r="X25" s="157">
        <f>Sectors_I!X25</f>
        <v>215664.10795999999</v>
      </c>
      <c r="Y25" s="157">
        <f>Sectors_I!Y25</f>
        <v>330308.25806000002</v>
      </c>
      <c r="Z25" s="157">
        <f>Sectors_I!Z25</f>
        <v>0</v>
      </c>
      <c r="AA25" s="157">
        <f>Sectors_I!AA25</f>
        <v>0</v>
      </c>
      <c r="AB25" s="157">
        <f>Sectors_I!AB25</f>
        <v>0</v>
      </c>
    </row>
    <row r="26" spans="1:28" x14ac:dyDescent="0.2">
      <c r="A26" s="99" t="s">
        <v>122</v>
      </c>
      <c r="B26" s="153">
        <f>Sectors_I!B26</f>
        <v>48343385.455133885</v>
      </c>
      <c r="C26" s="153">
        <f>Sectors_I!C26</f>
        <v>273870254.11338001</v>
      </c>
      <c r="D26" s="153">
        <f>Sectors_I!D26</f>
        <v>322213639.56851387</v>
      </c>
      <c r="E26" s="154">
        <f>Sectors_I!E26</f>
        <v>590532.44947648002</v>
      </c>
      <c r="F26" s="154">
        <f>Sectors_I!F26</f>
        <v>1047119.9219251099</v>
      </c>
      <c r="G26" s="154">
        <f>Sectors_I!G26</f>
        <v>1637652.3714015898</v>
      </c>
      <c r="H26" s="106">
        <f>Sectors_I!H26</f>
        <v>0.14052000000000001</v>
      </c>
      <c r="I26" s="102">
        <f>Sectors_I!I26</f>
        <v>9.8466810238633615E-2</v>
      </c>
      <c r="J26" s="106">
        <f>Sectors_I!J26</f>
        <v>0.10459400000000001</v>
      </c>
      <c r="K26" s="103">
        <f>Sectors_I!K26</f>
        <v>54.052</v>
      </c>
      <c r="L26" s="103">
        <f>Sectors_I!L26</f>
        <v>27.174444897412076</v>
      </c>
      <c r="M26" s="103">
        <f>Sectors_I!M26</f>
        <v>31.1615</v>
      </c>
      <c r="N26" s="157">
        <f>Sectors_I!N26</f>
        <v>410247.53516511002</v>
      </c>
      <c r="O26" s="157">
        <f>Sectors_I!O26</f>
        <v>1126729.4950999999</v>
      </c>
      <c r="P26" s="157">
        <f>Sectors_I!P26</f>
        <v>1536977.0302651101</v>
      </c>
      <c r="Q26" s="157">
        <f>Sectors_I!Q26</f>
        <v>45726332.356868774</v>
      </c>
      <c r="R26" s="157">
        <f>Sectors_I!R26</f>
        <v>272183132.19538003</v>
      </c>
      <c r="S26" s="157">
        <f>Sectors_I!S26</f>
        <v>317909464.55224878</v>
      </c>
      <c r="T26" s="157">
        <f>Sectors_I!T26</f>
        <v>1920267.8554</v>
      </c>
      <c r="U26" s="157">
        <f>Sectors_I!U26</f>
        <v>560166.96790000005</v>
      </c>
      <c r="V26" s="157">
        <f>Sectors_I!V26</f>
        <v>2480434.8233000003</v>
      </c>
      <c r="W26" s="157">
        <f>Sectors_I!W26</f>
        <v>696785.24286511005</v>
      </c>
      <c r="X26" s="157">
        <f>Sectors_I!X26</f>
        <v>1126954.9501</v>
      </c>
      <c r="Y26" s="157">
        <f>Sectors_I!Y26</f>
        <v>1823740.1929651101</v>
      </c>
      <c r="Z26" s="157">
        <f>Sectors_I!Z26</f>
        <v>0</v>
      </c>
      <c r="AA26" s="157">
        <f>Sectors_I!AA26</f>
        <v>0</v>
      </c>
      <c r="AB26" s="157">
        <f>Sectors_I!AB26</f>
        <v>0</v>
      </c>
    </row>
    <row r="27" spans="1:28" x14ac:dyDescent="0.2">
      <c r="A27" s="99" t="s">
        <v>123</v>
      </c>
      <c r="B27" s="153">
        <f>Sectors_I!B27</f>
        <v>499447319.69340372</v>
      </c>
      <c r="C27" s="153">
        <f>Sectors_I!C27</f>
        <v>532170970.76476049</v>
      </c>
      <c r="D27" s="153">
        <f>Sectors_I!D27</f>
        <v>1031618290.4581642</v>
      </c>
      <c r="E27" s="154">
        <f>Sectors_I!E27</f>
        <v>9179359.1703857686</v>
      </c>
      <c r="F27" s="154">
        <f>Sectors_I!F27</f>
        <v>9911032.9057353698</v>
      </c>
      <c r="G27" s="154">
        <f>Sectors_I!G27</f>
        <v>19090392.076121137</v>
      </c>
      <c r="H27" s="106">
        <f>Sectors_I!H27</f>
        <v>0.12747600000000001</v>
      </c>
      <c r="I27" s="102">
        <f>Sectors_I!I27</f>
        <v>8.1019525078903809E-2</v>
      </c>
      <c r="J27" s="106">
        <f>Sectors_I!J27</f>
        <v>0.10316500000000001</v>
      </c>
      <c r="K27" s="103">
        <f>Sectors_I!K27</f>
        <v>96.94</v>
      </c>
      <c r="L27" s="103">
        <f>Sectors_I!L27</f>
        <v>106.90159484989591</v>
      </c>
      <c r="M27" s="103">
        <f>Sectors_I!M27</f>
        <v>102.113</v>
      </c>
      <c r="N27" s="157">
        <f>Sectors_I!N27</f>
        <v>26888351.970155172</v>
      </c>
      <c r="O27" s="157">
        <f>Sectors_I!O27</f>
        <v>27112926.917039998</v>
      </c>
      <c r="P27" s="157">
        <f>Sectors_I!P27</f>
        <v>54001278.88719517</v>
      </c>
      <c r="Q27" s="157">
        <f>Sectors_I!Q27</f>
        <v>405040153.60674852</v>
      </c>
      <c r="R27" s="157">
        <f>Sectors_I!R27</f>
        <v>456341095.77141774</v>
      </c>
      <c r="S27" s="157">
        <f>Sectors_I!S27</f>
        <v>861381249.3781662</v>
      </c>
      <c r="T27" s="157">
        <f>Sectors_I!T27</f>
        <v>60720002.199000001</v>
      </c>
      <c r="U27" s="157">
        <f>Sectors_I!U27</f>
        <v>47949631.878102742</v>
      </c>
      <c r="V27" s="157">
        <f>Sectors_I!V27</f>
        <v>108669634.07710275</v>
      </c>
      <c r="W27" s="157">
        <f>Sectors_I!W27</f>
        <v>32931124.479555175</v>
      </c>
      <c r="X27" s="157">
        <f>Sectors_I!X27</f>
        <v>22845650.82344</v>
      </c>
      <c r="Y27" s="157">
        <f>Sectors_I!Y27</f>
        <v>55776775.302995175</v>
      </c>
      <c r="Z27" s="157">
        <f>Sectors_I!Z27</f>
        <v>756039.4081</v>
      </c>
      <c r="AA27" s="157">
        <f>Sectors_I!AA27</f>
        <v>5034592.2917999998</v>
      </c>
      <c r="AB27" s="157">
        <f>Sectors_I!AB27</f>
        <v>5790631.6998999994</v>
      </c>
    </row>
    <row r="28" spans="1:28" x14ac:dyDescent="0.2">
      <c r="A28" s="99" t="s">
        <v>124</v>
      </c>
      <c r="B28" s="153">
        <f>Sectors_I!B28</f>
        <v>134492379.71401036</v>
      </c>
      <c r="C28" s="153">
        <f>Sectors_I!C28</f>
        <v>141115508.22345701</v>
      </c>
      <c r="D28" s="153">
        <f>Sectors_I!D28</f>
        <v>275607887.93746734</v>
      </c>
      <c r="E28" s="154">
        <f>Sectors_I!E28</f>
        <v>560418.04763206991</v>
      </c>
      <c r="F28" s="154">
        <f>Sectors_I!F28</f>
        <v>652609.66967544006</v>
      </c>
      <c r="G28" s="154">
        <f>Sectors_I!G28</f>
        <v>1213027.7173075099</v>
      </c>
      <c r="H28" s="106">
        <f>Sectors_I!H28</f>
        <v>0.12929599999999999</v>
      </c>
      <c r="I28" s="102">
        <f>Sectors_I!I28</f>
        <v>8.056410882319251E-2</v>
      </c>
      <c r="J28" s="106">
        <f>Sectors_I!J28</f>
        <v>0.104216</v>
      </c>
      <c r="K28" s="103">
        <f>Sectors_I!K28</f>
        <v>58.134999999999998</v>
      </c>
      <c r="L28" s="103">
        <f>Sectors_I!L28</f>
        <v>48.900956401636464</v>
      </c>
      <c r="M28" s="103">
        <f>Sectors_I!M28</f>
        <v>53.389299999999999</v>
      </c>
      <c r="N28" s="157">
        <f>Sectors_I!N28</f>
        <v>407045.61710000003</v>
      </c>
      <c r="O28" s="157">
        <f>Sectors_I!O28</f>
        <v>681701.9057</v>
      </c>
      <c r="P28" s="157">
        <f>Sectors_I!P28</f>
        <v>1088747.5227999999</v>
      </c>
      <c r="Q28" s="157">
        <f>Sectors_I!Q28</f>
        <v>125807692.59321035</v>
      </c>
      <c r="R28" s="157">
        <f>Sectors_I!R28</f>
        <v>133215042.21345702</v>
      </c>
      <c r="S28" s="157">
        <f>Sectors_I!S28</f>
        <v>259022734.80666736</v>
      </c>
      <c r="T28" s="157">
        <f>Sectors_I!T28</f>
        <v>3552344.1866999995</v>
      </c>
      <c r="U28" s="157">
        <f>Sectors_I!U28</f>
        <v>1570245.6770000001</v>
      </c>
      <c r="V28" s="157">
        <f>Sectors_I!V28</f>
        <v>5122589.8636999996</v>
      </c>
      <c r="W28" s="157">
        <f>Sectors_I!W28</f>
        <v>4905212.2062999997</v>
      </c>
      <c r="X28" s="157">
        <f>Sectors_I!X28</f>
        <v>6330220.3329999996</v>
      </c>
      <c r="Y28" s="157">
        <f>Sectors_I!Y28</f>
        <v>11235432.539299998</v>
      </c>
      <c r="Z28" s="157">
        <f>Sectors_I!Z28</f>
        <v>227130.72779999999</v>
      </c>
      <c r="AA28" s="157">
        <f>Sectors_I!AA28</f>
        <v>0</v>
      </c>
      <c r="AB28" s="157">
        <f>Sectors_I!AB28</f>
        <v>227130.72779999999</v>
      </c>
    </row>
    <row r="29" spans="1:28" x14ac:dyDescent="0.2">
      <c r="A29" s="99" t="s">
        <v>125</v>
      </c>
      <c r="B29" s="153">
        <f>Sectors_I!B29</f>
        <v>79286864.42757152</v>
      </c>
      <c r="C29" s="153">
        <f>Sectors_I!C29</f>
        <v>215886018.37261596</v>
      </c>
      <c r="D29" s="153">
        <f>Sectors_I!D29</f>
        <v>295172882.80018747</v>
      </c>
      <c r="E29" s="154">
        <f>Sectors_I!E29</f>
        <v>492577.66468762007</v>
      </c>
      <c r="F29" s="154">
        <f>Sectors_I!F29</f>
        <v>326256.48814437998</v>
      </c>
      <c r="G29" s="154">
        <f>Sectors_I!G29</f>
        <v>818834.15283200005</v>
      </c>
      <c r="H29" s="106">
        <f>Sectors_I!H29</f>
        <v>0.11865299999999999</v>
      </c>
      <c r="I29" s="102">
        <f>Sectors_I!I29</f>
        <v>9.010181254212471E-2</v>
      </c>
      <c r="J29" s="106">
        <f>Sectors_I!J29</f>
        <v>9.7129499999999994E-2</v>
      </c>
      <c r="K29" s="103">
        <f>Sectors_I!K29</f>
        <v>77.328900000000004</v>
      </c>
      <c r="L29" s="103">
        <f>Sectors_I!L29</f>
        <v>64.51400583701961</v>
      </c>
      <c r="M29" s="103">
        <f>Sectors_I!M29</f>
        <v>67.669600000000003</v>
      </c>
      <c r="N29" s="157">
        <f>Sectors_I!N29</f>
        <v>0</v>
      </c>
      <c r="O29" s="157">
        <f>Sectors_I!O29</f>
        <v>0</v>
      </c>
      <c r="P29" s="157">
        <f>Sectors_I!P29</f>
        <v>0</v>
      </c>
      <c r="Q29" s="157">
        <f>Sectors_I!Q29</f>
        <v>76464559.750564918</v>
      </c>
      <c r="R29" s="157">
        <f>Sectors_I!R29</f>
        <v>200898687.31971595</v>
      </c>
      <c r="S29" s="157">
        <f>Sectors_I!S29</f>
        <v>277363247.07028085</v>
      </c>
      <c r="T29" s="157">
        <f>Sectors_I!T29</f>
        <v>123852.38589999999</v>
      </c>
      <c r="U29" s="157">
        <f>Sectors_I!U29</f>
        <v>14559947.615899999</v>
      </c>
      <c r="V29" s="157">
        <f>Sectors_I!V29</f>
        <v>14683800.001799999</v>
      </c>
      <c r="W29" s="157">
        <f>Sectors_I!W29</f>
        <v>2698452.2911066003</v>
      </c>
      <c r="X29" s="157">
        <f>Sectors_I!X29</f>
        <v>427383.43699999998</v>
      </c>
      <c r="Y29" s="157">
        <f>Sectors_I!Y29</f>
        <v>3125835.7281066002</v>
      </c>
      <c r="Z29" s="157">
        <f>Sectors_I!Z29</f>
        <v>0</v>
      </c>
      <c r="AA29" s="157">
        <f>Sectors_I!AA29</f>
        <v>0</v>
      </c>
      <c r="AB29" s="157">
        <f>Sectors_I!AB29</f>
        <v>0</v>
      </c>
    </row>
    <row r="30" spans="1:28" x14ac:dyDescent="0.2">
      <c r="A30" s="99" t="s">
        <v>126</v>
      </c>
      <c r="B30" s="153">
        <f>Sectors_I!B30</f>
        <v>1869244176.5490878</v>
      </c>
      <c r="C30" s="153">
        <f>Sectors_I!C30</f>
        <v>2556753662.5221958</v>
      </c>
      <c r="D30" s="153">
        <f>Sectors_I!D30</f>
        <v>4425997839.0712833</v>
      </c>
      <c r="E30" s="154">
        <f>Sectors_I!E30</f>
        <v>34226245.584925748</v>
      </c>
      <c r="F30" s="154">
        <f>Sectors_I!F30</f>
        <v>21475737.219715968</v>
      </c>
      <c r="G30" s="154">
        <f>Sectors_I!G30</f>
        <v>55701982.804641716</v>
      </c>
      <c r="H30" s="106">
        <f>Sectors_I!H30</f>
        <v>0.143176</v>
      </c>
      <c r="I30" s="102">
        <f>Sectors_I!I30</f>
        <v>8.8373500928378909E-2</v>
      </c>
      <c r="J30" s="106">
        <f>Sectors_I!J30</f>
        <v>0.109289</v>
      </c>
      <c r="K30" s="103">
        <f>Sectors_I!K30</f>
        <v>73.113200000000006</v>
      </c>
      <c r="L30" s="103">
        <f>Sectors_I!L30</f>
        <v>91.23026915901157</v>
      </c>
      <c r="M30" s="103">
        <f>Sectors_I!M30</f>
        <v>82.462599999999995</v>
      </c>
      <c r="N30" s="157">
        <f>Sectors_I!N30</f>
        <v>32647005.710089579</v>
      </c>
      <c r="O30" s="157">
        <f>Sectors_I!O30</f>
        <v>43319012.762911648</v>
      </c>
      <c r="P30" s="157">
        <f>Sectors_I!P30</f>
        <v>75966018.473001227</v>
      </c>
      <c r="Q30" s="157">
        <f>Sectors_I!Q30</f>
        <v>1752900688.0456285</v>
      </c>
      <c r="R30" s="157">
        <f>Sectors_I!R30</f>
        <v>2288895957.7125797</v>
      </c>
      <c r="S30" s="157">
        <f>Sectors_I!S30</f>
        <v>4041796645.7582078</v>
      </c>
      <c r="T30" s="157">
        <f>Sectors_I!T30</f>
        <v>64465063.497642182</v>
      </c>
      <c r="U30" s="157">
        <f>Sectors_I!U30</f>
        <v>204684437.76841396</v>
      </c>
      <c r="V30" s="157">
        <f>Sectors_I!V30</f>
        <v>269149501.26605612</v>
      </c>
      <c r="W30" s="157">
        <f>Sectors_I!W30</f>
        <v>50548936.510017008</v>
      </c>
      <c r="X30" s="157">
        <f>Sectors_I!X30</f>
        <v>61023046.234042332</v>
      </c>
      <c r="Y30" s="157">
        <f>Sectors_I!Y30</f>
        <v>111571982.74405934</v>
      </c>
      <c r="Z30" s="157">
        <f>Sectors_I!Z30</f>
        <v>1329488.4957999999</v>
      </c>
      <c r="AA30" s="157">
        <f>Sectors_I!AA30</f>
        <v>2150220.8071599999</v>
      </c>
      <c r="AB30" s="157">
        <f>Sectors_I!AB30</f>
        <v>3479709.30296</v>
      </c>
    </row>
    <row r="31" spans="1:28" x14ac:dyDescent="0.2">
      <c r="A31" s="99" t="s">
        <v>127</v>
      </c>
      <c r="B31" s="153">
        <f>Sectors_I!B31</f>
        <v>3240895905.5321379</v>
      </c>
      <c r="C31" s="153">
        <f>Sectors_I!C31</f>
        <v>451389337.71421432</v>
      </c>
      <c r="D31" s="153">
        <f>Sectors_I!D31</f>
        <v>3692285243.2463522</v>
      </c>
      <c r="E31" s="154">
        <f>Sectors_I!E31</f>
        <v>84971644.609646276</v>
      </c>
      <c r="F31" s="154">
        <f>Sectors_I!F31</f>
        <v>8502030.3436941095</v>
      </c>
      <c r="G31" s="154">
        <f>Sectors_I!G31</f>
        <v>93473674.953340381</v>
      </c>
      <c r="H31" s="106">
        <f>Sectors_I!H31</f>
        <v>0.15112200000000001</v>
      </c>
      <c r="I31" s="102">
        <f>Sectors_I!I31</f>
        <v>8.4935363230301042E-2</v>
      </c>
      <c r="J31" s="106">
        <f>Sectors_I!J31</f>
        <v>0.142348</v>
      </c>
      <c r="K31" s="103">
        <f>Sectors_I!K31</f>
        <v>60.530299999999997</v>
      </c>
      <c r="L31" s="103">
        <f>Sectors_I!L31</f>
        <v>90.567777215019063</v>
      </c>
      <c r="M31" s="103">
        <f>Sectors_I!M31</f>
        <v>63.961399999999998</v>
      </c>
      <c r="N31" s="157">
        <f>Sectors_I!N31</f>
        <v>87465934.661222175</v>
      </c>
      <c r="O31" s="157">
        <f>Sectors_I!O31</f>
        <v>13607871.27894</v>
      </c>
      <c r="P31" s="157">
        <f>Sectors_I!P31</f>
        <v>101073805.94016218</v>
      </c>
      <c r="Q31" s="157">
        <f>Sectors_I!Q31</f>
        <v>2984032027.4975557</v>
      </c>
      <c r="R31" s="157">
        <f>Sectors_I!R31</f>
        <v>408573791.33900434</v>
      </c>
      <c r="S31" s="157">
        <f>Sectors_I!S31</f>
        <v>3392605818.8365602</v>
      </c>
      <c r="T31" s="157">
        <f>Sectors_I!T31</f>
        <v>138617698.1169644</v>
      </c>
      <c r="U31" s="157">
        <f>Sectors_I!U31</f>
        <v>20894150.361619998</v>
      </c>
      <c r="V31" s="157">
        <f>Sectors_I!V31</f>
        <v>159511848.47858441</v>
      </c>
      <c r="W31" s="157">
        <f>Sectors_I!W31</f>
        <v>115332559.60431762</v>
      </c>
      <c r="X31" s="157">
        <f>Sectors_I!X31</f>
        <v>20681358.312090002</v>
      </c>
      <c r="Y31" s="157">
        <f>Sectors_I!Y31</f>
        <v>136013917.91640761</v>
      </c>
      <c r="Z31" s="157">
        <f>Sectors_I!Z31</f>
        <v>2913620.3133</v>
      </c>
      <c r="AA31" s="157">
        <f>Sectors_I!AA31</f>
        <v>1240037.7015</v>
      </c>
      <c r="AB31" s="157">
        <f>Sectors_I!AB31</f>
        <v>4153658.0148</v>
      </c>
    </row>
    <row r="32" spans="1:28" x14ac:dyDescent="0.2">
      <c r="A32" s="99" t="s">
        <v>182</v>
      </c>
      <c r="B32" s="153">
        <f>Sectors_I!B32</f>
        <v>197254593.6251241</v>
      </c>
      <c r="C32" s="153">
        <f>Sectors_I!C32</f>
        <v>463072299.61690462</v>
      </c>
      <c r="D32" s="153">
        <f>Sectors_I!D32</f>
        <v>660326893.24202871</v>
      </c>
      <c r="E32" s="154">
        <f>Sectors_I!E32</f>
        <v>2585278.86057716</v>
      </c>
      <c r="F32" s="154">
        <f>Sectors_I!F32</f>
        <v>5435713.1711952696</v>
      </c>
      <c r="G32" s="154">
        <f>Sectors_I!G32</f>
        <v>8020992.0317724291</v>
      </c>
      <c r="H32" s="106">
        <f>Sectors_I!H32</f>
        <v>0.15029000000000001</v>
      </c>
      <c r="I32" s="102">
        <f>Sectors_I!I32</f>
        <v>9.1627229575803604E-2</v>
      </c>
      <c r="J32" s="106">
        <f>Sectors_I!J32</f>
        <v>0.109025</v>
      </c>
      <c r="K32" s="103">
        <f>Sectors_I!K32</f>
        <v>47.211300000000001</v>
      </c>
      <c r="L32" s="103">
        <f>Sectors_I!L32</f>
        <v>53.114836323003537</v>
      </c>
      <c r="M32" s="103">
        <f>Sectors_I!M32</f>
        <v>51.037399999999998</v>
      </c>
      <c r="N32" s="157">
        <f>Sectors_I!N32</f>
        <v>5204705.9842904601</v>
      </c>
      <c r="O32" s="157">
        <f>Sectors_I!O32</f>
        <v>6731816.3368600002</v>
      </c>
      <c r="P32" s="157">
        <f>Sectors_I!P32</f>
        <v>11936522.321150459</v>
      </c>
      <c r="Q32" s="157">
        <f>Sectors_I!Q32</f>
        <v>182066551.81209013</v>
      </c>
      <c r="R32" s="157">
        <f>Sectors_I!R32</f>
        <v>308414521.35188466</v>
      </c>
      <c r="S32" s="157">
        <f>Sectors_I!S32</f>
        <v>490481073.16397476</v>
      </c>
      <c r="T32" s="157">
        <f>Sectors_I!T32</f>
        <v>9566198.1804435086</v>
      </c>
      <c r="U32" s="157">
        <f>Sectors_I!U32</f>
        <v>143467445.93537998</v>
      </c>
      <c r="V32" s="157">
        <f>Sectors_I!V32</f>
        <v>153033644.11582348</v>
      </c>
      <c r="W32" s="157">
        <f>Sectors_I!W32</f>
        <v>5581870.1436904604</v>
      </c>
      <c r="X32" s="157">
        <f>Sectors_I!X32</f>
        <v>10676541.786759999</v>
      </c>
      <c r="Y32" s="157">
        <f>Sectors_I!Y32</f>
        <v>16258411.930450458</v>
      </c>
      <c r="Z32" s="157">
        <f>Sectors_I!Z32</f>
        <v>39973.488900000004</v>
      </c>
      <c r="AA32" s="157">
        <f>Sectors_I!AA32</f>
        <v>513790.54288000002</v>
      </c>
      <c r="AB32" s="157">
        <f>Sectors_I!AB32</f>
        <v>553764.03178000008</v>
      </c>
    </row>
    <row r="33" spans="1:28" x14ac:dyDescent="0.2">
      <c r="A33" s="108" t="s">
        <v>214</v>
      </c>
      <c r="B33" s="153">
        <f>Sectors_I!B33</f>
        <v>227004015.66862309</v>
      </c>
      <c r="C33" s="153">
        <f>Sectors_I!C33</f>
        <v>620536831.12438643</v>
      </c>
      <c r="D33" s="153">
        <f>Sectors_I!D33</f>
        <v>847540846.79300952</v>
      </c>
      <c r="E33" s="154">
        <f>Sectors_I!E33</f>
        <v>3785802.4574806001</v>
      </c>
      <c r="F33" s="154">
        <f>Sectors_I!F33</f>
        <v>26036779.576745644</v>
      </c>
      <c r="G33" s="154">
        <f>Sectors_I!G33</f>
        <v>29822582.034226246</v>
      </c>
      <c r="H33" s="106">
        <f>Sectors_I!H33</f>
        <v>0.13109699999999999</v>
      </c>
      <c r="I33" s="102">
        <f>Sectors_I!I33</f>
        <v>9.378094079509007E-2</v>
      </c>
      <c r="J33" s="106">
        <f>Sectors_I!J33</f>
        <v>0.104049</v>
      </c>
      <c r="K33" s="103">
        <f>Sectors_I!K33</f>
        <v>58.622399999999999</v>
      </c>
      <c r="L33" s="103">
        <f>Sectors_I!L33</f>
        <v>71.41078465496949</v>
      </c>
      <c r="M33" s="103">
        <f>Sectors_I!M33</f>
        <v>67.877600000000001</v>
      </c>
      <c r="N33" s="157">
        <f>Sectors_I!N33</f>
        <v>6060310.2522999998</v>
      </c>
      <c r="O33" s="157">
        <f>Sectors_I!O33</f>
        <v>19107048.217299998</v>
      </c>
      <c r="P33" s="157">
        <f>Sectors_I!P33</f>
        <v>25167358.469599999</v>
      </c>
      <c r="Q33" s="157">
        <f>Sectors_I!Q33</f>
        <v>202473318.31232309</v>
      </c>
      <c r="R33" s="157">
        <f>Sectors_I!R33</f>
        <v>422553509.22608644</v>
      </c>
      <c r="S33" s="157">
        <f>Sectors_I!S33</f>
        <v>625026827.53840947</v>
      </c>
      <c r="T33" s="157">
        <f>Sectors_I!T33</f>
        <v>3955889.9040000001</v>
      </c>
      <c r="U33" s="157">
        <f>Sectors_I!U33</f>
        <v>142409272.6884</v>
      </c>
      <c r="V33" s="157">
        <f>Sectors_I!V33</f>
        <v>146365162.59240001</v>
      </c>
      <c r="W33" s="157">
        <f>Sectors_I!W33</f>
        <v>15810806.57</v>
      </c>
      <c r="X33" s="157">
        <f>Sectors_I!X33</f>
        <v>52921159.176599994</v>
      </c>
      <c r="Y33" s="157">
        <f>Sectors_I!Y33</f>
        <v>68731965.746600002</v>
      </c>
      <c r="Z33" s="157">
        <f>Sectors_I!Z33</f>
        <v>4764000.8822999997</v>
      </c>
      <c r="AA33" s="157">
        <f>Sectors_I!AA33</f>
        <v>2652890.0333000002</v>
      </c>
      <c r="AB33" s="157">
        <f>Sectors_I!AB33</f>
        <v>7416890.9155999999</v>
      </c>
    </row>
    <row r="34" spans="1:28" x14ac:dyDescent="0.2">
      <c r="A34" s="100" t="s">
        <v>128</v>
      </c>
      <c r="B34" s="153">
        <f>Sectors_I!B34</f>
        <v>26470847905.683018</v>
      </c>
      <c r="C34" s="153">
        <f>Sectors_I!C34</f>
        <v>5577176096.6349726</v>
      </c>
      <c r="D34" s="153">
        <f>Sectors_I!D34</f>
        <v>32048024002.317989</v>
      </c>
      <c r="E34" s="154">
        <f>Sectors_I!E34</f>
        <v>529437065.84573448</v>
      </c>
      <c r="F34" s="154">
        <f>Sectors_I!F34</f>
        <v>31651134.32729933</v>
      </c>
      <c r="G34" s="154">
        <f>Sectors_I!G34</f>
        <v>561088200.17303371</v>
      </c>
      <c r="H34" s="106">
        <f>Sectors_I!H34</f>
        <v>0.15612599999999999</v>
      </c>
      <c r="I34" s="102">
        <f>Sectors_I!I34</f>
        <v>7.4805407842762045E-2</v>
      </c>
      <c r="J34" s="106">
        <f>Sectors_I!J34</f>
        <v>0.14169000000000001</v>
      </c>
      <c r="K34" s="103">
        <f>Sectors_I!K34</f>
        <v>94.565100000000001</v>
      </c>
      <c r="L34" s="103">
        <f>Sectors_I!L34</f>
        <v>139.62901820471396</v>
      </c>
      <c r="M34" s="103">
        <f>Sectors_I!M34</f>
        <v>102.218</v>
      </c>
      <c r="N34" s="157">
        <f>Sectors_I!N34</f>
        <v>261129044.05014023</v>
      </c>
      <c r="O34" s="157">
        <f>Sectors_I!O34</f>
        <v>42983625.85619799</v>
      </c>
      <c r="P34" s="157">
        <f>Sectors_I!P34</f>
        <v>304112669.90633821</v>
      </c>
      <c r="Q34" s="157">
        <f>Sectors_I!Q34</f>
        <v>24876702776.223682</v>
      </c>
      <c r="R34" s="157">
        <f>Sectors_I!R34</f>
        <v>5336421722.5838966</v>
      </c>
      <c r="S34" s="157">
        <f>Sectors_I!S34</f>
        <v>30213124498.807579</v>
      </c>
      <c r="T34" s="157">
        <f>Sectors_I!T34</f>
        <v>1132109010.343852</v>
      </c>
      <c r="U34" s="157">
        <f>Sectors_I!U34</f>
        <v>150018576.67912933</v>
      </c>
      <c r="V34" s="157">
        <f>Sectors_I!V34</f>
        <v>1282127587.0229814</v>
      </c>
      <c r="W34" s="157">
        <f>Sectors_I!W34</f>
        <v>417933952.82238257</v>
      </c>
      <c r="X34" s="157">
        <f>Sectors_I!X34</f>
        <v>74350006.35354571</v>
      </c>
      <c r="Y34" s="157">
        <f>Sectors_I!Y34</f>
        <v>492283959.17592829</v>
      </c>
      <c r="Z34" s="157">
        <f>Sectors_I!Z34</f>
        <v>44102166.293100007</v>
      </c>
      <c r="AA34" s="157">
        <f>Sectors_I!AA34</f>
        <v>16385791.0184</v>
      </c>
      <c r="AB34" s="157">
        <f>Sectors_I!AB34</f>
        <v>60487957.311500005</v>
      </c>
    </row>
    <row r="35" spans="1:28" x14ac:dyDescent="0.2">
      <c r="A35" s="99" t="s">
        <v>129</v>
      </c>
      <c r="B35" s="153">
        <f>Sectors_I!B35</f>
        <v>247038613.77847472</v>
      </c>
      <c r="C35" s="153">
        <f>Sectors_I!C35</f>
        <v>42862452.310081996</v>
      </c>
      <c r="D35" s="153">
        <f>Sectors_I!D35</f>
        <v>289901066.08855671</v>
      </c>
      <c r="E35" s="154">
        <f>Sectors_I!E35</f>
        <v>3755784.9143709005</v>
      </c>
      <c r="F35" s="154">
        <f>Sectors_I!F35</f>
        <v>1083993.92536103</v>
      </c>
      <c r="G35" s="154">
        <f>Sectors_I!G35</f>
        <v>4839778.8397319308</v>
      </c>
      <c r="H35" s="106">
        <f>Sectors_I!H35</f>
        <v>0.18762799999999999</v>
      </c>
      <c r="I35" s="102">
        <f>Sectors_I!I35</f>
        <v>8.4580073355817922E-2</v>
      </c>
      <c r="J35" s="106">
        <f>Sectors_I!J35</f>
        <v>0.102324</v>
      </c>
      <c r="K35" s="103">
        <f>Sectors_I!K35</f>
        <v>51.820099999999996</v>
      </c>
      <c r="L35" s="103">
        <f>Sectors_I!L35</f>
        <v>61.29917484492411</v>
      </c>
      <c r="M35" s="103">
        <f>Sectors_I!M35</f>
        <v>45.273400000000002</v>
      </c>
      <c r="N35" s="157">
        <f>Sectors_I!N35</f>
        <v>3860684.0591262802</v>
      </c>
      <c r="O35" s="157">
        <f>Sectors_I!O35</f>
        <v>896523.14289999998</v>
      </c>
      <c r="P35" s="157">
        <f>Sectors_I!P35</f>
        <v>4757207.2020262806</v>
      </c>
      <c r="Q35" s="157">
        <f>Sectors_I!Q35</f>
        <v>237713951.11985129</v>
      </c>
      <c r="R35" s="157">
        <f>Sectors_I!R35</f>
        <v>39832949.138581991</v>
      </c>
      <c r="S35" s="157">
        <f>Sectors_I!S35</f>
        <v>277546900.25843328</v>
      </c>
      <c r="T35" s="157">
        <f>Sectors_I!T35</f>
        <v>6808364.5321000004</v>
      </c>
      <c r="U35" s="157">
        <f>Sectors_I!U35</f>
        <v>1511013.6231</v>
      </c>
      <c r="V35" s="157">
        <f>Sectors_I!V35</f>
        <v>8319378.1552000009</v>
      </c>
      <c r="W35" s="157">
        <f>Sectors_I!W35</f>
        <v>2516298.1265234202</v>
      </c>
      <c r="X35" s="157">
        <f>Sectors_I!X35</f>
        <v>1488627.4715999998</v>
      </c>
      <c r="Y35" s="157">
        <f>Sectors_I!Y35</f>
        <v>4004925.59812342</v>
      </c>
      <c r="Z35" s="157">
        <f>Sectors_I!Z35</f>
        <v>0</v>
      </c>
      <c r="AA35" s="157">
        <f>Sectors_I!AA35</f>
        <v>29862.076799999999</v>
      </c>
      <c r="AB35" s="157">
        <f>Sectors_I!AB35</f>
        <v>29862.076799999999</v>
      </c>
    </row>
    <row r="36" spans="1:28" x14ac:dyDescent="0.2">
      <c r="A36" s="99" t="s">
        <v>130</v>
      </c>
      <c r="B36" s="153">
        <f>Sectors_I!B36</f>
        <v>14420121589.879623</v>
      </c>
      <c r="C36" s="153">
        <f>Sectors_I!C36</f>
        <v>1258039150.8219769</v>
      </c>
      <c r="D36" s="153">
        <f>Sectors_I!D36</f>
        <v>15678160740.701601</v>
      </c>
      <c r="E36" s="154">
        <f>Sectors_I!E36</f>
        <v>440048259.15099752</v>
      </c>
      <c r="F36" s="154">
        <f>Sectors_I!F36</f>
        <v>5312235.0483423406</v>
      </c>
      <c r="G36" s="154">
        <f>Sectors_I!G36</f>
        <v>445360494.19933981</v>
      </c>
      <c r="H36" s="106">
        <f>Sectors_I!H36</f>
        <v>0.17094300000000001</v>
      </c>
      <c r="I36" s="102">
        <f>Sectors_I!I36</f>
        <v>7.4192867815605731E-2</v>
      </c>
      <c r="J36" s="106">
        <f>Sectors_I!J36</f>
        <v>0.16339100000000001</v>
      </c>
      <c r="K36" s="103">
        <f>Sectors_I!K36</f>
        <v>62.462899999999998</v>
      </c>
      <c r="L36" s="103">
        <f>Sectors_I!L36</f>
        <v>94.481953798845012</v>
      </c>
      <c r="M36" s="103">
        <f>Sectors_I!M36</f>
        <v>65.001199999999997</v>
      </c>
      <c r="N36" s="157">
        <f>Sectors_I!N36</f>
        <v>188384364.87373713</v>
      </c>
      <c r="O36" s="157">
        <f>Sectors_I!O36</f>
        <v>4475062.5026399996</v>
      </c>
      <c r="P36" s="157">
        <f>Sectors_I!P36</f>
        <v>192859427.37637714</v>
      </c>
      <c r="Q36" s="157">
        <f>Sectors_I!Q36</f>
        <v>13331809620.827827</v>
      </c>
      <c r="R36" s="157">
        <f>Sectors_I!R36</f>
        <v>1216012803.8574243</v>
      </c>
      <c r="S36" s="157">
        <f>Sectors_I!S36</f>
        <v>14547822424.685253</v>
      </c>
      <c r="T36" s="157">
        <f>Sectors_I!T36</f>
        <v>770610286.99183142</v>
      </c>
      <c r="U36" s="157">
        <f>Sectors_I!U36</f>
        <v>25234813.2225</v>
      </c>
      <c r="V36" s="157">
        <f>Sectors_I!V36</f>
        <v>795845100.21433139</v>
      </c>
      <c r="W36" s="157">
        <f>Sectors_I!W36</f>
        <v>301137745.49846458</v>
      </c>
      <c r="X36" s="157">
        <f>Sectors_I!X36</f>
        <v>13900709.711752702</v>
      </c>
      <c r="Y36" s="157">
        <f>Sectors_I!Y36</f>
        <v>315038455.2102173</v>
      </c>
      <c r="Z36" s="157">
        <f>Sectors_I!Z36</f>
        <v>16563936.5615</v>
      </c>
      <c r="AA36" s="157">
        <f>Sectors_I!AA36</f>
        <v>2890824.0302999998</v>
      </c>
      <c r="AB36" s="157">
        <f>Sectors_I!AB36</f>
        <v>19454760.591800001</v>
      </c>
    </row>
    <row r="37" spans="1:28" x14ac:dyDescent="0.2">
      <c r="A37" s="99" t="s">
        <v>215</v>
      </c>
      <c r="B37" s="153">
        <f>Sectors_I!B37</f>
        <v>34380.013100000004</v>
      </c>
      <c r="C37" s="153">
        <f>Sectors_I!C37</f>
        <v>0</v>
      </c>
      <c r="D37" s="153">
        <f>Sectors_I!D37</f>
        <v>34380.013100000004</v>
      </c>
      <c r="E37" s="154">
        <f>Sectors_I!E37</f>
        <v>4854.6009561599994</v>
      </c>
      <c r="F37" s="154">
        <f>Sectors_I!F37</f>
        <v>0</v>
      </c>
      <c r="G37" s="154">
        <f>Sectors_I!G37</f>
        <v>4854.6009561599994</v>
      </c>
      <c r="H37" s="106">
        <f>Sectors_I!H37</f>
        <v>0.264712</v>
      </c>
      <c r="I37" s="102" t="str">
        <f>Sectors_I!I37</f>
        <v/>
      </c>
      <c r="J37" s="106">
        <f>Sectors_I!J37</f>
        <v>0.264712</v>
      </c>
      <c r="K37" s="103">
        <f>Sectors_I!K37</f>
        <v>42.1173</v>
      </c>
      <c r="L37" s="103" t="str">
        <f>Sectors_I!L37</f>
        <v/>
      </c>
      <c r="M37" s="103">
        <f>Sectors_I!M37</f>
        <v>42.1173</v>
      </c>
      <c r="N37" s="157">
        <f>Sectors_I!N37</f>
        <v>810.52</v>
      </c>
      <c r="O37" s="157">
        <f>Sectors_I!O37</f>
        <v>0</v>
      </c>
      <c r="P37" s="157">
        <f>Sectors_I!P37</f>
        <v>810.52</v>
      </c>
      <c r="Q37" s="157">
        <f>Sectors_I!Q37</f>
        <v>14632.073800000006</v>
      </c>
      <c r="R37" s="157">
        <f>Sectors_I!R37</f>
        <v>0</v>
      </c>
      <c r="S37" s="157">
        <f>Sectors_I!S37</f>
        <v>14632.073800000006</v>
      </c>
      <c r="T37" s="157">
        <f>Sectors_I!T37</f>
        <v>13145.676300000001</v>
      </c>
      <c r="U37" s="157">
        <f>Sectors_I!U37</f>
        <v>0</v>
      </c>
      <c r="V37" s="157">
        <f>Sectors_I!V37</f>
        <v>13145.676300000001</v>
      </c>
      <c r="W37" s="157">
        <f>Sectors_I!W37</f>
        <v>6602.2629999999999</v>
      </c>
      <c r="X37" s="157">
        <f>Sectors_I!X37</f>
        <v>0</v>
      </c>
      <c r="Y37" s="157">
        <f>Sectors_I!Y37</f>
        <v>6602.2629999999999</v>
      </c>
      <c r="Z37" s="157">
        <f>Sectors_I!Z37</f>
        <v>0</v>
      </c>
      <c r="AA37" s="157">
        <f>Sectors_I!AA37</f>
        <v>0</v>
      </c>
      <c r="AB37" s="157">
        <f>Sectors_I!AB37</f>
        <v>0</v>
      </c>
    </row>
    <row r="38" spans="1:28" x14ac:dyDescent="0.2">
      <c r="A38" s="99" t="s">
        <v>131</v>
      </c>
      <c r="B38" s="153">
        <f>Sectors_I!B38</f>
        <v>652604160.16742694</v>
      </c>
      <c r="C38" s="153">
        <f>Sectors_I!C38</f>
        <v>14.6714</v>
      </c>
      <c r="D38" s="153">
        <f>Sectors_I!D38</f>
        <v>652604174.83882689</v>
      </c>
      <c r="E38" s="154">
        <f>Sectors_I!E38</f>
        <v>22181889.314176586</v>
      </c>
      <c r="F38" s="154">
        <f>Sectors_I!F38</f>
        <v>0</v>
      </c>
      <c r="G38" s="154">
        <f>Sectors_I!G38</f>
        <v>22181889.314176586</v>
      </c>
      <c r="H38" s="106">
        <f>Sectors_I!H38</f>
        <v>0.17107700000000001</v>
      </c>
      <c r="I38" s="102" t="str">
        <f>Sectors_I!I38</f>
        <v/>
      </c>
      <c r="J38" s="106">
        <f>Sectors_I!J38</f>
        <v>0.17107700000000001</v>
      </c>
      <c r="K38" s="103">
        <f>Sectors_I!K38</f>
        <v>22.084800000000001</v>
      </c>
      <c r="L38" s="103" t="str">
        <f>Sectors_I!L38</f>
        <v/>
      </c>
      <c r="M38" s="103">
        <f>Sectors_I!M38</f>
        <v>22.084800000000001</v>
      </c>
      <c r="N38" s="157">
        <f>Sectors_I!N38</f>
        <v>9719264.5142000001</v>
      </c>
      <c r="O38" s="157">
        <f>Sectors_I!O38</f>
        <v>0</v>
      </c>
      <c r="P38" s="157">
        <f>Sectors_I!P38</f>
        <v>9719264.5142000001</v>
      </c>
      <c r="Q38" s="157">
        <f>Sectors_I!Q38</f>
        <v>620595203.81992698</v>
      </c>
      <c r="R38" s="157">
        <f>Sectors_I!R38</f>
        <v>14.6714</v>
      </c>
      <c r="S38" s="157">
        <f>Sectors_I!S38</f>
        <v>620595218.49132693</v>
      </c>
      <c r="T38" s="157">
        <f>Sectors_I!T38</f>
        <v>21174987.286399998</v>
      </c>
      <c r="U38" s="157">
        <f>Sectors_I!U38</f>
        <v>0</v>
      </c>
      <c r="V38" s="157">
        <f>Sectors_I!V38</f>
        <v>21174987.286399998</v>
      </c>
      <c r="W38" s="157">
        <f>Sectors_I!W38</f>
        <v>10833969.061100001</v>
      </c>
      <c r="X38" s="157">
        <f>Sectors_I!X38</f>
        <v>0</v>
      </c>
      <c r="Y38" s="157">
        <f>Sectors_I!Y38</f>
        <v>10833969.061100001</v>
      </c>
      <c r="Z38" s="157">
        <f>Sectors_I!Z38</f>
        <v>0</v>
      </c>
      <c r="AA38" s="157">
        <f>Sectors_I!AA38</f>
        <v>0</v>
      </c>
      <c r="AB38" s="157">
        <f>Sectors_I!AB38</f>
        <v>0</v>
      </c>
    </row>
    <row r="39" spans="1:28" x14ac:dyDescent="0.2">
      <c r="A39" s="99" t="s">
        <v>132</v>
      </c>
      <c r="B39" s="153">
        <f>Sectors_I!B39</f>
        <v>69278539.648200005</v>
      </c>
      <c r="C39" s="153">
        <f>Sectors_I!C39</f>
        <v>12859178.544531001</v>
      </c>
      <c r="D39" s="153">
        <f>Sectors_I!D39</f>
        <v>82137718.192731008</v>
      </c>
      <c r="E39" s="154">
        <f>Sectors_I!E39</f>
        <v>6709476.7148275003</v>
      </c>
      <c r="F39" s="154">
        <f>Sectors_I!F39</f>
        <v>3242186.3918698998</v>
      </c>
      <c r="G39" s="154">
        <f>Sectors_I!G39</f>
        <v>9951663.1066973992</v>
      </c>
      <c r="H39" s="106">
        <f>Sectors_I!H39</f>
        <v>0.14806800000000001</v>
      </c>
      <c r="I39" s="102">
        <f>Sectors_I!I39</f>
        <v>9.8622155682754939E-2</v>
      </c>
      <c r="J39" s="106">
        <f>Sectors_I!J39</f>
        <v>0.14113700000000001</v>
      </c>
      <c r="K39" s="103">
        <f>Sectors_I!K39</f>
        <v>231.77600000000001</v>
      </c>
      <c r="L39" s="103">
        <f>Sectors_I!L39</f>
        <v>52.301860169424543</v>
      </c>
      <c r="M39" s="103">
        <f>Sectors_I!M39</f>
        <v>206.86</v>
      </c>
      <c r="N39" s="157">
        <f>Sectors_I!N39</f>
        <v>3486116.4547999999</v>
      </c>
      <c r="O39" s="157">
        <f>Sectors_I!O39</f>
        <v>2904450.1956200004</v>
      </c>
      <c r="P39" s="157">
        <f>Sectors_I!P39</f>
        <v>6390566.6504200008</v>
      </c>
      <c r="Q39" s="157">
        <f>Sectors_I!Q39</f>
        <v>57738159.286000006</v>
      </c>
      <c r="R39" s="157">
        <f>Sectors_I!R39</f>
        <v>9413424.8094710018</v>
      </c>
      <c r="S39" s="157">
        <f>Sectors_I!S39</f>
        <v>67151584.09547101</v>
      </c>
      <c r="T39" s="157">
        <f>Sectors_I!T39</f>
        <v>7305683.2774</v>
      </c>
      <c r="U39" s="157">
        <f>Sectors_I!U39</f>
        <v>321372.21649999998</v>
      </c>
      <c r="V39" s="157">
        <f>Sectors_I!V39</f>
        <v>7627055.4939000001</v>
      </c>
      <c r="W39" s="157">
        <f>Sectors_I!W39</f>
        <v>4234697.0847999994</v>
      </c>
      <c r="X39" s="157">
        <f>Sectors_I!X39</f>
        <v>3124381.5185600002</v>
      </c>
      <c r="Y39" s="157">
        <f>Sectors_I!Y39</f>
        <v>7359078.6033599991</v>
      </c>
      <c r="Z39" s="157">
        <f>Sectors_I!Z39</f>
        <v>0</v>
      </c>
      <c r="AA39" s="157">
        <f>Sectors_I!AA39</f>
        <v>0</v>
      </c>
      <c r="AB39" s="157">
        <f>Sectors_I!AB39</f>
        <v>0</v>
      </c>
    </row>
    <row r="40" spans="1:28" x14ac:dyDescent="0.2">
      <c r="A40" s="99" t="s">
        <v>133</v>
      </c>
      <c r="B40" s="153">
        <f>Sectors_I!B40</f>
        <v>641339315.39146304</v>
      </c>
      <c r="C40" s="153">
        <f>Sectors_I!C40</f>
        <v>6581527.2381089991</v>
      </c>
      <c r="D40" s="153">
        <f>Sectors_I!D40</f>
        <v>647920842.62957203</v>
      </c>
      <c r="E40" s="154">
        <f>Sectors_I!E40</f>
        <v>26136517.60484245</v>
      </c>
      <c r="F40" s="154">
        <f>Sectors_I!F40</f>
        <v>1486750.09339255</v>
      </c>
      <c r="G40" s="154">
        <f>Sectors_I!G40</f>
        <v>27623267.698235001</v>
      </c>
      <c r="H40" s="106">
        <f>Sectors_I!H40</f>
        <v>0.30032999999999999</v>
      </c>
      <c r="I40" s="102">
        <f>Sectors_I!I40</f>
        <v>0.31799642779825527</v>
      </c>
      <c r="J40" s="106">
        <f>Sectors_I!J40</f>
        <v>0.30046499999999998</v>
      </c>
      <c r="K40" s="103">
        <f>Sectors_I!K40</f>
        <v>332.12</v>
      </c>
      <c r="L40" s="103">
        <f>Sectors_I!L40</f>
        <v>246.73549067091056</v>
      </c>
      <c r="M40" s="103">
        <f>Sectors_I!M40</f>
        <v>331.25099999999998</v>
      </c>
      <c r="N40" s="157">
        <f>Sectors_I!N40</f>
        <v>11901330.158712678</v>
      </c>
      <c r="O40" s="157">
        <f>Sectors_I!O40</f>
        <v>1316805.7543630002</v>
      </c>
      <c r="P40" s="157">
        <f>Sectors_I!P40</f>
        <v>13218135.913075678</v>
      </c>
      <c r="Q40" s="157">
        <f>Sectors_I!Q40</f>
        <v>595378951.26366305</v>
      </c>
      <c r="R40" s="157">
        <f>Sectors_I!R40</f>
        <v>5137811.9696009997</v>
      </c>
      <c r="S40" s="157">
        <f>Sectors_I!S40</f>
        <v>600516763.23326397</v>
      </c>
      <c r="T40" s="157">
        <f>Sectors_I!T40</f>
        <v>32221949.784600005</v>
      </c>
      <c r="U40" s="157">
        <f>Sectors_I!U40</f>
        <v>105441.28039999999</v>
      </c>
      <c r="V40" s="157">
        <f>Sectors_I!V40</f>
        <v>32327391.065000005</v>
      </c>
      <c r="W40" s="157">
        <f>Sectors_I!W40</f>
        <v>13393034.5502</v>
      </c>
      <c r="X40" s="157">
        <f>Sectors_I!X40</f>
        <v>1338273.988108</v>
      </c>
      <c r="Y40" s="157">
        <f>Sectors_I!Y40</f>
        <v>14731308.538308</v>
      </c>
      <c r="Z40" s="157">
        <f>Sectors_I!Z40</f>
        <v>345379.79300000001</v>
      </c>
      <c r="AA40" s="157">
        <f>Sectors_I!AA40</f>
        <v>0</v>
      </c>
      <c r="AB40" s="157">
        <f>Sectors_I!AB40</f>
        <v>345379.79300000001</v>
      </c>
    </row>
    <row r="41" spans="1:28" x14ac:dyDescent="0.2">
      <c r="A41" s="99" t="s">
        <v>134</v>
      </c>
      <c r="B41" s="153">
        <f>Sectors_I!B41</f>
        <v>9792884388.151001</v>
      </c>
      <c r="C41" s="153">
        <f>Sectors_I!C41</f>
        <v>4255949682.0297508</v>
      </c>
      <c r="D41" s="153">
        <f>Sectors_I!D41</f>
        <v>14048834070.180752</v>
      </c>
      <c r="E41" s="154">
        <f>Sectors_I!E41</f>
        <v>27946379.202760909</v>
      </c>
      <c r="F41" s="154">
        <f>Sectors_I!F41</f>
        <v>20475660.061539643</v>
      </c>
      <c r="G41" s="154">
        <f>Sectors_I!G41</f>
        <v>48422039.264300555</v>
      </c>
      <c r="H41" s="106">
        <f>Sectors_I!H41</f>
        <v>0.11990000000000001</v>
      </c>
      <c r="I41" s="102">
        <f>Sectors_I!I41</f>
        <v>7.4409296951917281E-2</v>
      </c>
      <c r="J41" s="106">
        <f>Sectors_I!J41</f>
        <v>0.106154</v>
      </c>
      <c r="K41" s="103">
        <f>Sectors_I!K41</f>
        <v>137.38999999999999</v>
      </c>
      <c r="L41" s="103">
        <f>Sectors_I!L41</f>
        <v>154.0051446145703</v>
      </c>
      <c r="M41" s="103">
        <f>Sectors_I!M41</f>
        <v>142.36799999999999</v>
      </c>
      <c r="N41" s="157">
        <f>Sectors_I!N41</f>
        <v>38967735.414700001</v>
      </c>
      <c r="O41" s="157">
        <f>Sectors_I!O41</f>
        <v>33340912.554894991</v>
      </c>
      <c r="P41" s="157">
        <f>Sectors_I!P41</f>
        <v>72308647.969594985</v>
      </c>
      <c r="Q41" s="157">
        <f>Sectors_I!Q41</f>
        <v>9411558124.1470356</v>
      </c>
      <c r="R41" s="157">
        <f>Sectors_I!R41</f>
        <v>4065207182.9729762</v>
      </c>
      <c r="S41" s="157">
        <f>Sectors_I!S41</f>
        <v>13476765307.120012</v>
      </c>
      <c r="T41" s="157">
        <f>Sectors_I!T41</f>
        <v>279402245.49086535</v>
      </c>
      <c r="U41" s="157">
        <f>Sectors_I!U41</f>
        <v>122840439.02822936</v>
      </c>
      <c r="V41" s="157">
        <f>Sectors_I!V41</f>
        <v>402242684.51909471</v>
      </c>
      <c r="W41" s="157">
        <f>Sectors_I!W41</f>
        <v>74731168.574499995</v>
      </c>
      <c r="X41" s="157">
        <f>Sectors_I!X41</f>
        <v>54436955.117244989</v>
      </c>
      <c r="Y41" s="157">
        <f>Sectors_I!Y41</f>
        <v>129168123.69174498</v>
      </c>
      <c r="Z41" s="157">
        <f>Sectors_I!Z41</f>
        <v>27192849.9386</v>
      </c>
      <c r="AA41" s="157">
        <f>Sectors_I!AA41</f>
        <v>13465104.9113</v>
      </c>
      <c r="AB41" s="157">
        <f>Sectors_I!AB41</f>
        <v>40657954.8499</v>
      </c>
    </row>
    <row r="42" spans="1:28" s="112" customFormat="1" x14ac:dyDescent="0.2">
      <c r="A42" s="108" t="s">
        <v>135</v>
      </c>
      <c r="B42" s="155">
        <f>Sectors_I!B42</f>
        <v>7163585253.0539417</v>
      </c>
      <c r="C42" s="155">
        <f>Sectors_I!C42</f>
        <v>3561112283.2847147</v>
      </c>
      <c r="D42" s="155">
        <f>Sectors_I!D42</f>
        <v>10724697536.338657</v>
      </c>
      <c r="E42" s="156">
        <f>Sectors_I!E42</f>
        <v>21459997.030993219</v>
      </c>
      <c r="F42" s="156">
        <f>Sectors_I!F42</f>
        <v>17720231.692174185</v>
      </c>
      <c r="G42" s="156">
        <f>Sectors_I!G42</f>
        <v>39180228.723167405</v>
      </c>
      <c r="H42" s="109">
        <f>Sectors_I!H42</f>
        <v>0.119231</v>
      </c>
      <c r="I42" s="110">
        <f>Sectors_I!I42</f>
        <v>7.4260758308177702E-2</v>
      </c>
      <c r="J42" s="109">
        <f>Sectors_I!J42</f>
        <v>0.10434</v>
      </c>
      <c r="K42" s="111">
        <f>Sectors_I!K42</f>
        <v>140.595</v>
      </c>
      <c r="L42" s="111">
        <f>Sectors_I!L42</f>
        <v>155.87848985330081</v>
      </c>
      <c r="M42" s="111">
        <f>Sectors_I!M42</f>
        <v>145.61600000000001</v>
      </c>
      <c r="N42" s="158">
        <f>Sectors_I!N42</f>
        <v>32076437.1888</v>
      </c>
      <c r="O42" s="158">
        <f>Sectors_I!O42</f>
        <v>29951116.220874988</v>
      </c>
      <c r="P42" s="158">
        <f>Sectors_I!P42</f>
        <v>62027553.409674987</v>
      </c>
      <c r="Q42" s="158">
        <f>Sectors_I!Q42</f>
        <v>6854010785.6536417</v>
      </c>
      <c r="R42" s="158">
        <f>Sectors_I!R42</f>
        <v>3389930756.569181</v>
      </c>
      <c r="S42" s="158">
        <f>Sectors_I!S42</f>
        <v>10243941542.222822</v>
      </c>
      <c r="T42" s="158">
        <f>Sectors_I!T42</f>
        <v>219314045.82870001</v>
      </c>
      <c r="U42" s="158">
        <f>Sectors_I!U42</f>
        <v>108497293.24580857</v>
      </c>
      <c r="V42" s="158">
        <f>Sectors_I!V42</f>
        <v>327811339.07450855</v>
      </c>
      <c r="W42" s="158">
        <f>Sectors_I!W42</f>
        <v>63527707.922599994</v>
      </c>
      <c r="X42" s="158">
        <f>Sectors_I!X42</f>
        <v>49219128.558424994</v>
      </c>
      <c r="Y42" s="158">
        <f>Sectors_I!Y42</f>
        <v>112746836.48102498</v>
      </c>
      <c r="Z42" s="158">
        <f>Sectors_I!Z42</f>
        <v>26732713.649</v>
      </c>
      <c r="AA42" s="158">
        <f>Sectors_I!AA42</f>
        <v>13465104.9113</v>
      </c>
      <c r="AB42" s="158">
        <f>Sectors_I!AB42</f>
        <v>40197818.5603</v>
      </c>
    </row>
    <row r="43" spans="1:28" s="112" customFormat="1" x14ac:dyDescent="0.2">
      <c r="A43" s="108" t="s">
        <v>136</v>
      </c>
      <c r="B43" s="155">
        <f>Sectors_I!B43</f>
        <v>1724997804.4983208</v>
      </c>
      <c r="C43" s="155">
        <f>Sectors_I!C43</f>
        <v>500385813.64733583</v>
      </c>
      <c r="D43" s="155">
        <f>Sectors_I!D43</f>
        <v>2225383618.1456566</v>
      </c>
      <c r="E43" s="156">
        <f>Sectors_I!E43</f>
        <v>3280864.5200230801</v>
      </c>
      <c r="F43" s="156">
        <f>Sectors_I!F43</f>
        <v>2240407.3985524802</v>
      </c>
      <c r="G43" s="156">
        <f>Sectors_I!G43</f>
        <v>5521271.9185755607</v>
      </c>
      <c r="H43" s="109">
        <f>Sectors_I!H43</f>
        <v>0.117837</v>
      </c>
      <c r="I43" s="110">
        <f>Sectors_I!I43</f>
        <v>7.5230118475870703E-2</v>
      </c>
      <c r="J43" s="109">
        <f>Sectors_I!J43</f>
        <v>0.108361</v>
      </c>
      <c r="K43" s="111">
        <f>Sectors_I!K43</f>
        <v>138.24299999999999</v>
      </c>
      <c r="L43" s="111">
        <f>Sectors_I!L43</f>
        <v>138.51965145629842</v>
      </c>
      <c r="M43" s="111">
        <f>Sectors_I!M43</f>
        <v>138.30500000000001</v>
      </c>
      <c r="N43" s="158">
        <f>Sectors_I!N43</f>
        <v>4167595.1042999998</v>
      </c>
      <c r="O43" s="158">
        <f>Sectors_I!O43</f>
        <v>3100077.81366</v>
      </c>
      <c r="P43" s="158">
        <f>Sectors_I!P43</f>
        <v>7267672.9179599993</v>
      </c>
      <c r="Q43" s="158">
        <f>Sectors_I!Q43</f>
        <v>1678757662.096921</v>
      </c>
      <c r="R43" s="158">
        <f>Sectors_I!R43</f>
        <v>487783660.91888505</v>
      </c>
      <c r="S43" s="158">
        <f>Sectors_I!S43</f>
        <v>2166541323.0158057</v>
      </c>
      <c r="T43" s="158">
        <f>Sectors_I!T43</f>
        <v>39462054.816299997</v>
      </c>
      <c r="U43" s="158">
        <f>Sectors_I!U43</f>
        <v>8035779.5891907904</v>
      </c>
      <c r="V43" s="158">
        <f>Sectors_I!V43</f>
        <v>47497834.405490786</v>
      </c>
      <c r="W43" s="158">
        <f>Sectors_I!W43</f>
        <v>6600475.675999999</v>
      </c>
      <c r="X43" s="158">
        <f>Sectors_I!X43</f>
        <v>4566373.1392599996</v>
      </c>
      <c r="Y43" s="158">
        <f>Sectors_I!Y43</f>
        <v>11166848.815259999</v>
      </c>
      <c r="Z43" s="158">
        <f>Sectors_I!Z43</f>
        <v>177611.90909999999</v>
      </c>
      <c r="AA43" s="158">
        <f>Sectors_I!AA43</f>
        <v>0</v>
      </c>
      <c r="AB43" s="158">
        <f>Sectors_I!AB43</f>
        <v>177611.90909999999</v>
      </c>
    </row>
    <row r="44" spans="1:28" s="112" customFormat="1" x14ac:dyDescent="0.2">
      <c r="A44" s="108" t="s">
        <v>216</v>
      </c>
      <c r="B44" s="155">
        <f>Sectors_I!B44</f>
        <v>904301330.59873831</v>
      </c>
      <c r="C44" s="155">
        <f>Sectors_I!C44</f>
        <v>194451585.098001</v>
      </c>
      <c r="D44" s="155">
        <f>Sectors_I!D44</f>
        <v>1098752915.6967392</v>
      </c>
      <c r="E44" s="156">
        <f>Sectors_I!E44</f>
        <v>3205517.6518446202</v>
      </c>
      <c r="F44" s="156">
        <f>Sectors_I!F44</f>
        <v>515020.97081297002</v>
      </c>
      <c r="G44" s="156">
        <f>Sectors_I!G44</f>
        <v>3720538.6226575901</v>
      </c>
      <c r="H44" s="109">
        <f>Sectors_I!H44</f>
        <v>0.12850200000000001</v>
      </c>
      <c r="I44" s="110">
        <f>Sectors_I!I44</f>
        <v>7.5013347591461471E-2</v>
      </c>
      <c r="J44" s="109">
        <f>Sectors_I!J44</f>
        <v>0.119266</v>
      </c>
      <c r="K44" s="111">
        <f>Sectors_I!K44</f>
        <v>110.38200000000001</v>
      </c>
      <c r="L44" s="111">
        <f>Sectors_I!L44</f>
        <v>159.62701975264355</v>
      </c>
      <c r="M44" s="111">
        <f>Sectors_I!M44</f>
        <v>118.961</v>
      </c>
      <c r="N44" s="158">
        <f>Sectors_I!N44</f>
        <v>2723703.1217</v>
      </c>
      <c r="O44" s="158">
        <f>Sectors_I!O44</f>
        <v>289718.52035999997</v>
      </c>
      <c r="P44" s="158">
        <f>Sectors_I!P44</f>
        <v>3013421.64206</v>
      </c>
      <c r="Q44" s="158">
        <f>Sectors_I!Q44</f>
        <v>878789676.39647293</v>
      </c>
      <c r="R44" s="158">
        <f>Sectors_I!R44</f>
        <v>187492765.485111</v>
      </c>
      <c r="S44" s="158">
        <f>Sectors_I!S44</f>
        <v>1066282441.8815838</v>
      </c>
      <c r="T44" s="158">
        <f>Sectors_I!T44</f>
        <v>20626144.845865361</v>
      </c>
      <c r="U44" s="158">
        <f>Sectors_I!U44</f>
        <v>6307366.1932299994</v>
      </c>
      <c r="V44" s="158">
        <f>Sectors_I!V44</f>
        <v>26933511.039095361</v>
      </c>
      <c r="W44" s="158">
        <f>Sectors_I!W44</f>
        <v>4602984.9759</v>
      </c>
      <c r="X44" s="158">
        <f>Sectors_I!X44</f>
        <v>651453.4196599999</v>
      </c>
      <c r="Y44" s="158">
        <f>Sectors_I!Y44</f>
        <v>5254438.3955600001</v>
      </c>
      <c r="Z44" s="158">
        <f>Sectors_I!Z44</f>
        <v>282524.38049999997</v>
      </c>
      <c r="AA44" s="158">
        <f>Sectors_I!AA44</f>
        <v>0</v>
      </c>
      <c r="AB44" s="158">
        <f>Sectors_I!AB44</f>
        <v>282524.38049999997</v>
      </c>
    </row>
    <row r="45" spans="1:28" x14ac:dyDescent="0.2">
      <c r="A45" s="99" t="s">
        <v>218</v>
      </c>
      <c r="B45" s="153">
        <f>Sectors_I!B45</f>
        <v>635107245.6757977</v>
      </c>
      <c r="C45" s="153">
        <f>Sectors_I!C45</f>
        <v>528125.27943445998</v>
      </c>
      <c r="D45" s="153">
        <f>Sectors_I!D45</f>
        <v>635635370.95523214</v>
      </c>
      <c r="E45" s="154">
        <f>Sectors_I!E45</f>
        <v>2263326.5914000003</v>
      </c>
      <c r="F45" s="154">
        <f>Sectors_I!F45</f>
        <v>49345.751100000001</v>
      </c>
      <c r="G45" s="154">
        <f>Sectors_I!G45</f>
        <v>2312672.3425000003</v>
      </c>
      <c r="H45" s="106">
        <f>Sectors_I!H45</f>
        <v>0.199153</v>
      </c>
      <c r="I45" s="102">
        <f>Sectors_I!I45</f>
        <v>0.198266</v>
      </c>
      <c r="J45" s="106">
        <f>Sectors_I!J45</f>
        <v>0.199157</v>
      </c>
      <c r="K45" s="103">
        <f>Sectors_I!K45</f>
        <v>12.5299</v>
      </c>
      <c r="L45" s="103">
        <f>Sectors_I!L45</f>
        <v>154.101</v>
      </c>
      <c r="M45" s="103">
        <f>Sectors_I!M45</f>
        <v>12.6401</v>
      </c>
      <c r="N45" s="157">
        <f>Sectors_I!N45</f>
        <v>4608925.7767000003</v>
      </c>
      <c r="O45" s="157">
        <f>Sectors_I!O45</f>
        <v>49871.705880000001</v>
      </c>
      <c r="P45" s="157">
        <f>Sectors_I!P45</f>
        <v>4658797.4825800005</v>
      </c>
      <c r="Q45" s="157">
        <f>Sectors_I!Q45</f>
        <v>614790151.22189772</v>
      </c>
      <c r="R45" s="157">
        <f>Sectors_I!R45</f>
        <v>461569.43475446</v>
      </c>
      <c r="S45" s="157">
        <f>Sectors_I!S45</f>
        <v>615251720.65665209</v>
      </c>
      <c r="T45" s="157">
        <f>Sectors_I!T45</f>
        <v>12377240.498500001</v>
      </c>
      <c r="U45" s="157">
        <f>Sectors_I!U45</f>
        <v>5497.2983999999997</v>
      </c>
      <c r="V45" s="157">
        <f>Sectors_I!V45</f>
        <v>12382737.7969</v>
      </c>
      <c r="W45" s="157">
        <f>Sectors_I!W45</f>
        <v>7939853.9554000003</v>
      </c>
      <c r="X45" s="157">
        <f>Sectors_I!X45</f>
        <v>61058.546280000002</v>
      </c>
      <c r="Y45" s="157">
        <f>Sectors_I!Y45</f>
        <v>8000912.5016800007</v>
      </c>
      <c r="Z45" s="157">
        <f>Sectors_I!Z45</f>
        <v>0</v>
      </c>
      <c r="AA45" s="157">
        <f>Sectors_I!AA45</f>
        <v>0</v>
      </c>
      <c r="AB45" s="157">
        <f>Sectors_I!AB45</f>
        <v>0</v>
      </c>
    </row>
    <row r="46" spans="1:28" x14ac:dyDescent="0.2">
      <c r="A46" s="99" t="s">
        <v>217</v>
      </c>
      <c r="B46" s="153">
        <f>Sectors_I!B46</f>
        <v>8239345.5112999994</v>
      </c>
      <c r="C46" s="153">
        <f>Sectors_I!C46</f>
        <v>26058.323400000001</v>
      </c>
      <c r="D46" s="153">
        <f>Sectors_I!D46</f>
        <v>8265403.8346999995</v>
      </c>
      <c r="E46" s="154">
        <f>Sectors_I!E46</f>
        <v>224111.08439139</v>
      </c>
      <c r="F46" s="154">
        <f>Sectors_I!F46</f>
        <v>335.33620000000002</v>
      </c>
      <c r="G46" s="154">
        <f>Sectors_I!G46</f>
        <v>224446.42059138999</v>
      </c>
      <c r="H46" s="106">
        <f>Sectors_I!H46</f>
        <v>4.2537400000000003E-2</v>
      </c>
      <c r="I46" s="102">
        <f>Sectors_I!I46</f>
        <v>7.0000000000000007E-2</v>
      </c>
      <c r="J46" s="106">
        <f>Sectors_I!J46</f>
        <v>4.25286E-2</v>
      </c>
      <c r="K46" s="103">
        <f>Sectors_I!K46</f>
        <v>64.13</v>
      </c>
      <c r="L46" s="103">
        <f>Sectors_I!L46</f>
        <v>121.733</v>
      </c>
      <c r="M46" s="103">
        <f>Sectors_I!M46</f>
        <v>64.327699999999993</v>
      </c>
      <c r="N46" s="157">
        <f>Sectors_I!N46</f>
        <v>59069.17</v>
      </c>
      <c r="O46" s="157">
        <f>Sectors_I!O46</f>
        <v>0</v>
      </c>
      <c r="P46" s="157">
        <f>Sectors_I!P46</f>
        <v>59069.17</v>
      </c>
      <c r="Q46" s="157">
        <f>Sectors_I!Q46</f>
        <v>8064107.9712999994</v>
      </c>
      <c r="R46" s="157">
        <f>Sectors_I!R46</f>
        <v>26058.323400000001</v>
      </c>
      <c r="S46" s="157">
        <f>Sectors_I!S46</f>
        <v>8090166.2946999995</v>
      </c>
      <c r="T46" s="157">
        <f>Sectors_I!T46</f>
        <v>66746.37</v>
      </c>
      <c r="U46" s="157">
        <f>Sectors_I!U46</f>
        <v>0</v>
      </c>
      <c r="V46" s="157">
        <f>Sectors_I!V46</f>
        <v>66746.37</v>
      </c>
      <c r="W46" s="157">
        <f>Sectors_I!W46</f>
        <v>108491.17000000001</v>
      </c>
      <c r="X46" s="157">
        <f>Sectors_I!X46</f>
        <v>0</v>
      </c>
      <c r="Y46" s="157">
        <f>Sectors_I!Y46</f>
        <v>108491.17000000001</v>
      </c>
      <c r="Z46" s="157">
        <f>Sectors_I!Z46</f>
        <v>0</v>
      </c>
      <c r="AA46" s="157">
        <f>Sectors_I!AA46</f>
        <v>0</v>
      </c>
      <c r="AB46" s="157">
        <f>Sectors_I!AB46</f>
        <v>0</v>
      </c>
    </row>
    <row r="47" spans="1:28" x14ac:dyDescent="0.2">
      <c r="A47" s="100" t="s">
        <v>267</v>
      </c>
      <c r="B47" s="153">
        <f>Sectors_I!B47</f>
        <v>43477981454.892784</v>
      </c>
      <c r="C47" s="153">
        <f>Sectors_I!C47</f>
        <v>31554427925.69606</v>
      </c>
      <c r="D47" s="153">
        <f>Sectors_I!D47</f>
        <v>75032409380.588837</v>
      </c>
      <c r="E47" s="154">
        <f>Sectors_I!E47</f>
        <v>873400054.09638941</v>
      </c>
      <c r="F47" s="154">
        <f>Sectors_I!F47</f>
        <v>321561423.55134326</v>
      </c>
      <c r="G47" s="154">
        <f>Sectors_I!G47</f>
        <v>1194961477.6477327</v>
      </c>
      <c r="H47" s="106">
        <f>Sectors_I!H47</f>
        <v>0.16178600000000001</v>
      </c>
      <c r="I47" s="102">
        <f>Sectors_I!I47</f>
        <v>9.0741594496446407E-2</v>
      </c>
      <c r="J47" s="106">
        <f>Sectors_I!J47</f>
        <v>0.123534</v>
      </c>
      <c r="K47" s="103">
        <f>Sectors_I!K47</f>
        <v>85.010099999999994</v>
      </c>
      <c r="L47" s="103">
        <f>Sectors_I!L47</f>
        <v>92.444415300831011</v>
      </c>
      <c r="M47" s="103">
        <f>Sectors_I!M47</f>
        <v>85.9649</v>
      </c>
      <c r="N47" s="157">
        <f>Sectors_I!N47</f>
        <v>627770752.38796961</v>
      </c>
      <c r="O47" s="157">
        <f>Sectors_I!O47</f>
        <v>591947524.60914743</v>
      </c>
      <c r="P47" s="157">
        <f>Sectors_I!P47</f>
        <v>1219718276.997117</v>
      </c>
      <c r="Q47" s="157">
        <f>Sectors_I!Q47</f>
        <v>40511019739.835175</v>
      </c>
      <c r="R47" s="157">
        <f>Sectors_I!R47</f>
        <v>28476889729.60817</v>
      </c>
      <c r="S47" s="157">
        <f>Sectors_I!S47</f>
        <v>68987909469.443344</v>
      </c>
      <c r="T47" s="157">
        <f>Sectors_I!T47</f>
        <v>1891693344.6398957</v>
      </c>
      <c r="U47" s="157">
        <f>Sectors_I!U47</f>
        <v>2112112119.7556152</v>
      </c>
      <c r="V47" s="157">
        <f>Sectors_I!V47</f>
        <v>4003805464.3955107</v>
      </c>
      <c r="W47" s="157">
        <f>Sectors_I!W47</f>
        <v>1009961691.1466117</v>
      </c>
      <c r="X47" s="157">
        <f>Sectors_I!X47</f>
        <v>924835037.04995883</v>
      </c>
      <c r="Y47" s="157">
        <f>Sectors_I!Y47</f>
        <v>1934796728.1965704</v>
      </c>
      <c r="Z47" s="157">
        <f>Sectors_I!Z47</f>
        <v>65306679.271100007</v>
      </c>
      <c r="AA47" s="157">
        <f>Sectors_I!AA47</f>
        <v>40591039.28232</v>
      </c>
      <c r="AB47" s="157">
        <f>Sectors_I!AB47</f>
        <v>105897718.55342001</v>
      </c>
    </row>
    <row r="48" spans="1:28" x14ac:dyDescent="0.2">
      <c r="A48" s="101" t="s">
        <v>220</v>
      </c>
      <c r="B48" s="153">
        <f>Sectors_I!B48</f>
        <v>7689595708.2950163</v>
      </c>
      <c r="C48" s="153">
        <f>Sectors_I!C48</f>
        <v>18756947829.322128</v>
      </c>
      <c r="D48" s="153">
        <f>Sectors_I!D48</f>
        <v>26446543537.617146</v>
      </c>
      <c r="E48" s="154">
        <f>Sectors_I!E48</f>
        <v>133343736.51410344</v>
      </c>
      <c r="F48" s="154">
        <f>Sectors_I!F48</f>
        <v>175169207.37742707</v>
      </c>
      <c r="G48" s="154">
        <f>Sectors_I!G48</f>
        <v>308512943.89153051</v>
      </c>
      <c r="H48" s="106">
        <f>Sectors_I!H48</f>
        <v>0.12845300000000001</v>
      </c>
      <c r="I48" s="102">
        <f>Sectors_I!I48</f>
        <v>9.4687522935019641E-2</v>
      </c>
      <c r="J48" s="106">
        <f>Sectors_I!J48</f>
        <v>0.104487</v>
      </c>
      <c r="K48" s="103">
        <f>Sectors_I!K48</f>
        <v>56.8673</v>
      </c>
      <c r="L48" s="103">
        <f>Sectors_I!L48</f>
        <v>78.148153915555824</v>
      </c>
      <c r="M48" s="103">
        <f>Sectors_I!M48</f>
        <v>71.967799999999997</v>
      </c>
      <c r="N48" s="157">
        <f>Sectors_I!N48</f>
        <v>99361723.369899988</v>
      </c>
      <c r="O48" s="157">
        <f>Sectors_I!O48</f>
        <v>252301573.89142504</v>
      </c>
      <c r="P48" s="157">
        <f>Sectors_I!P48</f>
        <v>351663297.261325</v>
      </c>
      <c r="Q48" s="157">
        <f>Sectors_I!Q48</f>
        <v>7123915018.8335199</v>
      </c>
      <c r="R48" s="157">
        <f>Sectors_I!R48</f>
        <v>16726981432.500025</v>
      </c>
      <c r="S48" s="157">
        <f>Sectors_I!S48</f>
        <v>23850896451.333546</v>
      </c>
      <c r="T48" s="157">
        <f>Sectors_I!T48</f>
        <v>331026496.12042141</v>
      </c>
      <c r="U48" s="157">
        <f>Sectors_I!U48</f>
        <v>1584476891.894726</v>
      </c>
      <c r="V48" s="157">
        <f>Sectors_I!V48</f>
        <v>1915503388.0151474</v>
      </c>
      <c r="W48" s="157">
        <f>Sectors_I!W48</f>
        <v>229465102.661075</v>
      </c>
      <c r="X48" s="157">
        <f>Sectors_I!X48</f>
        <v>437048323.79847687</v>
      </c>
      <c r="Y48" s="157">
        <f>Sectors_I!Y48</f>
        <v>666513426.45955181</v>
      </c>
      <c r="Z48" s="157">
        <f>Sectors_I!Z48</f>
        <v>5189090.68</v>
      </c>
      <c r="AA48" s="157">
        <f>Sectors_I!AA48</f>
        <v>8441181.1289000008</v>
      </c>
      <c r="AB48" s="157">
        <f>Sectors_I!AB48</f>
        <v>13630271.808900001</v>
      </c>
    </row>
    <row r="49" spans="1:28" x14ac:dyDescent="0.2">
      <c r="A49" s="101" t="s">
        <v>221</v>
      </c>
      <c r="B49" s="153">
        <f>Sectors_I!B49</f>
        <v>4336724034.1266956</v>
      </c>
      <c r="C49" s="153">
        <f>Sectors_I!C49</f>
        <v>6458425056.9896631</v>
      </c>
      <c r="D49" s="153">
        <f>Sectors_I!D49</f>
        <v>10795149091.11636</v>
      </c>
      <c r="E49" s="154">
        <f>Sectors_I!E49</f>
        <v>96020603.820364788</v>
      </c>
      <c r="F49" s="154">
        <f>Sectors_I!F49</f>
        <v>101927950.99894069</v>
      </c>
      <c r="G49" s="154">
        <f>Sectors_I!G49</f>
        <v>197948554.81930548</v>
      </c>
      <c r="H49" s="106">
        <f>Sectors_I!H49</f>
        <v>0.13359699999999999</v>
      </c>
      <c r="I49" s="102">
        <f>Sectors_I!I49</f>
        <v>8.2320119921531335E-2</v>
      </c>
      <c r="J49" s="106">
        <f>Sectors_I!J49</f>
        <v>0.10291599999999999</v>
      </c>
      <c r="K49" s="103">
        <f>Sectors_I!K49</f>
        <v>75.434399999999997</v>
      </c>
      <c r="L49" s="103">
        <f>Sectors_I!L49</f>
        <v>92.88742978133179</v>
      </c>
      <c r="M49" s="103">
        <f>Sectors_I!M49</f>
        <v>85.912899999999993</v>
      </c>
      <c r="N49" s="157">
        <f>Sectors_I!N49</f>
        <v>150303550.41885629</v>
      </c>
      <c r="O49" s="157">
        <f>Sectors_I!O49</f>
        <v>272122265.47746068</v>
      </c>
      <c r="P49" s="157">
        <f>Sectors_I!P49</f>
        <v>422425815.89631701</v>
      </c>
      <c r="Q49" s="157">
        <f>Sectors_I!Q49</f>
        <v>3897400714.7278943</v>
      </c>
      <c r="R49" s="157">
        <f>Sectors_I!R49</f>
        <v>5739565771.7314281</v>
      </c>
      <c r="S49" s="157">
        <f>Sectors_I!S49</f>
        <v>9636966486.459322</v>
      </c>
      <c r="T49" s="157">
        <f>Sectors_I!T49</f>
        <v>215725014.89289248</v>
      </c>
      <c r="U49" s="157">
        <f>Sectors_I!U49</f>
        <v>328104307.74415946</v>
      </c>
      <c r="V49" s="157">
        <f>Sectors_I!V49</f>
        <v>543829322.63705194</v>
      </c>
      <c r="W49" s="157">
        <f>Sectors_I!W49</f>
        <v>215368899.14800873</v>
      </c>
      <c r="X49" s="157">
        <f>Sectors_I!X49</f>
        <v>376138096.56495607</v>
      </c>
      <c r="Y49" s="157">
        <f>Sectors_I!Y49</f>
        <v>591506995.71296477</v>
      </c>
      <c r="Z49" s="157">
        <f>Sectors_I!Z49</f>
        <v>8229405.3579000002</v>
      </c>
      <c r="AA49" s="157">
        <f>Sectors_I!AA49</f>
        <v>14616880.94912</v>
      </c>
      <c r="AB49" s="157">
        <f>Sectors_I!AB49</f>
        <v>22846286.307020001</v>
      </c>
    </row>
    <row r="50" spans="1:28" x14ac:dyDescent="0.2">
      <c r="A50" s="101" t="s">
        <v>222</v>
      </c>
      <c r="B50" s="153">
        <f>Sectors_I!B50</f>
        <v>8393466336.7545137</v>
      </c>
      <c r="C50" s="153">
        <f>Sectors_I!C50</f>
        <v>1209314812.2002087</v>
      </c>
      <c r="D50" s="153">
        <f>Sectors_I!D50</f>
        <v>9602781148.9547234</v>
      </c>
      <c r="E50" s="154">
        <f>Sectors_I!E50</f>
        <v>200603175.33199927</v>
      </c>
      <c r="F50" s="154">
        <f>Sectors_I!F50</f>
        <v>15874504.114653159</v>
      </c>
      <c r="G50" s="154">
        <f>Sectors_I!G50</f>
        <v>216477679.44665241</v>
      </c>
      <c r="H50" s="106">
        <f>Sectors_I!H50</f>
        <v>0.154555</v>
      </c>
      <c r="I50" s="102">
        <f>Sectors_I!I50</f>
        <v>7.9888187782090919E-2</v>
      </c>
      <c r="J50" s="106">
        <f>Sectors_I!J50</f>
        <v>0.14541499999999999</v>
      </c>
      <c r="K50" s="103">
        <f>Sectors_I!K50</f>
        <v>61.692300000000003</v>
      </c>
      <c r="L50" s="103">
        <f>Sectors_I!L50</f>
        <v>104.6556460455799</v>
      </c>
      <c r="M50" s="103">
        <f>Sectors_I!M50</f>
        <v>67.095100000000002</v>
      </c>
      <c r="N50" s="157">
        <f>Sectors_I!N50</f>
        <v>156430754.5419631</v>
      </c>
      <c r="O50" s="157">
        <f>Sectors_I!O50</f>
        <v>26909873.480700001</v>
      </c>
      <c r="P50" s="157">
        <f>Sectors_I!P50</f>
        <v>183340628.02266312</v>
      </c>
      <c r="Q50" s="157">
        <f>Sectors_I!Q50</f>
        <v>7817772071.1626463</v>
      </c>
      <c r="R50" s="157">
        <f>Sectors_I!R50</f>
        <v>1099060233.1790287</v>
      </c>
      <c r="S50" s="157">
        <f>Sectors_I!S50</f>
        <v>8916832304.3416767</v>
      </c>
      <c r="T50" s="157">
        <f>Sectors_I!T50</f>
        <v>365881820.85241961</v>
      </c>
      <c r="U50" s="157">
        <f>Sectors_I!U50</f>
        <v>66205382.662900008</v>
      </c>
      <c r="V50" s="157">
        <f>Sectors_I!V50</f>
        <v>432087203.51531965</v>
      </c>
      <c r="W50" s="157">
        <f>Sectors_I!W50</f>
        <v>201692435.53484708</v>
      </c>
      <c r="X50" s="157">
        <f>Sectors_I!X50</f>
        <v>40549680.158179998</v>
      </c>
      <c r="Y50" s="157">
        <f>Sectors_I!Y50</f>
        <v>242242115.69302708</v>
      </c>
      <c r="Z50" s="157">
        <f>Sectors_I!Z50</f>
        <v>8120009.2046000008</v>
      </c>
      <c r="AA50" s="157">
        <f>Sectors_I!AA50</f>
        <v>3499516.2001</v>
      </c>
      <c r="AB50" s="157">
        <f>Sectors_I!AB50</f>
        <v>11619525.4047</v>
      </c>
    </row>
    <row r="51" spans="1:28" x14ac:dyDescent="0.2">
      <c r="A51" s="101" t="s">
        <v>223</v>
      </c>
      <c r="B51" s="153">
        <f>Sectors_I!B51</f>
        <v>22967131737.447399</v>
      </c>
      <c r="C51" s="153">
        <f>Sectors_I!C51</f>
        <v>5129390446.1801386</v>
      </c>
      <c r="D51" s="153">
        <f>Sectors_I!D51</f>
        <v>28096522183.627537</v>
      </c>
      <c r="E51" s="154">
        <f>Sectors_I!E51</f>
        <v>442129230.49545985</v>
      </c>
      <c r="F51" s="154">
        <f>Sectors_I!F51</f>
        <v>28579738.705215298</v>
      </c>
      <c r="G51" s="154">
        <f>Sectors_I!G51</f>
        <v>470708969.20067519</v>
      </c>
      <c r="H51" s="106">
        <f>Sectors_I!H51</f>
        <v>0.15481</v>
      </c>
      <c r="I51" s="102">
        <f>Sectors_I!I51</f>
        <v>7.4465667603911531E-2</v>
      </c>
      <c r="J51" s="106">
        <f>Sectors_I!J51</f>
        <v>0.136986</v>
      </c>
      <c r="K51" s="103">
        <f>Sectors_I!K51</f>
        <v>97.781599999999997</v>
      </c>
      <c r="L51" s="103">
        <f>Sectors_I!L51</f>
        <v>141.51962600892639</v>
      </c>
      <c r="M51" s="103">
        <f>Sectors_I!M51</f>
        <v>105.063</v>
      </c>
      <c r="N51" s="157">
        <f>Sectors_I!N51</f>
        <v>219321418.49141711</v>
      </c>
      <c r="O51" s="157">
        <f>Sectors_I!O51</f>
        <v>40557213.414097987</v>
      </c>
      <c r="P51" s="157">
        <f>Sectors_I!P51</f>
        <v>259878631.9055151</v>
      </c>
      <c r="Q51" s="157">
        <f>Sectors_I!Q51</f>
        <v>21580868296.891956</v>
      </c>
      <c r="R51" s="157">
        <f>Sectors_I!R51</f>
        <v>4910932511.2136641</v>
      </c>
      <c r="S51" s="157">
        <f>Sectors_I!S51</f>
        <v>26491800808.105621</v>
      </c>
      <c r="T51" s="157">
        <f>Sectors_I!T51</f>
        <v>979060012.74416208</v>
      </c>
      <c r="U51" s="157">
        <f>Sectors_I!U51</f>
        <v>133325537.43382937</v>
      </c>
      <c r="V51" s="157">
        <f>Sectors_I!V51</f>
        <v>1112385550.1779914</v>
      </c>
      <c r="W51" s="157">
        <f>Sectors_I!W51</f>
        <v>363435253.78268087</v>
      </c>
      <c r="X51" s="157">
        <f>Sectors_I!X51</f>
        <v>71098936.528445706</v>
      </c>
      <c r="Y51" s="157">
        <f>Sectors_I!Y51</f>
        <v>434534190.31112659</v>
      </c>
      <c r="Z51" s="157">
        <f>Sectors_I!Z51</f>
        <v>43768174.0286</v>
      </c>
      <c r="AA51" s="157">
        <f>Sectors_I!AA51</f>
        <v>14033461.0042</v>
      </c>
      <c r="AB51" s="157">
        <f>Sectors_I!AB51</f>
        <v>57801635.032800004</v>
      </c>
    </row>
  </sheetData>
  <mergeCells count="10">
    <mergeCell ref="Q5:S5"/>
    <mergeCell ref="T5:V5"/>
    <mergeCell ref="W5:Y5"/>
    <mergeCell ref="Z5:AB5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6"/>
  <sheetViews>
    <sheetView workbookViewId="0">
      <selection activeCell="B3" sqref="B3"/>
    </sheetView>
  </sheetViews>
  <sheetFormatPr defaultRowHeight="12.75" x14ac:dyDescent="0.2"/>
  <cols>
    <col min="1" max="1" width="19.42578125" customWidth="1"/>
    <col min="2" max="2" width="37.28515625" bestFit="1" customWidth="1"/>
    <col min="3" max="3" width="9" bestFit="1" customWidth="1"/>
    <col min="4" max="4" width="12.85546875" bestFit="1" customWidth="1"/>
    <col min="5" max="5" width="13.42578125" bestFit="1" customWidth="1"/>
    <col min="6" max="6" width="8.42578125" bestFit="1" customWidth="1"/>
  </cols>
  <sheetData>
    <row r="1" spans="1:6" x14ac:dyDescent="0.2">
      <c r="A1" s="107" t="s">
        <v>291</v>
      </c>
    </row>
    <row r="2" spans="1:6" x14ac:dyDescent="0.2">
      <c r="A2" s="66"/>
    </row>
    <row r="3" spans="1:6" x14ac:dyDescent="0.2">
      <c r="B3" s="168">
        <f>BS!B3</f>
        <v>46142</v>
      </c>
    </row>
    <row r="4" spans="1:6" x14ac:dyDescent="0.2">
      <c r="A4" s="160"/>
    </row>
    <row r="5" spans="1:6" x14ac:dyDescent="0.2">
      <c r="B5" t="s">
        <v>317</v>
      </c>
    </row>
    <row r="6" spans="1:6" ht="63.75" x14ac:dyDescent="0.2">
      <c r="B6" s="170"/>
      <c r="C6" s="173" t="s">
        <v>293</v>
      </c>
      <c r="D6" s="173" t="s">
        <v>294</v>
      </c>
      <c r="E6" s="173" t="s">
        <v>364</v>
      </c>
      <c r="F6" s="173" t="s">
        <v>295</v>
      </c>
    </row>
    <row r="7" spans="1:6" x14ac:dyDescent="0.2">
      <c r="B7" s="170" t="s">
        <v>296</v>
      </c>
      <c r="C7" s="171">
        <v>347751</v>
      </c>
      <c r="D7" s="172">
        <v>7.9784693221567018E-2</v>
      </c>
      <c r="E7" s="171">
        <v>1051571599.5557467</v>
      </c>
      <c r="F7" s="172">
        <v>1.4047397990099757E-2</v>
      </c>
    </row>
    <row r="8" spans="1:6" x14ac:dyDescent="0.2">
      <c r="B8" s="170" t="s">
        <v>297</v>
      </c>
      <c r="C8" s="171">
        <v>45699</v>
      </c>
      <c r="D8" s="172">
        <v>1.0484745394067569E-2</v>
      </c>
      <c r="E8" s="171">
        <v>738289925.55004597</v>
      </c>
      <c r="F8" s="172">
        <v>9.862431070470171E-3</v>
      </c>
    </row>
    <row r="9" spans="1:6" x14ac:dyDescent="0.2">
      <c r="B9" s="170" t="s">
        <v>298</v>
      </c>
      <c r="C9" s="171">
        <v>381339</v>
      </c>
      <c r="D9" s="172">
        <v>8.7490805571857871E-2</v>
      </c>
      <c r="E9" s="171">
        <v>1306835961.4459758</v>
      </c>
      <c r="F9" s="172">
        <v>1.7457341816726282E-2</v>
      </c>
    </row>
    <row r="10" spans="1:6" x14ac:dyDescent="0.2">
      <c r="B10" s="170" t="s">
        <v>299</v>
      </c>
      <c r="C10" s="171">
        <v>720937</v>
      </c>
      <c r="D10" s="172">
        <v>0.16540495175305567</v>
      </c>
      <c r="E10" s="171">
        <v>4690485950.7808409</v>
      </c>
      <c r="F10" s="172">
        <v>6.2657761911243934E-2</v>
      </c>
    </row>
    <row r="11" spans="1:6" x14ac:dyDescent="0.2">
      <c r="B11" s="170" t="s">
        <v>300</v>
      </c>
      <c r="C11" s="171">
        <v>662107</v>
      </c>
      <c r="D11" s="172">
        <v>0.15190755418345908</v>
      </c>
      <c r="E11" s="171">
        <v>5547578208.0140467</v>
      </c>
      <c r="F11" s="172">
        <v>7.4107211531863448E-2</v>
      </c>
    </row>
    <row r="12" spans="1:6" x14ac:dyDescent="0.2">
      <c r="B12" s="170" t="s">
        <v>301</v>
      </c>
      <c r="C12" s="171">
        <v>1591156</v>
      </c>
      <c r="D12" s="172">
        <v>0.36505975059066886</v>
      </c>
      <c r="E12" s="171">
        <v>22011894561.502163</v>
      </c>
      <c r="F12" s="172">
        <v>0.29404544926105253</v>
      </c>
    </row>
    <row r="13" spans="1:6" x14ac:dyDescent="0.2">
      <c r="B13" s="170" t="s">
        <v>302</v>
      </c>
      <c r="C13" s="171">
        <v>163875</v>
      </c>
      <c r="D13" s="172">
        <v>3.759792668226488E-2</v>
      </c>
      <c r="E13" s="171">
        <v>13855942700.029961</v>
      </c>
      <c r="F13" s="172">
        <v>0.18509433092103952</v>
      </c>
    </row>
    <row r="14" spans="1:6" x14ac:dyDescent="0.2">
      <c r="B14" s="170" t="s">
        <v>303</v>
      </c>
      <c r="C14" s="171">
        <v>445754</v>
      </c>
      <c r="D14" s="172">
        <v>0.10226957260305904</v>
      </c>
      <c r="E14" s="171">
        <v>25656218384.185917</v>
      </c>
      <c r="F14" s="172">
        <v>0.34272807549750456</v>
      </c>
    </row>
    <row r="15" spans="1:6" x14ac:dyDescent="0.2">
      <c r="B15" s="170" t="s">
        <v>66</v>
      </c>
      <c r="C15" s="171">
        <v>4358618</v>
      </c>
      <c r="D15" s="172">
        <v>1</v>
      </c>
      <c r="E15" s="171">
        <v>74858817291.064682</v>
      </c>
      <c r="F15" s="172">
        <v>1</v>
      </c>
    </row>
    <row r="18" spans="2:6" x14ac:dyDescent="0.2">
      <c r="B18" s="174" t="s">
        <v>339</v>
      </c>
    </row>
    <row r="19" spans="2:6" ht="63.75" x14ac:dyDescent="0.2">
      <c r="B19" s="170"/>
      <c r="C19" s="173" t="s">
        <v>293</v>
      </c>
      <c r="D19" s="173" t="s">
        <v>294</v>
      </c>
      <c r="E19" s="173" t="s">
        <v>364</v>
      </c>
      <c r="F19" s="173" t="s">
        <v>295</v>
      </c>
    </row>
    <row r="20" spans="2:6" x14ac:dyDescent="0.2">
      <c r="B20" s="170" t="s">
        <v>329</v>
      </c>
      <c r="C20" s="171">
        <v>1663163</v>
      </c>
      <c r="D20" s="172">
        <v>0.38158049602408467</v>
      </c>
      <c r="E20" s="171">
        <v>666571132.84626877</v>
      </c>
      <c r="F20" s="172">
        <v>8.9043770251913661E-3</v>
      </c>
    </row>
    <row r="21" spans="2:6" x14ac:dyDescent="0.2">
      <c r="B21" s="170" t="s">
        <v>330</v>
      </c>
      <c r="C21" s="171">
        <v>635301</v>
      </c>
      <c r="D21" s="172">
        <v>0.14575740618760208</v>
      </c>
      <c r="E21" s="171">
        <v>663887019.04966223</v>
      </c>
      <c r="F21" s="172">
        <v>8.8685213452109682E-3</v>
      </c>
    </row>
    <row r="22" spans="2:6" x14ac:dyDescent="0.2">
      <c r="B22" s="170" t="s">
        <v>331</v>
      </c>
      <c r="C22" s="171">
        <v>1554168</v>
      </c>
      <c r="D22" s="172">
        <v>0.35657349265902799</v>
      </c>
      <c r="E22" s="171">
        <v>7901848383.1849117</v>
      </c>
      <c r="F22" s="172">
        <v>0.10555668214933725</v>
      </c>
    </row>
    <row r="23" spans="2:6" x14ac:dyDescent="0.2">
      <c r="B23" s="170" t="s">
        <v>332</v>
      </c>
      <c r="C23" s="171">
        <v>264844</v>
      </c>
      <c r="D23" s="172">
        <v>6.0763283049057509E-2</v>
      </c>
      <c r="E23" s="171">
        <v>6460766676.3379841</v>
      </c>
      <c r="F23" s="172">
        <v>8.6306021252759282E-2</v>
      </c>
    </row>
    <row r="24" spans="2:6" x14ac:dyDescent="0.2">
      <c r="B24" s="170" t="s">
        <v>333</v>
      </c>
      <c r="C24" s="171">
        <v>110083</v>
      </c>
      <c r="D24" s="172">
        <v>2.5256394284519937E-2</v>
      </c>
      <c r="E24" s="171">
        <v>6049406913.9402637</v>
      </c>
      <c r="F24" s="172">
        <v>8.0810880168953589E-2</v>
      </c>
    </row>
    <row r="25" spans="2:6" x14ac:dyDescent="0.2">
      <c r="B25" s="170" t="s">
        <v>334</v>
      </c>
      <c r="C25" s="171">
        <v>111884</v>
      </c>
      <c r="D25" s="172">
        <v>2.5669598558626022E-2</v>
      </c>
      <c r="E25" s="171">
        <v>16467715439.946522</v>
      </c>
      <c r="F25" s="172">
        <v>0.21998364434822779</v>
      </c>
    </row>
    <row r="26" spans="2:6" x14ac:dyDescent="0.2">
      <c r="B26" s="170" t="s">
        <v>335</v>
      </c>
      <c r="C26" s="171">
        <v>9776</v>
      </c>
      <c r="D26" s="172">
        <v>2.2429122618884559E-3</v>
      </c>
      <c r="E26" s="171">
        <v>5177283362.8523293</v>
      </c>
      <c r="F26" s="172">
        <v>6.9160635313200561E-2</v>
      </c>
    </row>
    <row r="27" spans="2:6" x14ac:dyDescent="0.2">
      <c r="B27" s="170" t="s">
        <v>336</v>
      </c>
      <c r="C27" s="171">
        <v>4636</v>
      </c>
      <c r="D27" s="172">
        <v>1.0636396528349919E-3</v>
      </c>
      <c r="E27" s="171">
        <v>4861277063.1320124</v>
      </c>
      <c r="F27" s="172">
        <v>6.4939271536119197E-2</v>
      </c>
    </row>
    <row r="28" spans="2:6" x14ac:dyDescent="0.2">
      <c r="B28" s="170" t="s">
        <v>337</v>
      </c>
      <c r="C28" s="171">
        <v>2789</v>
      </c>
      <c r="D28" s="172">
        <v>6.3988157716928233E-4</v>
      </c>
      <c r="E28" s="171">
        <v>6300561842.006175</v>
      </c>
      <c r="F28" s="172">
        <v>8.416592820663911E-2</v>
      </c>
    </row>
    <row r="29" spans="2:6" x14ac:dyDescent="0.2">
      <c r="B29" s="170" t="s">
        <v>338</v>
      </c>
      <c r="C29" s="171">
        <v>1974</v>
      </c>
      <c r="D29" s="172">
        <v>4.5289574518901513E-4</v>
      </c>
      <c r="E29" s="171">
        <v>20309499460.768654</v>
      </c>
      <c r="F29" s="172">
        <v>0.2713040386543602</v>
      </c>
    </row>
    <row r="30" spans="2:6" x14ac:dyDescent="0.2">
      <c r="B30" s="170" t="s">
        <v>66</v>
      </c>
      <c r="C30" s="171">
        <v>4358618</v>
      </c>
      <c r="D30" s="172">
        <v>1</v>
      </c>
      <c r="E30" s="171">
        <v>74858817294.064835</v>
      </c>
      <c r="F30" s="172">
        <v>1</v>
      </c>
    </row>
    <row r="33" spans="2:6" x14ac:dyDescent="0.2">
      <c r="B33" s="174" t="s">
        <v>351</v>
      </c>
    </row>
    <row r="34" spans="2:6" ht="63.75" x14ac:dyDescent="0.2">
      <c r="B34" s="170"/>
      <c r="C34" s="173" t="s">
        <v>293</v>
      </c>
      <c r="D34" s="173" t="s">
        <v>294</v>
      </c>
      <c r="E34" s="173" t="s">
        <v>364</v>
      </c>
      <c r="F34" s="173" t="s">
        <v>295</v>
      </c>
    </row>
    <row r="35" spans="2:6" x14ac:dyDescent="0.2">
      <c r="B35" s="170" t="s">
        <v>340</v>
      </c>
      <c r="C35" s="171">
        <v>572956</v>
      </c>
      <c r="D35" s="172">
        <v>0.13145359377674298</v>
      </c>
      <c r="E35" s="171">
        <v>924075855.02856565</v>
      </c>
      <c r="F35" s="172">
        <v>1.2344248659592095E-2</v>
      </c>
    </row>
    <row r="36" spans="2:6" x14ac:dyDescent="0.2">
      <c r="B36" s="170" t="s">
        <v>341</v>
      </c>
      <c r="C36" s="171">
        <v>280592</v>
      </c>
      <c r="D36" s="172">
        <v>6.4376368839847861E-2</v>
      </c>
      <c r="E36" s="171">
        <v>24532731076.023087</v>
      </c>
      <c r="F36" s="172">
        <v>0.32771999295660598</v>
      </c>
    </row>
    <row r="37" spans="2:6" x14ac:dyDescent="0.2">
      <c r="B37" s="170" t="s">
        <v>342</v>
      </c>
      <c r="C37" s="171">
        <v>958490</v>
      </c>
      <c r="D37" s="172">
        <v>0.21990686038556259</v>
      </c>
      <c r="E37" s="171">
        <v>36843511241.713615</v>
      </c>
      <c r="F37" s="172">
        <v>0.49217330134237747</v>
      </c>
    </row>
    <row r="38" spans="2:6" x14ac:dyDescent="0.2">
      <c r="B38" s="170" t="s">
        <v>343</v>
      </c>
      <c r="C38" s="171">
        <v>682369</v>
      </c>
      <c r="D38" s="172">
        <v>0.15655627540656236</v>
      </c>
      <c r="E38" s="171">
        <v>7014804639.0977077</v>
      </c>
      <c r="F38" s="172">
        <v>9.3707126197778906E-2</v>
      </c>
    </row>
    <row r="39" spans="2:6" x14ac:dyDescent="0.2">
      <c r="B39" s="170" t="s">
        <v>344</v>
      </c>
      <c r="C39" s="171">
        <v>784575</v>
      </c>
      <c r="D39" s="172">
        <v>0.18000545126918671</v>
      </c>
      <c r="E39" s="171">
        <v>2624011829.6177816</v>
      </c>
      <c r="F39" s="172">
        <v>3.5052809067835436E-2</v>
      </c>
    </row>
    <row r="40" spans="2:6" x14ac:dyDescent="0.2">
      <c r="B40" s="170" t="s">
        <v>345</v>
      </c>
      <c r="C40" s="171">
        <v>443840</v>
      </c>
      <c r="D40" s="172">
        <v>0.10183044258524147</v>
      </c>
      <c r="E40" s="171">
        <v>1572754279.4771385</v>
      </c>
      <c r="F40" s="172">
        <v>2.1009606300884512E-2</v>
      </c>
    </row>
    <row r="41" spans="2:6" x14ac:dyDescent="0.2">
      <c r="B41" s="170" t="s">
        <v>346</v>
      </c>
      <c r="C41" s="171">
        <v>227783</v>
      </c>
      <c r="D41" s="172">
        <v>5.2260372439153879E-2</v>
      </c>
      <c r="E41" s="171">
        <v>548799974.66831946</v>
      </c>
      <c r="F41" s="172">
        <v>7.3311333856614517E-3</v>
      </c>
    </row>
    <row r="42" spans="2:6" x14ac:dyDescent="0.2">
      <c r="B42" s="170" t="s">
        <v>347</v>
      </c>
      <c r="C42" s="171">
        <v>334020</v>
      </c>
      <c r="D42" s="172">
        <v>7.6634382733242509E-2</v>
      </c>
      <c r="E42" s="171">
        <v>489935118.79415411</v>
      </c>
      <c r="F42" s="172">
        <v>6.544788396483826E-3</v>
      </c>
    </row>
    <row r="43" spans="2:6" x14ac:dyDescent="0.2">
      <c r="B43" s="170" t="s">
        <v>348</v>
      </c>
      <c r="C43" s="171">
        <v>29866</v>
      </c>
      <c r="D43" s="172">
        <v>6.8521719499162349E-3</v>
      </c>
      <c r="E43" s="171">
        <v>235095034.22637239</v>
      </c>
      <c r="F43" s="172">
        <v>3.1405122699975081E-3</v>
      </c>
    </row>
    <row r="44" spans="2:6" x14ac:dyDescent="0.2">
      <c r="B44" s="170" t="s">
        <v>349</v>
      </c>
      <c r="C44" s="171">
        <v>44074</v>
      </c>
      <c r="D44" s="172">
        <v>1.011192079691315E-2</v>
      </c>
      <c r="E44" s="171">
        <v>72980353.828202099</v>
      </c>
      <c r="F44" s="172">
        <v>9.7490658371599816E-4</v>
      </c>
    </row>
    <row r="45" spans="2:6" x14ac:dyDescent="0.2">
      <c r="B45" s="170" t="s">
        <v>350</v>
      </c>
      <c r="C45" s="171">
        <v>53</v>
      </c>
      <c r="D45" s="172">
        <v>1.2159817630267201E-5</v>
      </c>
      <c r="E45" s="171">
        <v>117890.59000000001</v>
      </c>
      <c r="F45" s="172">
        <v>1.5748390672333217E-6</v>
      </c>
    </row>
    <row r="46" spans="2:6" x14ac:dyDescent="0.2">
      <c r="B46" s="170" t="s">
        <v>66</v>
      </c>
      <c r="C46" s="171">
        <v>4358618</v>
      </c>
      <c r="D46" s="172">
        <v>1</v>
      </c>
      <c r="E46" s="171">
        <v>74858817293.064911</v>
      </c>
      <c r="F46" s="172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2hnb2dpY2hhc2h2aWxpPC9Vc2VyTmFtZT48RGF0ZVRpbWU+My8xOC8yMDIyIDk6NDg6NDMgQU08L0RhdGVUaW1lPjxMYWJlbFN0cmluZz5UaGlzIGl0ZW0gaGFzIG5vIGNsYXNzaWZpY2F0aW9u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F1C9FA9D-944A-4CE2-9387-591728EE552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52D34915-9563-4A70-B7B9-4DD9C8588F3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BS</vt:lpstr>
      <vt:lpstr>BS-E</vt:lpstr>
      <vt:lpstr>IS</vt:lpstr>
      <vt:lpstr>IS-E</vt:lpstr>
      <vt:lpstr>RC-D</vt:lpstr>
      <vt:lpstr>RC-D-E</vt:lpstr>
      <vt:lpstr>Sectors_I</vt:lpstr>
      <vt:lpstr>Sectors_I-E</vt:lpstr>
      <vt:lpstr>A-CP</vt:lpstr>
      <vt:lpstr>A-CP-E</vt:lpstr>
      <vt:lpstr>'RC-D'!Print_Area</vt:lpstr>
      <vt:lpstr>'RC-D-E'!Print_Area</vt:lpstr>
      <vt:lpstr>Sectors_I!Print_Area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Khvicha Gogichashvili</dc:creator>
  <cp:lastModifiedBy>Khvicha Gogichashvili</cp:lastModifiedBy>
  <cp:lastPrinted>2019-02-14T08:17:15Z</cp:lastPrinted>
  <dcterms:created xsi:type="dcterms:W3CDTF">2009-07-14T01:33:30Z</dcterms:created>
  <dcterms:modified xsi:type="dcterms:W3CDTF">2026-05-19T05:48:50Z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ab3a3765-3674-4866-8fa1-b844816e5512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YiSZA/+naU2N4UcnvRmdv93tWQmOTiVU</vt:lpwstr>
  </property>
  <property fmtid="{D5CDD505-2E9C-101B-9397-08002B2CF9AE}" pid="5" name="bjClsUserRVM">
    <vt:lpwstr>[]</vt:lpwstr>
  </property>
  <property fmtid="{D5CDD505-2E9C-101B-9397-08002B2CF9AE}" pid="6" name="bjLabelHistoryID">
    <vt:lpwstr>{F1C9FA9D-944A-4CE2-9387-591728EE5527}</vt:lpwstr>
  </property>
</Properties>
</file>