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hare\NBG\Private\Confidential\FSTD\STDP\ThirdParties\02-2026\"/>
    </mc:Choice>
  </mc:AlternateContent>
  <bookViews>
    <workbookView xWindow="15" yWindow="345" windowWidth="19125" windowHeight="10770" tabRatio="932"/>
  </bookViews>
  <sheets>
    <sheet name="BS" sheetId="14" r:id="rId1"/>
    <sheet name="BS-E" sheetId="15" r:id="rId2"/>
    <sheet name="IS" sheetId="16" r:id="rId3"/>
    <sheet name="IS-E" sheetId="17" r:id="rId4"/>
    <sheet name="RC-D" sheetId="45" r:id="rId5"/>
    <sheet name="RC-D-E" sheetId="46" r:id="rId6"/>
    <sheet name="Sectors_I" sheetId="43" r:id="rId7"/>
    <sheet name="Sectors_I-E" sheetId="44" r:id="rId8"/>
    <sheet name="A-CP" sheetId="47" r:id="rId9"/>
    <sheet name="A-CP-E" sheetId="48" r:id="rId10"/>
  </sheets>
  <externalReferences>
    <externalReference r:id="rId11"/>
    <externalReference r:id="rId12"/>
  </externalReferences>
  <definedNames>
    <definedName name="_Key1" localSheetId="7" hidden="1">#REF!</definedName>
    <definedName name="_Key1" hidden="1">#REF!</definedName>
    <definedName name="_Order1" hidden="1">255</definedName>
    <definedName name="_Order2" hidden="1">255</definedName>
    <definedName name="_Parse_In" localSheetId="7" hidden="1">#REF!</definedName>
    <definedName name="_Parse_In" hidden="1">#REF!</definedName>
    <definedName name="_Sort" localSheetId="7" hidden="1">#REF!</definedName>
    <definedName name="_Sort" hidden="1">#REF!</definedName>
    <definedName name="a" localSheetId="7" hidden="1">#REF!</definedName>
    <definedName name="a" hidden="1">#REF!</definedName>
    <definedName name="aaaaaaaaa" localSheetId="7" hidden="1">#REF!</definedName>
    <definedName name="aaaaaaaaa" hidden="1">#REF!</definedName>
    <definedName name="acctype">[1]Validation!$C$8:$C$16</definedName>
    <definedName name="ana" localSheetId="7" hidden="1">#REF!</definedName>
    <definedName name="ana" hidden="1">#REF!</definedName>
    <definedName name="AS2DocOpenMode" hidden="1">"AS2DocumentEdit"</definedName>
    <definedName name="AS2ReportLS" hidden="1">1</definedName>
    <definedName name="AS2StaticLS" localSheetId="7" hidden="1">#REF!</definedName>
    <definedName name="AS2StaticLS" hidden="1">#REF!</definedName>
    <definedName name="AS2SyncStepLS" hidden="1">0</definedName>
    <definedName name="AS2TickmarkLS" localSheetId="7" hidden="1">#REF!</definedName>
    <definedName name="AS2TickmarkLS" hidden="1">#REF!</definedName>
    <definedName name="AS2VersionLS" hidden="1">300</definedName>
    <definedName name="BA_Demand_Deposits_Res_Ind" localSheetId="7">#REF!</definedName>
    <definedName name="BA_Demand_Deposits_Res_Ind">#REF!</definedName>
    <definedName name="BALACC" localSheetId="7">#REF!</definedName>
    <definedName name="BALACC">#REF!</definedName>
    <definedName name="BG_Del" hidden="1">15</definedName>
    <definedName name="BG_Ins" hidden="1">4</definedName>
    <definedName name="BG_Mod" hidden="1">6</definedName>
    <definedName name="call">[1]Validation!$E$8:$E$9</definedName>
    <definedName name="convert">[1]Validation!$F$8:$F$10</definedName>
    <definedName name="Countries">[1]Countries!$A$3:$A$500</definedName>
    <definedName name="currencies">'[1]Currency Codes'!$A$3:$A$166</definedName>
    <definedName name="dependency">[1]Validation!$B$8:$B$11</definedName>
    <definedName name="dfgh" localSheetId="7" hidden="1">#REF!</definedName>
    <definedName name="dfgh" hidden="1">#REF!</definedName>
    <definedName name="fintype">[1]Validation!$C$8:$C$12</definedName>
    <definedName name="jgjhg" localSheetId="7" hidden="1">#REF!</definedName>
    <definedName name="jgjhg" hidden="1">#REF!</definedName>
    <definedName name="jgjhg1" localSheetId="7" hidden="1">#REF!</definedName>
    <definedName name="jgjhg1" hidden="1">#REF!</definedName>
    <definedName name="L_FORMULAS_GEO">[2]ListSheet!$W$2:$W$15</definedName>
    <definedName name="LDtype">[1]Validation!$A$8:$A$13</definedName>
    <definedName name="NDtype">[1]Validation!$A$3:$A$4</definedName>
    <definedName name="ÓÓÓÓÓÓÓÓ" localSheetId="7" hidden="1">#REF!</definedName>
    <definedName name="ÓÓÓÓÓÓÓÓ" hidden="1">#REF!</definedName>
    <definedName name="ÓÓÓÓÓÓÓÓÓÓÓÓÓÓÓ" localSheetId="7" hidden="1">#REF!</definedName>
    <definedName name="ÓÓÓÓÓÓÓÓÓÓÓÓÓÓÓ" hidden="1">#REF!</definedName>
    <definedName name="_xlnm.Print_Area" localSheetId="4">'RC-D'!$A$1:$Q$23</definedName>
    <definedName name="_xlnm.Print_Area" localSheetId="5">'RC-D-E'!$A$1:$Q$23</definedName>
    <definedName name="_xlnm.Print_Area" localSheetId="6">Sectors_I!$A$1:$AB$51</definedName>
    <definedName name="Q" localSheetId="7" hidden="1">#REF!</definedName>
    <definedName name="Q" hidden="1">#REF!</definedName>
    <definedName name="sdsss" localSheetId="7" hidden="1">#REF!</definedName>
    <definedName name="sdsss" hidden="1">#REF!</definedName>
    <definedName name="ss" localSheetId="7" hidden="1">#REF!</definedName>
    <definedName name="ss" hidden="1">#REF!</definedName>
    <definedName name="sub">[1]Validation!$D$8:$D$9</definedName>
    <definedName name="TextRefCopyRangeCount" hidden="1">3</definedName>
    <definedName name="wrn.Aging._.and._.Trend._.Analysis." hidden="1">{#N/A,#N/A,FALSE,"Aging Summary";#N/A,#N/A,FALSE,"Ratio Analysis";#N/A,#N/A,FALSE,"Test 120 Day Accts";#N/A,#N/A,FALSE,"Tickmarks"}</definedName>
    <definedName name="აა" localSheetId="7" hidden="1">#REF!</definedName>
    <definedName name="აა" hidden="1">#REF!</definedName>
    <definedName name="ს" localSheetId="7" hidden="1">#REF!</definedName>
    <definedName name="ს" hidden="1">#REF!</definedName>
    <definedName name="სსს" localSheetId="7" hidden="1">#REF!</definedName>
    <definedName name="სსს" hidden="1">#REF!</definedName>
  </definedNames>
  <calcPr calcId="162913"/>
</workbook>
</file>

<file path=xl/calcChain.xml><?xml version="1.0" encoding="utf-8"?>
<calcChain xmlns="http://schemas.openxmlformats.org/spreadsheetml/2006/main">
  <c r="Q24" i="45" l="1"/>
  <c r="C31" i="15" l="1"/>
  <c r="D31" i="15"/>
  <c r="E31" i="15"/>
  <c r="F31" i="15"/>
  <c r="G31" i="15"/>
  <c r="H31" i="15"/>
  <c r="I31" i="15"/>
  <c r="J31" i="15"/>
  <c r="K31" i="15"/>
  <c r="L31" i="15"/>
  <c r="M31" i="15"/>
  <c r="N31" i="15"/>
  <c r="O31" i="15"/>
  <c r="C32" i="15"/>
  <c r="D32" i="15"/>
  <c r="E32" i="15"/>
  <c r="F32" i="15"/>
  <c r="G32" i="15"/>
  <c r="H32" i="15"/>
  <c r="I32" i="15"/>
  <c r="J32" i="15"/>
  <c r="K32" i="15"/>
  <c r="L32" i="15"/>
  <c r="N32" i="15"/>
  <c r="O32" i="15"/>
  <c r="C33" i="15"/>
  <c r="D33" i="15"/>
  <c r="E33" i="15"/>
  <c r="F33" i="15"/>
  <c r="G33" i="15"/>
  <c r="H33" i="15"/>
  <c r="I33" i="15"/>
  <c r="J33" i="15"/>
  <c r="K33" i="15"/>
  <c r="L33" i="15"/>
  <c r="N33" i="15"/>
  <c r="O33" i="15"/>
  <c r="C34" i="15"/>
  <c r="D34" i="15"/>
  <c r="E34" i="15"/>
  <c r="F34" i="15"/>
  <c r="G34" i="15"/>
  <c r="H34" i="15"/>
  <c r="I34" i="15"/>
  <c r="J34" i="15"/>
  <c r="K34" i="15"/>
  <c r="L34" i="15"/>
  <c r="N34" i="15"/>
  <c r="O34" i="15"/>
  <c r="C35" i="15"/>
  <c r="D35" i="15"/>
  <c r="E35" i="15"/>
  <c r="F35" i="15"/>
  <c r="G35" i="15"/>
  <c r="H35" i="15"/>
  <c r="I35" i="15"/>
  <c r="J35" i="15"/>
  <c r="K35" i="15"/>
  <c r="L35" i="15"/>
  <c r="N35" i="15"/>
  <c r="O35" i="15"/>
  <c r="C36" i="15"/>
  <c r="D36" i="15"/>
  <c r="E36" i="15"/>
  <c r="F36" i="15"/>
  <c r="G36" i="15"/>
  <c r="H36" i="15"/>
  <c r="I36" i="15"/>
  <c r="J36" i="15"/>
  <c r="K36" i="15"/>
  <c r="L36" i="15"/>
  <c r="N36" i="15"/>
  <c r="O36" i="15"/>
  <c r="C37" i="15"/>
  <c r="D37" i="15"/>
  <c r="E37" i="15"/>
  <c r="F37" i="15"/>
  <c r="G37" i="15"/>
  <c r="H37" i="15"/>
  <c r="I37" i="15"/>
  <c r="J37" i="15"/>
  <c r="K37" i="15"/>
  <c r="L37" i="15"/>
  <c r="N37" i="15"/>
  <c r="O37" i="15"/>
  <c r="C38" i="15"/>
  <c r="D38" i="15"/>
  <c r="E38" i="15"/>
  <c r="F38" i="15"/>
  <c r="G38" i="15"/>
  <c r="H38" i="15"/>
  <c r="I38" i="15"/>
  <c r="J38" i="15"/>
  <c r="K38" i="15"/>
  <c r="L38" i="15"/>
  <c r="N38" i="15"/>
  <c r="O38" i="15"/>
  <c r="C39" i="15"/>
  <c r="D39" i="15"/>
  <c r="E39" i="15"/>
  <c r="F39" i="15"/>
  <c r="G39" i="15"/>
  <c r="H39" i="15"/>
  <c r="I39" i="15"/>
  <c r="J39" i="15"/>
  <c r="K39" i="15"/>
  <c r="L39" i="15"/>
  <c r="N39" i="15"/>
  <c r="O39" i="15"/>
  <c r="C40" i="15"/>
  <c r="D40" i="15"/>
  <c r="E40" i="15"/>
  <c r="F40" i="15"/>
  <c r="G40" i="15"/>
  <c r="H40" i="15"/>
  <c r="I40" i="15"/>
  <c r="J40" i="15"/>
  <c r="K40" i="15"/>
  <c r="L40" i="15"/>
  <c r="N40" i="15"/>
  <c r="O40" i="15"/>
  <c r="C41" i="15"/>
  <c r="D41" i="15"/>
  <c r="E41" i="15"/>
  <c r="F41" i="15"/>
  <c r="G41" i="15"/>
  <c r="H41" i="15"/>
  <c r="I41" i="15"/>
  <c r="J41" i="15"/>
  <c r="K41" i="15"/>
  <c r="L41" i="15"/>
  <c r="N41" i="15"/>
  <c r="O41" i="15"/>
  <c r="C42" i="15"/>
  <c r="D42" i="15"/>
  <c r="E42" i="15"/>
  <c r="F42" i="15"/>
  <c r="G42" i="15"/>
  <c r="H42" i="15"/>
  <c r="I42" i="15"/>
  <c r="J42" i="15"/>
  <c r="K42" i="15"/>
  <c r="L42" i="15"/>
  <c r="N42" i="15"/>
  <c r="O42" i="15"/>
  <c r="C43" i="15"/>
  <c r="D43" i="15"/>
  <c r="E43" i="15"/>
  <c r="F43" i="15"/>
  <c r="G43" i="15"/>
  <c r="H43" i="15"/>
  <c r="I43" i="15"/>
  <c r="J43" i="15"/>
  <c r="K43" i="15"/>
  <c r="L43" i="15"/>
  <c r="N43" i="15"/>
  <c r="O43" i="15"/>
  <c r="C44" i="15"/>
  <c r="D44" i="15"/>
  <c r="E44" i="15"/>
  <c r="F44" i="15"/>
  <c r="G44" i="15"/>
  <c r="H44" i="15"/>
  <c r="I44" i="15"/>
  <c r="J44" i="15"/>
  <c r="K44" i="15"/>
  <c r="L44" i="15"/>
  <c r="N44" i="15"/>
  <c r="O44" i="15"/>
  <c r="C45" i="15"/>
  <c r="D45" i="15"/>
  <c r="E45" i="15"/>
  <c r="F45" i="15"/>
  <c r="G45" i="15"/>
  <c r="H45" i="15"/>
  <c r="I45" i="15"/>
  <c r="J45" i="15"/>
  <c r="K45" i="15"/>
  <c r="L45" i="15"/>
  <c r="N45" i="15"/>
  <c r="O45" i="15"/>
  <c r="C46" i="15"/>
  <c r="D46" i="15"/>
  <c r="E46" i="15"/>
  <c r="F46" i="15"/>
  <c r="G46" i="15"/>
  <c r="H46" i="15"/>
  <c r="I46" i="15"/>
  <c r="J46" i="15"/>
  <c r="K46" i="15"/>
  <c r="L46" i="15"/>
  <c r="N46" i="15"/>
  <c r="O46" i="15"/>
  <c r="C47" i="15"/>
  <c r="D47" i="15"/>
  <c r="E47" i="15"/>
  <c r="F47" i="15"/>
  <c r="G47" i="15"/>
  <c r="H47" i="15"/>
  <c r="I47" i="15"/>
  <c r="J47" i="15"/>
  <c r="K47" i="15"/>
  <c r="L47" i="15"/>
  <c r="N47" i="15"/>
  <c r="O47" i="15"/>
  <c r="C48" i="15"/>
  <c r="D48" i="15"/>
  <c r="E48" i="15"/>
  <c r="F48" i="15"/>
  <c r="G48" i="15"/>
  <c r="H48" i="15"/>
  <c r="I48" i="15"/>
  <c r="J48" i="15"/>
  <c r="K48" i="15"/>
  <c r="L48" i="15"/>
  <c r="N48" i="15"/>
  <c r="O48" i="15"/>
  <c r="C49" i="15"/>
  <c r="D49" i="15"/>
  <c r="E49" i="15"/>
  <c r="F49" i="15"/>
  <c r="G49" i="15"/>
  <c r="H49" i="15"/>
  <c r="I49" i="15"/>
  <c r="J49" i="15"/>
  <c r="K49" i="15"/>
  <c r="L49" i="15"/>
  <c r="N49" i="15"/>
  <c r="O49" i="15"/>
  <c r="C50" i="15"/>
  <c r="D50" i="15"/>
  <c r="E50" i="15"/>
  <c r="F50" i="15"/>
  <c r="G50" i="15"/>
  <c r="H50" i="15"/>
  <c r="I50" i="15"/>
  <c r="J50" i="15"/>
  <c r="K50" i="15"/>
  <c r="L50" i="15"/>
  <c r="N50" i="15"/>
  <c r="O50" i="15"/>
  <c r="F46" i="48" l="1"/>
  <c r="E46" i="48"/>
  <c r="D46" i="48"/>
  <c r="C46" i="48"/>
  <c r="F45" i="48"/>
  <c r="E45" i="48"/>
  <c r="D45" i="48"/>
  <c r="C45" i="48"/>
  <c r="F44" i="48"/>
  <c r="E44" i="48"/>
  <c r="D44" i="48"/>
  <c r="C44" i="48"/>
  <c r="F43" i="48"/>
  <c r="E43" i="48"/>
  <c r="D43" i="48"/>
  <c r="C43" i="48"/>
  <c r="F42" i="48"/>
  <c r="E42" i="48"/>
  <c r="D42" i="48"/>
  <c r="C42" i="48"/>
  <c r="F41" i="48"/>
  <c r="E41" i="48"/>
  <c r="D41" i="48"/>
  <c r="C41" i="48"/>
  <c r="F40" i="48"/>
  <c r="E40" i="48"/>
  <c r="D40" i="48"/>
  <c r="C40" i="48"/>
  <c r="F39" i="48"/>
  <c r="E39" i="48"/>
  <c r="D39" i="48"/>
  <c r="C39" i="48"/>
  <c r="F38" i="48"/>
  <c r="E38" i="48"/>
  <c r="D38" i="48"/>
  <c r="C38" i="48"/>
  <c r="F37" i="48"/>
  <c r="E37" i="48"/>
  <c r="D37" i="48"/>
  <c r="C37" i="48"/>
  <c r="F36" i="48"/>
  <c r="E36" i="48"/>
  <c r="D36" i="48"/>
  <c r="C36" i="48"/>
  <c r="F35" i="48"/>
  <c r="E35" i="48"/>
  <c r="D35" i="48"/>
  <c r="C35" i="48"/>
  <c r="F30" i="48"/>
  <c r="E30" i="48"/>
  <c r="D30" i="48"/>
  <c r="C30" i="48"/>
  <c r="F29" i="48"/>
  <c r="E29" i="48"/>
  <c r="D29" i="48"/>
  <c r="C29" i="48"/>
  <c r="F28" i="48"/>
  <c r="E28" i="48"/>
  <c r="D28" i="48"/>
  <c r="C28" i="48"/>
  <c r="F27" i="48"/>
  <c r="E27" i="48"/>
  <c r="D27" i="48"/>
  <c r="C27" i="48"/>
  <c r="F26" i="48"/>
  <c r="E26" i="48"/>
  <c r="D26" i="48"/>
  <c r="C26" i="48"/>
  <c r="F25" i="48"/>
  <c r="E25" i="48"/>
  <c r="D25" i="48"/>
  <c r="C25" i="48"/>
  <c r="F24" i="48"/>
  <c r="E24" i="48"/>
  <c r="D24" i="48"/>
  <c r="C24" i="48"/>
  <c r="F23" i="48"/>
  <c r="E23" i="48"/>
  <c r="D23" i="48"/>
  <c r="C23" i="48"/>
  <c r="F22" i="48"/>
  <c r="E22" i="48"/>
  <c r="D22" i="48"/>
  <c r="C22" i="48"/>
  <c r="F21" i="48"/>
  <c r="E21" i="48"/>
  <c r="D21" i="48"/>
  <c r="C21" i="48"/>
  <c r="F20" i="48"/>
  <c r="E20" i="48"/>
  <c r="D20" i="48"/>
  <c r="C20" i="48"/>
  <c r="F15" i="48"/>
  <c r="E15" i="48"/>
  <c r="D15" i="48"/>
  <c r="C15" i="48"/>
  <c r="F14" i="48"/>
  <c r="E14" i="48"/>
  <c r="D14" i="48"/>
  <c r="C14" i="48"/>
  <c r="F13" i="48"/>
  <c r="E13" i="48"/>
  <c r="D13" i="48"/>
  <c r="C13" i="48"/>
  <c r="F12" i="48"/>
  <c r="E12" i="48"/>
  <c r="D12" i="48"/>
  <c r="C12" i="48"/>
  <c r="F11" i="48"/>
  <c r="E11" i="48"/>
  <c r="D11" i="48"/>
  <c r="C11" i="48"/>
  <c r="F10" i="48"/>
  <c r="E10" i="48"/>
  <c r="D10" i="48"/>
  <c r="C10" i="48"/>
  <c r="F9" i="48"/>
  <c r="E9" i="48"/>
  <c r="D9" i="48"/>
  <c r="C9" i="48"/>
  <c r="F8" i="48"/>
  <c r="E8" i="48"/>
  <c r="D8" i="48"/>
  <c r="C8" i="48"/>
  <c r="F7" i="48"/>
  <c r="E7" i="48"/>
  <c r="D7" i="48"/>
  <c r="C7" i="48"/>
  <c r="B3" i="48"/>
  <c r="B3" i="47"/>
  <c r="B53" i="43" l="1"/>
  <c r="B7" i="14" l="1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5" i="15" l="1"/>
  <c r="A25" i="15"/>
  <c r="B24" i="15"/>
  <c r="A24" i="15"/>
  <c r="B23" i="15"/>
  <c r="A23" i="15"/>
  <c r="B22" i="15"/>
  <c r="A22" i="15"/>
  <c r="F25" i="16"/>
  <c r="E25" i="16"/>
  <c r="D25" i="16"/>
  <c r="C25" i="16"/>
  <c r="A25" i="16"/>
  <c r="A25" i="17" l="1"/>
  <c r="A24" i="17"/>
  <c r="A23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B24" i="17" s="1"/>
  <c r="A49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B50" i="17"/>
  <c r="B25" i="17" s="1"/>
  <c r="A50" i="17"/>
  <c r="B50" i="16"/>
  <c r="A50" i="16"/>
  <c r="B49" i="16"/>
  <c r="A49" i="16"/>
  <c r="F25" i="17"/>
  <c r="E25" i="17"/>
  <c r="D25" i="17"/>
  <c r="C25" i="17"/>
  <c r="F24" i="16"/>
  <c r="F24" i="17" s="1"/>
  <c r="E24" i="16"/>
  <c r="E24" i="17" s="1"/>
  <c r="D24" i="16"/>
  <c r="D24" i="17" s="1"/>
  <c r="C24" i="16"/>
  <c r="C24" i="17" s="1"/>
  <c r="F23" i="16"/>
  <c r="F23" i="17" s="1"/>
  <c r="E23" i="16"/>
  <c r="E23" i="17" s="1"/>
  <c r="D23" i="16"/>
  <c r="D23" i="17" s="1"/>
  <c r="C23" i="16"/>
  <c r="C23" i="17" s="1"/>
  <c r="F22" i="16"/>
  <c r="E22" i="16"/>
  <c r="D22" i="16"/>
  <c r="C22" i="16"/>
  <c r="F21" i="16"/>
  <c r="E21" i="16"/>
  <c r="D21" i="16"/>
  <c r="C21" i="16"/>
  <c r="T50" i="15"/>
  <c r="S50" i="15"/>
  <c r="R50" i="15"/>
  <c r="Q50" i="15"/>
  <c r="P50" i="15"/>
  <c r="T49" i="15"/>
  <c r="S49" i="15"/>
  <c r="R49" i="15"/>
  <c r="Q49" i="15"/>
  <c r="P49" i="15"/>
  <c r="J25" i="14"/>
  <c r="J25" i="15" s="1"/>
  <c r="I25" i="14"/>
  <c r="I25" i="15" s="1"/>
  <c r="H25" i="14"/>
  <c r="H25" i="15" s="1"/>
  <c r="G25" i="14"/>
  <c r="G25" i="15" s="1"/>
  <c r="F25" i="14"/>
  <c r="F25" i="15" s="1"/>
  <c r="E25" i="14"/>
  <c r="E25" i="15" s="1"/>
  <c r="D25" i="14"/>
  <c r="D25" i="15" s="1"/>
  <c r="C25" i="14"/>
  <c r="C25" i="15" s="1"/>
  <c r="B25" i="16"/>
  <c r="A25" i="14"/>
  <c r="F20" i="16" l="1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10" i="16"/>
  <c r="E10" i="16"/>
  <c r="D10" i="16"/>
  <c r="C10" i="16"/>
  <c r="F9" i="16"/>
  <c r="E9" i="16"/>
  <c r="D9" i="16"/>
  <c r="C9" i="16"/>
  <c r="F8" i="16"/>
  <c r="E8" i="16"/>
  <c r="D8" i="16"/>
  <c r="C8" i="16"/>
  <c r="A11" i="17" l="1"/>
  <c r="A10" i="17"/>
  <c r="A9" i="17"/>
  <c r="A8" i="17"/>
  <c r="A7" i="17"/>
  <c r="A48" i="17"/>
  <c r="A47" i="17"/>
  <c r="A22" i="17" s="1"/>
  <c r="A46" i="17"/>
  <c r="A21" i="17" s="1"/>
  <c r="A45" i="17"/>
  <c r="A20" i="17" s="1"/>
  <c r="A44" i="17"/>
  <c r="A19" i="17" s="1"/>
  <c r="A43" i="17"/>
  <c r="A18" i="17" s="1"/>
  <c r="A42" i="17"/>
  <c r="A17" i="17" s="1"/>
  <c r="A41" i="17"/>
  <c r="A16" i="17" s="1"/>
  <c r="A40" i="17"/>
  <c r="A15" i="17" s="1"/>
  <c r="A39" i="17"/>
  <c r="A14" i="17" s="1"/>
  <c r="A38" i="17"/>
  <c r="A13" i="17" s="1"/>
  <c r="A37" i="17"/>
  <c r="A12" i="17" s="1"/>
  <c r="A36" i="17"/>
  <c r="A35" i="17"/>
  <c r="A34" i="17"/>
  <c r="A33" i="17"/>
  <c r="A32" i="17"/>
  <c r="A24" i="16"/>
  <c r="B48" i="16"/>
  <c r="A48" i="16"/>
  <c r="A23" i="16" s="1"/>
  <c r="B47" i="16"/>
  <c r="A47" i="16"/>
  <c r="A22" i="16" s="1"/>
  <c r="B46" i="16"/>
  <c r="A46" i="16"/>
  <c r="A21" i="16" s="1"/>
  <c r="B45" i="16"/>
  <c r="A45" i="16"/>
  <c r="A20" i="16" s="1"/>
  <c r="B44" i="16"/>
  <c r="A44" i="16"/>
  <c r="A19" i="16" s="1"/>
  <c r="B43" i="16"/>
  <c r="A43" i="16"/>
  <c r="A18" i="16" s="1"/>
  <c r="B42" i="16"/>
  <c r="A42" i="16"/>
  <c r="A17" i="16" s="1"/>
  <c r="B41" i="16"/>
  <c r="A41" i="16"/>
  <c r="A16" i="16" s="1"/>
  <c r="B40" i="16"/>
  <c r="A40" i="16"/>
  <c r="A15" i="16" s="1"/>
  <c r="B39" i="16"/>
  <c r="A39" i="16"/>
  <c r="B38" i="16"/>
  <c r="A38" i="16"/>
  <c r="B37" i="16"/>
  <c r="A37" i="16"/>
  <c r="B36" i="16"/>
  <c r="A36" i="16"/>
  <c r="A11" i="16" s="1"/>
  <c r="B35" i="16"/>
  <c r="A35" i="16"/>
  <c r="A10" i="16" s="1"/>
  <c r="B34" i="16"/>
  <c r="A34" i="16"/>
  <c r="A9" i="16" s="1"/>
  <c r="B33" i="16"/>
  <c r="A33" i="16"/>
  <c r="A8" i="16" s="1"/>
  <c r="B32" i="16"/>
  <c r="A32" i="16"/>
  <c r="A7" i="16" s="1"/>
  <c r="C21" i="17"/>
  <c r="C22" i="17"/>
  <c r="C19" i="17"/>
  <c r="C18" i="17"/>
  <c r="C17" i="17"/>
  <c r="C16" i="17"/>
  <c r="C15" i="17"/>
  <c r="A14" i="16"/>
  <c r="C13" i="17"/>
  <c r="A13" i="16"/>
  <c r="C12" i="17"/>
  <c r="A12" i="16"/>
  <c r="C9" i="17"/>
  <c r="C8" i="17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J24" i="14"/>
  <c r="J24" i="15" s="1"/>
  <c r="I24" i="14"/>
  <c r="I24" i="15" s="1"/>
  <c r="H24" i="14"/>
  <c r="H24" i="15" s="1"/>
  <c r="G24" i="14"/>
  <c r="G24" i="15" s="1"/>
  <c r="F24" i="14"/>
  <c r="F24" i="15" s="1"/>
  <c r="E24" i="14"/>
  <c r="E24" i="15" s="1"/>
  <c r="D24" i="14"/>
  <c r="D24" i="15" s="1"/>
  <c r="J23" i="14"/>
  <c r="J23" i="15" s="1"/>
  <c r="I23" i="14"/>
  <c r="I23" i="15" s="1"/>
  <c r="H23" i="14"/>
  <c r="H23" i="15" s="1"/>
  <c r="G23" i="14"/>
  <c r="G23" i="15" s="1"/>
  <c r="F23" i="14"/>
  <c r="F23" i="15" s="1"/>
  <c r="E23" i="14"/>
  <c r="E23" i="15" s="1"/>
  <c r="D23" i="14"/>
  <c r="D23" i="15" s="1"/>
  <c r="J22" i="14"/>
  <c r="J22" i="15" s="1"/>
  <c r="I22" i="14"/>
  <c r="I22" i="15" s="1"/>
  <c r="H22" i="14"/>
  <c r="H22" i="15" s="1"/>
  <c r="G22" i="14"/>
  <c r="G22" i="15" s="1"/>
  <c r="F22" i="14"/>
  <c r="F22" i="15" s="1"/>
  <c r="E22" i="14"/>
  <c r="E22" i="15" s="1"/>
  <c r="D22" i="14"/>
  <c r="D22" i="15" s="1"/>
  <c r="J21" i="14"/>
  <c r="J21" i="15" s="1"/>
  <c r="I21" i="14"/>
  <c r="I21" i="15" s="1"/>
  <c r="H21" i="14"/>
  <c r="H21" i="15" s="1"/>
  <c r="G21" i="14"/>
  <c r="G21" i="15" s="1"/>
  <c r="F21" i="14"/>
  <c r="F21" i="15" s="1"/>
  <c r="E21" i="14"/>
  <c r="E21" i="15" s="1"/>
  <c r="D21" i="14"/>
  <c r="D21" i="15" s="1"/>
  <c r="J20" i="14"/>
  <c r="J20" i="15" s="1"/>
  <c r="I20" i="14"/>
  <c r="I20" i="15" s="1"/>
  <c r="H20" i="14"/>
  <c r="H20" i="15" s="1"/>
  <c r="G20" i="14"/>
  <c r="G20" i="15" s="1"/>
  <c r="F20" i="14"/>
  <c r="F20" i="15" s="1"/>
  <c r="E20" i="14"/>
  <c r="E20" i="15" s="1"/>
  <c r="D20" i="14"/>
  <c r="D20" i="15" s="1"/>
  <c r="J19" i="14"/>
  <c r="J19" i="15" s="1"/>
  <c r="I19" i="14"/>
  <c r="I19" i="15" s="1"/>
  <c r="H19" i="14"/>
  <c r="H19" i="15" s="1"/>
  <c r="G19" i="14"/>
  <c r="G19" i="15" s="1"/>
  <c r="F19" i="14"/>
  <c r="F19" i="15" s="1"/>
  <c r="E19" i="14"/>
  <c r="E19" i="15" s="1"/>
  <c r="D19" i="14"/>
  <c r="D19" i="15" s="1"/>
  <c r="J18" i="14"/>
  <c r="J18" i="15" s="1"/>
  <c r="I18" i="14"/>
  <c r="I18" i="15" s="1"/>
  <c r="H18" i="14"/>
  <c r="H18" i="15" s="1"/>
  <c r="G18" i="14"/>
  <c r="G18" i="15" s="1"/>
  <c r="F18" i="14"/>
  <c r="F18" i="15" s="1"/>
  <c r="E18" i="14"/>
  <c r="E18" i="15" s="1"/>
  <c r="D18" i="14"/>
  <c r="D18" i="15" s="1"/>
  <c r="J17" i="14"/>
  <c r="J17" i="15" s="1"/>
  <c r="I17" i="14"/>
  <c r="I17" i="15" s="1"/>
  <c r="H17" i="14"/>
  <c r="H17" i="15" s="1"/>
  <c r="G17" i="14"/>
  <c r="G17" i="15" s="1"/>
  <c r="F17" i="14"/>
  <c r="F17" i="15" s="1"/>
  <c r="E17" i="14"/>
  <c r="E17" i="15" s="1"/>
  <c r="D17" i="14"/>
  <c r="D17" i="15" s="1"/>
  <c r="J16" i="14"/>
  <c r="J16" i="15" s="1"/>
  <c r="I16" i="14"/>
  <c r="I16" i="15" s="1"/>
  <c r="H16" i="14"/>
  <c r="H16" i="15" s="1"/>
  <c r="G16" i="14"/>
  <c r="G16" i="15" s="1"/>
  <c r="F16" i="14"/>
  <c r="F16" i="15" s="1"/>
  <c r="E16" i="14"/>
  <c r="E16" i="15" s="1"/>
  <c r="D16" i="14"/>
  <c r="D16" i="15" s="1"/>
  <c r="J15" i="14"/>
  <c r="J15" i="15" s="1"/>
  <c r="I15" i="14"/>
  <c r="I15" i="15" s="1"/>
  <c r="H15" i="14"/>
  <c r="H15" i="15" s="1"/>
  <c r="G15" i="14"/>
  <c r="G15" i="15" s="1"/>
  <c r="F15" i="14"/>
  <c r="F15" i="15" s="1"/>
  <c r="E15" i="14"/>
  <c r="E15" i="15" s="1"/>
  <c r="D15" i="14"/>
  <c r="D15" i="15" s="1"/>
  <c r="J14" i="14"/>
  <c r="J14" i="15" s="1"/>
  <c r="I14" i="14"/>
  <c r="I14" i="15" s="1"/>
  <c r="H14" i="14"/>
  <c r="H14" i="15" s="1"/>
  <c r="G14" i="14"/>
  <c r="G14" i="15" s="1"/>
  <c r="F14" i="14"/>
  <c r="F14" i="15" s="1"/>
  <c r="E14" i="14"/>
  <c r="E14" i="15" s="1"/>
  <c r="D14" i="14"/>
  <c r="D14" i="15" s="1"/>
  <c r="J13" i="14"/>
  <c r="J13" i="15" s="1"/>
  <c r="I13" i="14"/>
  <c r="I13" i="15" s="1"/>
  <c r="H13" i="14"/>
  <c r="H13" i="15" s="1"/>
  <c r="G13" i="14"/>
  <c r="G13" i="15" s="1"/>
  <c r="F13" i="14"/>
  <c r="F13" i="15" s="1"/>
  <c r="E13" i="14"/>
  <c r="E13" i="15" s="1"/>
  <c r="D13" i="14"/>
  <c r="D13" i="15" s="1"/>
  <c r="J12" i="14"/>
  <c r="J12" i="15" s="1"/>
  <c r="I12" i="14"/>
  <c r="I12" i="15" s="1"/>
  <c r="H12" i="14"/>
  <c r="H12" i="15" s="1"/>
  <c r="G12" i="14"/>
  <c r="G12" i="15" s="1"/>
  <c r="F12" i="14"/>
  <c r="F12" i="15" s="1"/>
  <c r="E12" i="14"/>
  <c r="E12" i="15" s="1"/>
  <c r="D12" i="14"/>
  <c r="D12" i="15" s="1"/>
  <c r="J11" i="14"/>
  <c r="J11" i="15" s="1"/>
  <c r="I11" i="14"/>
  <c r="I11" i="15" s="1"/>
  <c r="H11" i="14"/>
  <c r="H11" i="15" s="1"/>
  <c r="G11" i="14"/>
  <c r="G11" i="15" s="1"/>
  <c r="F11" i="14"/>
  <c r="F11" i="15" s="1"/>
  <c r="E11" i="14"/>
  <c r="E11" i="15" s="1"/>
  <c r="D11" i="14"/>
  <c r="D11" i="15" s="1"/>
  <c r="J10" i="14"/>
  <c r="J10" i="15" s="1"/>
  <c r="I10" i="14"/>
  <c r="I10" i="15" s="1"/>
  <c r="H10" i="14"/>
  <c r="H10" i="15" s="1"/>
  <c r="G10" i="14"/>
  <c r="G10" i="15" s="1"/>
  <c r="F10" i="14"/>
  <c r="F10" i="15" s="1"/>
  <c r="E10" i="14"/>
  <c r="E10" i="15" s="1"/>
  <c r="D10" i="14"/>
  <c r="D10" i="15" s="1"/>
  <c r="J9" i="14"/>
  <c r="J9" i="15" s="1"/>
  <c r="I9" i="14"/>
  <c r="I9" i="15" s="1"/>
  <c r="H9" i="14"/>
  <c r="H9" i="15" s="1"/>
  <c r="G9" i="14"/>
  <c r="G9" i="15" s="1"/>
  <c r="F9" i="14"/>
  <c r="F9" i="15" s="1"/>
  <c r="E9" i="14"/>
  <c r="E9" i="15" s="1"/>
  <c r="D9" i="14"/>
  <c r="D9" i="15" s="1"/>
  <c r="J8" i="14"/>
  <c r="I8" i="14"/>
  <c r="H8" i="14"/>
  <c r="G8" i="14"/>
  <c r="F8" i="14"/>
  <c r="E8" i="14"/>
  <c r="D8" i="14"/>
  <c r="C24" i="14"/>
  <c r="C24" i="15" s="1"/>
  <c r="C23" i="14"/>
  <c r="C23" i="15" s="1"/>
  <c r="C22" i="14"/>
  <c r="C22" i="15" s="1"/>
  <c r="C21" i="14"/>
  <c r="C21" i="15" s="1"/>
  <c r="C20" i="14"/>
  <c r="C20" i="15" s="1"/>
  <c r="C19" i="14"/>
  <c r="C19" i="15" s="1"/>
  <c r="C18" i="14"/>
  <c r="C18" i="15" s="1"/>
  <c r="C17" i="14"/>
  <c r="C17" i="15" s="1"/>
  <c r="C16" i="14"/>
  <c r="C16" i="15" s="1"/>
  <c r="C15" i="14"/>
  <c r="C15" i="15" s="1"/>
  <c r="C14" i="14"/>
  <c r="C14" i="15" s="1"/>
  <c r="C13" i="14"/>
  <c r="C13" i="15" s="1"/>
  <c r="C12" i="14"/>
  <c r="C12" i="15" s="1"/>
  <c r="C11" i="14"/>
  <c r="C11" i="15" s="1"/>
  <c r="C10" i="14"/>
  <c r="C10" i="15" s="1"/>
  <c r="C9" i="14"/>
  <c r="C9" i="15" s="1"/>
  <c r="C8" i="14"/>
  <c r="C8" i="15" s="1"/>
  <c r="B24" i="16"/>
  <c r="A24" i="14"/>
  <c r="E8" i="15" l="1"/>
  <c r="F8" i="15"/>
  <c r="G8" i="15"/>
  <c r="H8" i="15"/>
  <c r="J8" i="15"/>
  <c r="I8" i="15"/>
  <c r="D8" i="15"/>
  <c r="C10" i="17"/>
  <c r="C20" i="17"/>
  <c r="C14" i="17"/>
  <c r="C11" i="17"/>
  <c r="E9" i="17" l="1"/>
  <c r="E12" i="17"/>
  <c r="E18" i="17"/>
  <c r="E21" i="17"/>
  <c r="E17" i="17"/>
  <c r="E10" i="17"/>
  <c r="E20" i="17"/>
  <c r="E8" i="17"/>
  <c r="E22" i="17"/>
  <c r="E14" i="17"/>
  <c r="E13" i="17"/>
  <c r="E11" i="17"/>
  <c r="E16" i="17"/>
  <c r="E19" i="17"/>
  <c r="E15" i="17"/>
  <c r="D21" i="17"/>
  <c r="D14" i="17"/>
  <c r="D9" i="17"/>
  <c r="D12" i="17"/>
  <c r="D11" i="17"/>
  <c r="D20" i="17"/>
  <c r="D16" i="17"/>
  <c r="D8" i="17"/>
  <c r="D15" i="17"/>
  <c r="D18" i="17"/>
  <c r="D17" i="17"/>
  <c r="D10" i="17"/>
  <c r="D19" i="17"/>
  <c r="D22" i="17"/>
  <c r="D13" i="17"/>
  <c r="F17" i="17"/>
  <c r="F10" i="17"/>
  <c r="F16" i="17"/>
  <c r="F19" i="17"/>
  <c r="F8" i="17"/>
  <c r="F22" i="17"/>
  <c r="F11" i="17"/>
  <c r="F14" i="17"/>
  <c r="F9" i="17"/>
  <c r="F15" i="17"/>
  <c r="F21" i="17"/>
  <c r="F20" i="17"/>
  <c r="F13" i="17"/>
  <c r="F12" i="17"/>
  <c r="F18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B8" i="16" l="1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6" i="14"/>
  <c r="C7" i="14"/>
  <c r="C26" i="14" s="1"/>
  <c r="B7" i="15" l="1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O48" i="17" l="1"/>
  <c r="N48" i="17"/>
  <c r="K48" i="17"/>
  <c r="J48" i="17"/>
  <c r="I48" i="17"/>
  <c r="H48" i="17"/>
  <c r="G48" i="17"/>
  <c r="F48" i="17"/>
  <c r="E48" i="17"/>
  <c r="D48" i="17"/>
  <c r="C48" i="17"/>
  <c r="B48" i="17"/>
  <c r="B23" i="17" s="1"/>
  <c r="T48" i="15"/>
  <c r="S48" i="15"/>
  <c r="R48" i="15"/>
  <c r="Q48" i="15"/>
  <c r="P48" i="15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O47" i="17" l="1"/>
  <c r="N47" i="17"/>
  <c r="K47" i="17"/>
  <c r="J47" i="17"/>
  <c r="I47" i="17"/>
  <c r="H47" i="17"/>
  <c r="G47" i="17"/>
  <c r="F47" i="17"/>
  <c r="E47" i="17"/>
  <c r="D47" i="17"/>
  <c r="C47" i="17"/>
  <c r="B47" i="17"/>
  <c r="B22" i="17" s="1"/>
  <c r="T47" i="15"/>
  <c r="S47" i="15"/>
  <c r="R47" i="15"/>
  <c r="Q47" i="15"/>
  <c r="P47" i="15"/>
  <c r="AB7" i="44" l="1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P31" i="15" l="1"/>
  <c r="Q31" i="15"/>
  <c r="R31" i="15"/>
  <c r="S31" i="15"/>
  <c r="T31" i="15"/>
  <c r="P32" i="15"/>
  <c r="Q32" i="15"/>
  <c r="R32" i="15"/>
  <c r="S32" i="15"/>
  <c r="T32" i="15"/>
  <c r="P33" i="15"/>
  <c r="Q33" i="15"/>
  <c r="R33" i="15"/>
  <c r="S33" i="15"/>
  <c r="T33" i="15"/>
  <c r="P34" i="15"/>
  <c r="Q34" i="15"/>
  <c r="R34" i="15"/>
  <c r="S34" i="15"/>
  <c r="T34" i="15"/>
  <c r="P35" i="15"/>
  <c r="Q35" i="15"/>
  <c r="R35" i="15"/>
  <c r="S35" i="15"/>
  <c r="T35" i="15"/>
  <c r="P36" i="15"/>
  <c r="Q36" i="15"/>
  <c r="R36" i="15"/>
  <c r="S36" i="15"/>
  <c r="T36" i="15"/>
  <c r="P37" i="15"/>
  <c r="Q37" i="15"/>
  <c r="R37" i="15"/>
  <c r="S37" i="15"/>
  <c r="T37" i="15"/>
  <c r="P38" i="15"/>
  <c r="Q38" i="15"/>
  <c r="R38" i="15"/>
  <c r="S38" i="15"/>
  <c r="T38" i="15"/>
  <c r="P39" i="15"/>
  <c r="Q39" i="15"/>
  <c r="R39" i="15"/>
  <c r="S39" i="15"/>
  <c r="T39" i="15"/>
  <c r="P40" i="15"/>
  <c r="Q40" i="15"/>
  <c r="R40" i="15"/>
  <c r="S40" i="15"/>
  <c r="T40" i="15"/>
  <c r="P41" i="15"/>
  <c r="Q41" i="15"/>
  <c r="R41" i="15"/>
  <c r="S41" i="15"/>
  <c r="T41" i="15"/>
  <c r="P42" i="15"/>
  <c r="Q42" i="15"/>
  <c r="R42" i="15"/>
  <c r="S42" i="15"/>
  <c r="T42" i="15"/>
  <c r="P43" i="15"/>
  <c r="Q43" i="15"/>
  <c r="R43" i="15"/>
  <c r="S43" i="15"/>
  <c r="T43" i="15"/>
  <c r="P44" i="15"/>
  <c r="Q44" i="15"/>
  <c r="R44" i="15"/>
  <c r="S44" i="15"/>
  <c r="T44" i="15"/>
  <c r="P45" i="15"/>
  <c r="Q45" i="15"/>
  <c r="R45" i="15"/>
  <c r="S45" i="15"/>
  <c r="T45" i="15"/>
  <c r="P46" i="15"/>
  <c r="Q46" i="15"/>
  <c r="R46" i="15"/>
  <c r="S46" i="15"/>
  <c r="T46" i="15"/>
  <c r="A3" i="44" l="1"/>
  <c r="AB51" i="44"/>
  <c r="AA51" i="44"/>
  <c r="Z51" i="44"/>
  <c r="Y51" i="44"/>
  <c r="X51" i="44"/>
  <c r="W51" i="44"/>
  <c r="V51" i="44"/>
  <c r="U51" i="44"/>
  <c r="T51" i="44"/>
  <c r="S51" i="44"/>
  <c r="R51" i="44"/>
  <c r="Q51" i="44"/>
  <c r="P51" i="44"/>
  <c r="O51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AB50" i="44"/>
  <c r="AA50" i="44"/>
  <c r="Z50" i="44"/>
  <c r="Y50" i="44"/>
  <c r="X50" i="44"/>
  <c r="W50" i="44"/>
  <c r="V50" i="44"/>
  <c r="U50" i="44"/>
  <c r="T50" i="44"/>
  <c r="S50" i="44"/>
  <c r="R50" i="44"/>
  <c r="Q50" i="44"/>
  <c r="P50" i="44"/>
  <c r="O50" i="44"/>
  <c r="N50" i="44"/>
  <c r="M50" i="44"/>
  <c r="L50" i="44"/>
  <c r="K50" i="44"/>
  <c r="J50" i="44"/>
  <c r="I50" i="44"/>
  <c r="H50" i="44"/>
  <c r="G50" i="44"/>
  <c r="F50" i="44"/>
  <c r="E50" i="44"/>
  <c r="D50" i="44"/>
  <c r="C50" i="44"/>
  <c r="B50" i="44"/>
  <c r="AB49" i="44"/>
  <c r="AA49" i="44"/>
  <c r="Z49" i="44"/>
  <c r="Y49" i="44"/>
  <c r="X49" i="44"/>
  <c r="W49" i="44"/>
  <c r="V49" i="44"/>
  <c r="U49" i="44"/>
  <c r="T49" i="44"/>
  <c r="S49" i="44"/>
  <c r="R49" i="44"/>
  <c r="Q49" i="44"/>
  <c r="P49" i="44"/>
  <c r="O49" i="44"/>
  <c r="N49" i="44"/>
  <c r="M49" i="44"/>
  <c r="L49" i="44"/>
  <c r="K49" i="44"/>
  <c r="J49" i="44"/>
  <c r="I49" i="44"/>
  <c r="H49" i="44"/>
  <c r="G49" i="44"/>
  <c r="F49" i="44"/>
  <c r="E49" i="44"/>
  <c r="D49" i="44"/>
  <c r="C49" i="44"/>
  <c r="B49" i="44"/>
  <c r="AB48" i="44"/>
  <c r="AA48" i="44"/>
  <c r="Z48" i="44"/>
  <c r="Y48" i="44"/>
  <c r="X48" i="44"/>
  <c r="W48" i="44"/>
  <c r="V48" i="44"/>
  <c r="U48" i="44"/>
  <c r="T48" i="44"/>
  <c r="S48" i="44"/>
  <c r="R48" i="44"/>
  <c r="Q48" i="44"/>
  <c r="P48" i="44"/>
  <c r="O48" i="44"/>
  <c r="N48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AB47" i="44"/>
  <c r="AA47" i="44"/>
  <c r="Z47" i="44"/>
  <c r="Y47" i="44"/>
  <c r="X47" i="44"/>
  <c r="W47" i="44"/>
  <c r="V47" i="44"/>
  <c r="U47" i="44"/>
  <c r="T47" i="44"/>
  <c r="S47" i="44"/>
  <c r="R47" i="44"/>
  <c r="Q47" i="44"/>
  <c r="P47" i="44"/>
  <c r="O47" i="44"/>
  <c r="N47" i="44"/>
  <c r="M47" i="44"/>
  <c r="L47" i="44"/>
  <c r="K47" i="44"/>
  <c r="J47" i="44"/>
  <c r="I47" i="44"/>
  <c r="H47" i="44"/>
  <c r="G47" i="44"/>
  <c r="F47" i="44"/>
  <c r="E47" i="44"/>
  <c r="D47" i="44"/>
  <c r="C47" i="44"/>
  <c r="B47" i="44"/>
  <c r="AB46" i="44"/>
  <c r="AA46" i="44"/>
  <c r="Z46" i="44"/>
  <c r="Y46" i="44"/>
  <c r="X46" i="44"/>
  <c r="W46" i="44"/>
  <c r="V46" i="44"/>
  <c r="U46" i="44"/>
  <c r="T46" i="44"/>
  <c r="S46" i="44"/>
  <c r="R46" i="44"/>
  <c r="Q46" i="44"/>
  <c r="P46" i="44"/>
  <c r="O46" i="44"/>
  <c r="N46" i="44"/>
  <c r="M46" i="44"/>
  <c r="L46" i="44"/>
  <c r="K46" i="44"/>
  <c r="J46" i="44"/>
  <c r="I46" i="44"/>
  <c r="H46" i="44"/>
  <c r="G46" i="44"/>
  <c r="F46" i="44"/>
  <c r="E46" i="44"/>
  <c r="D46" i="44"/>
  <c r="C46" i="44"/>
  <c r="B46" i="44"/>
  <c r="AB45" i="44"/>
  <c r="AA45" i="44"/>
  <c r="Z45" i="44"/>
  <c r="Y45" i="44"/>
  <c r="X45" i="44"/>
  <c r="W45" i="44"/>
  <c r="V45" i="44"/>
  <c r="U45" i="44"/>
  <c r="T45" i="44"/>
  <c r="S45" i="44"/>
  <c r="R45" i="44"/>
  <c r="Q45" i="44"/>
  <c r="P45" i="44"/>
  <c r="O45" i="44"/>
  <c r="N45" i="44"/>
  <c r="M45" i="44"/>
  <c r="L45" i="44"/>
  <c r="K45" i="44"/>
  <c r="J45" i="44"/>
  <c r="I45" i="44"/>
  <c r="H45" i="44"/>
  <c r="G45" i="44"/>
  <c r="F45" i="44"/>
  <c r="E45" i="44"/>
  <c r="D45" i="44"/>
  <c r="C45" i="44"/>
  <c r="B45" i="44"/>
  <c r="AB44" i="44"/>
  <c r="AA44" i="44"/>
  <c r="Z44" i="44"/>
  <c r="Y44" i="44"/>
  <c r="X44" i="44"/>
  <c r="W44" i="44"/>
  <c r="V44" i="44"/>
  <c r="U44" i="44"/>
  <c r="T44" i="44"/>
  <c r="S44" i="44"/>
  <c r="R44" i="44"/>
  <c r="Q44" i="44"/>
  <c r="P44" i="44"/>
  <c r="O44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AB43" i="44"/>
  <c r="AA43" i="44"/>
  <c r="Z43" i="44"/>
  <c r="Y43" i="44"/>
  <c r="X43" i="44"/>
  <c r="W43" i="44"/>
  <c r="V43" i="44"/>
  <c r="U43" i="44"/>
  <c r="T43" i="44"/>
  <c r="S43" i="44"/>
  <c r="R43" i="44"/>
  <c r="Q43" i="44"/>
  <c r="P43" i="44"/>
  <c r="O43" i="44"/>
  <c r="N43" i="44"/>
  <c r="M43" i="44"/>
  <c r="L43" i="44"/>
  <c r="K43" i="44"/>
  <c r="J43" i="44"/>
  <c r="I43" i="44"/>
  <c r="H43" i="44"/>
  <c r="G43" i="44"/>
  <c r="F43" i="44"/>
  <c r="E43" i="44"/>
  <c r="D43" i="44"/>
  <c r="C43" i="44"/>
  <c r="B43" i="44"/>
  <c r="AB42" i="44"/>
  <c r="AA42" i="44"/>
  <c r="Z42" i="44"/>
  <c r="Y42" i="44"/>
  <c r="X42" i="44"/>
  <c r="W42" i="44"/>
  <c r="V42" i="44"/>
  <c r="U42" i="44"/>
  <c r="T42" i="44"/>
  <c r="S42" i="44"/>
  <c r="R42" i="44"/>
  <c r="Q42" i="44"/>
  <c r="P42" i="44"/>
  <c r="O42" i="44"/>
  <c r="N42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B41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AB39" i="44"/>
  <c r="AA39" i="44"/>
  <c r="Z39" i="44"/>
  <c r="Y39" i="44"/>
  <c r="X39" i="44"/>
  <c r="W39" i="44"/>
  <c r="V39" i="44"/>
  <c r="U39" i="44"/>
  <c r="T39" i="44"/>
  <c r="S39" i="44"/>
  <c r="R39" i="44"/>
  <c r="Q39" i="44"/>
  <c r="P39" i="44"/>
  <c r="O39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AB38" i="44"/>
  <c r="AA38" i="44"/>
  <c r="Z38" i="44"/>
  <c r="Y38" i="44"/>
  <c r="X38" i="44"/>
  <c r="W38" i="44"/>
  <c r="V38" i="44"/>
  <c r="U38" i="44"/>
  <c r="T38" i="44"/>
  <c r="S38" i="44"/>
  <c r="R38" i="44"/>
  <c r="Q38" i="44"/>
  <c r="P38" i="44"/>
  <c r="O38" i="44"/>
  <c r="N38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AB37" i="44"/>
  <c r="AA37" i="44"/>
  <c r="Z37" i="44"/>
  <c r="Y37" i="44"/>
  <c r="X37" i="44"/>
  <c r="W37" i="44"/>
  <c r="V37" i="44"/>
  <c r="U37" i="44"/>
  <c r="T37" i="44"/>
  <c r="S37" i="44"/>
  <c r="R37" i="44"/>
  <c r="Q37" i="44"/>
  <c r="P37" i="44"/>
  <c r="O37" i="44"/>
  <c r="N37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AB36" i="44"/>
  <c r="AA36" i="44"/>
  <c r="Z36" i="44"/>
  <c r="Y36" i="44"/>
  <c r="X36" i="44"/>
  <c r="W36" i="44"/>
  <c r="V36" i="44"/>
  <c r="U36" i="44"/>
  <c r="T36" i="44"/>
  <c r="S36" i="44"/>
  <c r="R36" i="44"/>
  <c r="Q36" i="44"/>
  <c r="P36" i="44"/>
  <c r="O36" i="44"/>
  <c r="N36" i="44"/>
  <c r="M36" i="44"/>
  <c r="L36" i="44"/>
  <c r="K36" i="44"/>
  <c r="J36" i="44"/>
  <c r="I36" i="44"/>
  <c r="H36" i="44"/>
  <c r="G36" i="44"/>
  <c r="F36" i="44"/>
  <c r="E36" i="44"/>
  <c r="D36" i="44"/>
  <c r="C36" i="44"/>
  <c r="B36" i="44"/>
  <c r="AB35" i="44"/>
  <c r="AA35" i="44"/>
  <c r="Z35" i="44"/>
  <c r="Y35" i="44"/>
  <c r="X35" i="44"/>
  <c r="W35" i="44"/>
  <c r="V35" i="44"/>
  <c r="U35" i="44"/>
  <c r="T35" i="44"/>
  <c r="S35" i="44"/>
  <c r="R35" i="44"/>
  <c r="Q35" i="44"/>
  <c r="P35" i="44"/>
  <c r="O35" i="44"/>
  <c r="N35" i="44"/>
  <c r="M35" i="44"/>
  <c r="L35" i="44"/>
  <c r="K35" i="44"/>
  <c r="J35" i="44"/>
  <c r="I35" i="44"/>
  <c r="H35" i="44"/>
  <c r="G35" i="44"/>
  <c r="F35" i="44"/>
  <c r="E35" i="44"/>
  <c r="D35" i="44"/>
  <c r="C35" i="44"/>
  <c r="B35" i="44"/>
  <c r="AB34" i="44"/>
  <c r="AA34" i="44"/>
  <c r="Z34" i="44"/>
  <c r="Y34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AB33" i="44"/>
  <c r="AA33" i="44"/>
  <c r="Z33" i="44"/>
  <c r="Y33" i="44"/>
  <c r="X33" i="44"/>
  <c r="W33" i="44"/>
  <c r="V33" i="44"/>
  <c r="U33" i="44"/>
  <c r="T33" i="44"/>
  <c r="S33" i="44"/>
  <c r="R33" i="44"/>
  <c r="Q33" i="44"/>
  <c r="P33" i="44"/>
  <c r="O33" i="44"/>
  <c r="N33" i="44"/>
  <c r="M33" i="44"/>
  <c r="L33" i="44"/>
  <c r="K33" i="44"/>
  <c r="J33" i="44"/>
  <c r="I33" i="44"/>
  <c r="H33" i="44"/>
  <c r="G33" i="44"/>
  <c r="F33" i="44"/>
  <c r="E33" i="44"/>
  <c r="D33" i="44"/>
  <c r="C33" i="44"/>
  <c r="B33" i="44"/>
  <c r="AB32" i="44"/>
  <c r="AA32" i="44"/>
  <c r="Z32" i="44"/>
  <c r="Y32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L32" i="44"/>
  <c r="K32" i="44"/>
  <c r="J32" i="44"/>
  <c r="I32" i="44"/>
  <c r="H32" i="44"/>
  <c r="G32" i="44"/>
  <c r="F32" i="44"/>
  <c r="E32" i="44"/>
  <c r="D32" i="44"/>
  <c r="C32" i="44"/>
  <c r="B32" i="44"/>
  <c r="AB31" i="44"/>
  <c r="AA31" i="44"/>
  <c r="Z31" i="44"/>
  <c r="Y31" i="44"/>
  <c r="X31" i="44"/>
  <c r="W31" i="44"/>
  <c r="V31" i="44"/>
  <c r="U31" i="44"/>
  <c r="T31" i="44"/>
  <c r="S31" i="44"/>
  <c r="R31" i="44"/>
  <c r="Q31" i="44"/>
  <c r="P31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C31" i="44"/>
  <c r="B31" i="44"/>
  <c r="AB30" i="44"/>
  <c r="AA30" i="44"/>
  <c r="Z30" i="44"/>
  <c r="Y30" i="44"/>
  <c r="X30" i="44"/>
  <c r="W30" i="44"/>
  <c r="V30" i="44"/>
  <c r="U30" i="44"/>
  <c r="T30" i="44"/>
  <c r="S30" i="44"/>
  <c r="R30" i="44"/>
  <c r="Q30" i="44"/>
  <c r="P30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AB29" i="44"/>
  <c r="AA29" i="44"/>
  <c r="Z29" i="44"/>
  <c r="Y29" i="44"/>
  <c r="X29" i="44"/>
  <c r="W29" i="44"/>
  <c r="V29" i="44"/>
  <c r="U29" i="44"/>
  <c r="T29" i="44"/>
  <c r="S29" i="44"/>
  <c r="R29" i="44"/>
  <c r="Q29" i="44"/>
  <c r="P29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AB28" i="44"/>
  <c r="AA28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N28" i="44"/>
  <c r="M28" i="44"/>
  <c r="L28" i="44"/>
  <c r="K28" i="44"/>
  <c r="J28" i="44"/>
  <c r="I28" i="44"/>
  <c r="H28" i="44"/>
  <c r="G28" i="44"/>
  <c r="F28" i="44"/>
  <c r="E28" i="44"/>
  <c r="D28" i="44"/>
  <c r="C28" i="44"/>
  <c r="B28" i="44"/>
  <c r="AB27" i="44"/>
  <c r="AA27" i="44"/>
  <c r="Z27" i="44"/>
  <c r="Y27" i="44"/>
  <c r="X27" i="44"/>
  <c r="W27" i="44"/>
  <c r="V27" i="44"/>
  <c r="U27" i="44"/>
  <c r="T27" i="44"/>
  <c r="S27" i="44"/>
  <c r="R27" i="44"/>
  <c r="Q27" i="44"/>
  <c r="P27" i="44"/>
  <c r="O27" i="44"/>
  <c r="N27" i="44"/>
  <c r="M27" i="44"/>
  <c r="L27" i="44"/>
  <c r="K27" i="44"/>
  <c r="J27" i="44"/>
  <c r="I27" i="44"/>
  <c r="H27" i="44"/>
  <c r="G27" i="44"/>
  <c r="F27" i="44"/>
  <c r="E27" i="44"/>
  <c r="D27" i="44"/>
  <c r="C27" i="44"/>
  <c r="B27" i="44"/>
  <c r="AB26" i="44"/>
  <c r="AA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AB25" i="44"/>
  <c r="AA25" i="44"/>
  <c r="Z25" i="44"/>
  <c r="Y25" i="44"/>
  <c r="X25" i="44"/>
  <c r="W25" i="44"/>
  <c r="V25" i="44"/>
  <c r="U25" i="44"/>
  <c r="T25" i="44"/>
  <c r="S25" i="44"/>
  <c r="R25" i="44"/>
  <c r="Q25" i="44"/>
  <c r="P25" i="44"/>
  <c r="O25" i="44"/>
  <c r="N25" i="44"/>
  <c r="M25" i="44"/>
  <c r="L25" i="44"/>
  <c r="K25" i="44"/>
  <c r="J25" i="44"/>
  <c r="I25" i="44"/>
  <c r="H25" i="44"/>
  <c r="G25" i="44"/>
  <c r="F25" i="44"/>
  <c r="E25" i="44"/>
  <c r="D25" i="44"/>
  <c r="C25" i="44"/>
  <c r="B25" i="44"/>
  <c r="AB24" i="44"/>
  <c r="AA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AB23" i="44"/>
  <c r="AA23" i="44"/>
  <c r="Z23" i="44"/>
  <c r="Y23" i="44"/>
  <c r="X23" i="44"/>
  <c r="W23" i="44"/>
  <c r="V23" i="44"/>
  <c r="U23" i="44"/>
  <c r="T23" i="44"/>
  <c r="S23" i="44"/>
  <c r="R23" i="44"/>
  <c r="Q23" i="44"/>
  <c r="P23" i="44"/>
  <c r="O23" i="44"/>
  <c r="N23" i="44"/>
  <c r="M23" i="44"/>
  <c r="L23" i="44"/>
  <c r="K23" i="44"/>
  <c r="J23" i="44"/>
  <c r="I23" i="44"/>
  <c r="H23" i="44"/>
  <c r="G23" i="44"/>
  <c r="F23" i="44"/>
  <c r="E23" i="44"/>
  <c r="D23" i="44"/>
  <c r="C23" i="44"/>
  <c r="B23" i="44"/>
  <c r="AB22" i="44"/>
  <c r="AA22" i="44"/>
  <c r="Z22" i="44"/>
  <c r="Y22" i="44"/>
  <c r="X22" i="44"/>
  <c r="W22" i="44"/>
  <c r="V22" i="44"/>
  <c r="U22" i="44"/>
  <c r="T22" i="44"/>
  <c r="S22" i="44"/>
  <c r="R22" i="44"/>
  <c r="Q22" i="44"/>
  <c r="P22" i="44"/>
  <c r="O22" i="44"/>
  <c r="N22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AB21" i="44"/>
  <c r="AA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B21" i="44"/>
  <c r="AB20" i="44"/>
  <c r="AA20" i="44"/>
  <c r="Z20" i="44"/>
  <c r="Y20" i="44"/>
  <c r="X20" i="44"/>
  <c r="W20" i="44"/>
  <c r="V20" i="44"/>
  <c r="U20" i="44"/>
  <c r="T20" i="44"/>
  <c r="S20" i="44"/>
  <c r="R20" i="44"/>
  <c r="Q20" i="44"/>
  <c r="P20" i="44"/>
  <c r="O20" i="44"/>
  <c r="N20" i="44"/>
  <c r="M20" i="44"/>
  <c r="L20" i="44"/>
  <c r="K20" i="44"/>
  <c r="J20" i="44"/>
  <c r="I20" i="44"/>
  <c r="H20" i="44"/>
  <c r="G20" i="44"/>
  <c r="F20" i="44"/>
  <c r="E20" i="44"/>
  <c r="D20" i="44"/>
  <c r="C20" i="44"/>
  <c r="B20" i="44"/>
  <c r="AB19" i="44"/>
  <c r="AA19" i="44"/>
  <c r="Z19" i="44"/>
  <c r="Y19" i="44"/>
  <c r="X19" i="44"/>
  <c r="W19" i="44"/>
  <c r="V19" i="44"/>
  <c r="U19" i="44"/>
  <c r="T19" i="44"/>
  <c r="S19" i="44"/>
  <c r="R19" i="44"/>
  <c r="Q19" i="44"/>
  <c r="P19" i="44"/>
  <c r="O19" i="44"/>
  <c r="N19" i="44"/>
  <c r="M19" i="44"/>
  <c r="L19" i="44"/>
  <c r="K19" i="44"/>
  <c r="J19" i="44"/>
  <c r="I19" i="44"/>
  <c r="H19" i="44"/>
  <c r="G19" i="44"/>
  <c r="F19" i="44"/>
  <c r="E19" i="44"/>
  <c r="D19" i="44"/>
  <c r="C19" i="44"/>
  <c r="B19" i="44"/>
  <c r="AB18" i="44"/>
  <c r="AA18" i="44"/>
  <c r="Z18" i="44"/>
  <c r="Y18" i="44"/>
  <c r="X18" i="44"/>
  <c r="W18" i="44"/>
  <c r="V18" i="44"/>
  <c r="U18" i="44"/>
  <c r="T18" i="44"/>
  <c r="S18" i="44"/>
  <c r="R18" i="44"/>
  <c r="Q18" i="44"/>
  <c r="P18" i="44"/>
  <c r="O18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AB17" i="44"/>
  <c r="AA17" i="44"/>
  <c r="Z17" i="44"/>
  <c r="Y17" i="44"/>
  <c r="X17" i="44"/>
  <c r="W17" i="44"/>
  <c r="V17" i="44"/>
  <c r="U17" i="44"/>
  <c r="T17" i="44"/>
  <c r="S17" i="44"/>
  <c r="R17" i="44"/>
  <c r="Q17" i="44"/>
  <c r="P17" i="44"/>
  <c r="O17" i="44"/>
  <c r="N17" i="44"/>
  <c r="M17" i="44"/>
  <c r="L17" i="44"/>
  <c r="K17" i="44"/>
  <c r="J17" i="44"/>
  <c r="I17" i="44"/>
  <c r="H17" i="44"/>
  <c r="G17" i="44"/>
  <c r="F17" i="44"/>
  <c r="E17" i="44"/>
  <c r="D17" i="44"/>
  <c r="C17" i="44"/>
  <c r="B17" i="44"/>
  <c r="AB16" i="44"/>
  <c r="AA16" i="44"/>
  <c r="Z16" i="44"/>
  <c r="Y16" i="44"/>
  <c r="X16" i="44"/>
  <c r="W16" i="44"/>
  <c r="V16" i="44"/>
  <c r="U16" i="44"/>
  <c r="T16" i="44"/>
  <c r="S16" i="44"/>
  <c r="R16" i="44"/>
  <c r="Q16" i="44"/>
  <c r="P16" i="44"/>
  <c r="O16" i="44"/>
  <c r="N16" i="44"/>
  <c r="M16" i="44"/>
  <c r="L16" i="44"/>
  <c r="K16" i="44"/>
  <c r="J16" i="44"/>
  <c r="I16" i="44"/>
  <c r="H16" i="44"/>
  <c r="G16" i="44"/>
  <c r="F16" i="44"/>
  <c r="E16" i="44"/>
  <c r="D16" i="44"/>
  <c r="C16" i="44"/>
  <c r="B16" i="44"/>
  <c r="AB15" i="44"/>
  <c r="AA15" i="44"/>
  <c r="Z15" i="44"/>
  <c r="Y15" i="44"/>
  <c r="X15" i="44"/>
  <c r="W15" i="44"/>
  <c r="V15" i="44"/>
  <c r="U15" i="44"/>
  <c r="T15" i="44"/>
  <c r="S15" i="44"/>
  <c r="R15" i="44"/>
  <c r="Q15" i="44"/>
  <c r="P15" i="44"/>
  <c r="O15" i="44"/>
  <c r="N15" i="44"/>
  <c r="M15" i="44"/>
  <c r="L15" i="44"/>
  <c r="K15" i="44"/>
  <c r="J15" i="44"/>
  <c r="I15" i="44"/>
  <c r="H15" i="44"/>
  <c r="G15" i="44"/>
  <c r="F15" i="44"/>
  <c r="E15" i="44"/>
  <c r="D15" i="44"/>
  <c r="C15" i="44"/>
  <c r="B15" i="44"/>
  <c r="AB14" i="44"/>
  <c r="AA14" i="44"/>
  <c r="Z14" i="44"/>
  <c r="Y14" i="44"/>
  <c r="X14" i="44"/>
  <c r="W14" i="44"/>
  <c r="V14" i="44"/>
  <c r="U14" i="44"/>
  <c r="T14" i="44"/>
  <c r="S14" i="44"/>
  <c r="R14" i="44"/>
  <c r="Q14" i="44"/>
  <c r="P14" i="44"/>
  <c r="O14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B14" i="44"/>
  <c r="AB13" i="44"/>
  <c r="AA13" i="44"/>
  <c r="Z13" i="44"/>
  <c r="Y13" i="44"/>
  <c r="X13" i="44"/>
  <c r="W13" i="44"/>
  <c r="V13" i="44"/>
  <c r="U13" i="44"/>
  <c r="T13" i="44"/>
  <c r="S13" i="44"/>
  <c r="R13" i="44"/>
  <c r="Q13" i="44"/>
  <c r="P13" i="44"/>
  <c r="O13" i="44"/>
  <c r="N13" i="44"/>
  <c r="M13" i="44"/>
  <c r="L13" i="44"/>
  <c r="K13" i="44"/>
  <c r="J13" i="44"/>
  <c r="I13" i="44"/>
  <c r="H13" i="44"/>
  <c r="G13" i="44"/>
  <c r="F13" i="44"/>
  <c r="E13" i="44"/>
  <c r="D13" i="44"/>
  <c r="C13" i="44"/>
  <c r="B13" i="44"/>
  <c r="AB12" i="44"/>
  <c r="AA12" i="44"/>
  <c r="Z12" i="44"/>
  <c r="Y12" i="44"/>
  <c r="X12" i="44"/>
  <c r="W12" i="44"/>
  <c r="V12" i="44"/>
  <c r="U12" i="44"/>
  <c r="T12" i="44"/>
  <c r="S12" i="44"/>
  <c r="R12" i="44"/>
  <c r="Q12" i="44"/>
  <c r="P12" i="44"/>
  <c r="O12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AB11" i="44"/>
  <c r="AA11" i="44"/>
  <c r="Z11" i="44"/>
  <c r="Y11" i="44"/>
  <c r="X11" i="44"/>
  <c r="W11" i="44"/>
  <c r="V11" i="44"/>
  <c r="U11" i="44"/>
  <c r="T11" i="44"/>
  <c r="S11" i="44"/>
  <c r="R11" i="44"/>
  <c r="Q11" i="44"/>
  <c r="P11" i="44"/>
  <c r="O11" i="44"/>
  <c r="N11" i="44"/>
  <c r="M11" i="44"/>
  <c r="L11" i="44"/>
  <c r="K11" i="44"/>
  <c r="J11" i="44"/>
  <c r="I11" i="44"/>
  <c r="H11" i="44"/>
  <c r="G11" i="44"/>
  <c r="F11" i="44"/>
  <c r="E11" i="44"/>
  <c r="D11" i="44"/>
  <c r="C11" i="44"/>
  <c r="B11" i="44"/>
  <c r="AB10" i="44"/>
  <c r="AA10" i="44"/>
  <c r="Z10" i="44"/>
  <c r="Y10" i="44"/>
  <c r="X10" i="44"/>
  <c r="W10" i="44"/>
  <c r="V10" i="44"/>
  <c r="U10" i="44"/>
  <c r="T10" i="44"/>
  <c r="S10" i="44"/>
  <c r="R10" i="44"/>
  <c r="Q10" i="44"/>
  <c r="P10" i="44"/>
  <c r="O10" i="44"/>
  <c r="N10" i="44"/>
  <c r="M10" i="44"/>
  <c r="L10" i="44"/>
  <c r="K10" i="44"/>
  <c r="J10" i="44"/>
  <c r="I10" i="44"/>
  <c r="H10" i="44"/>
  <c r="G10" i="44"/>
  <c r="F10" i="44"/>
  <c r="E10" i="44"/>
  <c r="D10" i="44"/>
  <c r="C10" i="44"/>
  <c r="B10" i="44"/>
  <c r="AB9" i="44"/>
  <c r="AA9" i="44"/>
  <c r="Z9" i="44"/>
  <c r="Y9" i="44"/>
  <c r="X9" i="44"/>
  <c r="W9" i="44"/>
  <c r="V9" i="44"/>
  <c r="U9" i="44"/>
  <c r="T9" i="44"/>
  <c r="S9" i="44"/>
  <c r="R9" i="44"/>
  <c r="Q9" i="44"/>
  <c r="P9" i="44"/>
  <c r="O9" i="44"/>
  <c r="N9" i="44"/>
  <c r="M9" i="44"/>
  <c r="L9" i="44"/>
  <c r="K9" i="44"/>
  <c r="J9" i="44"/>
  <c r="I9" i="44"/>
  <c r="H9" i="44"/>
  <c r="G9" i="44"/>
  <c r="F9" i="44"/>
  <c r="E9" i="44"/>
  <c r="D9" i="44"/>
  <c r="C9" i="44"/>
  <c r="B9" i="44"/>
  <c r="AB8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L8" i="44"/>
  <c r="K8" i="44"/>
  <c r="J8" i="44"/>
  <c r="I8" i="44"/>
  <c r="H8" i="44"/>
  <c r="G8" i="44"/>
  <c r="F8" i="44"/>
  <c r="E8" i="44"/>
  <c r="D8" i="44"/>
  <c r="C8" i="44"/>
  <c r="B8" i="44"/>
  <c r="B2" i="46" l="1"/>
  <c r="B2" i="45"/>
  <c r="Q23" i="46"/>
  <c r="P23" i="46"/>
  <c r="O23" i="46"/>
  <c r="N23" i="46"/>
  <c r="M23" i="46"/>
  <c r="L23" i="46"/>
  <c r="K23" i="46"/>
  <c r="J23" i="46"/>
  <c r="I23" i="46"/>
  <c r="H23" i="46"/>
  <c r="G23" i="46"/>
  <c r="F23" i="46"/>
  <c r="E23" i="46"/>
  <c r="D23" i="46"/>
  <c r="C23" i="46"/>
  <c r="Q22" i="46"/>
  <c r="P22" i="46"/>
  <c r="O22" i="46"/>
  <c r="N22" i="46"/>
  <c r="M22" i="46"/>
  <c r="L22" i="46"/>
  <c r="K22" i="46"/>
  <c r="J22" i="46"/>
  <c r="I22" i="46"/>
  <c r="H22" i="46"/>
  <c r="G22" i="46"/>
  <c r="F22" i="46"/>
  <c r="E22" i="46"/>
  <c r="D22" i="46"/>
  <c r="C22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Q20" i="46"/>
  <c r="P20" i="46"/>
  <c r="O20" i="46"/>
  <c r="N20" i="46"/>
  <c r="M20" i="46"/>
  <c r="L20" i="46"/>
  <c r="K20" i="46"/>
  <c r="J20" i="46"/>
  <c r="I20" i="46"/>
  <c r="H20" i="46"/>
  <c r="G20" i="46"/>
  <c r="F20" i="46"/>
  <c r="E20" i="46"/>
  <c r="D20" i="46"/>
  <c r="C20" i="46"/>
  <c r="Q19" i="46"/>
  <c r="P19" i="46"/>
  <c r="O19" i="46"/>
  <c r="N19" i="46"/>
  <c r="M19" i="46"/>
  <c r="L19" i="46"/>
  <c r="K19" i="46"/>
  <c r="J19" i="46"/>
  <c r="I19" i="46"/>
  <c r="H19" i="46"/>
  <c r="G19" i="46"/>
  <c r="F19" i="46"/>
  <c r="E19" i="46"/>
  <c r="D19" i="46"/>
  <c r="C19" i="46"/>
  <c r="Q18" i="46"/>
  <c r="P18" i="46"/>
  <c r="O18" i="46"/>
  <c r="N18" i="46"/>
  <c r="M18" i="46"/>
  <c r="L18" i="46"/>
  <c r="K18" i="46"/>
  <c r="J18" i="46"/>
  <c r="I18" i="46"/>
  <c r="H18" i="46"/>
  <c r="G18" i="46"/>
  <c r="F18" i="46"/>
  <c r="E18" i="46"/>
  <c r="D18" i="46"/>
  <c r="C18" i="46"/>
  <c r="Q17" i="46"/>
  <c r="P17" i="46"/>
  <c r="O17" i="46"/>
  <c r="N17" i="46"/>
  <c r="M17" i="46"/>
  <c r="L17" i="46"/>
  <c r="K17" i="46"/>
  <c r="J17" i="46"/>
  <c r="I17" i="46"/>
  <c r="H17" i="46"/>
  <c r="G17" i="46"/>
  <c r="F17" i="46"/>
  <c r="E17" i="46"/>
  <c r="D17" i="46"/>
  <c r="C17" i="46"/>
  <c r="Q16" i="46"/>
  <c r="P16" i="46"/>
  <c r="O16" i="46"/>
  <c r="N16" i="46"/>
  <c r="M16" i="46"/>
  <c r="L16" i="46"/>
  <c r="K16" i="46"/>
  <c r="J16" i="46"/>
  <c r="I16" i="46"/>
  <c r="H16" i="46"/>
  <c r="G16" i="46"/>
  <c r="F16" i="46"/>
  <c r="E16" i="46"/>
  <c r="D16" i="46"/>
  <c r="C16" i="46"/>
  <c r="Q14" i="46"/>
  <c r="P14" i="46"/>
  <c r="O14" i="46"/>
  <c r="N14" i="46"/>
  <c r="M14" i="46"/>
  <c r="L14" i="46"/>
  <c r="K14" i="46"/>
  <c r="J14" i="46"/>
  <c r="I14" i="46"/>
  <c r="H14" i="46"/>
  <c r="G14" i="46"/>
  <c r="F14" i="46"/>
  <c r="E14" i="46"/>
  <c r="D14" i="46"/>
  <c r="C14" i="46"/>
  <c r="Q13" i="46"/>
  <c r="P13" i="46"/>
  <c r="O13" i="46"/>
  <c r="N13" i="46"/>
  <c r="M13" i="46"/>
  <c r="L13" i="46"/>
  <c r="K13" i="46"/>
  <c r="J13" i="46"/>
  <c r="I13" i="46"/>
  <c r="H13" i="46"/>
  <c r="G13" i="46"/>
  <c r="F13" i="46"/>
  <c r="E13" i="46"/>
  <c r="D13" i="46"/>
  <c r="C13" i="46"/>
  <c r="Q12" i="46"/>
  <c r="P12" i="46"/>
  <c r="O12" i="46"/>
  <c r="N12" i="46"/>
  <c r="M12" i="46"/>
  <c r="L12" i="46"/>
  <c r="K12" i="46"/>
  <c r="J12" i="46"/>
  <c r="I12" i="46"/>
  <c r="H12" i="46"/>
  <c r="G12" i="46"/>
  <c r="F12" i="46"/>
  <c r="E12" i="46"/>
  <c r="D12" i="46"/>
  <c r="C12" i="46"/>
  <c r="Q11" i="46"/>
  <c r="P11" i="46"/>
  <c r="O11" i="46"/>
  <c r="N11" i="46"/>
  <c r="M11" i="46"/>
  <c r="L11" i="46"/>
  <c r="K11" i="46"/>
  <c r="J11" i="46"/>
  <c r="I11" i="46"/>
  <c r="H11" i="46"/>
  <c r="G11" i="46"/>
  <c r="F11" i="46"/>
  <c r="E11" i="46"/>
  <c r="D11" i="46"/>
  <c r="C11" i="46"/>
  <c r="Q10" i="46"/>
  <c r="P10" i="46"/>
  <c r="O10" i="46"/>
  <c r="N10" i="46"/>
  <c r="M10" i="46"/>
  <c r="L10" i="46"/>
  <c r="K10" i="46"/>
  <c r="J10" i="46"/>
  <c r="I10" i="46"/>
  <c r="H10" i="46"/>
  <c r="G10" i="46"/>
  <c r="F10" i="46"/>
  <c r="E10" i="46"/>
  <c r="D10" i="46"/>
  <c r="C10" i="46"/>
  <c r="Q9" i="46"/>
  <c r="P9" i="46"/>
  <c r="O9" i="46"/>
  <c r="N9" i="46"/>
  <c r="M9" i="46"/>
  <c r="L9" i="46"/>
  <c r="K9" i="46"/>
  <c r="J9" i="46"/>
  <c r="I9" i="46"/>
  <c r="H9" i="46"/>
  <c r="G9" i="46"/>
  <c r="F9" i="46"/>
  <c r="E9" i="46"/>
  <c r="D9" i="46"/>
  <c r="C9" i="46"/>
  <c r="Q8" i="46"/>
  <c r="P8" i="46"/>
  <c r="O8" i="46"/>
  <c r="N8" i="46"/>
  <c r="M8" i="46"/>
  <c r="L8" i="46"/>
  <c r="K8" i="46"/>
  <c r="J8" i="46"/>
  <c r="I8" i="46"/>
  <c r="H8" i="46"/>
  <c r="G8" i="46"/>
  <c r="F8" i="46"/>
  <c r="E8" i="46"/>
  <c r="D8" i="46"/>
  <c r="C8" i="46"/>
  <c r="Q7" i="46"/>
  <c r="P7" i="46"/>
  <c r="O7" i="46"/>
  <c r="N7" i="46"/>
  <c r="M7" i="46"/>
  <c r="L7" i="46"/>
  <c r="K7" i="46"/>
  <c r="J7" i="46"/>
  <c r="I7" i="46"/>
  <c r="H7" i="46"/>
  <c r="G7" i="46"/>
  <c r="F7" i="46"/>
  <c r="E7" i="46"/>
  <c r="D7" i="46"/>
  <c r="C7" i="46"/>
  <c r="O46" i="17" l="1"/>
  <c r="N46" i="17"/>
  <c r="K46" i="17"/>
  <c r="J46" i="17"/>
  <c r="I46" i="17"/>
  <c r="H46" i="17"/>
  <c r="G46" i="17"/>
  <c r="F46" i="17"/>
  <c r="E46" i="17"/>
  <c r="D46" i="17"/>
  <c r="C46" i="17"/>
  <c r="B46" i="17"/>
  <c r="B21" i="17" s="1"/>
  <c r="F7" i="16" l="1"/>
  <c r="E7" i="16"/>
  <c r="D7" i="16"/>
  <c r="C7" i="16"/>
  <c r="C26" i="16" s="1"/>
  <c r="B31" i="16"/>
  <c r="D26" i="16" l="1"/>
  <c r="F26" i="16"/>
  <c r="E26" i="16"/>
  <c r="A3" i="43"/>
  <c r="O45" i="17" l="1"/>
  <c r="N45" i="17"/>
  <c r="K45" i="17"/>
  <c r="J45" i="17"/>
  <c r="I45" i="17"/>
  <c r="H45" i="17"/>
  <c r="G45" i="17"/>
  <c r="F45" i="17"/>
  <c r="E45" i="17"/>
  <c r="D45" i="17"/>
  <c r="C45" i="17"/>
  <c r="B45" i="17"/>
  <c r="B20" i="17" s="1"/>
  <c r="I7" i="14" l="1"/>
  <c r="I26" i="14" s="1"/>
  <c r="B7" i="16"/>
  <c r="C7" i="15"/>
  <c r="C26" i="15" s="1"/>
  <c r="D7" i="14"/>
  <c r="D26" i="14" s="1"/>
  <c r="E7" i="14"/>
  <c r="E26" i="14" s="1"/>
  <c r="F7" i="14"/>
  <c r="F26" i="14" s="1"/>
  <c r="G7" i="14"/>
  <c r="G26" i="14" s="1"/>
  <c r="H7" i="14"/>
  <c r="H26" i="14" s="1"/>
  <c r="J7" i="14"/>
  <c r="J26" i="14" s="1"/>
  <c r="D7" i="17"/>
  <c r="D26" i="17" s="1"/>
  <c r="E7" i="17"/>
  <c r="E26" i="17" s="1"/>
  <c r="F7" i="17"/>
  <c r="F26" i="17" s="1"/>
  <c r="R30" i="14"/>
  <c r="B3" i="16"/>
  <c r="O29" i="16" s="1"/>
  <c r="B3" i="15"/>
  <c r="R30" i="15" s="1"/>
  <c r="O29" i="17" s="1"/>
  <c r="B26" i="16"/>
  <c r="B44" i="17"/>
  <c r="B19" i="17" s="1"/>
  <c r="B43" i="17"/>
  <c r="B18" i="17" s="1"/>
  <c r="B42" i="17"/>
  <c r="B17" i="17" s="1"/>
  <c r="B41" i="17"/>
  <c r="B16" i="17" s="1"/>
  <c r="B40" i="17"/>
  <c r="B15" i="17" s="1"/>
  <c r="B39" i="17"/>
  <c r="B14" i="17" s="1"/>
  <c r="B38" i="17"/>
  <c r="B13" i="17" s="1"/>
  <c r="B37" i="17"/>
  <c r="B12" i="17" s="1"/>
  <c r="B36" i="17"/>
  <c r="B11" i="17" s="1"/>
  <c r="B35" i="17"/>
  <c r="B10" i="17" s="1"/>
  <c r="B34" i="17"/>
  <c r="B9" i="17" s="1"/>
  <c r="B33" i="17"/>
  <c r="B8" i="17" s="1"/>
  <c r="B32" i="17"/>
  <c r="B7" i="17" s="1"/>
  <c r="B31" i="17"/>
  <c r="O44" i="17"/>
  <c r="N44" i="17"/>
  <c r="K44" i="17"/>
  <c r="J44" i="17"/>
  <c r="I44" i="17"/>
  <c r="H44" i="17"/>
  <c r="G44" i="17"/>
  <c r="F44" i="17"/>
  <c r="E44" i="17"/>
  <c r="D44" i="17"/>
  <c r="C44" i="17"/>
  <c r="O43" i="17"/>
  <c r="N43" i="17"/>
  <c r="K43" i="17"/>
  <c r="J43" i="17"/>
  <c r="I43" i="17"/>
  <c r="H43" i="17"/>
  <c r="G43" i="17"/>
  <c r="F43" i="17"/>
  <c r="E43" i="17"/>
  <c r="D43" i="17"/>
  <c r="C43" i="17"/>
  <c r="O42" i="17"/>
  <c r="N42" i="17"/>
  <c r="K42" i="17"/>
  <c r="J42" i="17"/>
  <c r="I42" i="17"/>
  <c r="H42" i="17"/>
  <c r="G42" i="17"/>
  <c r="F42" i="17"/>
  <c r="E42" i="17"/>
  <c r="D42" i="17"/>
  <c r="C42" i="17"/>
  <c r="O41" i="17"/>
  <c r="N41" i="17"/>
  <c r="K41" i="17"/>
  <c r="J41" i="17"/>
  <c r="I41" i="17"/>
  <c r="H41" i="17"/>
  <c r="G41" i="17"/>
  <c r="F41" i="17"/>
  <c r="E41" i="17"/>
  <c r="D41" i="17"/>
  <c r="C41" i="17"/>
  <c r="O40" i="17"/>
  <c r="N40" i="17"/>
  <c r="K40" i="17"/>
  <c r="J40" i="17"/>
  <c r="I40" i="17"/>
  <c r="H40" i="17"/>
  <c r="G40" i="17"/>
  <c r="F40" i="17"/>
  <c r="E40" i="17"/>
  <c r="D40" i="17"/>
  <c r="C40" i="17"/>
  <c r="O39" i="17"/>
  <c r="N39" i="17"/>
  <c r="K39" i="17"/>
  <c r="J39" i="17"/>
  <c r="I39" i="17"/>
  <c r="H39" i="17"/>
  <c r="G39" i="17"/>
  <c r="F39" i="17"/>
  <c r="E39" i="17"/>
  <c r="D39" i="17"/>
  <c r="C39" i="17"/>
  <c r="O38" i="17"/>
  <c r="N38" i="17"/>
  <c r="K38" i="17"/>
  <c r="J38" i="17"/>
  <c r="I38" i="17"/>
  <c r="H38" i="17"/>
  <c r="G38" i="17"/>
  <c r="F38" i="17"/>
  <c r="E38" i="17"/>
  <c r="D38" i="17"/>
  <c r="C38" i="17"/>
  <c r="O37" i="17"/>
  <c r="N37" i="17"/>
  <c r="K37" i="17"/>
  <c r="J37" i="17"/>
  <c r="I37" i="17"/>
  <c r="H37" i="17"/>
  <c r="G37" i="17"/>
  <c r="F37" i="17"/>
  <c r="E37" i="17"/>
  <c r="D37" i="17"/>
  <c r="C37" i="17"/>
  <c r="O36" i="17"/>
  <c r="N36" i="17"/>
  <c r="K36" i="17"/>
  <c r="J36" i="17"/>
  <c r="I36" i="17"/>
  <c r="H36" i="17"/>
  <c r="G36" i="17"/>
  <c r="F36" i="17"/>
  <c r="E36" i="17"/>
  <c r="D36" i="17"/>
  <c r="C36" i="17"/>
  <c r="O35" i="17"/>
  <c r="N35" i="17"/>
  <c r="K35" i="17"/>
  <c r="J35" i="17"/>
  <c r="I35" i="17"/>
  <c r="H35" i="17"/>
  <c r="G35" i="17"/>
  <c r="F35" i="17"/>
  <c r="E35" i="17"/>
  <c r="D35" i="17"/>
  <c r="C35" i="17"/>
  <c r="O34" i="17"/>
  <c r="N34" i="17"/>
  <c r="K34" i="17"/>
  <c r="J34" i="17"/>
  <c r="I34" i="17"/>
  <c r="H34" i="17"/>
  <c r="G34" i="17"/>
  <c r="F34" i="17"/>
  <c r="E34" i="17"/>
  <c r="D34" i="17"/>
  <c r="C34" i="17"/>
  <c r="O33" i="17"/>
  <c r="N33" i="17"/>
  <c r="K33" i="17"/>
  <c r="J33" i="17"/>
  <c r="I33" i="17"/>
  <c r="H33" i="17"/>
  <c r="G33" i="17"/>
  <c r="F33" i="17"/>
  <c r="E33" i="17"/>
  <c r="D33" i="17"/>
  <c r="C33" i="17"/>
  <c r="O32" i="17"/>
  <c r="N32" i="17"/>
  <c r="K32" i="17"/>
  <c r="J32" i="17"/>
  <c r="I32" i="17"/>
  <c r="H32" i="17"/>
  <c r="G32" i="17"/>
  <c r="F32" i="17"/>
  <c r="E32" i="17"/>
  <c r="D32" i="17"/>
  <c r="C32" i="17"/>
  <c r="O31" i="17"/>
  <c r="N31" i="17"/>
  <c r="K31" i="17"/>
  <c r="J31" i="17"/>
  <c r="I31" i="17"/>
  <c r="H31" i="17"/>
  <c r="G31" i="17"/>
  <c r="F31" i="17"/>
  <c r="E31" i="17"/>
  <c r="D31" i="17"/>
  <c r="C31" i="17"/>
  <c r="F7" i="15" l="1"/>
  <c r="F26" i="15" s="1"/>
  <c r="J7" i="15"/>
  <c r="J26" i="15" s="1"/>
  <c r="E7" i="15"/>
  <c r="E26" i="15" s="1"/>
  <c r="H7" i="15"/>
  <c r="D7" i="15"/>
  <c r="D26" i="15" s="1"/>
  <c r="I7" i="15"/>
  <c r="G7" i="15"/>
  <c r="G26" i="15" s="1"/>
  <c r="B3" i="17"/>
  <c r="C7" i="17"/>
  <c r="C26" i="17" s="1"/>
  <c r="I26" i="15" l="1"/>
  <c r="H26" i="15"/>
</calcChain>
</file>

<file path=xl/sharedStrings.xml><?xml version="1.0" encoding="utf-8"?>
<sst xmlns="http://schemas.openxmlformats.org/spreadsheetml/2006/main" count="513" uniqueCount="367">
  <si>
    <t>N</t>
  </si>
  <si>
    <t>Assets</t>
  </si>
  <si>
    <t>Liabilities</t>
  </si>
  <si>
    <t>Capital</t>
  </si>
  <si>
    <t>Profit</t>
  </si>
  <si>
    <t>Total Assets</t>
  </si>
  <si>
    <t>Loan Portfolio</t>
  </si>
  <si>
    <t>Total Liabilities</t>
  </si>
  <si>
    <t>Deposits of Individuals</t>
  </si>
  <si>
    <t>Loan Loss Reserves</t>
  </si>
  <si>
    <t>Shareholders' Equity</t>
  </si>
  <si>
    <t>Share Capital</t>
  </si>
  <si>
    <t>Regulatory Capital</t>
  </si>
  <si>
    <t>Total</t>
  </si>
  <si>
    <t>Provisions for Possible Losses</t>
  </si>
  <si>
    <t>Net Interest Income</t>
  </si>
  <si>
    <t>Net Fee and Commission Income</t>
  </si>
  <si>
    <t>Total Interest Income</t>
  </si>
  <si>
    <t>Interest Income from Loans</t>
  </si>
  <si>
    <t>Total Interest Expenses</t>
  </si>
  <si>
    <t>Interest Expenses on Deposits</t>
  </si>
  <si>
    <t>Gain (Loss) on Foreign Exchange Trade</t>
  </si>
  <si>
    <t>GEL</t>
  </si>
  <si>
    <t>FX</t>
  </si>
  <si>
    <t>Deposits' Structure of Banking Sector</t>
  </si>
  <si>
    <t>Deposits of Legal Entities</t>
  </si>
  <si>
    <t>Total Deposits</t>
  </si>
  <si>
    <t>წილი საბანკო სექტორში</t>
  </si>
  <si>
    <t>აქტივები</t>
  </si>
  <si>
    <t>საკრედიტო დაბანდება</t>
  </si>
  <si>
    <t>მთლიანი ვალდებულებები</t>
  </si>
  <si>
    <t>დეპოზიტები</t>
  </si>
  <si>
    <t>არასაბანკო იურიდიული და ფიზიკური პირების დეპოზიტები</t>
  </si>
  <si>
    <t>მ.შ. იურიდიულ პირთა დეპოზიტები</t>
  </si>
  <si>
    <t>მ.შ. ფიზიკურ პირთა დეპოზიტები</t>
  </si>
  <si>
    <t>სააქციო კაპიტალი</t>
  </si>
  <si>
    <t>ათას ლარებში</t>
  </si>
  <si>
    <t>ვალდებულებები</t>
  </si>
  <si>
    <t>კაპიტალი</t>
  </si>
  <si>
    <t>მოგება</t>
  </si>
  <si>
    <t>მთლიანი აქტივები</t>
  </si>
  <si>
    <t>ფულადი სახსრები</t>
  </si>
  <si>
    <t>სესხების შესაძლო დანაკარგების რეზერვი</t>
  </si>
  <si>
    <t>სულ დეპოზიტები</t>
  </si>
  <si>
    <t>ნასესხები სახსრები</t>
  </si>
  <si>
    <t>მ.შ.საწესდებო კაპიტალი</t>
  </si>
  <si>
    <t>საზედამხედველო კაპიტალი</t>
  </si>
  <si>
    <t>Market Share</t>
  </si>
  <si>
    <t>Non Banking Deposits</t>
  </si>
  <si>
    <t>Total Banking Sector</t>
  </si>
  <si>
    <t>Cash Equivalents</t>
  </si>
  <si>
    <t>Borrowed Funds</t>
  </si>
  <si>
    <t>Thausands GEL</t>
  </si>
  <si>
    <t>წმინდა საპროცენტო შემოსავალი</t>
  </si>
  <si>
    <t>წმინდა საკომისიო შემოსავალი</t>
  </si>
  <si>
    <t>წმინდა მოგება</t>
  </si>
  <si>
    <t>მთლიანი აქტივების მოცულობა</t>
  </si>
  <si>
    <t>დანახარჯები აქტივების შესაძლო დანაკარგების მიხედვით</t>
  </si>
  <si>
    <t>მთლიანი საპროცენტო შემოსავალი</t>
  </si>
  <si>
    <t>მ.შ. საპროცენტო შემოსავლები სესხებიდან</t>
  </si>
  <si>
    <t>მთლიანი საპროცენტო ხარჯი</t>
  </si>
  <si>
    <t>მ.შ. დეპოზიტებზე გადახდილი პროცენტები</t>
  </si>
  <si>
    <t>წმინდა არასაპროცენტო შემოსავალი</t>
  </si>
  <si>
    <t>NET Interest Income</t>
  </si>
  <si>
    <t>NET Income</t>
  </si>
  <si>
    <t>Net Non-Interest Income</t>
  </si>
  <si>
    <t>სულ</t>
  </si>
  <si>
    <t>ლარი</t>
  </si>
  <si>
    <t>სებ–ის დეპოზიტები</t>
  </si>
  <si>
    <t>კომერციული ბანკების დეპოზიტები</t>
  </si>
  <si>
    <t>იურიდიული პირების დეპოზიტები</t>
  </si>
  <si>
    <t>რეზიდენტი იურიდიული პირების დეპოზიტები</t>
  </si>
  <si>
    <t>არარეზიდენტი იურიდიული პირების დეპოზიტები</t>
  </si>
  <si>
    <t>ფიზიკური პირების დეპოზიტები</t>
  </si>
  <si>
    <t>რეზიდენტი ფიზიკური პირების დეპოზიტები</t>
  </si>
  <si>
    <t>არარეზიდენტი ფიზიკური პირების დეპოზიტები</t>
  </si>
  <si>
    <t>ვადიანი დეპოზიტები</t>
  </si>
  <si>
    <t>მოგება აქტივებზე ROA, გაწლიურებული</t>
  </si>
  <si>
    <t>მოგება კაპიტალზე ROE, გაწლიურებული</t>
  </si>
  <si>
    <t>Return on Assets - ROA, Annualized</t>
  </si>
  <si>
    <t>Return on Equity - ROE, Annualized</t>
  </si>
  <si>
    <t>კონსოლიდირებული</t>
  </si>
  <si>
    <t>სახელმწიფო ორგანიზაციები</t>
  </si>
  <si>
    <t xml:space="preserve">საფინანსო ინსტიტუტები </t>
  </si>
  <si>
    <t>უძრავი ქონების დეველოპმენტი</t>
  </si>
  <si>
    <t>უძრავი ქონების მენეჯმენტი</t>
  </si>
  <si>
    <t>სამშენებლო კომპანიები (არა დეველოპერები)</t>
  </si>
  <si>
    <t>სამშენებლო მასალების მოპოვება, წარმოება და ვაჭრობა</t>
  </si>
  <si>
    <t>სამომხმარებლო საქონლის წარმოება</t>
  </si>
  <si>
    <t>ვაჭრობა (სხვა)</t>
  </si>
  <si>
    <t>წარმოება (სხვა)</t>
  </si>
  <si>
    <t>სასტუმროები და ტურიზმი</t>
  </si>
  <si>
    <t>რესტორნები, ბარები, კაფეები და სწრაფი კვების ობიექტები</t>
  </si>
  <si>
    <t>მძიმე მრეწველობა</t>
  </si>
  <si>
    <t>ენერგეტიკა</t>
  </si>
  <si>
    <t>ავტომობილების დილერები</t>
  </si>
  <si>
    <t>ჯანდაცვა</t>
  </si>
  <si>
    <t>ფარმაცევტიკა</t>
  </si>
  <si>
    <t>ტელეკომუნიკაცია</t>
  </si>
  <si>
    <t>სერვისი</t>
  </si>
  <si>
    <t>სოფლის მეურნეობის სექტორი</t>
  </si>
  <si>
    <t>საცალო პროდუქტები</t>
  </si>
  <si>
    <t>მომენტალური განვადება</t>
  </si>
  <si>
    <t>ოვერდრაფტები</t>
  </si>
  <si>
    <t>საკრედიტო ბარათები</t>
  </si>
  <si>
    <t>იპოთეკური სესხები</t>
  </si>
  <si>
    <t>Table N 7 - Credit portfolio by sectors</t>
  </si>
  <si>
    <t>State</t>
  </si>
  <si>
    <t>Financial Institutions</t>
  </si>
  <si>
    <t>Real Estate Management</t>
  </si>
  <si>
    <t>Construction Companies</t>
  </si>
  <si>
    <t>Production and Trade of Construction Materials</t>
  </si>
  <si>
    <t>Trade of Consumer Foods and Goods</t>
  </si>
  <si>
    <t>Production of Consumer Foods and Goods</t>
  </si>
  <si>
    <t>Production and Trade of Durable Goods</t>
  </si>
  <si>
    <t>Production and Trade of Clothes, Shoes and Textiles</t>
  </si>
  <si>
    <t>Trade (Other)</t>
  </si>
  <si>
    <t>Other Production</t>
  </si>
  <si>
    <t>Hotels, Tourism</t>
  </si>
  <si>
    <t>Restaurants</t>
  </si>
  <si>
    <t>Industry</t>
  </si>
  <si>
    <t>Energy</t>
  </si>
  <si>
    <t>Auto Dealers</t>
  </si>
  <si>
    <t>Health Care</t>
  </si>
  <si>
    <t>Pharmacy</t>
  </si>
  <si>
    <t>Telecommunication</t>
  </si>
  <si>
    <t>Service</t>
  </si>
  <si>
    <t>Agro</t>
  </si>
  <si>
    <t>Retail</t>
  </si>
  <si>
    <t>Car Loans</t>
  </si>
  <si>
    <t>Consumer Loans</t>
  </si>
  <si>
    <t>Momental Installments</t>
  </si>
  <si>
    <t>Payrolls (Overdrafts)</t>
  </si>
  <si>
    <t>Credit Cards</t>
  </si>
  <si>
    <t>Mortgages</t>
  </si>
  <si>
    <t>For Finished Property</t>
  </si>
  <si>
    <t>For in Progress Property</t>
  </si>
  <si>
    <t>საქართველოს ბანკი</t>
  </si>
  <si>
    <t>თი–ბი–სი ბანკი</t>
  </si>
  <si>
    <t>ლიბერთი ბანკი</t>
  </si>
  <si>
    <t>ვი–თი–ბი ბანკი</t>
  </si>
  <si>
    <t>პროკრედიტ ბანკი</t>
  </si>
  <si>
    <t>ბაზის ბანკი</t>
  </si>
  <si>
    <t>ქართუ ბანკი</t>
  </si>
  <si>
    <t>ტერა ბანკი</t>
  </si>
  <si>
    <t>კრედო ბანკი</t>
  </si>
  <si>
    <t>ხალიკ ბანკი</t>
  </si>
  <si>
    <t>ზირაათ ბანკი</t>
  </si>
  <si>
    <t>Bank of Georgia</t>
  </si>
  <si>
    <t>TBC Bank</t>
  </si>
  <si>
    <t>Liberty Bank</t>
  </si>
  <si>
    <t>VTB Bank Georgia</t>
  </si>
  <si>
    <t>ProCredit Bank</t>
  </si>
  <si>
    <t>Basis Bank</t>
  </si>
  <si>
    <t>Cartu Bank</t>
  </si>
  <si>
    <t>Tera bank</t>
  </si>
  <si>
    <t>Credo Bank</t>
  </si>
  <si>
    <t>HALYK Bank</t>
  </si>
  <si>
    <t>Pasha Bank</t>
  </si>
  <si>
    <t>Ziraat Bank</t>
  </si>
  <si>
    <t>Silk Bank</t>
  </si>
  <si>
    <t>სილქ ბანკი</t>
  </si>
  <si>
    <t xml:space="preserve">სახელმწიფო ინსტიტუტებისა და სახელმწიფო კონტროლს დაქვემდებარებულ ორგანიზაციებიდან მოზიდული უზრუნველყოფილი დეპოზიტები
</t>
  </si>
  <si>
    <t>Secured deposits of government institutions and government controlled entities</t>
  </si>
  <si>
    <t>პეისერა</t>
  </si>
  <si>
    <t>Paysera</t>
  </si>
  <si>
    <t>სხვა</t>
  </si>
  <si>
    <t>მოთხოვნამდე დეპოზიტები</t>
  </si>
  <si>
    <t>მიმდინარე დეპოზიტები</t>
  </si>
  <si>
    <t>სადეპოზიტო სერტიფიკატები (CD)</t>
  </si>
  <si>
    <t>ყველა სახის დეპოზიტები</t>
  </si>
  <si>
    <t>ფინანსური სექტორის დეპოზიტები</t>
  </si>
  <si>
    <t>რეზიდენტი კომერციული ბანკების დეპოზიტები</t>
  </si>
  <si>
    <t>არარეზიდენტი კომერციული ბანკების დეპოზიტები</t>
  </si>
  <si>
    <t>არასაბანკო ფინანსური ინსტიტუტების დეპოზიტები</t>
  </si>
  <si>
    <t>რეზიდენტი არასაბანკო ფინანსური ინსტიტუტების დეპოზიტები</t>
  </si>
  <si>
    <t>არარეზიდენტი არასაბანკო ფინანსური ინსტიტუტების დეპოზიტები</t>
  </si>
  <si>
    <t>სულ ფინანსური სექტორის დეპოზიტები</t>
  </si>
  <si>
    <t>არაფინანსური სექტორის დეპოზიტები</t>
  </si>
  <si>
    <t>სულ არასაბანკო იურიდიული და ფიზიკური პირების დეპოზიტები</t>
  </si>
  <si>
    <t>მოგება–ზარალი ვალუტის ყიდვა–გაყიდვის ოპერაციებიდან</t>
  </si>
  <si>
    <t>ცხრილი N5 – დეპოზიტების სტრუქტურა საბანკო სექტორში</t>
  </si>
  <si>
    <t>Other</t>
  </si>
  <si>
    <t>ფინანსური ინსტრუმენტის ამორტიზირებული ღირებულება</t>
  </si>
  <si>
    <t>ფინანსური ინსტრუმენტის მოსალოდნელი საკრედიტო ზარალი (BANK)</t>
  </si>
  <si>
    <t>სესხის ძირი თანხით შეწონილი საპროცენტო განაკვეთი</t>
  </si>
  <si>
    <t>სესხის ძირი თანხით შეწონილი საშუალო საკონტრაქტო ვადიანობა სტოკზე (თვე)</t>
  </si>
  <si>
    <t>91 და მეტი დღით ვადაგადაცილებული  ფინანსური ინსტრუმენტების ამორტიზებული ღირებულება</t>
  </si>
  <si>
    <t>1-ი დონის (BANK) საკრედიტო რისკი ფინანსური ინსტრუმენტების ამორტიზირებული ღირებულება</t>
  </si>
  <si>
    <t>მე-2 დონის (BANK) საკრედიტო რისკი ფინანსური ინსტრუმენტების ამორტიზირებული ღირებულება</t>
  </si>
  <si>
    <t>მე-3 დონის (BANK)  საკრედიტო რისკი ფინანსური ინსტრუმენტების ამორტიზირებული ღირებულება</t>
  </si>
  <si>
    <t>შეძენილი ან გამოშვებული, გაუფასურებული (POCI) (BANK)  ფინანსური ინსტრუმენტების ამორტიზირებული ღირებულება</t>
  </si>
  <si>
    <t>საბითუმო ლომბარდი</t>
  </si>
  <si>
    <t>სამომხმარებლო საქონლით ვაჭრობა</t>
  </si>
  <si>
    <t>ხანგრძლივი მოხმარების სამომხმარებლო საქონლის წარმოება და ვაჭრობა</t>
  </si>
  <si>
    <t>ფეხსაცმლის, ტანსაცმლისა და ტექსტილის წარმოება და ვაჭრობა</t>
  </si>
  <si>
    <t>ბენზინგასამართი სადგურები და ბენზინის იმპორტიორები</t>
  </si>
  <si>
    <t>მათ შორის: ექსპორტიორები</t>
  </si>
  <si>
    <t>სატრანსპორტო სესხები</t>
  </si>
  <si>
    <t>სამომხმარებლო სესხები</t>
  </si>
  <si>
    <t>სწრაფი სესხები (Pay Day Loans)</t>
  </si>
  <si>
    <t>იპოთეკური სესხები - დასრულებული უძრავი ქონების შეძენა</t>
  </si>
  <si>
    <t>იპოთეკური სესხები - მშენებლობა, მშენებლობის პროცესში მყოფი უძრავი ქონების შეძენა</t>
  </si>
  <si>
    <t>იპოთეკური სესხები - უძრავი ქონების რემონტისათვის</t>
  </si>
  <si>
    <t>საცალო ლომბარდული სესხები</t>
  </si>
  <si>
    <t>სტუდენტური სესხები</t>
  </si>
  <si>
    <t xml:space="preserve">კორპორატიული სეგმენტი </t>
  </si>
  <si>
    <t xml:space="preserve">მცირე და საშუალო სეგმენტი </t>
  </si>
  <si>
    <t>მიკრო სეგმენტი</t>
  </si>
  <si>
    <t xml:space="preserve">საცალო სეგმენტი </t>
  </si>
  <si>
    <t>სექტორები, საცალო პროდუქტები</t>
  </si>
  <si>
    <t>ცხრილი N6 - სასესხო პორტფელი სექტორების მიხედვით</t>
  </si>
  <si>
    <t>Sectors, retail products</t>
  </si>
  <si>
    <t>Oil Importers and Retailers</t>
  </si>
  <si>
    <t>i.a. Exporters</t>
  </si>
  <si>
    <t>Pay Day Loans</t>
  </si>
  <si>
    <t>For Housing Rennovations</t>
  </si>
  <si>
    <t>Student Loans</t>
  </si>
  <si>
    <t>Retail Pawn Shop Loans</t>
  </si>
  <si>
    <t>Wholesale Pawn Shop</t>
  </si>
  <si>
    <t>Corporate Segment</t>
  </si>
  <si>
    <t>SME Segment</t>
  </si>
  <si>
    <t>Micro Segment</t>
  </si>
  <si>
    <t>Retail Segment</t>
  </si>
  <si>
    <t>ECL (BANK)</t>
  </si>
  <si>
    <t>Amortised Cost</t>
  </si>
  <si>
    <t>Interest rate weighted by loan principal</t>
  </si>
  <si>
    <t>Average contract maturity on stock weighted by loan principal (month)</t>
  </si>
  <si>
    <t>Amortised cost of financial instruments overdue by 91 days and more</t>
  </si>
  <si>
    <t>Amortised cost of Stage 1 (BANK) financial instruments</t>
  </si>
  <si>
    <t>Amortised cost of Stage 2 (BANK) financial isntruments</t>
  </si>
  <si>
    <t>Amortised cost of Stage 3 (BANK) financial instruments</t>
  </si>
  <si>
    <t>Amortised cost of purchased or originated, credit-impaired (POCI) (BANK) financial instruments</t>
  </si>
  <si>
    <t>Real Estate Development</t>
  </si>
  <si>
    <t>წმინდა საკომისიო შემოსავალი მომსახურების მიხედვით</t>
  </si>
  <si>
    <t>მოგება გადასახადის გადახდამდე</t>
  </si>
  <si>
    <t>Net Fee and Commission Income from Services</t>
  </si>
  <si>
    <t>Net Income Before Taxes</t>
  </si>
  <si>
    <t>პაშაბანკი</t>
  </si>
  <si>
    <t>იშ ბანკ</t>
  </si>
  <si>
    <t>IS Bank</t>
  </si>
  <si>
    <t>უცხ. ვალუტა</t>
  </si>
  <si>
    <t>Current (Accounts) Deposits</t>
  </si>
  <si>
    <t>Demand Deposits</t>
  </si>
  <si>
    <t>Time Deposits</t>
  </si>
  <si>
    <t>Certificates of Deposit (CD)</t>
  </si>
  <si>
    <t>All Deposits</t>
  </si>
  <si>
    <t>Financial Sector Deposits</t>
  </si>
  <si>
    <t>NBG Deposits</t>
  </si>
  <si>
    <t>Commercial Banks Deposits</t>
  </si>
  <si>
    <t>Resident banks</t>
  </si>
  <si>
    <t>Non-resident banks</t>
  </si>
  <si>
    <t>Nonbank Financial Institutions Deposits</t>
  </si>
  <si>
    <t>Resident nonbank financial institutes</t>
  </si>
  <si>
    <t>Non-resident nonbank financial institutes</t>
  </si>
  <si>
    <t>Total Financial Sector Deposits</t>
  </si>
  <si>
    <t>Non-financial Sector Deposits</t>
  </si>
  <si>
    <t>Resident legal entitites</t>
  </si>
  <si>
    <t>Non-resident legal entities</t>
  </si>
  <si>
    <t>Resident individuals</t>
  </si>
  <si>
    <t>Non-resident individuals</t>
  </si>
  <si>
    <t>Total Non-financial Sector Deposits</t>
  </si>
  <si>
    <t>ათასი ლარი</t>
  </si>
  <si>
    <t>Consolidated</t>
  </si>
  <si>
    <t>Interbank Financial Instruments</t>
  </si>
  <si>
    <t>ბანკთაშორისი ფინანსური ინსტრუმენტები</t>
  </si>
  <si>
    <t>საკრედიტო პორტფელი (ბანკთაშორისი სესხების გარდა)</t>
  </si>
  <si>
    <t>Credit Portfolio (w/o Interbank financial instruments)</t>
  </si>
  <si>
    <t>Deposits of non-bank financial institutions</t>
  </si>
  <si>
    <t/>
  </si>
  <si>
    <t>პეივბანკი</t>
  </si>
  <si>
    <t>PaveBank</t>
  </si>
  <si>
    <t>ჰეშბანკი</t>
  </si>
  <si>
    <t>HashBank</t>
  </si>
  <si>
    <t>in 1000 GEL</t>
  </si>
  <si>
    <t>მთლიანი არასაპროცენტო ხარჯი</t>
  </si>
  <si>
    <t>Total non-Interest Expenses</t>
  </si>
  <si>
    <t>Non Interest Income/Expenses</t>
  </si>
  <si>
    <t>Interest Income/Expenses</t>
  </si>
  <si>
    <t>არასაპროცენტო შემოსავლები/ხარჯები</t>
  </si>
  <si>
    <t>საპროცენტო შემოსავლები/ხარჯები</t>
  </si>
  <si>
    <t>ცხრილი N 1 – კომერციული ბანკების/მიკრობანკების ფინანსური მონაცემები საბალანსო უწყისის მიხედვით</t>
  </si>
  <si>
    <t>ბანკის/მიკრობანკის დასახელება</t>
  </si>
  <si>
    <t>Name of The Bank/Microbank</t>
  </si>
  <si>
    <t>Income Statement Financial Data of Commercial Banks/Microbanks Operating in Georgia</t>
  </si>
  <si>
    <t xml:space="preserve">ცხრილი N 2 – კომერციული ბანკების/მიკრობანკების ფინანსური მონაცემები მოგება–ზარალის უწყისის მიხედვით </t>
  </si>
  <si>
    <t>Balance Sheet Financial Data of Commercial Banks/Microbanks Operating in Georgia</t>
  </si>
  <si>
    <t>მიკრობანკი ემბისი</t>
  </si>
  <si>
    <t>მიკრობანკი კრისტალი</t>
  </si>
  <si>
    <t>Microbank Crystal</t>
  </si>
  <si>
    <t>Microbank MBC</t>
  </si>
  <si>
    <t>ცხრილი N7 - სასესხო პორტფელის განაწილება</t>
  </si>
  <si>
    <t>Table N 7 - Credit portfolio distribution</t>
  </si>
  <si>
    <t>სესხების რაოდენობა</t>
  </si>
  <si>
    <t>წილი სესხების მთლიან რაოდენობაში</t>
  </si>
  <si>
    <t>წილი სესხების მთლიან მოცულობაში</t>
  </si>
  <si>
    <t>1 თვის ჩათვლით</t>
  </si>
  <si>
    <t>1 თვიდან 3 თვის ჩათვლით</t>
  </si>
  <si>
    <t>3 თვიდან 6 თვის ჩათვლით</t>
  </si>
  <si>
    <t>6 თვიდან 1 წლის ჩათვლით</t>
  </si>
  <si>
    <t>1 წლიდან 2 წლის ჩათვლით</t>
  </si>
  <si>
    <t>2 წლიდან 5 წლის ჩათვლით</t>
  </si>
  <si>
    <t>5 წლიდან 10 წლის ჩათვლით</t>
  </si>
  <si>
    <t>10 წელზე მეტი</t>
  </si>
  <si>
    <t>Up to 1 Month</t>
  </si>
  <si>
    <t>1-3 Months</t>
  </si>
  <si>
    <t>3-6 Months</t>
  </si>
  <si>
    <t>6-12 Months</t>
  </si>
  <si>
    <t>1-2 Years</t>
  </si>
  <si>
    <t>2-5 Years</t>
  </si>
  <si>
    <t>5-10Years</t>
  </si>
  <si>
    <t>more than 12 Years</t>
  </si>
  <si>
    <t xml:space="preserve">Total </t>
  </si>
  <si>
    <t>Number of Loans</t>
  </si>
  <si>
    <t>% of Total Number</t>
  </si>
  <si>
    <t>% of Total Amount</t>
  </si>
  <si>
    <t>by contract maturity</t>
  </si>
  <si>
    <t>საკონტრაქტო ვადიანობის მიხედვით</t>
  </si>
  <si>
    <t>up to 1,000 GEL</t>
  </si>
  <si>
    <t>1,000 - 2,000 GEL</t>
  </si>
  <si>
    <t>2,000 - 20,000 GEL</t>
  </si>
  <si>
    <t>20,000 - 50,000 GEL</t>
  </si>
  <si>
    <t>50,000 - 100,000 GEL</t>
  </si>
  <si>
    <t>100,000 - 500,000 GEL</t>
  </si>
  <si>
    <t>500,000 - 1,000,000 GEL</t>
  </si>
  <si>
    <t>1,000,000 - 2,000,000 GEL</t>
  </si>
  <si>
    <t>2,000,000 - 5,000,000 GEL</t>
  </si>
  <si>
    <t>more than 5,000,000 GEL</t>
  </si>
  <si>
    <t>by contract amount</t>
  </si>
  <si>
    <t>1 GELდან 1,000 GELს ჩათვლით</t>
  </si>
  <si>
    <t>1,000 GELდან 2,000 GELს ჩათვლით</t>
  </si>
  <si>
    <t>2,000 GELდან 20,000 GELს ჩათვლით</t>
  </si>
  <si>
    <t>20,000 GELდან 50,000 GELს ჩათვლით</t>
  </si>
  <si>
    <t>50,000 GELდან 100,000 GELს ჩათვლით</t>
  </si>
  <si>
    <t>100,000 GELდან 500,000 GELს ჩათვლით</t>
  </si>
  <si>
    <t>500,000 GELდან 1,000,000 GELს ჩათვლით</t>
  </si>
  <si>
    <t>1,000,000 GELდან 2,000,000 GELს ჩათვლით</t>
  </si>
  <si>
    <t>2,000,000 GELდან 5,000,000 GELს ჩათვლით</t>
  </si>
  <si>
    <t>5,000,000 ლარზე მეტი</t>
  </si>
  <si>
    <t>საკონტრაქტო თანხის მიხედვით</t>
  </si>
  <si>
    <t>0 % დან 5 % ჩათვლით</t>
  </si>
  <si>
    <t>5 % დან 10 % ჩათვლით</t>
  </si>
  <si>
    <t>10 % დან 15 % ჩათვლით</t>
  </si>
  <si>
    <t>15 % დან 20 % ჩათვლით</t>
  </si>
  <si>
    <t>20 % დან 25 % ჩათვლით</t>
  </si>
  <si>
    <t>25 % დან 30 % ჩათვლით</t>
  </si>
  <si>
    <t>30 % დან 35 % ჩათვლით</t>
  </si>
  <si>
    <t>35 % დან 40 % ჩათვლით</t>
  </si>
  <si>
    <t>40 % დან 45 % ჩათვლით</t>
  </si>
  <si>
    <t>45 % დან 50 % ჩათვლით</t>
  </si>
  <si>
    <t>50 % ზე მეტი</t>
  </si>
  <si>
    <t>საკონტრაქტო საპროცენტო განაკვეთის მიხედვით</t>
  </si>
  <si>
    <t>0%-5%</t>
  </si>
  <si>
    <t>5%-10%</t>
  </si>
  <si>
    <t>10%-15%</t>
  </si>
  <si>
    <t>15%-20%</t>
  </si>
  <si>
    <t>20%-25%</t>
  </si>
  <si>
    <t>25%-30%</t>
  </si>
  <si>
    <t>30%-35%</t>
  </si>
  <si>
    <t>35%-40%</t>
  </si>
  <si>
    <t>40%-45%</t>
  </si>
  <si>
    <t>45%-50%</t>
  </si>
  <si>
    <t>more than 50%</t>
  </si>
  <si>
    <t>by contract interest rate</t>
  </si>
  <si>
    <t>სესხების ძირი თანხის მოცულობა</t>
  </si>
  <si>
    <t>Principal Amount of Loans</t>
  </si>
  <si>
    <t>სხვაობა: საიჯარო მოთხოვნები, რომლებსაც ბანკი ვერ აკლასიფიცირებს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</si>
</sst>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$_-;\-* #,##0.00_$_-;_-* &quot;-&quot;??_$_-;_-@_-"/>
    <numFmt numFmtId="165" formatCode="_(* #,##0_);_(* \(#,##0\);_(* &quot;-&quot;??_);_(@_)"/>
    <numFmt numFmtId="166" formatCode="#,##0,"/>
    <numFmt numFmtId="167" formatCode="dd\/mm\/yyyy\ \მ\დ\გ\ო\მ\ა\რ\ე\ო\ბ\ი\თ"/>
    <numFmt numFmtId="168" formatCode="&quot;as on &quot;\ mmmm\ dd\,\ yyyy"/>
    <numFmt numFmtId="169" formatCode="&quot;as of &quot;\ mmmm\ dd\,\ yyyy"/>
    <numFmt numFmtId="170" formatCode="_(* #,##0.0_);_(* \(#,##0.0\);_(* &quot;-&quot;??_);_(@_)"/>
    <numFmt numFmtId="171" formatCode="_-* #,##0_$_-;\-* #,##0_$_-;_-* &quot;-&quot;??_$_-;_-@_-"/>
  </numFmts>
  <fonts count="21" x14ac:knownFonts="1"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  <font>
      <b/>
      <u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0">
    <xf numFmtId="0" fontId="0" fillId="0" borderId="0" xfId="0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12" fillId="0" borderId="0" xfId="0" applyFont="1" applyProtection="1"/>
    <xf numFmtId="16" fontId="12" fillId="0" borderId="0" xfId="0" applyNumberFormat="1" applyFont="1" applyProtection="1"/>
    <xf numFmtId="0" fontId="12" fillId="0" borderId="4" xfId="0" applyFont="1" applyBorder="1" applyAlignment="1" applyProtection="1">
      <alignment horizontal="center" vertical="center" textRotation="90" wrapText="1"/>
    </xf>
    <xf numFmtId="0" fontId="12" fillId="0" borderId="3" xfId="0" applyFont="1" applyBorder="1" applyAlignment="1" applyProtection="1">
      <alignment horizontal="center" vertical="center" textRotation="90" wrapText="1"/>
    </xf>
    <xf numFmtId="0" fontId="12" fillId="0" borderId="5" xfId="0" applyFont="1" applyBorder="1" applyAlignment="1" applyProtection="1">
      <alignment horizontal="center" vertical="center" textRotation="90" wrapText="1"/>
    </xf>
    <xf numFmtId="0" fontId="12" fillId="0" borderId="0" xfId="0" applyFont="1" applyAlignment="1" applyProtection="1">
      <alignment wrapText="1"/>
    </xf>
    <xf numFmtId="10" fontId="10" fillId="2" borderId="6" xfId="2" applyNumberFormat="1" applyFont="1" applyFill="1" applyBorder="1" applyAlignment="1" applyProtection="1">
      <alignment horizontal="left"/>
    </xf>
    <xf numFmtId="10" fontId="13" fillId="2" borderId="7" xfId="3" applyNumberFormat="1" applyFont="1" applyFill="1" applyBorder="1" applyAlignment="1" applyProtection="1">
      <alignment horizontal="right"/>
    </xf>
    <xf numFmtId="10" fontId="13" fillId="2" borderId="2" xfId="3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left"/>
    </xf>
    <xf numFmtId="10" fontId="13" fillId="0" borderId="7" xfId="3" applyNumberFormat="1" applyFont="1" applyFill="1" applyBorder="1" applyAlignment="1" applyProtection="1">
      <alignment horizontal="right"/>
    </xf>
    <xf numFmtId="10" fontId="13" fillId="0" borderId="2" xfId="3" applyNumberFormat="1" applyFont="1" applyFill="1" applyBorder="1" applyAlignment="1" applyProtection="1">
      <alignment horizontal="right"/>
    </xf>
    <xf numFmtId="1" fontId="9" fillId="0" borderId="8" xfId="2" applyNumberFormat="1" applyFont="1" applyFill="1" applyBorder="1" applyAlignment="1" applyProtection="1">
      <alignment horizontal="center" vertical="center"/>
    </xf>
    <xf numFmtId="10" fontId="9" fillId="0" borderId="9" xfId="2" applyNumberFormat="1" applyFont="1" applyFill="1" applyBorder="1" applyAlignment="1" applyProtection="1">
      <alignment horizontal="left"/>
    </xf>
    <xf numFmtId="10" fontId="14" fillId="0" borderId="8" xfId="3" applyNumberFormat="1" applyFont="1" applyFill="1" applyBorder="1" applyAlignment="1" applyProtection="1">
      <alignment horizontal="right"/>
    </xf>
    <xf numFmtId="10" fontId="14" fillId="0" borderId="10" xfId="3" applyNumberFormat="1" applyFont="1" applyFill="1" applyBorder="1" applyAlignment="1" applyProtection="1">
      <alignment horizontal="right"/>
    </xf>
    <xf numFmtId="10" fontId="14" fillId="0" borderId="9" xfId="3" applyNumberFormat="1" applyFont="1" applyFill="1" applyBorder="1" applyAlignment="1" applyProtection="1">
      <alignment horizontal="right"/>
    </xf>
    <xf numFmtId="165" fontId="7" fillId="0" borderId="0" xfId="1" applyNumberFormat="1" applyFont="1" applyProtection="1"/>
    <xf numFmtId="166" fontId="10" fillId="2" borderId="7" xfId="0" applyNumberFormat="1" applyFont="1" applyFill="1" applyBorder="1" applyAlignment="1" applyProtection="1">
      <alignment horizontal="right"/>
    </xf>
    <xf numFmtId="166" fontId="10" fillId="2" borderId="2" xfId="0" applyNumberFormat="1" applyFont="1" applyFill="1" applyBorder="1" applyAlignment="1" applyProtection="1">
      <alignment horizontal="right"/>
    </xf>
    <xf numFmtId="166" fontId="10" fillId="2" borderId="6" xfId="0" applyNumberFormat="1" applyFont="1" applyFill="1" applyBorder="1" applyAlignment="1" applyProtection="1">
      <alignment horizontal="right"/>
    </xf>
    <xf numFmtId="166" fontId="10" fillId="0" borderId="7" xfId="0" applyNumberFormat="1" applyFont="1" applyFill="1" applyBorder="1" applyAlignment="1" applyProtection="1">
      <alignment horizontal="right"/>
    </xf>
    <xf numFmtId="166" fontId="10" fillId="0" borderId="2" xfId="0" applyNumberFormat="1" applyFont="1" applyFill="1" applyBorder="1" applyAlignment="1" applyProtection="1">
      <alignment horizontal="right"/>
    </xf>
    <xf numFmtId="166" fontId="10" fillId="0" borderId="6" xfId="0" applyNumberFormat="1" applyFont="1" applyFill="1" applyBorder="1" applyAlignment="1" applyProtection="1">
      <alignment horizontal="right"/>
    </xf>
    <xf numFmtId="10" fontId="10" fillId="2" borderId="7" xfId="2" applyNumberFormat="1" applyFont="1" applyFill="1" applyBorder="1" applyAlignment="1" applyProtection="1">
      <alignment horizontal="right"/>
    </xf>
    <xf numFmtId="10" fontId="10" fillId="2" borderId="2" xfId="2" applyNumberFormat="1" applyFont="1" applyFill="1" applyBorder="1" applyAlignment="1" applyProtection="1">
      <alignment horizontal="right"/>
    </xf>
    <xf numFmtId="10" fontId="10" fillId="2" borderId="6" xfId="2" applyNumberFormat="1" applyFont="1" applyFill="1" applyBorder="1" applyAlignment="1" applyProtection="1">
      <alignment horizontal="right"/>
    </xf>
    <xf numFmtId="10" fontId="10" fillId="0" borderId="7" xfId="2" applyNumberFormat="1" applyFont="1" applyFill="1" applyBorder="1" applyAlignment="1" applyProtection="1">
      <alignment horizontal="right"/>
    </xf>
    <xf numFmtId="10" fontId="10" fillId="0" borderId="2" xfId="2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right"/>
    </xf>
    <xf numFmtId="0" fontId="10" fillId="0" borderId="3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1" fillId="0" borderId="0" xfId="0" applyFont="1" applyProtection="1"/>
    <xf numFmtId="0" fontId="10" fillId="0" borderId="4" xfId="0" applyFont="1" applyBorder="1" applyAlignment="1" applyProtection="1">
      <alignment horizontal="center" vertical="center" textRotation="90" wrapText="1"/>
    </xf>
    <xf numFmtId="0" fontId="10" fillId="0" borderId="13" xfId="0" applyFont="1" applyBorder="1" applyAlignment="1" applyProtection="1">
      <alignment horizontal="center" vertical="center" textRotation="90" wrapText="1"/>
    </xf>
    <xf numFmtId="166" fontId="10" fillId="2" borderId="13" xfId="0" applyNumberFormat="1" applyFont="1" applyFill="1" applyBorder="1" applyAlignment="1" applyProtection="1">
      <alignment horizontal="right"/>
    </xf>
    <xf numFmtId="166" fontId="10" fillId="2" borderId="4" xfId="0" applyNumberFormat="1" applyFont="1" applyFill="1" applyBorder="1" applyAlignment="1" applyProtection="1">
      <alignment horizontal="right"/>
    </xf>
    <xf numFmtId="166" fontId="10" fillId="2" borderId="3" xfId="0" applyNumberFormat="1" applyFont="1" applyFill="1" applyBorder="1" applyAlignment="1" applyProtection="1">
      <alignment horizontal="right"/>
    </xf>
    <xf numFmtId="166" fontId="10" fillId="2" borderId="5" xfId="0" applyNumberFormat="1" applyFont="1" applyFill="1" applyBorder="1" applyAlignment="1" applyProtection="1">
      <alignment horizontal="right"/>
    </xf>
    <xf numFmtId="166" fontId="10" fillId="0" borderId="13" xfId="0" applyNumberFormat="1" applyFont="1" applyFill="1" applyBorder="1" applyAlignment="1" applyProtection="1">
      <alignment horizontal="right"/>
    </xf>
    <xf numFmtId="166" fontId="10" fillId="0" borderId="4" xfId="0" applyNumberFormat="1" applyFont="1" applyFill="1" applyBorder="1" applyAlignment="1" applyProtection="1">
      <alignment horizontal="right"/>
    </xf>
    <xf numFmtId="166" fontId="10" fillId="0" borderId="3" xfId="0" applyNumberFormat="1" applyFont="1" applyFill="1" applyBorder="1" applyAlignment="1" applyProtection="1">
      <alignment horizontal="right"/>
    </xf>
    <xf numFmtId="166" fontId="10" fillId="0" borderId="5" xfId="0" applyNumberFormat="1" applyFont="1" applyFill="1" applyBorder="1" applyAlignment="1" applyProtection="1">
      <alignment horizontal="right"/>
    </xf>
    <xf numFmtId="3" fontId="10" fillId="0" borderId="0" xfId="0" applyNumberFormat="1" applyFont="1" applyBorder="1" applyProtection="1"/>
    <xf numFmtId="0" fontId="10" fillId="0" borderId="0" xfId="0" applyFont="1" applyProtection="1"/>
    <xf numFmtId="0" fontId="10" fillId="0" borderId="0" xfId="0" applyFont="1" applyFill="1" applyProtection="1"/>
    <xf numFmtId="0" fontId="10" fillId="0" borderId="0" xfId="0" applyFont="1" applyFill="1" applyBorder="1" applyProtection="1"/>
    <xf numFmtId="0" fontId="9" fillId="0" borderId="0" xfId="0" applyFont="1" applyFill="1" applyBorder="1" applyAlignment="1" applyProtection="1">
      <alignment horizontal="left"/>
    </xf>
    <xf numFmtId="165" fontId="10" fillId="2" borderId="7" xfId="1" applyNumberFormat="1" applyFont="1" applyFill="1" applyBorder="1" applyAlignment="1" applyProtection="1">
      <alignment horizontal="center" vertical="center"/>
    </xf>
    <xf numFmtId="165" fontId="10" fillId="0" borderId="7" xfId="1" applyNumberFormat="1" applyFont="1" applyFill="1" applyBorder="1" applyAlignment="1" applyProtection="1">
      <alignment horizontal="center" vertical="center"/>
    </xf>
    <xf numFmtId="10" fontId="10" fillId="2" borderId="7" xfId="3" applyNumberFormat="1" applyFont="1" applyFill="1" applyBorder="1" applyAlignment="1" applyProtection="1">
      <alignment horizontal="right"/>
    </xf>
    <xf numFmtId="10" fontId="10" fillId="2" borderId="2" xfId="3" applyNumberFormat="1" applyFont="1" applyFill="1" applyBorder="1" applyAlignment="1" applyProtection="1">
      <alignment horizontal="right"/>
    </xf>
    <xf numFmtId="10" fontId="10" fillId="0" borderId="7" xfId="3" applyNumberFormat="1" applyFont="1" applyFill="1" applyBorder="1" applyAlignment="1" applyProtection="1">
      <alignment horizontal="right"/>
    </xf>
    <xf numFmtId="10" fontId="10" fillId="0" borderId="2" xfId="3" applyNumberFormat="1" applyFont="1" applyFill="1" applyBorder="1" applyAlignment="1" applyProtection="1">
      <alignment horizontal="right"/>
    </xf>
    <xf numFmtId="166" fontId="12" fillId="0" borderId="0" xfId="0" applyNumberFormat="1" applyFont="1" applyProtection="1"/>
    <xf numFmtId="0" fontId="12" fillId="0" borderId="0" xfId="0" applyFont="1" applyAlignment="1" applyProtection="1">
      <alignment horizontal="right"/>
    </xf>
    <xf numFmtId="15" fontId="12" fillId="0" borderId="0" xfId="0" applyNumberFormat="1" applyFont="1" applyProtection="1"/>
    <xf numFmtId="167" fontId="12" fillId="0" borderId="0" xfId="0" applyNumberFormat="1" applyFont="1" applyProtection="1"/>
    <xf numFmtId="168" fontId="12" fillId="0" borderId="0" xfId="0" applyNumberFormat="1" applyFont="1" applyProtection="1"/>
    <xf numFmtId="167" fontId="12" fillId="3" borderId="0" xfId="0" applyNumberFormat="1" applyFont="1" applyFill="1" applyProtection="1"/>
    <xf numFmtId="167" fontId="16" fillId="0" borderId="0" xfId="0" applyNumberFormat="1" applyFont="1" applyProtection="1"/>
    <xf numFmtId="166" fontId="10" fillId="0" borderId="25" xfId="0" applyNumberFormat="1" applyFont="1" applyFill="1" applyBorder="1" applyAlignment="1" applyProtection="1">
      <alignment horizontal="right"/>
    </xf>
    <xf numFmtId="166" fontId="10" fillId="2" borderId="25" xfId="0" applyNumberFormat="1" applyFont="1" applyFill="1" applyBorder="1" applyAlignment="1" applyProtection="1">
      <alignment horizontal="right"/>
    </xf>
    <xf numFmtId="10" fontId="12" fillId="0" borderId="2" xfId="2" applyNumberFormat="1" applyFont="1" applyBorder="1" applyProtection="1"/>
    <xf numFmtId="10" fontId="12" fillId="0" borderId="6" xfId="2" applyNumberFormat="1" applyFont="1" applyBorder="1" applyProtection="1"/>
    <xf numFmtId="10" fontId="12" fillId="2" borderId="2" xfId="2" applyNumberFormat="1" applyFont="1" applyFill="1" applyBorder="1" applyProtection="1"/>
    <xf numFmtId="10" fontId="12" fillId="2" borderId="6" xfId="2" applyNumberFormat="1" applyFont="1" applyFill="1" applyBorder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 indent="4"/>
    </xf>
    <xf numFmtId="169" fontId="16" fillId="0" borderId="0" xfId="0" applyNumberFormat="1" applyFont="1" applyProtection="1"/>
    <xf numFmtId="169" fontId="12" fillId="0" borderId="0" xfId="0" applyNumberFormat="1" applyFont="1" applyProtection="1"/>
    <xf numFmtId="0" fontId="12" fillId="0" borderId="0" xfId="0" applyFont="1" applyFill="1" applyProtection="1"/>
    <xf numFmtId="0" fontId="12" fillId="0" borderId="14" xfId="0" applyFont="1" applyBorder="1" applyAlignment="1" applyProtection="1"/>
    <xf numFmtId="0" fontId="12" fillId="0" borderId="15" xfId="0" applyFont="1" applyBorder="1" applyAlignment="1" applyProtection="1"/>
    <xf numFmtId="0" fontId="12" fillId="0" borderId="16" xfId="0" applyFont="1" applyBorder="1" applyAlignment="1" applyProtection="1"/>
    <xf numFmtId="0" fontId="12" fillId="0" borderId="20" xfId="0" applyFont="1" applyBorder="1" applyAlignment="1" applyProtection="1">
      <alignment horizontal="center" vertical="center" textRotation="90" wrapText="1"/>
    </xf>
    <xf numFmtId="0" fontId="12" fillId="0" borderId="28" xfId="0" applyFont="1" applyBorder="1" applyAlignment="1" applyProtection="1">
      <alignment horizontal="center" vertical="center" textRotation="90" wrapText="1"/>
    </xf>
    <xf numFmtId="0" fontId="12" fillId="0" borderId="18" xfId="0" applyFont="1" applyBorder="1" applyAlignment="1" applyProtection="1">
      <alignment horizontal="center" vertical="center" textRotation="90" wrapText="1"/>
    </xf>
    <xf numFmtId="166" fontId="10" fillId="4" borderId="2" xfId="0" applyNumberFormat="1" applyFont="1" applyFill="1" applyBorder="1" applyAlignment="1" applyProtection="1">
      <alignment horizontal="right"/>
    </xf>
    <xf numFmtId="14" fontId="12" fillId="0" borderId="0" xfId="0" applyNumberFormat="1" applyFont="1" applyProtection="1"/>
    <xf numFmtId="3" fontId="12" fillId="0" borderId="0" xfId="0" applyNumberFormat="1" applyFont="1" applyProtection="1"/>
    <xf numFmtId="0" fontId="17" fillId="0" borderId="0" xfId="0" applyFont="1"/>
    <xf numFmtId="0" fontId="10" fillId="0" borderId="0" xfId="20" applyFont="1"/>
    <xf numFmtId="0" fontId="9" fillId="0" borderId="3" xfId="0" applyFont="1" applyFill="1" applyBorder="1" applyAlignment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0" fontId="10" fillId="0" borderId="3" xfId="0" applyFont="1" applyFill="1" applyBorder="1" applyAlignment="1" applyProtection="1">
      <alignment horizontal="left" indent="2"/>
    </xf>
    <xf numFmtId="0" fontId="10" fillId="0" borderId="3" xfId="0" applyFont="1" applyFill="1" applyBorder="1" applyAlignment="1" applyProtection="1">
      <alignment horizontal="left" indent="2"/>
      <protection locked="0"/>
    </xf>
    <xf numFmtId="0" fontId="10" fillId="0" borderId="3" xfId="0" applyFont="1" applyFill="1" applyBorder="1" applyAlignment="1">
      <alignment horizontal="left" wrapText="1" indent="2"/>
    </xf>
    <xf numFmtId="0" fontId="9" fillId="0" borderId="3" xfId="0" applyFont="1" applyFill="1" applyBorder="1" applyAlignment="1" applyProtection="1">
      <alignment horizontal="left"/>
    </xf>
    <xf numFmtId="0" fontId="9" fillId="0" borderId="3" xfId="0" applyFont="1" applyFill="1" applyBorder="1" applyAlignment="1">
      <alignment horizontal="left" indent="2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/>
    </xf>
    <xf numFmtId="0" fontId="10" fillId="0" borderId="0" xfId="20" applyFont="1" applyProtection="1"/>
    <xf numFmtId="0" fontId="12" fillId="0" borderId="3" xfId="21" applyFont="1" applyFill="1" applyBorder="1"/>
    <xf numFmtId="0" fontId="15" fillId="0" borderId="3" xfId="21" applyFont="1" applyFill="1" applyBorder="1"/>
    <xf numFmtId="0" fontId="12" fillId="0" borderId="3" xfId="21" applyFont="1" applyFill="1" applyBorder="1" applyAlignment="1">
      <alignment horizontal="left" indent="2"/>
    </xf>
    <xf numFmtId="10" fontId="17" fillId="0" borderId="3" xfId="22" applyNumberFormat="1" applyFont="1" applyBorder="1"/>
    <xf numFmtId="170" fontId="17" fillId="0" borderId="3" xfId="23" applyNumberFormat="1" applyFont="1" applyBorder="1"/>
    <xf numFmtId="0" fontId="12" fillId="0" borderId="0" xfId="21" applyFont="1"/>
    <xf numFmtId="0" fontId="17" fillId="0" borderId="3" xfId="21" applyNumberFormat="1" applyFont="1" applyFill="1" applyBorder="1" applyAlignment="1">
      <alignment horizontal="center" vertical="center" wrapText="1"/>
    </xf>
    <xf numFmtId="10" fontId="12" fillId="0" borderId="3" xfId="21" applyNumberFormat="1" applyFont="1" applyBorder="1"/>
    <xf numFmtId="0" fontId="15" fillId="0" borderId="0" xfId="0" applyFont="1" applyAlignment="1">
      <alignment horizontal="left" vertical="center"/>
    </xf>
    <xf numFmtId="0" fontId="12" fillId="0" borderId="3" xfId="21" applyFont="1" applyFill="1" applyBorder="1" applyAlignment="1">
      <alignment horizontal="left" indent="1"/>
    </xf>
    <xf numFmtId="10" fontId="12" fillId="0" borderId="3" xfId="21" applyNumberFormat="1" applyFont="1" applyFill="1" applyBorder="1"/>
    <xf numFmtId="10" fontId="17" fillId="0" borderId="3" xfId="22" applyNumberFormat="1" applyFont="1" applyFill="1" applyBorder="1"/>
    <xf numFmtId="170" fontId="17" fillId="0" borderId="3" xfId="23" applyNumberFormat="1" applyFont="1" applyFill="1" applyBorder="1"/>
    <xf numFmtId="0" fontId="12" fillId="0" borderId="0" xfId="21" applyFont="1" applyFill="1"/>
    <xf numFmtId="1" fontId="9" fillId="6" borderId="8" xfId="2" applyNumberFormat="1" applyFont="1" applyFill="1" applyBorder="1" applyAlignment="1" applyProtection="1">
      <alignment horizontal="center" vertical="center"/>
    </xf>
    <xf numFmtId="10" fontId="9" fillId="6" borderId="9" xfId="2" applyNumberFormat="1" applyFont="1" applyFill="1" applyBorder="1" applyAlignment="1" applyProtection="1">
      <alignment horizontal="left"/>
    </xf>
    <xf numFmtId="166" fontId="9" fillId="6" borderId="8" xfId="0" applyNumberFormat="1" applyFont="1" applyFill="1" applyBorder="1" applyAlignment="1" applyProtection="1">
      <alignment horizontal="right"/>
    </xf>
    <xf numFmtId="10" fontId="15" fillId="6" borderId="11" xfId="2" applyNumberFormat="1" applyFont="1" applyFill="1" applyBorder="1" applyProtection="1"/>
    <xf numFmtId="10" fontId="15" fillId="6" borderId="12" xfId="2" applyNumberFormat="1" applyFont="1" applyFill="1" applyBorder="1" applyProtection="1"/>
    <xf numFmtId="165" fontId="10" fillId="6" borderId="7" xfId="1" applyNumberFormat="1" applyFont="1" applyFill="1" applyBorder="1" applyAlignment="1" applyProtection="1">
      <alignment horizontal="center" vertical="center"/>
    </xf>
    <xf numFmtId="10" fontId="9" fillId="6" borderId="6" xfId="2" applyNumberFormat="1" applyFont="1" applyFill="1" applyBorder="1" applyAlignment="1" applyProtection="1">
      <alignment horizontal="left"/>
    </xf>
    <xf numFmtId="166" fontId="9" fillId="6" borderId="7" xfId="0" applyNumberFormat="1" applyFont="1" applyFill="1" applyBorder="1" applyAlignment="1" applyProtection="1">
      <alignment horizontal="right"/>
    </xf>
    <xf numFmtId="166" fontId="9" fillId="6" borderId="2" xfId="0" applyNumberFormat="1" applyFont="1" applyFill="1" applyBorder="1" applyAlignment="1" applyProtection="1">
      <alignment horizontal="right"/>
    </xf>
    <xf numFmtId="166" fontId="9" fillId="6" borderId="6" xfId="0" applyNumberFormat="1" applyFont="1" applyFill="1" applyBorder="1" applyAlignment="1" applyProtection="1">
      <alignment horizontal="right"/>
    </xf>
    <xf numFmtId="166" fontId="9" fillId="6" borderId="26" xfId="0" applyNumberFormat="1" applyFont="1" applyFill="1" applyBorder="1" applyAlignment="1" applyProtection="1">
      <alignment horizontal="right"/>
    </xf>
    <xf numFmtId="10" fontId="15" fillId="6" borderId="1" xfId="2" applyNumberFormat="1" applyFont="1" applyFill="1" applyBorder="1" applyProtection="1"/>
    <xf numFmtId="10" fontId="15" fillId="6" borderId="27" xfId="2" applyNumberFormat="1" applyFont="1" applyFill="1" applyBorder="1" applyProtection="1"/>
    <xf numFmtId="1" fontId="9" fillId="0" borderId="0" xfId="2" applyNumberFormat="1" applyFont="1" applyFill="1" applyBorder="1" applyAlignment="1" applyProtection="1">
      <alignment horizontal="center" vertical="center"/>
    </xf>
    <xf numFmtId="10" fontId="9" fillId="0" borderId="0" xfId="2" applyNumberFormat="1" applyFont="1" applyFill="1" applyBorder="1" applyAlignment="1" applyProtection="1">
      <alignment horizontal="left"/>
    </xf>
    <xf numFmtId="10" fontId="14" fillId="0" borderId="0" xfId="3" applyNumberFormat="1" applyFont="1" applyFill="1" applyBorder="1" applyAlignment="1" applyProtection="1">
      <alignment horizontal="right"/>
    </xf>
    <xf numFmtId="165" fontId="9" fillId="5" borderId="7" xfId="1" applyNumberFormat="1" applyFont="1" applyFill="1" applyBorder="1" applyAlignment="1" applyProtection="1">
      <alignment horizontal="center" vertical="center"/>
    </xf>
    <xf numFmtId="10" fontId="9" fillId="5" borderId="6" xfId="2" applyNumberFormat="1" applyFont="1" applyFill="1" applyBorder="1" applyAlignment="1" applyProtection="1">
      <alignment horizontal="left"/>
    </xf>
    <xf numFmtId="166" fontId="9" fillId="5" borderId="24" xfId="0" applyNumberFormat="1" applyFont="1" applyFill="1" applyBorder="1" applyAlignment="1" applyProtection="1">
      <alignment horizontal="right"/>
    </xf>
    <xf numFmtId="165" fontId="9" fillId="6" borderId="7" xfId="1" applyNumberFormat="1" applyFont="1" applyFill="1" applyBorder="1" applyAlignment="1" applyProtection="1">
      <alignment horizontal="center" vertical="center"/>
    </xf>
    <xf numFmtId="166" fontId="9" fillId="6" borderId="13" xfId="0" applyNumberFormat="1" applyFont="1" applyFill="1" applyBorder="1" applyAlignment="1" applyProtection="1">
      <alignment horizontal="right"/>
    </xf>
    <xf numFmtId="166" fontId="9" fillId="6" borderId="4" xfId="0" applyNumberFormat="1" applyFont="1" applyFill="1" applyBorder="1" applyAlignment="1" applyProtection="1">
      <alignment horizontal="right"/>
    </xf>
    <xf numFmtId="166" fontId="9" fillId="6" borderId="3" xfId="0" applyNumberFormat="1" applyFont="1" applyFill="1" applyBorder="1" applyAlignment="1" applyProtection="1">
      <alignment horizontal="right"/>
    </xf>
    <xf numFmtId="166" fontId="9" fillId="6" borderId="5" xfId="0" applyNumberFormat="1" applyFont="1" applyFill="1" applyBorder="1" applyAlignment="1" applyProtection="1">
      <alignment horizontal="right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38" fontId="18" fillId="6" borderId="13" xfId="0" applyNumberFormat="1" applyFont="1" applyFill="1" applyBorder="1" applyAlignment="1" applyProtection="1">
      <alignment horizontal="center"/>
      <protection locked="0"/>
    </xf>
    <xf numFmtId="38" fontId="1" fillId="6" borderId="32" xfId="0" applyNumberFormat="1" applyFont="1" applyFill="1" applyBorder="1" applyAlignment="1" applyProtection="1">
      <protection locked="0"/>
    </xf>
    <xf numFmtId="166" fontId="10" fillId="0" borderId="3" xfId="1" applyNumberFormat="1" applyFont="1" applyFill="1" applyBorder="1" applyAlignment="1" applyProtection="1">
      <alignment horizontal="right"/>
      <protection locked="0"/>
    </xf>
    <xf numFmtId="166" fontId="9" fillId="7" borderId="3" xfId="1" applyNumberFormat="1" applyFont="1" applyFill="1" applyBorder="1" applyAlignment="1">
      <alignment horizontal="right"/>
    </xf>
    <xf numFmtId="166" fontId="10" fillId="7" borderId="3" xfId="1" applyNumberFormat="1" applyFont="1" applyFill="1" applyBorder="1" applyAlignment="1">
      <alignment horizontal="right"/>
    </xf>
    <xf numFmtId="166" fontId="1" fillId="6" borderId="32" xfId="1" applyNumberFormat="1" applyFont="1" applyFill="1" applyBorder="1" applyAlignment="1" applyProtection="1">
      <alignment horizontal="right"/>
      <protection locked="0"/>
    </xf>
    <xf numFmtId="166" fontId="18" fillId="6" borderId="1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</xf>
    <xf numFmtId="0" fontId="10" fillId="0" borderId="36" xfId="0" applyFont="1" applyFill="1" applyBorder="1" applyAlignment="1" applyProtection="1">
      <alignment horizontal="left" indent="1"/>
    </xf>
    <xf numFmtId="0" fontId="10" fillId="0" borderId="37" xfId="0" applyFont="1" applyFill="1" applyBorder="1" applyAlignment="1" applyProtection="1">
      <alignment horizontal="left" indent="1"/>
    </xf>
    <xf numFmtId="0" fontId="9" fillId="2" borderId="3" xfId="0" applyFont="1" applyFill="1" applyBorder="1" applyAlignment="1">
      <alignment horizontal="left"/>
    </xf>
    <xf numFmtId="166" fontId="9" fillId="2" borderId="3" xfId="1" applyNumberFormat="1" applyFont="1" applyFill="1" applyBorder="1" applyAlignment="1">
      <alignment horizontal="right"/>
    </xf>
    <xf numFmtId="166" fontId="12" fillId="0" borderId="28" xfId="21" applyNumberFormat="1" applyFont="1" applyBorder="1"/>
    <xf numFmtId="166" fontId="12" fillId="0" borderId="3" xfId="21" applyNumberFormat="1" applyFont="1" applyBorder="1"/>
    <xf numFmtId="166" fontId="12" fillId="0" borderId="28" xfId="21" applyNumberFormat="1" applyFont="1" applyFill="1" applyBorder="1"/>
    <xf numFmtId="166" fontId="12" fillId="0" borderId="3" xfId="21" applyNumberFormat="1" applyFont="1" applyFill="1" applyBorder="1"/>
    <xf numFmtId="166" fontId="17" fillId="0" borderId="3" xfId="23" applyNumberFormat="1" applyFont="1" applyBorder="1"/>
    <xf numFmtId="166" fontId="17" fillId="0" borderId="3" xfId="23" applyNumberFormat="1" applyFont="1" applyFill="1" applyBorder="1"/>
    <xf numFmtId="0" fontId="12" fillId="0" borderId="29" xfId="0" applyFont="1" applyBorder="1" applyAlignment="1" applyProtection="1"/>
    <xf numFmtId="0" fontId="12" fillId="0" borderId="0" xfId="21" applyFont="1" applyAlignment="1">
      <alignment horizontal="right"/>
    </xf>
    <xf numFmtId="164" fontId="6" fillId="0" borderId="0" xfId="1" applyBorder="1"/>
    <xf numFmtId="166" fontId="9" fillId="6" borderId="29" xfId="0" applyNumberFormat="1" applyFont="1" applyFill="1" applyBorder="1" applyAlignment="1" applyProtection="1">
      <alignment horizontal="right"/>
    </xf>
    <xf numFmtId="166" fontId="9" fillId="6" borderId="11" xfId="0" applyNumberFormat="1" applyFont="1" applyFill="1" applyBorder="1" applyAlignment="1" applyProtection="1">
      <alignment horizontal="right"/>
    </xf>
    <xf numFmtId="166" fontId="9" fillId="6" borderId="12" xfId="0" applyNumberFormat="1" applyFont="1" applyFill="1" applyBorder="1" applyAlignment="1" applyProtection="1">
      <alignment horizontal="right"/>
    </xf>
    <xf numFmtId="166" fontId="9" fillId="6" borderId="42" xfId="0" applyNumberFormat="1" applyFont="1" applyFill="1" applyBorder="1" applyAlignment="1" applyProtection="1">
      <alignment horizontal="right"/>
    </xf>
    <xf numFmtId="166" fontId="9" fillId="6" borderId="10" xfId="0" applyNumberFormat="1" applyFont="1" applyFill="1" applyBorder="1" applyAlignment="1" applyProtection="1">
      <alignment horizontal="right"/>
    </xf>
    <xf numFmtId="171" fontId="6" fillId="0" borderId="0" xfId="1" applyNumberFormat="1"/>
    <xf numFmtId="167" fontId="9" fillId="0" borderId="0" xfId="0" applyNumberFormat="1" applyFont="1" applyProtection="1"/>
    <xf numFmtId="169" fontId="9" fillId="0" borderId="0" xfId="0" applyNumberFormat="1" applyFont="1" applyProtection="1"/>
    <xf numFmtId="0" fontId="12" fillId="0" borderId="3" xfId="0" applyFont="1" applyFill="1" applyBorder="1"/>
    <xf numFmtId="3" fontId="12" fillId="0" borderId="3" xfId="0" applyNumberFormat="1" applyFont="1" applyBorder="1"/>
    <xf numFmtId="10" fontId="12" fillId="0" borderId="3" xfId="0" applyNumberFormat="1" applyFont="1" applyBorder="1"/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29" xfId="0" applyFont="1" applyBorder="1" applyAlignment="1" applyProtection="1">
      <alignment horizontal="center"/>
    </xf>
    <xf numFmtId="0" fontId="12" fillId="0" borderId="11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12" fillId="0" borderId="16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 vertical="center" textRotation="90" wrapText="1"/>
    </xf>
    <xf numFmtId="0" fontId="10" fillId="0" borderId="18" xfId="0" applyFont="1" applyBorder="1" applyAlignment="1" applyProtection="1">
      <alignment horizontal="center" vertical="center" textRotation="90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textRotation="90" wrapText="1"/>
    </xf>
    <xf numFmtId="0" fontId="12" fillId="0" borderId="13" xfId="0" applyFont="1" applyBorder="1" applyAlignment="1" applyProtection="1">
      <alignment horizontal="center" vertical="center" textRotation="90" wrapText="1"/>
    </xf>
    <xf numFmtId="0" fontId="10" fillId="0" borderId="14" xfId="0" applyFont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0" fillId="0" borderId="38" xfId="0" applyFont="1" applyBorder="1" applyAlignment="1" applyProtection="1">
      <alignment horizontal="center" vertical="center" textRotation="90" wrapText="1"/>
    </xf>
    <xf numFmtId="0" fontId="10" fillId="0" borderId="28" xfId="0" applyFont="1" applyBorder="1" applyAlignment="1" applyProtection="1">
      <alignment horizontal="center" vertical="center" textRotation="90" wrapText="1"/>
    </xf>
    <xf numFmtId="0" fontId="10" fillId="0" borderId="4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0" fontId="10" fillId="0" borderId="39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0" fillId="0" borderId="15" xfId="0" applyFont="1" applyBorder="1" applyAlignment="1" applyProtection="1">
      <alignment horizontal="center" vertical="center" textRotation="90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12" fillId="0" borderId="21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2" fillId="0" borderId="34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  <xf numFmtId="0" fontId="10" fillId="0" borderId="33" xfId="0" applyFont="1" applyBorder="1" applyAlignment="1" applyProtection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/>
    </xf>
    <xf numFmtId="0" fontId="19" fillId="0" borderId="31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 applyProtection="1">
      <alignment horizontal="left" vertical="center" indent="1"/>
    </xf>
    <xf numFmtId="0" fontId="10" fillId="0" borderId="36" xfId="0" applyFont="1" applyFill="1" applyBorder="1" applyAlignment="1" applyProtection="1">
      <alignment horizontal="left" vertical="center" indent="1"/>
    </xf>
    <xf numFmtId="0" fontId="12" fillId="0" borderId="3" xfId="21" applyFont="1" applyBorder="1" applyAlignment="1">
      <alignment horizontal="center" vertical="center" wrapText="1"/>
    </xf>
    <xf numFmtId="0" fontId="15" fillId="0" borderId="3" xfId="21" applyFont="1" applyFill="1" applyBorder="1" applyAlignment="1">
      <alignment horizontal="center" vertical="center"/>
    </xf>
    <xf numFmtId="0" fontId="12" fillId="0" borderId="3" xfId="21" applyFont="1" applyFill="1" applyBorder="1" applyAlignment="1">
      <alignment horizontal="center" vertical="center" wrapText="1"/>
    </xf>
  </cellXfs>
  <cellStyles count="24">
    <cellStyle name="Comma" xfId="1" builtinId="3"/>
    <cellStyle name="Comma 2" xfId="5"/>
    <cellStyle name="Comma 2 2" xfId="9"/>
    <cellStyle name="Comma 3" xfId="10"/>
    <cellStyle name="Comma 3 2" xfId="16"/>
    <cellStyle name="Comma 4" xfId="13"/>
    <cellStyle name="Comma 5" xfId="15"/>
    <cellStyle name="Comma 6" xfId="23"/>
    <cellStyle name="Normal" xfId="0" builtinId="0"/>
    <cellStyle name="Normal 10" xfId="7"/>
    <cellStyle name="Normal 11" xfId="18"/>
    <cellStyle name="Normal 2" xfId="4"/>
    <cellStyle name="Normal 2 2" xfId="6"/>
    <cellStyle name="Normal 3" xfId="12"/>
    <cellStyle name="Normal 4" xfId="14"/>
    <cellStyle name="Normal 4 2" xfId="11"/>
    <cellStyle name="Normal 4 2 2" xfId="17"/>
    <cellStyle name="Normal 5" xfId="21"/>
    <cellStyle name="Normal_RC-D 2" xfId="20"/>
    <cellStyle name="Percent" xfId="2" builtinId="5"/>
    <cellStyle name="Percent 2" xfId="8"/>
    <cellStyle name="Percent 2 2" xfId="3"/>
    <cellStyle name="Percent 2 3" xfId="19"/>
    <cellStyle name="Percent 3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pnadzem\AppData\Local\Microsoft\Windows\INetCache\Content.Outlook\TRKG25IM\FINAL%20Forms\FINREP%20Supplemental%20Form%20-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LD-A"/>
      <sheetName val="LD-D"/>
      <sheetName val="LD-AD"/>
      <sheetName val="Validation"/>
      <sheetName val="RCS"/>
      <sheetName val="CI"/>
      <sheetName val="Countries"/>
      <sheetName val="Currency Codes"/>
      <sheetName val="Rating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0</v>
          </cell>
        </row>
        <row r="4">
          <cell r="A4">
            <v>1</v>
          </cell>
        </row>
        <row r="8">
          <cell r="A8">
            <v>1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F8">
            <v>0</v>
          </cell>
        </row>
        <row r="9">
          <cell r="A9">
            <v>2</v>
          </cell>
          <cell r="B9">
            <v>1</v>
          </cell>
          <cell r="C9">
            <v>2</v>
          </cell>
          <cell r="D9">
            <v>0</v>
          </cell>
          <cell r="E9">
            <v>0</v>
          </cell>
          <cell r="F9">
            <v>1</v>
          </cell>
        </row>
        <row r="10">
          <cell r="A10">
            <v>3</v>
          </cell>
          <cell r="B10">
            <v>2</v>
          </cell>
          <cell r="C10">
            <v>3</v>
          </cell>
          <cell r="F10">
            <v>2</v>
          </cell>
        </row>
        <row r="11">
          <cell r="A11">
            <v>4</v>
          </cell>
          <cell r="B11">
            <v>3</v>
          </cell>
          <cell r="C11">
            <v>4</v>
          </cell>
        </row>
        <row r="12">
          <cell r="A12">
            <v>5</v>
          </cell>
          <cell r="C12">
            <v>5</v>
          </cell>
        </row>
        <row r="13">
          <cell r="A13">
            <v>6</v>
          </cell>
          <cell r="C13">
            <v>6</v>
          </cell>
        </row>
        <row r="14">
          <cell r="C14">
            <v>7</v>
          </cell>
        </row>
        <row r="15">
          <cell r="C15">
            <v>8</v>
          </cell>
        </row>
        <row r="16">
          <cell r="C16">
            <v>9</v>
          </cell>
        </row>
      </sheetData>
      <sheetData sheetId="5" refreshError="1"/>
      <sheetData sheetId="6" refreshError="1"/>
      <sheetData sheetId="7">
        <row r="3">
          <cell r="A3" t="str">
            <v>AF</v>
          </cell>
        </row>
        <row r="4">
          <cell r="A4" t="str">
            <v>AX</v>
          </cell>
        </row>
        <row r="5">
          <cell r="A5" t="str">
            <v>AL</v>
          </cell>
        </row>
        <row r="6">
          <cell r="A6" t="str">
            <v>DZ</v>
          </cell>
        </row>
        <row r="7">
          <cell r="A7" t="str">
            <v>AS</v>
          </cell>
        </row>
        <row r="8">
          <cell r="A8" t="str">
            <v>AD</v>
          </cell>
        </row>
        <row r="9">
          <cell r="A9" t="str">
            <v>AO</v>
          </cell>
        </row>
        <row r="10">
          <cell r="A10" t="str">
            <v>AI</v>
          </cell>
        </row>
        <row r="11">
          <cell r="A11" t="str">
            <v>AQ</v>
          </cell>
        </row>
        <row r="12">
          <cell r="A12" t="str">
            <v>AG</v>
          </cell>
        </row>
        <row r="13">
          <cell r="A13" t="str">
            <v>AR</v>
          </cell>
        </row>
        <row r="14">
          <cell r="A14" t="str">
            <v>AM</v>
          </cell>
        </row>
        <row r="15">
          <cell r="A15" t="str">
            <v>AW</v>
          </cell>
        </row>
        <row r="16">
          <cell r="A16" t="str">
            <v>AC</v>
          </cell>
        </row>
        <row r="17">
          <cell r="A17" t="str">
            <v>AU</v>
          </cell>
        </row>
        <row r="18">
          <cell r="A18" t="str">
            <v>AT</v>
          </cell>
        </row>
        <row r="19">
          <cell r="A19" t="str">
            <v>AZ</v>
          </cell>
        </row>
        <row r="20">
          <cell r="A20" t="str">
            <v>BS</v>
          </cell>
        </row>
        <row r="21">
          <cell r="A21" t="str">
            <v>BH</v>
          </cell>
        </row>
        <row r="22">
          <cell r="A22" t="str">
            <v>BD</v>
          </cell>
        </row>
        <row r="23">
          <cell r="A23" t="str">
            <v>BB</v>
          </cell>
        </row>
        <row r="24">
          <cell r="A24" t="str">
            <v>BY</v>
          </cell>
        </row>
        <row r="25">
          <cell r="A25" t="str">
            <v>BE</v>
          </cell>
        </row>
        <row r="26">
          <cell r="A26" t="str">
            <v>BZ</v>
          </cell>
        </row>
        <row r="27">
          <cell r="A27" t="str">
            <v>BJ</v>
          </cell>
        </row>
        <row r="28">
          <cell r="A28" t="str">
            <v>BM</v>
          </cell>
        </row>
        <row r="29">
          <cell r="A29" t="str">
            <v>BT</v>
          </cell>
        </row>
        <row r="30">
          <cell r="A30" t="str">
            <v>BO</v>
          </cell>
        </row>
        <row r="31">
          <cell r="A31" t="str">
            <v>BA</v>
          </cell>
        </row>
        <row r="32">
          <cell r="A32" t="str">
            <v>BW</v>
          </cell>
        </row>
        <row r="33">
          <cell r="A33" t="str">
            <v>BV</v>
          </cell>
        </row>
        <row r="34">
          <cell r="A34" t="str">
            <v>BR</v>
          </cell>
        </row>
        <row r="35">
          <cell r="A35" t="str">
            <v>IO</v>
          </cell>
        </row>
        <row r="36">
          <cell r="A36" t="str">
            <v>VG</v>
          </cell>
        </row>
        <row r="37">
          <cell r="A37" t="str">
            <v>BN</v>
          </cell>
        </row>
        <row r="38">
          <cell r="A38" t="str">
            <v>BG</v>
          </cell>
        </row>
        <row r="39">
          <cell r="A39" t="str">
            <v>BF</v>
          </cell>
        </row>
        <row r="40">
          <cell r="A40" t="str">
            <v>BI</v>
          </cell>
        </row>
        <row r="41">
          <cell r="A41" t="str">
            <v>KH</v>
          </cell>
        </row>
        <row r="42">
          <cell r="A42" t="str">
            <v>CM</v>
          </cell>
        </row>
        <row r="43">
          <cell r="A43" t="str">
            <v>CA</v>
          </cell>
        </row>
        <row r="44">
          <cell r="A44" t="str">
            <v>CV</v>
          </cell>
        </row>
        <row r="45">
          <cell r="A45" t="str">
            <v>KY</v>
          </cell>
        </row>
        <row r="46">
          <cell r="A46" t="str">
            <v>CF</v>
          </cell>
        </row>
        <row r="47">
          <cell r="A47" t="str">
            <v>TD</v>
          </cell>
        </row>
        <row r="48">
          <cell r="A48" t="str">
            <v>CL</v>
          </cell>
        </row>
        <row r="49">
          <cell r="A49" t="str">
            <v>CN</v>
          </cell>
        </row>
        <row r="50">
          <cell r="A50" t="str">
            <v>CX</v>
          </cell>
        </row>
        <row r="51">
          <cell r="A51" t="str">
            <v>CC</v>
          </cell>
        </row>
        <row r="52">
          <cell r="A52" t="str">
            <v>CO</v>
          </cell>
        </row>
        <row r="53">
          <cell r="A53" t="str">
            <v>KM</v>
          </cell>
        </row>
        <row r="54">
          <cell r="A54" t="str">
            <v>CG</v>
          </cell>
        </row>
        <row r="55">
          <cell r="A55" t="str">
            <v>CD</v>
          </cell>
        </row>
        <row r="56">
          <cell r="A56" t="str">
            <v>CK</v>
          </cell>
        </row>
        <row r="57">
          <cell r="A57" t="str">
            <v>CR</v>
          </cell>
        </row>
        <row r="58">
          <cell r="A58" t="str">
            <v>CI</v>
          </cell>
        </row>
        <row r="59">
          <cell r="A59" t="str">
            <v>HR</v>
          </cell>
        </row>
        <row r="60">
          <cell r="A60" t="str">
            <v>CU</v>
          </cell>
        </row>
        <row r="61">
          <cell r="A61" t="str">
            <v>CY</v>
          </cell>
        </row>
        <row r="62">
          <cell r="A62" t="str">
            <v>CZ</v>
          </cell>
        </row>
        <row r="63">
          <cell r="A63" t="str">
            <v>CS</v>
          </cell>
        </row>
        <row r="64">
          <cell r="A64" t="str">
            <v>DK</v>
          </cell>
        </row>
        <row r="65">
          <cell r="A65" t="str">
            <v>DJ</v>
          </cell>
        </row>
        <row r="66">
          <cell r="A66" t="str">
            <v>DM</v>
          </cell>
        </row>
        <row r="67">
          <cell r="A67" t="str">
            <v>DO</v>
          </cell>
        </row>
        <row r="68">
          <cell r="A68" t="str">
            <v>TP</v>
          </cell>
        </row>
        <row r="69">
          <cell r="A69" t="str">
            <v>EC</v>
          </cell>
        </row>
        <row r="70">
          <cell r="A70" t="str">
            <v>EG</v>
          </cell>
        </row>
        <row r="71">
          <cell r="A71" t="str">
            <v>SV</v>
          </cell>
        </row>
        <row r="72">
          <cell r="A72" t="str">
            <v>GQ</v>
          </cell>
        </row>
        <row r="73">
          <cell r="A73" t="str">
            <v>ER</v>
          </cell>
        </row>
        <row r="74">
          <cell r="A74" t="str">
            <v>EE</v>
          </cell>
        </row>
        <row r="75">
          <cell r="A75" t="str">
            <v>ET</v>
          </cell>
        </row>
        <row r="76">
          <cell r="A76" t="str">
            <v>EU</v>
          </cell>
        </row>
        <row r="77">
          <cell r="A77" t="str">
            <v>MK</v>
          </cell>
        </row>
        <row r="78">
          <cell r="A78" t="str">
            <v>FK</v>
          </cell>
        </row>
        <row r="79">
          <cell r="A79" t="str">
            <v>FO</v>
          </cell>
        </row>
        <row r="80">
          <cell r="A80" t="str">
            <v>FJ</v>
          </cell>
        </row>
        <row r="81">
          <cell r="A81" t="str">
            <v>FI</v>
          </cell>
        </row>
        <row r="82">
          <cell r="A82" t="str">
            <v>FR</v>
          </cell>
        </row>
        <row r="83">
          <cell r="A83" t="str">
            <v>FX</v>
          </cell>
        </row>
        <row r="84">
          <cell r="A84" t="str">
            <v>GF</v>
          </cell>
        </row>
        <row r="85">
          <cell r="A85" t="str">
            <v>PF</v>
          </cell>
        </row>
        <row r="86">
          <cell r="A86" t="str">
            <v>TF</v>
          </cell>
        </row>
        <row r="87">
          <cell r="A87" t="str">
            <v>GA</v>
          </cell>
        </row>
        <row r="88">
          <cell r="A88" t="str">
            <v>GM</v>
          </cell>
        </row>
        <row r="89">
          <cell r="A89" t="str">
            <v>GE</v>
          </cell>
        </row>
        <row r="90">
          <cell r="A90" t="str">
            <v>DE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GB</v>
          </cell>
        </row>
        <row r="94">
          <cell r="A94" t="str">
            <v>GR</v>
          </cell>
        </row>
        <row r="95">
          <cell r="A95" t="str">
            <v>GL</v>
          </cell>
        </row>
        <row r="96">
          <cell r="A96" t="str">
            <v>GD</v>
          </cell>
        </row>
        <row r="97">
          <cell r="A97" t="str">
            <v>GP</v>
          </cell>
        </row>
        <row r="98">
          <cell r="A98" t="str">
            <v>GU</v>
          </cell>
        </row>
        <row r="99">
          <cell r="A99" t="str">
            <v>GT</v>
          </cell>
        </row>
        <row r="100">
          <cell r="A100" t="str">
            <v>GG</v>
          </cell>
        </row>
        <row r="101">
          <cell r="A101" t="str">
            <v>GN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HT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HK</v>
          </cell>
        </row>
        <row r="108">
          <cell r="A108" t="str">
            <v>HU</v>
          </cell>
        </row>
        <row r="109">
          <cell r="A109" t="str">
            <v>IS</v>
          </cell>
        </row>
        <row r="110">
          <cell r="A110" t="str">
            <v>IN</v>
          </cell>
        </row>
        <row r="111">
          <cell r="A111" t="str">
            <v>ID</v>
          </cell>
        </row>
        <row r="112">
          <cell r="A112" t="str">
            <v>IR</v>
          </cell>
        </row>
        <row r="113">
          <cell r="A113" t="str">
            <v>IQ</v>
          </cell>
        </row>
        <row r="114">
          <cell r="A114" t="str">
            <v>IE</v>
          </cell>
        </row>
        <row r="115">
          <cell r="A115" t="str">
            <v>IM</v>
          </cell>
        </row>
        <row r="116">
          <cell r="A116" t="str">
            <v>IL</v>
          </cell>
        </row>
        <row r="117">
          <cell r="A117" t="str">
            <v>IT</v>
          </cell>
        </row>
        <row r="118">
          <cell r="A118" t="str">
            <v>JM</v>
          </cell>
        </row>
        <row r="119">
          <cell r="A119" t="str">
            <v>JP</v>
          </cell>
        </row>
        <row r="120">
          <cell r="A120" t="str">
            <v>JE</v>
          </cell>
        </row>
        <row r="121">
          <cell r="A121" t="str">
            <v>JO</v>
          </cell>
        </row>
        <row r="122">
          <cell r="A122" t="str">
            <v>KZ</v>
          </cell>
        </row>
        <row r="123">
          <cell r="A123" t="str">
            <v>KE</v>
          </cell>
        </row>
        <row r="124">
          <cell r="A124" t="str">
            <v>KI</v>
          </cell>
        </row>
        <row r="125">
          <cell r="A125" t="str">
            <v>KP</v>
          </cell>
        </row>
        <row r="126">
          <cell r="A126" t="str">
            <v>KR</v>
          </cell>
        </row>
        <row r="127">
          <cell r="A127" t="str">
            <v>XK</v>
          </cell>
        </row>
        <row r="128">
          <cell r="A128" t="str">
            <v>KW</v>
          </cell>
        </row>
        <row r="129">
          <cell r="A129" t="str">
            <v>KG</v>
          </cell>
        </row>
        <row r="130">
          <cell r="A130" t="str">
            <v>LA</v>
          </cell>
        </row>
        <row r="131">
          <cell r="A131" t="str">
            <v>LV</v>
          </cell>
        </row>
        <row r="132">
          <cell r="A132" t="str">
            <v>LB</v>
          </cell>
        </row>
        <row r="133">
          <cell r="A133" t="str">
            <v>LS</v>
          </cell>
        </row>
        <row r="134">
          <cell r="A134" t="str">
            <v>LR</v>
          </cell>
        </row>
        <row r="135">
          <cell r="A135" t="str">
            <v>LY</v>
          </cell>
        </row>
        <row r="136">
          <cell r="A136" t="str">
            <v>LI</v>
          </cell>
        </row>
        <row r="137">
          <cell r="A137" t="str">
            <v>LT</v>
          </cell>
        </row>
        <row r="138">
          <cell r="A138" t="str">
            <v>LU</v>
          </cell>
        </row>
        <row r="139">
          <cell r="A139" t="str">
            <v>MO</v>
          </cell>
        </row>
        <row r="140">
          <cell r="A140" t="str">
            <v>MG</v>
          </cell>
        </row>
        <row r="141">
          <cell r="A141" t="str">
            <v>MW</v>
          </cell>
        </row>
        <row r="142">
          <cell r="A142" t="str">
            <v>MY</v>
          </cell>
        </row>
        <row r="143">
          <cell r="A143" t="str">
            <v>MV</v>
          </cell>
        </row>
        <row r="144">
          <cell r="A144" t="str">
            <v>ML</v>
          </cell>
        </row>
        <row r="145">
          <cell r="A145" t="str">
            <v>MT</v>
          </cell>
        </row>
        <row r="146">
          <cell r="A146" t="str">
            <v>MH</v>
          </cell>
        </row>
        <row r="147">
          <cell r="A147" t="str">
            <v>MQ</v>
          </cell>
        </row>
        <row r="148">
          <cell r="A148" t="str">
            <v>MR</v>
          </cell>
        </row>
        <row r="149">
          <cell r="A149" t="str">
            <v>MU</v>
          </cell>
        </row>
        <row r="150">
          <cell r="A150" t="str">
            <v>YT</v>
          </cell>
        </row>
        <row r="151">
          <cell r="A151" t="str">
            <v>MX</v>
          </cell>
        </row>
        <row r="152">
          <cell r="A152" t="str">
            <v>FM</v>
          </cell>
        </row>
        <row r="153">
          <cell r="A153" t="str">
            <v>MD</v>
          </cell>
        </row>
        <row r="154">
          <cell r="A154" t="str">
            <v>MC</v>
          </cell>
        </row>
        <row r="155">
          <cell r="A155" t="str">
            <v>MN</v>
          </cell>
        </row>
        <row r="156">
          <cell r="A156" t="str">
            <v>ME</v>
          </cell>
        </row>
        <row r="157">
          <cell r="A157" t="str">
            <v>MS</v>
          </cell>
        </row>
        <row r="158">
          <cell r="A158" t="str">
            <v>MA</v>
          </cell>
        </row>
        <row r="159">
          <cell r="A159" t="str">
            <v>MZ</v>
          </cell>
        </row>
        <row r="160">
          <cell r="A160" t="str">
            <v>MM</v>
          </cell>
        </row>
        <row r="161">
          <cell r="A161" t="str">
            <v>NA</v>
          </cell>
        </row>
        <row r="162">
          <cell r="A162" t="str">
            <v>NR</v>
          </cell>
        </row>
        <row r="163">
          <cell r="A163" t="str">
            <v>NP</v>
          </cell>
        </row>
        <row r="164">
          <cell r="A164" t="str">
            <v>NL</v>
          </cell>
        </row>
        <row r="165">
          <cell r="A165" t="str">
            <v>AN</v>
          </cell>
        </row>
        <row r="166">
          <cell r="A166" t="str">
            <v>NT</v>
          </cell>
        </row>
        <row r="167">
          <cell r="A167" t="str">
            <v>NC</v>
          </cell>
        </row>
        <row r="168">
          <cell r="A168" t="str">
            <v>NZ</v>
          </cell>
        </row>
        <row r="169">
          <cell r="A169" t="str">
            <v>NI</v>
          </cell>
        </row>
        <row r="170">
          <cell r="A170" t="str">
            <v>NE</v>
          </cell>
        </row>
        <row r="171">
          <cell r="A171" t="str">
            <v>NG</v>
          </cell>
        </row>
        <row r="172">
          <cell r="A172" t="str">
            <v>NU</v>
          </cell>
        </row>
        <row r="173">
          <cell r="A173" t="str">
            <v>NF</v>
          </cell>
        </row>
        <row r="174">
          <cell r="A174" t="str">
            <v>MP</v>
          </cell>
        </row>
        <row r="175">
          <cell r="A175" t="str">
            <v>NO</v>
          </cell>
        </row>
        <row r="176">
          <cell r="A176" t="str">
            <v>OM</v>
          </cell>
        </row>
        <row r="177">
          <cell r="A177" t="str">
            <v>PK</v>
          </cell>
        </row>
        <row r="178">
          <cell r="A178" t="str">
            <v>PW</v>
          </cell>
        </row>
        <row r="179">
          <cell r="A179" t="str">
            <v>PS</v>
          </cell>
        </row>
        <row r="180">
          <cell r="A180" t="str">
            <v>PA</v>
          </cell>
        </row>
        <row r="181">
          <cell r="A181" t="str">
            <v>PG</v>
          </cell>
        </row>
        <row r="182">
          <cell r="A182" t="str">
            <v>PY</v>
          </cell>
        </row>
        <row r="183">
          <cell r="A183" t="str">
            <v>PE</v>
          </cell>
        </row>
        <row r="184">
          <cell r="A184" t="str">
            <v>PH</v>
          </cell>
        </row>
        <row r="185">
          <cell r="A185" t="str">
            <v>PN</v>
          </cell>
        </row>
        <row r="186">
          <cell r="A186" t="str">
            <v>PL</v>
          </cell>
        </row>
        <row r="187">
          <cell r="A187" t="str">
            <v>PT</v>
          </cell>
        </row>
        <row r="188">
          <cell r="A188" t="str">
            <v>PR</v>
          </cell>
        </row>
        <row r="189">
          <cell r="A189" t="str">
            <v>QA</v>
          </cell>
        </row>
        <row r="190">
          <cell r="A190" t="str">
            <v>RE</v>
          </cell>
        </row>
        <row r="191">
          <cell r="A191" t="str">
            <v>RO</v>
          </cell>
        </row>
        <row r="192">
          <cell r="A192" t="str">
            <v>RU</v>
          </cell>
        </row>
        <row r="193">
          <cell r="A193" t="str">
            <v>RW</v>
          </cell>
        </row>
        <row r="194">
          <cell r="A194" t="str">
            <v>GS</v>
          </cell>
        </row>
        <row r="195">
          <cell r="A195" t="str">
            <v>KN</v>
          </cell>
        </row>
        <row r="196">
          <cell r="A196" t="str">
            <v>LC</v>
          </cell>
        </row>
        <row r="197">
          <cell r="A197" t="str">
            <v>MF</v>
          </cell>
        </row>
        <row r="198">
          <cell r="A198" t="str">
            <v>VC</v>
          </cell>
        </row>
        <row r="199">
          <cell r="A199" t="str">
            <v>WS</v>
          </cell>
        </row>
        <row r="200">
          <cell r="A200" t="str">
            <v>SM</v>
          </cell>
        </row>
        <row r="201">
          <cell r="A201" t="str">
            <v>ST</v>
          </cell>
        </row>
        <row r="202">
          <cell r="A202" t="str">
            <v>SA</v>
          </cell>
        </row>
        <row r="203">
          <cell r="A203" t="str">
            <v>SN</v>
          </cell>
        </row>
        <row r="204">
          <cell r="A204" t="str">
            <v>RS</v>
          </cell>
        </row>
        <row r="205">
          <cell r="A205" t="str">
            <v>YU</v>
          </cell>
        </row>
        <row r="206">
          <cell r="A206" t="str">
            <v>SC</v>
          </cell>
        </row>
        <row r="207">
          <cell r="A207" t="str">
            <v>SL</v>
          </cell>
        </row>
        <row r="208">
          <cell r="A208" t="str">
            <v>SG</v>
          </cell>
        </row>
        <row r="209">
          <cell r="A209" t="str">
            <v>SK</v>
          </cell>
        </row>
        <row r="210">
          <cell r="A210" t="str">
            <v>SI</v>
          </cell>
        </row>
        <row r="211">
          <cell r="A211" t="str">
            <v>SB</v>
          </cell>
        </row>
        <row r="212">
          <cell r="A212" t="str">
            <v>SO</v>
          </cell>
        </row>
        <row r="213">
          <cell r="A213" t="str">
            <v>ZA</v>
          </cell>
        </row>
        <row r="214">
          <cell r="A214" t="str">
            <v>SS</v>
          </cell>
        </row>
        <row r="215">
          <cell r="A215" t="str">
            <v>ES</v>
          </cell>
        </row>
        <row r="216">
          <cell r="A216" t="str">
            <v>LK</v>
          </cell>
        </row>
        <row r="217">
          <cell r="A217" t="str">
            <v>SH</v>
          </cell>
        </row>
        <row r="218">
          <cell r="A218" t="str">
            <v>PM</v>
          </cell>
        </row>
        <row r="219">
          <cell r="A219" t="str">
            <v>SD</v>
          </cell>
        </row>
        <row r="220">
          <cell r="A220" t="str">
            <v>SR</v>
          </cell>
        </row>
        <row r="221">
          <cell r="A221" t="str">
            <v>SJ</v>
          </cell>
        </row>
        <row r="222">
          <cell r="A222" t="str">
            <v>SZ</v>
          </cell>
        </row>
        <row r="223">
          <cell r="A223" t="str">
            <v>SE</v>
          </cell>
        </row>
        <row r="224">
          <cell r="A224" t="str">
            <v>CH</v>
          </cell>
        </row>
        <row r="225">
          <cell r="A225" t="str">
            <v>SY</v>
          </cell>
        </row>
        <row r="226">
          <cell r="A226" t="str">
            <v>TW</v>
          </cell>
        </row>
        <row r="227">
          <cell r="A227" t="str">
            <v>TJ</v>
          </cell>
        </row>
        <row r="228">
          <cell r="A228" t="str">
            <v>TZ</v>
          </cell>
        </row>
        <row r="229">
          <cell r="A229" t="str">
            <v>TH</v>
          </cell>
        </row>
        <row r="230">
          <cell r="A230" t="str">
            <v>TG</v>
          </cell>
        </row>
        <row r="231">
          <cell r="A231" t="str">
            <v>TK</v>
          </cell>
        </row>
        <row r="232">
          <cell r="A232" t="str">
            <v>TO</v>
          </cell>
        </row>
        <row r="233">
          <cell r="A233" t="str">
            <v>TT</v>
          </cell>
        </row>
        <row r="234">
          <cell r="A234" t="str">
            <v>TN</v>
          </cell>
        </row>
        <row r="235">
          <cell r="A235" t="str">
            <v>TR</v>
          </cell>
        </row>
        <row r="236">
          <cell r="A236" t="str">
            <v>TM</v>
          </cell>
        </row>
        <row r="237">
          <cell r="A237" t="str">
            <v>TC</v>
          </cell>
        </row>
        <row r="238">
          <cell r="A238" t="str">
            <v>TV</v>
          </cell>
        </row>
        <row r="239">
          <cell r="A239" t="str">
            <v>UG</v>
          </cell>
        </row>
        <row r="240">
          <cell r="A240" t="str">
            <v>UA</v>
          </cell>
        </row>
        <row r="241">
          <cell r="A241" t="str">
            <v>AE</v>
          </cell>
        </row>
        <row r="242">
          <cell r="A242" t="str">
            <v>UK</v>
          </cell>
        </row>
        <row r="243">
          <cell r="A243" t="str">
            <v>US</v>
          </cell>
        </row>
        <row r="244">
          <cell r="A244" t="str">
            <v>UY</v>
          </cell>
        </row>
        <row r="245">
          <cell r="A245" t="str">
            <v>UM</v>
          </cell>
        </row>
        <row r="246">
          <cell r="A246" t="str">
            <v>SU</v>
          </cell>
        </row>
        <row r="247">
          <cell r="A247" t="str">
            <v>UZ</v>
          </cell>
        </row>
        <row r="248">
          <cell r="A248" t="str">
            <v>VU</v>
          </cell>
        </row>
        <row r="249">
          <cell r="A249" t="str">
            <v>VA</v>
          </cell>
        </row>
        <row r="250">
          <cell r="A250" t="str">
            <v>VE</v>
          </cell>
        </row>
        <row r="251">
          <cell r="A251" t="str">
            <v>VN</v>
          </cell>
        </row>
        <row r="252">
          <cell r="A252" t="str">
            <v>VI</v>
          </cell>
        </row>
        <row r="253">
          <cell r="A253" t="str">
            <v>WF</v>
          </cell>
        </row>
        <row r="254">
          <cell r="A254" t="str">
            <v>EH</v>
          </cell>
        </row>
        <row r="255">
          <cell r="A255" t="str">
            <v>YE</v>
          </cell>
        </row>
        <row r="256">
          <cell r="A256" t="str">
            <v>ZR</v>
          </cell>
        </row>
        <row r="257">
          <cell r="A257" t="str">
            <v>ZM</v>
          </cell>
        </row>
        <row r="258">
          <cell r="A258" t="str">
            <v>ZW</v>
          </cell>
        </row>
        <row r="259">
          <cell r="A259" t="str">
            <v>IFI</v>
          </cell>
        </row>
        <row r="260">
          <cell r="A260" t="str">
            <v>BL</v>
          </cell>
        </row>
        <row r="261">
          <cell r="A261" t="str">
            <v>TL</v>
          </cell>
        </row>
        <row r="262">
          <cell r="A262" t="str">
            <v>OT</v>
          </cell>
        </row>
      </sheetData>
      <sheetData sheetId="8">
        <row r="3">
          <cell r="A3" t="str">
            <v>AED</v>
          </cell>
        </row>
        <row r="4">
          <cell r="A4" t="str">
            <v>AFN</v>
          </cell>
        </row>
        <row r="5">
          <cell r="A5" t="str">
            <v>ALL</v>
          </cell>
        </row>
        <row r="6">
          <cell r="A6" t="str">
            <v>AMD</v>
          </cell>
        </row>
        <row r="7">
          <cell r="A7" t="str">
            <v>ANG</v>
          </cell>
        </row>
        <row r="8">
          <cell r="A8" t="str">
            <v>AOA</v>
          </cell>
        </row>
        <row r="9">
          <cell r="A9" t="str">
            <v>ARS</v>
          </cell>
        </row>
        <row r="10">
          <cell r="A10" t="str">
            <v>AUD</v>
          </cell>
        </row>
        <row r="11">
          <cell r="A11" t="str">
            <v>AWG</v>
          </cell>
        </row>
        <row r="12">
          <cell r="A12" t="str">
            <v>AZN</v>
          </cell>
        </row>
        <row r="13">
          <cell r="A13" t="str">
            <v>BAM</v>
          </cell>
        </row>
        <row r="14">
          <cell r="A14" t="str">
            <v>BBD</v>
          </cell>
        </row>
        <row r="15">
          <cell r="A15" t="str">
            <v>BDT</v>
          </cell>
        </row>
        <row r="16">
          <cell r="A16" t="str">
            <v>BGN</v>
          </cell>
        </row>
        <row r="17">
          <cell r="A17" t="str">
            <v>BHD</v>
          </cell>
        </row>
        <row r="18">
          <cell r="A18" t="str">
            <v>BIF</v>
          </cell>
        </row>
        <row r="19">
          <cell r="A19" t="str">
            <v>BMD</v>
          </cell>
        </row>
        <row r="20">
          <cell r="A20" t="str">
            <v>BND</v>
          </cell>
        </row>
        <row r="21">
          <cell r="A21" t="str">
            <v>BOB</v>
          </cell>
        </row>
        <row r="22">
          <cell r="A22" t="str">
            <v>BRL</v>
          </cell>
        </row>
        <row r="23">
          <cell r="A23" t="str">
            <v>BSD</v>
          </cell>
        </row>
        <row r="24">
          <cell r="A24" t="str">
            <v>BTN</v>
          </cell>
        </row>
        <row r="25">
          <cell r="A25" t="str">
            <v>BWP</v>
          </cell>
        </row>
        <row r="26">
          <cell r="A26" t="str">
            <v>BYR</v>
          </cell>
        </row>
        <row r="27">
          <cell r="A27" t="str">
            <v>BZD</v>
          </cell>
        </row>
        <row r="28">
          <cell r="A28" t="str">
            <v>CAD</v>
          </cell>
        </row>
        <row r="29">
          <cell r="A29" t="str">
            <v>CDF</v>
          </cell>
        </row>
        <row r="30">
          <cell r="A30" t="str">
            <v>CHF</v>
          </cell>
        </row>
        <row r="31">
          <cell r="A31" t="str">
            <v>CLP</v>
          </cell>
        </row>
        <row r="32">
          <cell r="A32" t="str">
            <v>CNY</v>
          </cell>
        </row>
        <row r="33">
          <cell r="A33" t="str">
            <v>COP</v>
          </cell>
        </row>
        <row r="34">
          <cell r="A34" t="str">
            <v>CRC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IMP</v>
          </cell>
        </row>
        <row r="66">
          <cell r="A66" t="str">
            <v>INR</v>
          </cell>
        </row>
        <row r="67">
          <cell r="A67" t="str">
            <v>IQD</v>
          </cell>
        </row>
        <row r="68">
          <cell r="A68" t="str">
            <v>IRR</v>
          </cell>
        </row>
        <row r="69">
          <cell r="A69" t="str">
            <v>ISK</v>
          </cell>
        </row>
        <row r="70">
          <cell r="A70" t="str">
            <v>JEP</v>
          </cell>
        </row>
        <row r="71">
          <cell r="A71" t="str">
            <v>JMD</v>
          </cell>
        </row>
        <row r="72">
          <cell r="A72" t="str">
            <v>JOD</v>
          </cell>
        </row>
        <row r="73">
          <cell r="A73" t="str">
            <v>JPY</v>
          </cell>
        </row>
        <row r="74">
          <cell r="A74" t="str">
            <v>KES</v>
          </cell>
        </row>
        <row r="75">
          <cell r="A75" t="str">
            <v>KGS</v>
          </cell>
        </row>
        <row r="76">
          <cell r="A76" t="str">
            <v>KHR</v>
          </cell>
        </row>
        <row r="77">
          <cell r="A77" t="str">
            <v>KMF</v>
          </cell>
        </row>
        <row r="78">
          <cell r="A78" t="str">
            <v>KPW</v>
          </cell>
        </row>
        <row r="79">
          <cell r="A79" t="str">
            <v>KRW</v>
          </cell>
        </row>
        <row r="80">
          <cell r="A80" t="str">
            <v>KWD</v>
          </cell>
        </row>
        <row r="81">
          <cell r="A81" t="str">
            <v>KYD</v>
          </cell>
        </row>
        <row r="82">
          <cell r="A82" t="str">
            <v>KZT</v>
          </cell>
        </row>
        <row r="83">
          <cell r="A83" t="str">
            <v>LAK</v>
          </cell>
        </row>
        <row r="84">
          <cell r="A84" t="str">
            <v>LBP</v>
          </cell>
        </row>
        <row r="85">
          <cell r="A85" t="str">
            <v>LKR</v>
          </cell>
        </row>
        <row r="86">
          <cell r="A86" t="str">
            <v>LRD</v>
          </cell>
        </row>
        <row r="87">
          <cell r="A87" t="str">
            <v>LSL</v>
          </cell>
        </row>
        <row r="88">
          <cell r="A88" t="str">
            <v>LTL</v>
          </cell>
        </row>
        <row r="89">
          <cell r="A89" t="str">
            <v>LVL</v>
          </cell>
        </row>
        <row r="90">
          <cell r="A90" t="str">
            <v>LYD</v>
          </cell>
        </row>
        <row r="91">
          <cell r="A91" t="str">
            <v>MAD</v>
          </cell>
        </row>
        <row r="92">
          <cell r="A92" t="str">
            <v>MDL</v>
          </cell>
        </row>
        <row r="93">
          <cell r="A93" t="str">
            <v>MGA</v>
          </cell>
        </row>
        <row r="94">
          <cell r="A94" t="str">
            <v>MKD</v>
          </cell>
        </row>
        <row r="95">
          <cell r="A95" t="str">
            <v>MMK</v>
          </cell>
        </row>
        <row r="96">
          <cell r="A96" t="str">
            <v>MNT</v>
          </cell>
        </row>
        <row r="97">
          <cell r="A97" t="str">
            <v>MOP</v>
          </cell>
        </row>
        <row r="98">
          <cell r="A98" t="str">
            <v>MRO</v>
          </cell>
        </row>
        <row r="99">
          <cell r="A99" t="str">
            <v>MUR</v>
          </cell>
        </row>
        <row r="100">
          <cell r="A100" t="str">
            <v>MVR</v>
          </cell>
        </row>
        <row r="101">
          <cell r="A101" t="str">
            <v>MWK</v>
          </cell>
        </row>
        <row r="102">
          <cell r="A102" t="str">
            <v>MXN</v>
          </cell>
        </row>
        <row r="103">
          <cell r="A103" t="str">
            <v>MYR</v>
          </cell>
        </row>
        <row r="104">
          <cell r="A104" t="str">
            <v>MZN</v>
          </cell>
        </row>
        <row r="105">
          <cell r="A105" t="str">
            <v>NAD</v>
          </cell>
        </row>
        <row r="106">
          <cell r="A106" t="str">
            <v>NGN</v>
          </cell>
        </row>
        <row r="107">
          <cell r="A107" t="str">
            <v>NIO</v>
          </cell>
        </row>
        <row r="108">
          <cell r="A108" t="str">
            <v>NOK</v>
          </cell>
        </row>
        <row r="109">
          <cell r="A109" t="str">
            <v>NPR</v>
          </cell>
        </row>
        <row r="110">
          <cell r="A110" t="str">
            <v>NZD</v>
          </cell>
        </row>
        <row r="111">
          <cell r="A111" t="str">
            <v>OMR</v>
          </cell>
        </row>
        <row r="112">
          <cell r="A112" t="str">
            <v>PAB</v>
          </cell>
        </row>
        <row r="113">
          <cell r="A113" t="str">
            <v>PEN</v>
          </cell>
        </row>
        <row r="114">
          <cell r="A114" t="str">
            <v>PGK</v>
          </cell>
        </row>
        <row r="115">
          <cell r="A115" t="str">
            <v>PHP</v>
          </cell>
        </row>
        <row r="116">
          <cell r="A116" t="str">
            <v>PKR</v>
          </cell>
        </row>
        <row r="117">
          <cell r="A117" t="str">
            <v>PLN</v>
          </cell>
        </row>
        <row r="118">
          <cell r="A118" t="str">
            <v>PYG</v>
          </cell>
        </row>
        <row r="119">
          <cell r="A119" t="str">
            <v>QAR</v>
          </cell>
        </row>
        <row r="120">
          <cell r="A120" t="str">
            <v>RON</v>
          </cell>
        </row>
        <row r="121">
          <cell r="A121" t="str">
            <v>RSD</v>
          </cell>
        </row>
        <row r="122">
          <cell r="A122" t="str">
            <v>RUB</v>
          </cell>
        </row>
        <row r="123">
          <cell r="A123" t="str">
            <v>RWF</v>
          </cell>
        </row>
        <row r="124">
          <cell r="A124" t="str">
            <v>SAR</v>
          </cell>
        </row>
        <row r="125">
          <cell r="A125" t="str">
            <v>SBD</v>
          </cell>
        </row>
        <row r="126">
          <cell r="A126" t="str">
            <v>SCR</v>
          </cell>
        </row>
        <row r="127">
          <cell r="A127" t="str">
            <v>SDG</v>
          </cell>
        </row>
        <row r="128">
          <cell r="A128" t="str">
            <v>SEK</v>
          </cell>
        </row>
        <row r="129">
          <cell r="A129" t="str">
            <v>SGD</v>
          </cell>
        </row>
        <row r="130">
          <cell r="A130" t="str">
            <v>SHP</v>
          </cell>
        </row>
        <row r="131">
          <cell r="A131" t="str">
            <v>SLL</v>
          </cell>
        </row>
        <row r="132">
          <cell r="A132" t="str">
            <v>SOS</v>
          </cell>
        </row>
        <row r="133">
          <cell r="A133" t="str">
            <v>SPL*</v>
          </cell>
        </row>
        <row r="134">
          <cell r="A134" t="str">
            <v>SRD</v>
          </cell>
        </row>
        <row r="135">
          <cell r="A135" t="str">
            <v>STD</v>
          </cell>
        </row>
        <row r="136">
          <cell r="A136" t="str">
            <v>SVC</v>
          </cell>
        </row>
        <row r="137">
          <cell r="A137" t="str">
            <v>SYP</v>
          </cell>
        </row>
        <row r="138">
          <cell r="A138" t="str">
            <v>SZL</v>
          </cell>
        </row>
        <row r="139">
          <cell r="A139" t="str">
            <v>THB</v>
          </cell>
        </row>
        <row r="140">
          <cell r="A140" t="str">
            <v>TJS</v>
          </cell>
        </row>
        <row r="141">
          <cell r="A141" t="str">
            <v>TMT</v>
          </cell>
        </row>
        <row r="142">
          <cell r="A142" t="str">
            <v>TND</v>
          </cell>
        </row>
        <row r="143">
          <cell r="A143" t="str">
            <v>TOP</v>
          </cell>
        </row>
        <row r="144">
          <cell r="A144" t="str">
            <v>TRY</v>
          </cell>
        </row>
        <row r="145">
          <cell r="A145" t="str">
            <v>TTD</v>
          </cell>
        </row>
        <row r="146">
          <cell r="A146" t="str">
            <v>TVD</v>
          </cell>
        </row>
        <row r="147">
          <cell r="A147" t="str">
            <v>TWD</v>
          </cell>
        </row>
        <row r="148">
          <cell r="A148" t="str">
            <v>TZS</v>
          </cell>
        </row>
        <row r="149">
          <cell r="A149" t="str">
            <v>UAH</v>
          </cell>
        </row>
        <row r="150">
          <cell r="A150" t="str">
            <v>UGX</v>
          </cell>
        </row>
        <row r="151">
          <cell r="A151" t="str">
            <v>USD</v>
          </cell>
        </row>
        <row r="152">
          <cell r="A152" t="str">
            <v>UYU</v>
          </cell>
        </row>
        <row r="153">
          <cell r="A153" t="str">
            <v>UZS</v>
          </cell>
        </row>
        <row r="154">
          <cell r="A154" t="str">
            <v>VEF</v>
          </cell>
        </row>
        <row r="155">
          <cell r="A155" t="str">
            <v>VND</v>
          </cell>
        </row>
        <row r="156">
          <cell r="A156" t="str">
            <v>VUV</v>
          </cell>
        </row>
        <row r="157">
          <cell r="A157" t="str">
            <v>WST</v>
          </cell>
        </row>
        <row r="158">
          <cell r="A158" t="str">
            <v>XAF</v>
          </cell>
        </row>
        <row r="159">
          <cell r="A159" t="str">
            <v>XCD</v>
          </cell>
        </row>
        <row r="160">
          <cell r="A160" t="str">
            <v>XDR</v>
          </cell>
        </row>
        <row r="161">
          <cell r="A161" t="str">
            <v>XOF</v>
          </cell>
        </row>
        <row r="162">
          <cell r="A162" t="str">
            <v>XPF</v>
          </cell>
        </row>
        <row r="163">
          <cell r="A163" t="str">
            <v>YER</v>
          </cell>
        </row>
        <row r="164">
          <cell r="A164" t="str">
            <v>ZAR</v>
          </cell>
        </row>
        <row r="165">
          <cell r="A165" t="str">
            <v>ZMK</v>
          </cell>
        </row>
        <row r="166">
          <cell r="A166" t="str">
            <v>ZWD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2:U63"/>
  <sheetViews>
    <sheetView tabSelected="1"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4.42578125" style="6" customWidth="1"/>
    <col min="2" max="2" width="42.28515625" style="6" bestFit="1" customWidth="1"/>
    <col min="3" max="3" width="17.28515625" style="6" bestFit="1" customWidth="1"/>
    <col min="4" max="4" width="10.42578125" style="6" bestFit="1" customWidth="1"/>
    <col min="5" max="5" width="10.28515625" style="6" bestFit="1" customWidth="1"/>
    <col min="6" max="6" width="9.7109375" style="6" bestFit="1" customWidth="1"/>
    <col min="7" max="7" width="10.5703125" style="6" bestFit="1" customWidth="1"/>
    <col min="8" max="8" width="10.28515625" style="6" bestFit="1" customWidth="1"/>
    <col min="9" max="9" width="10.5703125" style="6" bestFit="1" customWidth="1"/>
    <col min="10" max="11" width="10.28515625" style="6" bestFit="1" customWidth="1"/>
    <col min="12" max="12" width="11.140625" style="6" customWidth="1"/>
    <col min="13" max="13" width="9.85546875" style="6" bestFit="1" customWidth="1"/>
    <col min="14" max="15" width="10.42578125" style="6" bestFit="1" customWidth="1"/>
    <col min="16" max="16" width="9.85546875" style="6" bestFit="1" customWidth="1"/>
    <col min="17" max="17" width="10.42578125" style="6" bestFit="1" customWidth="1"/>
    <col min="18" max="18" width="11" style="6" customWidth="1"/>
    <col min="19" max="19" width="12.140625" style="6" bestFit="1" customWidth="1"/>
    <col min="20" max="16384" width="9.140625" style="6"/>
  </cols>
  <sheetData>
    <row r="2" spans="1:10" x14ac:dyDescent="0.2">
      <c r="A2" s="6" t="s">
        <v>281</v>
      </c>
    </row>
    <row r="3" spans="1:10" x14ac:dyDescent="0.2">
      <c r="B3" s="65">
        <v>46081</v>
      </c>
    </row>
    <row r="4" spans="1:10" ht="13.5" thickBot="1" x14ac:dyDescent="0.25"/>
    <row r="5" spans="1:10" x14ac:dyDescent="0.2">
      <c r="A5" s="180" t="s">
        <v>0</v>
      </c>
      <c r="B5" s="178" t="s">
        <v>282</v>
      </c>
      <c r="C5" s="182" t="s">
        <v>27</v>
      </c>
      <c r="D5" s="183"/>
      <c r="E5" s="183"/>
      <c r="F5" s="183"/>
      <c r="G5" s="183"/>
      <c r="H5" s="183"/>
      <c r="I5" s="183"/>
      <c r="J5" s="184"/>
    </row>
    <row r="6" spans="1:10" s="11" customFormat="1" ht="117.75" customHeight="1" x14ac:dyDescent="0.2">
      <c r="A6" s="181"/>
      <c r="B6" s="179"/>
      <c r="C6" s="8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9" t="s">
        <v>34</v>
      </c>
      <c r="J6" s="9" t="s">
        <v>35</v>
      </c>
    </row>
    <row r="7" spans="1:10" x14ac:dyDescent="0.2">
      <c r="A7" s="55">
        <f t="shared" ref="A7:A25" si="0">A32</f>
        <v>1</v>
      </c>
      <c r="B7" s="15" t="str">
        <f t="shared" ref="B7:B25" si="1">B32</f>
        <v>საქართველოს ბანკი</v>
      </c>
      <c r="C7" s="58">
        <f t="shared" ref="C7:C25" si="2">C32/C$31</f>
        <v>0.39338086751684737</v>
      </c>
      <c r="D7" s="59">
        <f t="shared" ref="D7" si="3">E32/E$31</f>
        <v>0.38068217699632351</v>
      </c>
      <c r="E7" s="59">
        <f t="shared" ref="E7" si="4">G32/G$31</f>
        <v>0.39636372556479138</v>
      </c>
      <c r="F7" s="59">
        <f t="shared" ref="F7" si="5">H32/H$31</f>
        <v>0.40827394102127057</v>
      </c>
      <c r="G7" s="59">
        <f t="shared" ref="G7" si="6">J32/J$31</f>
        <v>0.41451790714222531</v>
      </c>
      <c r="H7" s="59">
        <f t="shared" ref="H7" si="7">K32/K$31</f>
        <v>0.35159987928905612</v>
      </c>
      <c r="I7" s="59">
        <f t="shared" ref="I7" si="8">L32/L$31</f>
        <v>0.45777404935130578</v>
      </c>
      <c r="J7" s="59">
        <f t="shared" ref="J7" si="9">O32/O$31</f>
        <v>0.37657444376023802</v>
      </c>
    </row>
    <row r="8" spans="1:10" x14ac:dyDescent="0.2">
      <c r="A8" s="54">
        <f t="shared" si="0"/>
        <v>2</v>
      </c>
      <c r="B8" s="12" t="str">
        <f t="shared" si="1"/>
        <v>თი–ბი–სი ბანკი</v>
      </c>
      <c r="C8" s="56">
        <f t="shared" si="2"/>
        <v>0.36016223930056185</v>
      </c>
      <c r="D8" s="57">
        <f t="shared" ref="D8:D24" si="10">E33/E$31</f>
        <v>0.36797074130508395</v>
      </c>
      <c r="E8" s="57">
        <f t="shared" ref="E8:E24" si="11">G33/G$31</f>
        <v>0.36127503684178236</v>
      </c>
      <c r="F8" s="57">
        <f t="shared" ref="F8:F24" si="12">H33/H$31</f>
        <v>0.36362243418789975</v>
      </c>
      <c r="G8" s="57">
        <f t="shared" ref="G8:G24" si="13">J33/J$31</f>
        <v>0.34844235585407252</v>
      </c>
      <c r="H8" s="57">
        <f t="shared" ref="H8:H24" si="14">K33/K$31</f>
        <v>0.35212056058060803</v>
      </c>
      <c r="I8" s="57">
        <f t="shared" ref="I8:I24" si="15">L33/L$31</f>
        <v>0.34591359021799239</v>
      </c>
      <c r="J8" s="57">
        <f t="shared" ref="J8:J24" si="16">O33/O$31</f>
        <v>0.3538923630486599</v>
      </c>
    </row>
    <row r="9" spans="1:10" x14ac:dyDescent="0.2">
      <c r="A9" s="55">
        <f t="shared" si="0"/>
        <v>3</v>
      </c>
      <c r="B9" s="15" t="str">
        <f t="shared" si="1"/>
        <v>ლიბერთი ბანკი</v>
      </c>
      <c r="C9" s="58">
        <f t="shared" si="2"/>
        <v>5.8008915892278648E-2</v>
      </c>
      <c r="D9" s="59">
        <f t="shared" si="10"/>
        <v>6.0278577096174839E-2</v>
      </c>
      <c r="E9" s="59">
        <f t="shared" si="11"/>
        <v>5.9951675189337153E-2</v>
      </c>
      <c r="F9" s="59">
        <f t="shared" si="12"/>
        <v>6.3405802113279966E-2</v>
      </c>
      <c r="G9" s="59">
        <f t="shared" si="13"/>
        <v>6.992716487857524E-2</v>
      </c>
      <c r="H9" s="59">
        <f t="shared" si="14"/>
        <v>8.288205025007335E-2</v>
      </c>
      <c r="I9" s="59">
        <f t="shared" si="15"/>
        <v>6.1020681585113215E-2</v>
      </c>
      <c r="J9" s="59">
        <f t="shared" si="16"/>
        <v>4.7062757197126305E-2</v>
      </c>
    </row>
    <row r="10" spans="1:10" x14ac:dyDescent="0.2">
      <c r="A10" s="54">
        <f t="shared" si="0"/>
        <v>4</v>
      </c>
      <c r="B10" s="12" t="str">
        <f t="shared" si="1"/>
        <v>ბაზის ბანკი</v>
      </c>
      <c r="C10" s="56">
        <f t="shared" si="2"/>
        <v>4.7331133203245376E-2</v>
      </c>
      <c r="D10" s="57">
        <f t="shared" si="10"/>
        <v>4.870271649111816E-2</v>
      </c>
      <c r="E10" s="57">
        <f t="shared" si="11"/>
        <v>4.7928767633904953E-2</v>
      </c>
      <c r="F10" s="57">
        <f t="shared" si="12"/>
        <v>5.1556235300810382E-2</v>
      </c>
      <c r="G10" s="57">
        <f t="shared" si="13"/>
        <v>5.2821666970432349E-2</v>
      </c>
      <c r="H10" s="57">
        <f t="shared" si="14"/>
        <v>6.498274319034876E-2</v>
      </c>
      <c r="I10" s="57">
        <f t="shared" si="15"/>
        <v>4.4460927444206863E-2</v>
      </c>
      <c r="J10" s="57">
        <f t="shared" si="16"/>
        <v>4.3963860037099636E-2</v>
      </c>
    </row>
    <row r="11" spans="1:10" x14ac:dyDescent="0.2">
      <c r="A11" s="55">
        <f t="shared" si="0"/>
        <v>5</v>
      </c>
      <c r="B11" s="15" t="str">
        <f t="shared" si="1"/>
        <v>კრედო ბანკი</v>
      </c>
      <c r="C11" s="58">
        <f t="shared" si="2"/>
        <v>3.6349454720867126E-2</v>
      </c>
      <c r="D11" s="59">
        <f t="shared" si="10"/>
        <v>4.3417380241323175E-2</v>
      </c>
      <c r="E11" s="59">
        <f t="shared" si="11"/>
        <v>3.7417144529468739E-2</v>
      </c>
      <c r="F11" s="59">
        <f t="shared" si="12"/>
        <v>2.5573464353317372E-2</v>
      </c>
      <c r="G11" s="59">
        <f t="shared" si="13"/>
        <v>2.8895236631250095E-2</v>
      </c>
      <c r="H11" s="59">
        <f t="shared" si="14"/>
        <v>2.4674263181761035E-2</v>
      </c>
      <c r="I11" s="59">
        <f t="shared" si="15"/>
        <v>3.17971557476271E-2</v>
      </c>
      <c r="J11" s="59">
        <f t="shared" si="16"/>
        <v>3.0333731473404284E-2</v>
      </c>
    </row>
    <row r="12" spans="1:10" x14ac:dyDescent="0.2">
      <c r="A12" s="54">
        <f t="shared" si="0"/>
        <v>6</v>
      </c>
      <c r="B12" s="12" t="str">
        <f t="shared" si="1"/>
        <v>პროკრედიტ ბანკი</v>
      </c>
      <c r="C12" s="56">
        <f t="shared" si="2"/>
        <v>2.1231932976606135E-2</v>
      </c>
      <c r="D12" s="57">
        <f t="shared" si="10"/>
        <v>1.9202288371214998E-2</v>
      </c>
      <c r="E12" s="57">
        <f t="shared" si="11"/>
        <v>2.1317194554441258E-2</v>
      </c>
      <c r="F12" s="57">
        <f t="shared" si="12"/>
        <v>2.150572802458689E-2</v>
      </c>
      <c r="G12" s="57">
        <f t="shared" si="13"/>
        <v>2.3619345814921998E-2</v>
      </c>
      <c r="H12" s="57">
        <f t="shared" si="14"/>
        <v>3.2275194701604636E-2</v>
      </c>
      <c r="I12" s="57">
        <f t="shared" si="15"/>
        <v>1.7668449972216699E-2</v>
      </c>
      <c r="J12" s="57">
        <f t="shared" si="16"/>
        <v>2.0751540639345343E-2</v>
      </c>
    </row>
    <row r="13" spans="1:10" x14ac:dyDescent="0.2">
      <c r="A13" s="55">
        <f t="shared" si="0"/>
        <v>7</v>
      </c>
      <c r="B13" s="15" t="str">
        <f t="shared" si="1"/>
        <v>ტერა ბანკი</v>
      </c>
      <c r="C13" s="58">
        <f t="shared" si="2"/>
        <v>2.0676851224124618E-2</v>
      </c>
      <c r="D13" s="59">
        <f t="shared" si="10"/>
        <v>2.2763788933835825E-2</v>
      </c>
      <c r="E13" s="59">
        <f t="shared" si="11"/>
        <v>2.0856877983584082E-2</v>
      </c>
      <c r="F13" s="59">
        <f t="shared" si="12"/>
        <v>2.0380368515102627E-2</v>
      </c>
      <c r="G13" s="59">
        <f t="shared" si="13"/>
        <v>2.0488369216149865E-2</v>
      </c>
      <c r="H13" s="59">
        <f t="shared" si="14"/>
        <v>2.5654485127831715E-2</v>
      </c>
      <c r="I13" s="59">
        <f t="shared" si="15"/>
        <v>1.6936664686157388E-2</v>
      </c>
      <c r="J13" s="59">
        <f t="shared" si="16"/>
        <v>1.9662519257862575E-2</v>
      </c>
    </row>
    <row r="14" spans="1:10" x14ac:dyDescent="0.2">
      <c r="A14" s="54">
        <f t="shared" si="0"/>
        <v>8</v>
      </c>
      <c r="B14" s="12" t="str">
        <f t="shared" si="1"/>
        <v>ქართუ ბანკი</v>
      </c>
      <c r="C14" s="56">
        <f t="shared" si="2"/>
        <v>1.8570730631354032E-2</v>
      </c>
      <c r="D14" s="57">
        <f t="shared" si="10"/>
        <v>1.5806143799386642E-2</v>
      </c>
      <c r="E14" s="57">
        <f t="shared" si="11"/>
        <v>1.6446092276126961E-2</v>
      </c>
      <c r="F14" s="57">
        <f t="shared" si="12"/>
        <v>1.9846914388539697E-2</v>
      </c>
      <c r="G14" s="57">
        <f t="shared" si="13"/>
        <v>2.1355713940330524E-2</v>
      </c>
      <c r="H14" s="57">
        <f t="shared" si="14"/>
        <v>3.1285071021601954E-2</v>
      </c>
      <c r="I14" s="57">
        <f t="shared" si="15"/>
        <v>1.4529281253111939E-2</v>
      </c>
      <c r="J14" s="57">
        <f t="shared" si="16"/>
        <v>3.0541657385996821E-2</v>
      </c>
    </row>
    <row r="15" spans="1:10" x14ac:dyDescent="0.2">
      <c r="A15" s="55">
        <f t="shared" si="0"/>
        <v>9</v>
      </c>
      <c r="B15" s="15" t="str">
        <f t="shared" si="1"/>
        <v>ხალიკ ბანკი</v>
      </c>
      <c r="C15" s="58">
        <f t="shared" si="2"/>
        <v>1.0544739852707152E-2</v>
      </c>
      <c r="D15" s="59">
        <f t="shared" si="10"/>
        <v>1.3320433584869432E-2</v>
      </c>
      <c r="E15" s="59">
        <f t="shared" si="11"/>
        <v>9.3428633451461875E-3</v>
      </c>
      <c r="F15" s="59">
        <f t="shared" si="12"/>
        <v>4.5272495085914534E-3</v>
      </c>
      <c r="G15" s="59">
        <f t="shared" si="13"/>
        <v>2.9688253023140545E-3</v>
      </c>
      <c r="H15" s="59">
        <f t="shared" si="14"/>
        <v>3.4863145620123272E-3</v>
      </c>
      <c r="I15" s="59">
        <f t="shared" si="15"/>
        <v>2.6130514522274351E-3</v>
      </c>
      <c r="J15" s="59">
        <f t="shared" si="16"/>
        <v>1.731651608493048E-2</v>
      </c>
    </row>
    <row r="16" spans="1:10" x14ac:dyDescent="0.2">
      <c r="A16" s="54">
        <f t="shared" si="0"/>
        <v>10</v>
      </c>
      <c r="B16" s="12" t="str">
        <f t="shared" si="1"/>
        <v>მიკრობანკი კრისტალი</v>
      </c>
      <c r="C16" s="56">
        <f t="shared" si="2"/>
        <v>6.5845712009741566E-3</v>
      </c>
      <c r="D16" s="57">
        <f t="shared" si="10"/>
        <v>8.0661213681231404E-3</v>
      </c>
      <c r="E16" s="57">
        <f t="shared" si="11"/>
        <v>6.5333655066666281E-3</v>
      </c>
      <c r="F16" s="57">
        <f t="shared" si="12"/>
        <v>5.1961487574039812E-4</v>
      </c>
      <c r="G16" s="57">
        <f t="shared" si="13"/>
        <v>5.9194758773884707E-4</v>
      </c>
      <c r="H16" s="57">
        <f t="shared" si="14"/>
        <v>9.5106528113645955E-6</v>
      </c>
      <c r="I16" s="57">
        <f t="shared" si="15"/>
        <v>9.923729625430026E-4</v>
      </c>
      <c r="J16" s="57">
        <f t="shared" si="16"/>
        <v>6.8730813013510124E-3</v>
      </c>
    </row>
    <row r="17" spans="1:20" x14ac:dyDescent="0.2">
      <c r="A17" s="55">
        <f t="shared" si="0"/>
        <v>11</v>
      </c>
      <c r="B17" s="15" t="str">
        <f t="shared" si="1"/>
        <v>პაშაბანკი</v>
      </c>
      <c r="C17" s="58">
        <f t="shared" si="2"/>
        <v>6.521593957847638E-3</v>
      </c>
      <c r="D17" s="59">
        <f t="shared" si="10"/>
        <v>5.6661959418036166E-3</v>
      </c>
      <c r="E17" s="59">
        <f t="shared" si="11"/>
        <v>6.0879092136470287E-3</v>
      </c>
      <c r="F17" s="59">
        <f t="shared" si="12"/>
        <v>6.3686629262100242E-3</v>
      </c>
      <c r="G17" s="59">
        <f t="shared" si="13"/>
        <v>4.8489943847198668E-3</v>
      </c>
      <c r="H17" s="59">
        <f t="shared" si="14"/>
        <v>8.4795939924377662E-3</v>
      </c>
      <c r="I17" s="59">
        <f t="shared" si="15"/>
        <v>2.352957266357428E-3</v>
      </c>
      <c r="J17" s="59">
        <f t="shared" si="16"/>
        <v>8.9651195889214157E-3</v>
      </c>
    </row>
    <row r="18" spans="1:20" x14ac:dyDescent="0.2">
      <c r="A18" s="54">
        <f t="shared" si="0"/>
        <v>12</v>
      </c>
      <c r="B18" s="12" t="str">
        <f t="shared" si="1"/>
        <v>იშ ბანკ</v>
      </c>
      <c r="C18" s="56">
        <f t="shared" si="2"/>
        <v>5.9225105461375299E-3</v>
      </c>
      <c r="D18" s="57">
        <f t="shared" si="10"/>
        <v>4.4002669088511808E-3</v>
      </c>
      <c r="E18" s="57">
        <f t="shared" si="11"/>
        <v>5.1680170198213351E-3</v>
      </c>
      <c r="F18" s="57">
        <f t="shared" si="12"/>
        <v>5.5726246329651724E-3</v>
      </c>
      <c r="G18" s="57">
        <f t="shared" si="13"/>
        <v>3.7970689551616466E-3</v>
      </c>
      <c r="H18" s="57">
        <f t="shared" si="14"/>
        <v>8.5190096431231634E-3</v>
      </c>
      <c r="I18" s="57">
        <f t="shared" si="15"/>
        <v>5.5073487778143542E-4</v>
      </c>
      <c r="J18" s="57">
        <f t="shared" si="16"/>
        <v>1.0173580680633258E-2</v>
      </c>
    </row>
    <row r="19" spans="1:20" ht="12" customHeight="1" x14ac:dyDescent="0.2">
      <c r="A19" s="55">
        <f t="shared" si="0"/>
        <v>13</v>
      </c>
      <c r="B19" s="15" t="str">
        <f t="shared" si="1"/>
        <v>ვი–თი–ბი ბანკი</v>
      </c>
      <c r="C19" s="58">
        <f t="shared" si="2"/>
        <v>4.1201618522893517E-3</v>
      </c>
      <c r="D19" s="59">
        <f t="shared" si="10"/>
        <v>2.1753888560229542E-3</v>
      </c>
      <c r="E19" s="59">
        <f t="shared" si="11"/>
        <v>1.8525361936004895E-3</v>
      </c>
      <c r="F19" s="59">
        <f t="shared" si="12"/>
        <v>1.8874789485890398E-4</v>
      </c>
      <c r="G19" s="59">
        <f t="shared" si="13"/>
        <v>2.1029468379707048E-4</v>
      </c>
      <c r="H19" s="59">
        <f t="shared" si="14"/>
        <v>3.7663142867050219E-4</v>
      </c>
      <c r="I19" s="59">
        <f t="shared" si="15"/>
        <v>9.5938176825308345E-5</v>
      </c>
      <c r="J19" s="59">
        <f t="shared" si="16"/>
        <v>1.6896726991904695E-2</v>
      </c>
    </row>
    <row r="20" spans="1:20" x14ac:dyDescent="0.2">
      <c r="A20" s="54">
        <f t="shared" si="0"/>
        <v>14</v>
      </c>
      <c r="B20" s="12" t="str">
        <f t="shared" si="1"/>
        <v>ზირაათ ბანკი</v>
      </c>
      <c r="C20" s="56">
        <f t="shared" si="2"/>
        <v>3.9913447855194238E-3</v>
      </c>
      <c r="D20" s="57">
        <f t="shared" si="10"/>
        <v>3.613351988777388E-3</v>
      </c>
      <c r="E20" s="57">
        <f t="shared" si="11"/>
        <v>3.7026478219825128E-3</v>
      </c>
      <c r="F20" s="57">
        <f t="shared" si="12"/>
        <v>4.4062018632822029E-3</v>
      </c>
      <c r="G20" s="57">
        <f t="shared" si="13"/>
        <v>3.0429817198958965E-3</v>
      </c>
      <c r="H20" s="57">
        <f t="shared" si="14"/>
        <v>5.4350633844703561E-3</v>
      </c>
      <c r="I20" s="57">
        <f t="shared" si="15"/>
        <v>1.3984256492568911E-3</v>
      </c>
      <c r="J20" s="57">
        <f t="shared" si="16"/>
        <v>5.6179605221287725E-3</v>
      </c>
    </row>
    <row r="21" spans="1:20" x14ac:dyDescent="0.2">
      <c r="A21" s="55">
        <f t="shared" si="0"/>
        <v>15</v>
      </c>
      <c r="B21" s="15" t="str">
        <f t="shared" si="1"/>
        <v>სილქ ბანკი</v>
      </c>
      <c r="C21" s="58">
        <f t="shared" si="2"/>
        <v>2.2400476650069313E-3</v>
      </c>
      <c r="D21" s="59">
        <f t="shared" si="10"/>
        <v>1.8441994828390662E-3</v>
      </c>
      <c r="E21" s="59">
        <f t="shared" si="11"/>
        <v>1.840154553585351E-3</v>
      </c>
      <c r="F21" s="59">
        <f t="shared" si="12"/>
        <v>2.0542162734242184E-3</v>
      </c>
      <c r="G21" s="59">
        <f t="shared" si="13"/>
        <v>1.9757998558301536E-3</v>
      </c>
      <c r="H21" s="59">
        <f t="shared" si="14"/>
        <v>2.4094684498161458E-3</v>
      </c>
      <c r="I21" s="59">
        <f t="shared" si="15"/>
        <v>1.6776527108362516E-3</v>
      </c>
      <c r="J21" s="59">
        <f t="shared" si="16"/>
        <v>4.4931798571905598E-3</v>
      </c>
    </row>
    <row r="22" spans="1:20" x14ac:dyDescent="0.2">
      <c r="A22" s="54">
        <f t="shared" si="0"/>
        <v>16</v>
      </c>
      <c r="B22" s="12" t="str">
        <f t="shared" si="1"/>
        <v>მიკრობანკი ემბისი</v>
      </c>
      <c r="C22" s="56">
        <f t="shared" si="2"/>
        <v>1.8913811493465403E-3</v>
      </c>
      <c r="D22" s="57">
        <f t="shared" si="10"/>
        <v>2.0874176580289493E-3</v>
      </c>
      <c r="E22" s="57">
        <f t="shared" si="11"/>
        <v>1.9078221107036012E-3</v>
      </c>
      <c r="F22" s="57">
        <f t="shared" si="12"/>
        <v>6.7277965925207047E-5</v>
      </c>
      <c r="G22" s="57">
        <f t="shared" si="13"/>
        <v>7.6643297524107962E-5</v>
      </c>
      <c r="H22" s="57">
        <f t="shared" si="14"/>
        <v>3.5034607571210747E-6</v>
      </c>
      <c r="I22" s="57">
        <f t="shared" si="15"/>
        <v>1.2692693304626438E-4</v>
      </c>
      <c r="J22" s="57">
        <f t="shared" si="16"/>
        <v>1.7987472521529186E-3</v>
      </c>
    </row>
    <row r="23" spans="1:20" x14ac:dyDescent="0.2">
      <c r="A23" s="55">
        <f t="shared" si="0"/>
        <v>17</v>
      </c>
      <c r="B23" s="15" t="str">
        <f t="shared" si="1"/>
        <v>პეივბანკი</v>
      </c>
      <c r="C23" s="58">
        <f t="shared" si="2"/>
        <v>1.6140964265348005E-3</v>
      </c>
      <c r="D23" s="59">
        <f t="shared" si="10"/>
        <v>0</v>
      </c>
      <c r="E23" s="59">
        <f t="shared" si="11"/>
        <v>1.7860340089640274E-3</v>
      </c>
      <c r="F23" s="59">
        <f t="shared" si="12"/>
        <v>2.0090163222004627E-3</v>
      </c>
      <c r="G23" s="59">
        <f t="shared" si="13"/>
        <v>2.288451895518876E-3</v>
      </c>
      <c r="H23" s="59">
        <f t="shared" si="14"/>
        <v>5.6171093473771916E-3</v>
      </c>
      <c r="I23" s="59">
        <f t="shared" si="15"/>
        <v>0</v>
      </c>
      <c r="J23" s="59">
        <f t="shared" si="16"/>
        <v>6.4534230179195452E-4</v>
      </c>
    </row>
    <row r="24" spans="1:20" x14ac:dyDescent="0.2">
      <c r="A24" s="54">
        <f t="shared" si="0"/>
        <v>18</v>
      </c>
      <c r="B24" s="12" t="str">
        <f t="shared" si="1"/>
        <v>ჰეშბანკი</v>
      </c>
      <c r="C24" s="56">
        <f t="shared" si="2"/>
        <v>6.8325522303859152E-4</v>
      </c>
      <c r="D24" s="57">
        <f t="shared" si="10"/>
        <v>2.8109762212829805E-6</v>
      </c>
      <c r="E24" s="57">
        <f t="shared" si="11"/>
        <v>9.9960411438244611E-5</v>
      </c>
      <c r="F24" s="57">
        <f t="shared" si="12"/>
        <v>4.1132381171935377E-5</v>
      </c>
      <c r="G24" s="57">
        <f t="shared" si="13"/>
        <v>4.6858192384879285E-5</v>
      </c>
      <c r="H24" s="57">
        <f t="shared" si="14"/>
        <v>4.1771860167269677E-5</v>
      </c>
      <c r="I24" s="57">
        <f t="shared" si="15"/>
        <v>5.0355045627657294E-5</v>
      </c>
      <c r="J24" s="57">
        <f t="shared" si="16"/>
        <v>3.9697342439121586E-3</v>
      </c>
    </row>
    <row r="25" spans="1:20" ht="13.5" thickBot="1" x14ac:dyDescent="0.25">
      <c r="A25" s="55">
        <f t="shared" si="0"/>
        <v>19</v>
      </c>
      <c r="B25" s="15" t="str">
        <f t="shared" si="1"/>
        <v>პეისერა</v>
      </c>
      <c r="C25" s="58">
        <f t="shared" si="2"/>
        <v>1.7417187471391874E-4</v>
      </c>
      <c r="D25" s="59">
        <f t="shared" ref="D25" si="17">E50/E$31</f>
        <v>0</v>
      </c>
      <c r="E25" s="59">
        <f t="shared" ref="E25" si="18">G50/G$31</f>
        <v>1.2217524100744575E-4</v>
      </c>
      <c r="F25" s="59">
        <f t="shared" ref="F25" si="19">H50/H$31</f>
        <v>8.0367450824459386E-5</v>
      </c>
      <c r="G25" s="59">
        <f t="shared" ref="G25" si="20">J50/J$31</f>
        <v>8.4373677155712701E-5</v>
      </c>
      <c r="H25" s="59">
        <f t="shared" ref="H25" si="21">K50/K$31</f>
        <v>1.477758754743616E-4</v>
      </c>
      <c r="I25" s="59">
        <f t="shared" ref="I25" si="22">L50/L$31</f>
        <v>4.0784667766544948E-5</v>
      </c>
      <c r="J25" s="59">
        <f t="shared" ref="J25" si="23">O50/O$31</f>
        <v>4.67138375351993E-4</v>
      </c>
    </row>
    <row r="26" spans="1:20" ht="13.5" thickBot="1" x14ac:dyDescent="0.25">
      <c r="A26" s="18"/>
      <c r="B26" s="19" t="str">
        <f>B31</f>
        <v>კონსოლიდირებული</v>
      </c>
      <c r="C26" s="20">
        <f>SUM(C7:C25)</f>
        <v>1.0000000000000013</v>
      </c>
      <c r="D26" s="21">
        <f t="shared" ref="D26:J26" si="24">SUM(D7:D25)</f>
        <v>0.999999999999998</v>
      </c>
      <c r="E26" s="21">
        <f t="shared" si="24"/>
        <v>0.99999999999999956</v>
      </c>
      <c r="F26" s="21">
        <f t="shared" si="24"/>
        <v>1.0000000000000016</v>
      </c>
      <c r="G26" s="21">
        <f t="shared" si="24"/>
        <v>0.99999999999999889</v>
      </c>
      <c r="H26" s="21">
        <f t="shared" si="24"/>
        <v>1.0000000000000033</v>
      </c>
      <c r="I26" s="21">
        <f t="shared" si="24"/>
        <v>0.99999999999999956</v>
      </c>
      <c r="J26" s="21">
        <f t="shared" si="24"/>
        <v>1.000000000000002</v>
      </c>
    </row>
    <row r="27" spans="1:20" x14ac:dyDescent="0.2">
      <c r="A27" s="126"/>
      <c r="B27" s="127"/>
      <c r="C27" s="128"/>
      <c r="D27" s="128"/>
      <c r="E27" s="128"/>
      <c r="F27" s="128"/>
      <c r="G27" s="128"/>
      <c r="H27" s="128"/>
      <c r="I27" s="128"/>
      <c r="J27" s="128"/>
    </row>
    <row r="28" spans="1:20" ht="13.5" thickBot="1" x14ac:dyDescent="0.25">
      <c r="B28" s="61" t="s">
        <v>36</v>
      </c>
      <c r="S28" s="23"/>
    </row>
    <row r="29" spans="1:20" ht="13.5" thickBot="1" x14ac:dyDescent="0.25">
      <c r="A29" s="180" t="s">
        <v>0</v>
      </c>
      <c r="B29" s="178" t="s">
        <v>282</v>
      </c>
      <c r="C29" s="182" t="s">
        <v>28</v>
      </c>
      <c r="D29" s="183"/>
      <c r="E29" s="183"/>
      <c r="F29" s="184"/>
      <c r="G29" s="159" t="s">
        <v>37</v>
      </c>
      <c r="H29" s="176"/>
      <c r="I29" s="176"/>
      <c r="J29" s="176"/>
      <c r="K29" s="176"/>
      <c r="L29" s="176"/>
      <c r="M29" s="176"/>
      <c r="N29" s="177"/>
      <c r="O29" s="175" t="s">
        <v>38</v>
      </c>
      <c r="P29" s="176"/>
      <c r="Q29" s="177"/>
      <c r="R29" s="175" t="s">
        <v>39</v>
      </c>
      <c r="S29" s="176"/>
      <c r="T29" s="177"/>
    </row>
    <row r="30" spans="1:20" ht="150.75" customHeight="1" thickBot="1" x14ac:dyDescent="0.25">
      <c r="A30" s="181"/>
      <c r="B30" s="179"/>
      <c r="C30" s="8" t="s">
        <v>40</v>
      </c>
      <c r="D30" s="9" t="s">
        <v>41</v>
      </c>
      <c r="E30" s="9" t="s">
        <v>29</v>
      </c>
      <c r="F30" s="10" t="s">
        <v>42</v>
      </c>
      <c r="G30" s="81" t="s">
        <v>30</v>
      </c>
      <c r="H30" s="82" t="s">
        <v>43</v>
      </c>
      <c r="I30" s="82" t="s">
        <v>174</v>
      </c>
      <c r="J30" s="82" t="s">
        <v>32</v>
      </c>
      <c r="K30" s="82" t="s">
        <v>33</v>
      </c>
      <c r="L30" s="82" t="s">
        <v>34</v>
      </c>
      <c r="M30" s="82" t="s">
        <v>162</v>
      </c>
      <c r="N30" s="83" t="s">
        <v>44</v>
      </c>
      <c r="O30" s="81" t="s">
        <v>35</v>
      </c>
      <c r="P30" s="82" t="s">
        <v>45</v>
      </c>
      <c r="Q30" s="83" t="s">
        <v>46</v>
      </c>
      <c r="R30" s="81" t="str">
        <f>YEAR($B$3)&amp;" წლის "&amp;MONTH($B$3)&amp;" თვის წმინდა მოგება"</f>
        <v>2026 წლის 2 თვის წმინდა მოგება</v>
      </c>
      <c r="S30" s="82" t="s">
        <v>77</v>
      </c>
      <c r="T30" s="83" t="s">
        <v>78</v>
      </c>
    </row>
    <row r="31" spans="1:20" ht="13.5" thickBot="1" x14ac:dyDescent="0.25">
      <c r="A31" s="113"/>
      <c r="B31" s="114" t="s">
        <v>81</v>
      </c>
      <c r="C31" s="162">
        <v>106168005140.742</v>
      </c>
      <c r="D31" s="163">
        <v>12768076953.113689</v>
      </c>
      <c r="E31" s="163">
        <v>73412456653.871399</v>
      </c>
      <c r="F31" s="164">
        <v>-1180987901.3640702</v>
      </c>
      <c r="G31" s="162">
        <v>90165197376.845398</v>
      </c>
      <c r="H31" s="163">
        <v>69695208850.58728</v>
      </c>
      <c r="I31" s="163">
        <v>6496631679.71486</v>
      </c>
      <c r="J31" s="163">
        <v>61178840889.839104</v>
      </c>
      <c r="K31" s="163">
        <v>24924712292.6978</v>
      </c>
      <c r="L31" s="163">
        <v>36254128597.141197</v>
      </c>
      <c r="M31" s="163">
        <v>1403995559.4324999</v>
      </c>
      <c r="N31" s="164">
        <v>18331399311.4762</v>
      </c>
      <c r="O31" s="115">
        <v>16002807721.3034</v>
      </c>
      <c r="P31" s="166">
        <v>1224958367.1199999</v>
      </c>
      <c r="Q31" s="165">
        <v>18947000412.3321</v>
      </c>
      <c r="R31" s="115">
        <v>549591586.71302497</v>
      </c>
      <c r="S31" s="116">
        <v>3.0896614025116478E-2</v>
      </c>
      <c r="T31" s="117">
        <v>0.20666197948092474</v>
      </c>
    </row>
    <row r="32" spans="1:20" x14ac:dyDescent="0.2">
      <c r="A32" s="55">
        <v>1</v>
      </c>
      <c r="B32" s="15" t="s">
        <v>137</v>
      </c>
      <c r="C32" s="27">
        <v>41764461964.798203</v>
      </c>
      <c r="D32" s="28">
        <v>4340210095.8913784</v>
      </c>
      <c r="E32" s="28">
        <v>27946813817.644001</v>
      </c>
      <c r="F32" s="29">
        <v>-352222689.53560001</v>
      </c>
      <c r="G32" s="27">
        <v>35738213548.571198</v>
      </c>
      <c r="H32" s="28">
        <v>28454737587.729805</v>
      </c>
      <c r="I32" s="28">
        <v>2484011102.8965001</v>
      </c>
      <c r="J32" s="28">
        <v>25359725087.043301</v>
      </c>
      <c r="K32" s="28">
        <v>8763525833.427</v>
      </c>
      <c r="L32" s="28">
        <v>16596199253.616301</v>
      </c>
      <c r="M32" s="84"/>
      <c r="N32" s="29">
        <v>6466325769.4400005</v>
      </c>
      <c r="O32" s="27">
        <v>6026248416.2518702</v>
      </c>
      <c r="P32" s="28">
        <v>27993660.18</v>
      </c>
      <c r="Q32" s="29">
        <v>7173904500.2944698</v>
      </c>
      <c r="R32" s="27">
        <v>279711093.23243201</v>
      </c>
      <c r="S32" s="69">
        <v>3.9894987119283229E-2</v>
      </c>
      <c r="T32" s="70">
        <v>0.28047220783747207</v>
      </c>
    </row>
    <row r="33" spans="1:21" x14ac:dyDescent="0.2">
      <c r="A33" s="54">
        <v>2</v>
      </c>
      <c r="B33" s="12" t="s">
        <v>138</v>
      </c>
      <c r="C33" s="24">
        <v>38237706473.563202</v>
      </c>
      <c r="D33" s="25">
        <v>3793907500.3192997</v>
      </c>
      <c r="E33" s="25">
        <v>27013636095.9524</v>
      </c>
      <c r="F33" s="26">
        <v>-377841563.21469998</v>
      </c>
      <c r="G33" s="24">
        <v>32574435004.166401</v>
      </c>
      <c r="H33" s="25">
        <v>25342741493.4846</v>
      </c>
      <c r="I33" s="25">
        <v>2966781749.2814898</v>
      </c>
      <c r="J33" s="25">
        <v>21317299448.077</v>
      </c>
      <c r="K33" s="25">
        <v>8776503664.8151207</v>
      </c>
      <c r="L33" s="25">
        <v>12540795783.2619</v>
      </c>
      <c r="M33" s="84"/>
      <c r="N33" s="26">
        <v>6413139416.4176998</v>
      </c>
      <c r="O33" s="24">
        <v>5663271439.9054003</v>
      </c>
      <c r="P33" s="25">
        <v>21015907.690000001</v>
      </c>
      <c r="Q33" s="26">
        <v>7020183075.2123003</v>
      </c>
      <c r="R33" s="24">
        <v>203471244.51359999</v>
      </c>
      <c r="S33" s="71">
        <v>3.1529531942584101E-2</v>
      </c>
      <c r="T33" s="72">
        <v>0.21394870836136348</v>
      </c>
    </row>
    <row r="34" spans="1:21" x14ac:dyDescent="0.2">
      <c r="A34" s="55">
        <v>3</v>
      </c>
      <c r="B34" s="15" t="s">
        <v>139</v>
      </c>
      <c r="C34" s="27">
        <v>6158690880.6603098</v>
      </c>
      <c r="D34" s="28">
        <v>655041067.37645793</v>
      </c>
      <c r="E34" s="28">
        <v>4425198428.2299805</v>
      </c>
      <c r="F34" s="29">
        <v>-140726057.484846</v>
      </c>
      <c r="G34" s="27">
        <v>5405554626.5191097</v>
      </c>
      <c r="H34" s="28">
        <v>4419080620.6240559</v>
      </c>
      <c r="I34" s="28">
        <v>103482684.39328501</v>
      </c>
      <c r="J34" s="28">
        <v>4278062893.9839001</v>
      </c>
      <c r="K34" s="28">
        <v>2065811256.7119999</v>
      </c>
      <c r="L34" s="28">
        <v>2212251637.2719002</v>
      </c>
      <c r="M34" s="84"/>
      <c r="N34" s="29">
        <v>880756460.002244</v>
      </c>
      <c r="O34" s="27">
        <v>753136254.25999999</v>
      </c>
      <c r="P34" s="28">
        <v>44490459.259999998</v>
      </c>
      <c r="Q34" s="29">
        <v>759500246.27688003</v>
      </c>
      <c r="R34" s="27">
        <v>19435591.658457998</v>
      </c>
      <c r="S34" s="69">
        <v>1.9180217260300107E-2</v>
      </c>
      <c r="T34" s="70">
        <v>0.15692824945902625</v>
      </c>
    </row>
    <row r="35" spans="1:21" x14ac:dyDescent="0.2">
      <c r="A35" s="54">
        <v>4</v>
      </c>
      <c r="B35" s="12" t="s">
        <v>142</v>
      </c>
      <c r="C35" s="24">
        <v>5025051993.2392998</v>
      </c>
      <c r="D35" s="25">
        <v>778762982.29069996</v>
      </c>
      <c r="E35" s="25">
        <v>3575386063.3299999</v>
      </c>
      <c r="F35" s="26">
        <v>-31332506.98</v>
      </c>
      <c r="G35" s="24">
        <v>4321506793.7399998</v>
      </c>
      <c r="H35" s="25">
        <v>3593222586.8400002</v>
      </c>
      <c r="I35" s="25">
        <v>357423686.92800099</v>
      </c>
      <c r="J35" s="25">
        <v>3231568359.1201501</v>
      </c>
      <c r="K35" s="25">
        <v>1619676178.0097101</v>
      </c>
      <c r="L35" s="25">
        <v>1611892181.11044</v>
      </c>
      <c r="M35" s="84"/>
      <c r="N35" s="26">
        <v>645672317.01999998</v>
      </c>
      <c r="O35" s="24">
        <v>703545198.86000001</v>
      </c>
      <c r="P35" s="25">
        <v>18251557</v>
      </c>
      <c r="Q35" s="26">
        <v>830877886.23000002</v>
      </c>
      <c r="R35" s="24">
        <v>16232712.5</v>
      </c>
      <c r="S35" s="71">
        <v>1.9715532787568348E-2</v>
      </c>
      <c r="T35" s="72">
        <v>0.14004055970288082</v>
      </c>
    </row>
    <row r="36" spans="1:21" x14ac:dyDescent="0.2">
      <c r="A36" s="55">
        <v>5</v>
      </c>
      <c r="B36" s="15" t="s">
        <v>145</v>
      </c>
      <c r="C36" s="27">
        <v>3859149095.66819</v>
      </c>
      <c r="D36" s="28">
        <v>539381066.72000003</v>
      </c>
      <c r="E36" s="28">
        <v>3187376544.9907899</v>
      </c>
      <c r="F36" s="29">
        <v>-86253163.092605993</v>
      </c>
      <c r="G36" s="27">
        <v>3373724221.7775002</v>
      </c>
      <c r="H36" s="28">
        <v>1782347939.1375031</v>
      </c>
      <c r="I36" s="28">
        <v>0</v>
      </c>
      <c r="J36" s="28">
        <v>1767777084.3375001</v>
      </c>
      <c r="K36" s="28">
        <v>614998910.83969998</v>
      </c>
      <c r="L36" s="28">
        <v>1152778173.4978001</v>
      </c>
      <c r="M36" s="84"/>
      <c r="N36" s="29">
        <v>1489232426.6100001</v>
      </c>
      <c r="O36" s="27">
        <v>485424872.23853803</v>
      </c>
      <c r="P36" s="28">
        <v>5270620</v>
      </c>
      <c r="Q36" s="29">
        <v>605367199.99853802</v>
      </c>
      <c r="R36" s="27">
        <v>12515150.248538001</v>
      </c>
      <c r="S36" s="69">
        <v>1.9389315250969732E-2</v>
      </c>
      <c r="T36" s="70">
        <v>0.15665606221524811</v>
      </c>
    </row>
    <row r="37" spans="1:21" x14ac:dyDescent="0.2">
      <c r="A37" s="54">
        <v>6</v>
      </c>
      <c r="B37" s="12" t="s">
        <v>141</v>
      </c>
      <c r="C37" s="24">
        <v>2254151969.4082098</v>
      </c>
      <c r="D37" s="25">
        <v>618369157.83685994</v>
      </c>
      <c r="E37" s="25">
        <v>1409687162.70696</v>
      </c>
      <c r="F37" s="26">
        <v>-29012532.091274999</v>
      </c>
      <c r="G37" s="24">
        <v>1922069054.5218101</v>
      </c>
      <c r="H37" s="25">
        <v>1498846206.157511</v>
      </c>
      <c r="I37" s="25">
        <v>53842006.636299998</v>
      </c>
      <c r="J37" s="25">
        <v>1445004199.5332</v>
      </c>
      <c r="K37" s="25">
        <v>804449942.12829995</v>
      </c>
      <c r="L37" s="25">
        <v>640554257.40489995</v>
      </c>
      <c r="M37" s="84"/>
      <c r="N37" s="26">
        <v>408252897.33948302</v>
      </c>
      <c r="O37" s="24">
        <v>332082914.77225697</v>
      </c>
      <c r="P37" s="25">
        <v>112482804.98999999</v>
      </c>
      <c r="Q37" s="26">
        <v>377192786.23225999</v>
      </c>
      <c r="R37" s="24">
        <v>6725422.9303590003</v>
      </c>
      <c r="S37" s="71">
        <v>1.7893562124202518E-2</v>
      </c>
      <c r="T37" s="72">
        <v>0.12282200277678142</v>
      </c>
    </row>
    <row r="38" spans="1:21" x14ac:dyDescent="0.2">
      <c r="A38" s="55">
        <v>7</v>
      </c>
      <c r="B38" s="15" t="s">
        <v>144</v>
      </c>
      <c r="C38" s="27">
        <v>2195220047.05722</v>
      </c>
      <c r="D38" s="28">
        <v>210835456.5</v>
      </c>
      <c r="E38" s="28">
        <v>1671145668.3831</v>
      </c>
      <c r="F38" s="29">
        <v>-35690594.102926999</v>
      </c>
      <c r="G38" s="27">
        <v>1880564520.0546401</v>
      </c>
      <c r="H38" s="28">
        <v>1420414040.112011</v>
      </c>
      <c r="I38" s="28">
        <v>155369487.14680001</v>
      </c>
      <c r="J38" s="28">
        <v>1253454680.36711</v>
      </c>
      <c r="K38" s="28">
        <v>639430660.82850003</v>
      </c>
      <c r="L38" s="28">
        <v>614024019.53860998</v>
      </c>
      <c r="M38" s="84"/>
      <c r="N38" s="29">
        <v>425730946.75999999</v>
      </c>
      <c r="O38" s="27">
        <v>314655515</v>
      </c>
      <c r="P38" s="28">
        <v>128022000</v>
      </c>
      <c r="Q38" s="29">
        <v>380563381.29517698</v>
      </c>
      <c r="R38" s="27">
        <v>4539679.742083</v>
      </c>
      <c r="S38" s="69">
        <v>1.2256817007678554E-2</v>
      </c>
      <c r="T38" s="70">
        <v>8.7118805715784481E-2</v>
      </c>
    </row>
    <row r="39" spans="1:21" x14ac:dyDescent="0.2">
      <c r="A39" s="54">
        <v>8</v>
      </c>
      <c r="B39" s="12" t="s">
        <v>143</v>
      </c>
      <c r="C39" s="24">
        <v>1971617425.13693</v>
      </c>
      <c r="D39" s="25">
        <v>662014191.43848097</v>
      </c>
      <c r="E39" s="25">
        <v>1160367846.5373299</v>
      </c>
      <c r="F39" s="26">
        <v>-33068701.366951998</v>
      </c>
      <c r="G39" s="24">
        <v>1482865156.1547999</v>
      </c>
      <c r="H39" s="25">
        <v>1383234843.349</v>
      </c>
      <c r="I39" s="25">
        <v>76626160.257609993</v>
      </c>
      <c r="J39" s="25">
        <v>1306517825.2444</v>
      </c>
      <c r="K39" s="25">
        <v>779771394.270046</v>
      </c>
      <c r="L39" s="25">
        <v>526746430.97435302</v>
      </c>
      <c r="M39" s="84"/>
      <c r="N39" s="26">
        <v>80523219.724399999</v>
      </c>
      <c r="O39" s="24">
        <v>488752270.63803297</v>
      </c>
      <c r="P39" s="25">
        <v>114430000</v>
      </c>
      <c r="Q39" s="26">
        <v>529725978.47803301</v>
      </c>
      <c r="R39" s="24">
        <v>3569813.5269419998</v>
      </c>
      <c r="S39" s="71">
        <v>1.0911266078629193E-2</v>
      </c>
      <c r="T39" s="72">
        <v>4.4005031251265106E-2</v>
      </c>
    </row>
    <row r="40" spans="1:21" x14ac:dyDescent="0.2">
      <c r="A40" s="55">
        <v>9</v>
      </c>
      <c r="B40" s="15" t="s">
        <v>146</v>
      </c>
      <c r="C40" s="27">
        <v>1119513994.8900001</v>
      </c>
      <c r="D40" s="28">
        <v>105701088.86</v>
      </c>
      <c r="E40" s="28">
        <v>977885753.15999997</v>
      </c>
      <c r="F40" s="29">
        <v>-17697281.809999999</v>
      </c>
      <c r="G40" s="27">
        <v>842401117.58000004</v>
      </c>
      <c r="H40" s="28">
        <v>315527600.01999998</v>
      </c>
      <c r="I40" s="28">
        <v>122835144.89</v>
      </c>
      <c r="J40" s="28">
        <v>181629290.80000001</v>
      </c>
      <c r="K40" s="28">
        <v>86895387.420000002</v>
      </c>
      <c r="L40" s="28">
        <v>94733903.379999995</v>
      </c>
      <c r="M40" s="84"/>
      <c r="N40" s="29">
        <v>514408085.50999999</v>
      </c>
      <c r="O40" s="27">
        <v>277112877.31</v>
      </c>
      <c r="P40" s="28">
        <v>76000000</v>
      </c>
      <c r="Q40" s="29">
        <v>295749854.58999997</v>
      </c>
      <c r="R40" s="27">
        <v>3813591.13</v>
      </c>
      <c r="S40" s="69">
        <v>2.0625726828943747E-2</v>
      </c>
      <c r="T40" s="70">
        <v>8.3138716787966416E-2</v>
      </c>
    </row>
    <row r="41" spans="1:21" x14ac:dyDescent="0.2">
      <c r="A41" s="54">
        <v>10</v>
      </c>
      <c r="B41" s="12" t="s">
        <v>288</v>
      </c>
      <c r="C41" s="24">
        <v>699070789.11460602</v>
      </c>
      <c r="D41" s="25">
        <v>82655406.963999987</v>
      </c>
      <c r="E41" s="25">
        <v>592153785.30220592</v>
      </c>
      <c r="F41" s="26">
        <v>-21586416.0962</v>
      </c>
      <c r="G41" s="24">
        <v>589082190.44367003</v>
      </c>
      <c r="H41" s="25">
        <v>36214667.286599003</v>
      </c>
      <c r="I41" s="25">
        <v>0</v>
      </c>
      <c r="J41" s="25">
        <v>36214667.285398997</v>
      </c>
      <c r="K41" s="25">
        <v>237050.28503900001</v>
      </c>
      <c r="L41" s="25">
        <v>35977617.000359997</v>
      </c>
      <c r="M41" s="84"/>
      <c r="N41" s="26">
        <v>514572394.68627101</v>
      </c>
      <c r="O41" s="24">
        <v>109988598.518406</v>
      </c>
      <c r="P41" s="25">
        <v>3634576</v>
      </c>
      <c r="Q41" s="26">
        <v>128037028.198406</v>
      </c>
      <c r="R41" s="24">
        <v>3346264.55</v>
      </c>
      <c r="S41" s="71">
        <v>2.9451947325678435E-2</v>
      </c>
      <c r="T41" s="72">
        <v>0.18483033057975429</v>
      </c>
    </row>
    <row r="42" spans="1:21" x14ac:dyDescent="0.2">
      <c r="A42" s="55">
        <v>11</v>
      </c>
      <c r="B42" s="15" t="s">
        <v>238</v>
      </c>
      <c r="C42" s="27">
        <v>692384620.84259999</v>
      </c>
      <c r="D42" s="28">
        <v>145566013.1119</v>
      </c>
      <c r="E42" s="28">
        <v>415969363.97000003</v>
      </c>
      <c r="F42" s="29">
        <v>-6510374.9155000001</v>
      </c>
      <c r="G42" s="27">
        <v>548917535.86080003</v>
      </c>
      <c r="H42" s="28">
        <v>443865292.74119997</v>
      </c>
      <c r="I42" s="28">
        <v>73429780.847100005</v>
      </c>
      <c r="J42" s="28">
        <v>296655855.93849999</v>
      </c>
      <c r="K42" s="28">
        <v>211351440.62040001</v>
      </c>
      <c r="L42" s="28">
        <v>85304415.318100005</v>
      </c>
      <c r="M42" s="84"/>
      <c r="N42" s="29">
        <v>89279811.520799994</v>
      </c>
      <c r="O42" s="27">
        <v>143467084.97999999</v>
      </c>
      <c r="P42" s="28">
        <v>136800000</v>
      </c>
      <c r="Q42" s="29">
        <v>165308925.80649999</v>
      </c>
      <c r="R42" s="27">
        <v>3467468.7637999998</v>
      </c>
      <c r="S42" s="69">
        <v>3.0765806767917063E-2</v>
      </c>
      <c r="T42" s="70">
        <v>0.14633139484200505</v>
      </c>
    </row>
    <row r="43" spans="1:21" x14ac:dyDescent="0.2">
      <c r="A43" s="54">
        <v>12</v>
      </c>
      <c r="B43" s="12" t="s">
        <v>239</v>
      </c>
      <c r="C43" s="24">
        <v>628781130.108428</v>
      </c>
      <c r="D43" s="25">
        <v>205852207.30953503</v>
      </c>
      <c r="E43" s="25">
        <v>323034403.71150202</v>
      </c>
      <c r="F43" s="26">
        <v>-2351615.623681</v>
      </c>
      <c r="G43" s="24">
        <v>465975274.63908702</v>
      </c>
      <c r="H43" s="25">
        <v>388385237.64043498</v>
      </c>
      <c r="I43" s="25">
        <v>68283988.677805007</v>
      </c>
      <c r="J43" s="25">
        <v>232300277.45558199</v>
      </c>
      <c r="K43" s="25">
        <v>212333864.37356299</v>
      </c>
      <c r="L43" s="25">
        <v>19966413.082019001</v>
      </c>
      <c r="M43" s="84"/>
      <c r="N43" s="26">
        <v>71180193.150635004</v>
      </c>
      <c r="O43" s="24">
        <v>162805855.46934101</v>
      </c>
      <c r="P43" s="25">
        <v>69161600</v>
      </c>
      <c r="Q43" s="26">
        <v>173703815.04934099</v>
      </c>
      <c r="R43" s="24">
        <v>2504635.1644529998</v>
      </c>
      <c r="S43" s="71">
        <v>2.3881564172671284E-2</v>
      </c>
      <c r="T43" s="72">
        <v>9.303521817087558E-2</v>
      </c>
    </row>
    <row r="44" spans="1:21" x14ac:dyDescent="0.2">
      <c r="A44" s="55">
        <v>13</v>
      </c>
      <c r="B44" s="15" t="s">
        <v>140</v>
      </c>
      <c r="C44" s="27">
        <v>437429364.71454501</v>
      </c>
      <c r="D44" s="28">
        <v>205237602.76249999</v>
      </c>
      <c r="E44" s="28">
        <v>159700640.09810001</v>
      </c>
      <c r="F44" s="29">
        <v>-31238830.227671999</v>
      </c>
      <c r="G44" s="27">
        <v>167034291.54373801</v>
      </c>
      <c r="H44" s="28">
        <v>13154823.952300003</v>
      </c>
      <c r="I44" s="28">
        <v>0</v>
      </c>
      <c r="J44" s="28">
        <v>12865585</v>
      </c>
      <c r="K44" s="28">
        <v>9387430</v>
      </c>
      <c r="L44" s="28">
        <v>3478155</v>
      </c>
      <c r="M44" s="84"/>
      <c r="N44" s="29">
        <v>133585361.84739999</v>
      </c>
      <c r="O44" s="27">
        <v>270395073.17080802</v>
      </c>
      <c r="P44" s="28">
        <v>209008277</v>
      </c>
      <c r="Q44" s="29">
        <v>282287216.255768</v>
      </c>
      <c r="R44" s="27">
        <v>-6491421.4911850002</v>
      </c>
      <c r="S44" s="69">
        <v>-8.8675403761366525E-2</v>
      </c>
      <c r="T44" s="70">
        <v>-0.14299919297534441</v>
      </c>
    </row>
    <row r="45" spans="1:21" x14ac:dyDescent="0.2">
      <c r="A45" s="54">
        <v>14</v>
      </c>
      <c r="B45" s="12" t="s">
        <v>147</v>
      </c>
      <c r="C45" s="24">
        <v>423753113.70749998</v>
      </c>
      <c r="D45" s="25">
        <v>155606229.1719</v>
      </c>
      <c r="E45" s="25">
        <v>265265046.25130001</v>
      </c>
      <c r="F45" s="26">
        <v>-6650268.4555000002</v>
      </c>
      <c r="G45" s="24">
        <v>333849971.68599999</v>
      </c>
      <c r="H45" s="25">
        <v>307091159.09929997</v>
      </c>
      <c r="I45" s="25">
        <v>11814658.069399999</v>
      </c>
      <c r="J45" s="25">
        <v>186166094.47220001</v>
      </c>
      <c r="K45" s="25">
        <v>135467391.1505</v>
      </c>
      <c r="L45" s="25">
        <v>50698703.321699999</v>
      </c>
      <c r="M45" s="84"/>
      <c r="N45" s="26">
        <v>20752203.600299999</v>
      </c>
      <c r="O45" s="24">
        <v>89903142.021500006</v>
      </c>
      <c r="P45" s="25">
        <v>50000000</v>
      </c>
      <c r="Q45" s="26">
        <v>88900934.501499996</v>
      </c>
      <c r="R45" s="24">
        <v>820714.93050000002</v>
      </c>
      <c r="S45" s="71">
        <v>1.1845568623406515E-2</v>
      </c>
      <c r="T45" s="72">
        <v>5.4908953470098359E-2</v>
      </c>
    </row>
    <row r="46" spans="1:21" x14ac:dyDescent="0.2">
      <c r="A46" s="55">
        <v>15</v>
      </c>
      <c r="B46" s="15" t="s">
        <v>161</v>
      </c>
      <c r="C46" s="27">
        <v>237821392.01396301</v>
      </c>
      <c r="D46" s="28">
        <v>36036584.460000001</v>
      </c>
      <c r="E46" s="28">
        <v>135387214.59501499</v>
      </c>
      <c r="F46" s="29">
        <v>-6508210.9440749995</v>
      </c>
      <c r="G46" s="27">
        <v>165917898.527924</v>
      </c>
      <c r="H46" s="28">
        <v>143169032.20057601</v>
      </c>
      <c r="I46" s="28">
        <v>22291887.190575998</v>
      </c>
      <c r="J46" s="28">
        <v>120877145.01000001</v>
      </c>
      <c r="K46" s="28">
        <v>60055307.890000001</v>
      </c>
      <c r="L46" s="28">
        <v>60821837.119999997</v>
      </c>
      <c r="M46" s="84"/>
      <c r="N46" s="29">
        <v>19094539.824152999</v>
      </c>
      <c r="O46" s="27">
        <v>71903493.311854005</v>
      </c>
      <c r="P46" s="28">
        <v>108246400</v>
      </c>
      <c r="Q46" s="29">
        <v>53887534.169579998</v>
      </c>
      <c r="R46" s="27">
        <v>-3957798.750978</v>
      </c>
      <c r="S46" s="69">
        <v>-0.10520229659650535</v>
      </c>
      <c r="T46" s="70">
        <v>-0.39247791145526961</v>
      </c>
      <c r="U46" s="74"/>
    </row>
    <row r="47" spans="1:21" x14ac:dyDescent="0.2">
      <c r="A47" s="54">
        <v>16</v>
      </c>
      <c r="B47" s="12" t="s">
        <v>287</v>
      </c>
      <c r="C47" s="24">
        <v>200804163.58692601</v>
      </c>
      <c r="D47" s="25">
        <v>38374182.322486997</v>
      </c>
      <c r="E47" s="25">
        <v>153242458.33857599</v>
      </c>
      <c r="F47" s="26">
        <v>-2292538.7025370002</v>
      </c>
      <c r="G47" s="24">
        <v>172019157.1715</v>
      </c>
      <c r="H47" s="25">
        <v>4688951.8861999996</v>
      </c>
      <c r="I47" s="25">
        <v>0</v>
      </c>
      <c r="J47" s="25">
        <v>4688948.1045000004</v>
      </c>
      <c r="K47" s="25">
        <v>87322.751399999994</v>
      </c>
      <c r="L47" s="25">
        <v>4601625.3530999999</v>
      </c>
      <c r="M47" s="84"/>
      <c r="N47" s="26">
        <v>158893268.02290002</v>
      </c>
      <c r="O47" s="24">
        <v>28785006.415426001</v>
      </c>
      <c r="P47" s="25">
        <v>2313500</v>
      </c>
      <c r="Q47" s="26">
        <v>30018936.953426</v>
      </c>
      <c r="R47" s="24">
        <v>535588.94422299997</v>
      </c>
      <c r="S47" s="71">
        <v>1.6341118379014898E-2</v>
      </c>
      <c r="T47" s="72">
        <v>0.11192498672027644</v>
      </c>
    </row>
    <row r="48" spans="1:21" x14ac:dyDescent="0.2">
      <c r="A48" s="55">
        <v>17</v>
      </c>
      <c r="B48" s="15" t="s">
        <v>270</v>
      </c>
      <c r="C48" s="27">
        <v>171365397.71000001</v>
      </c>
      <c r="D48" s="28">
        <v>130610915.52</v>
      </c>
      <c r="E48" s="28">
        <v>0</v>
      </c>
      <c r="F48" s="29">
        <v>0</v>
      </c>
      <c r="G48" s="27">
        <v>161038108.94</v>
      </c>
      <c r="H48" s="28">
        <v>140018812.16</v>
      </c>
      <c r="I48" s="28">
        <v>0</v>
      </c>
      <c r="J48" s="28">
        <v>140004834.40000001</v>
      </c>
      <c r="K48" s="28">
        <v>140004834.40000001</v>
      </c>
      <c r="L48" s="28">
        <v>0</v>
      </c>
      <c r="M48" s="84"/>
      <c r="N48" s="29">
        <v>0</v>
      </c>
      <c r="O48" s="27">
        <v>10327288.77</v>
      </c>
      <c r="P48" s="28">
        <v>8052000</v>
      </c>
      <c r="Q48" s="29">
        <v>10079982.970000001</v>
      </c>
      <c r="R48" s="27">
        <v>1383773.22</v>
      </c>
      <c r="S48" s="69">
        <v>5.7641161813228571E-2</v>
      </c>
      <c r="T48" s="70">
        <v>0.86281257851493853</v>
      </c>
      <c r="U48" s="74"/>
    </row>
    <row r="49" spans="1:21" x14ac:dyDescent="0.2">
      <c r="A49" s="54">
        <v>18</v>
      </c>
      <c r="B49" s="12" t="s">
        <v>272</v>
      </c>
      <c r="C49" s="24">
        <v>72539844.032000005</v>
      </c>
      <c r="D49" s="25">
        <v>49917089.128200002</v>
      </c>
      <c r="E49" s="25">
        <v>206360.67</v>
      </c>
      <c r="F49" s="26">
        <v>-4556.72</v>
      </c>
      <c r="G49" s="24">
        <v>9012950.2271999996</v>
      </c>
      <c r="H49" s="25">
        <v>2866729.8963000001</v>
      </c>
      <c r="I49" s="25">
        <v>0</v>
      </c>
      <c r="J49" s="25">
        <v>2866729.8963000001</v>
      </c>
      <c r="K49" s="25">
        <v>1041151.5966</v>
      </c>
      <c r="L49" s="25">
        <v>1825578.2997000001</v>
      </c>
      <c r="M49" s="84"/>
      <c r="N49" s="26">
        <v>0</v>
      </c>
      <c r="O49" s="24">
        <v>63526893.810000002</v>
      </c>
      <c r="P49" s="25">
        <v>83160000</v>
      </c>
      <c r="Q49" s="26">
        <v>34459045.939999998</v>
      </c>
      <c r="R49" s="24">
        <v>-1614293.32</v>
      </c>
      <c r="S49" s="71">
        <v>-0.13473606062351359</v>
      </c>
      <c r="T49" s="72">
        <v>-0.15045058563346453</v>
      </c>
    </row>
    <row r="50" spans="1:21" x14ac:dyDescent="0.2">
      <c r="A50" s="55">
        <v>19</v>
      </c>
      <c r="B50" s="15" t="s">
        <v>164</v>
      </c>
      <c r="C50" s="27">
        <v>18491480.489999998</v>
      </c>
      <c r="D50" s="28">
        <v>13998115.130000001</v>
      </c>
      <c r="E50" s="28">
        <v>0</v>
      </c>
      <c r="F50" s="29">
        <v>0</v>
      </c>
      <c r="G50" s="27">
        <v>11015954.720000001</v>
      </c>
      <c r="H50" s="28">
        <v>5601226.2699999996</v>
      </c>
      <c r="I50" s="28">
        <v>439342.5</v>
      </c>
      <c r="J50" s="28">
        <v>5161883.7699999996</v>
      </c>
      <c r="K50" s="28">
        <v>3683271.18</v>
      </c>
      <c r="L50" s="28">
        <v>1478612.59</v>
      </c>
      <c r="M50" s="84"/>
      <c r="N50" s="29">
        <v>0</v>
      </c>
      <c r="O50" s="27">
        <v>7475525.5999999996</v>
      </c>
      <c r="P50" s="28">
        <v>6625005</v>
      </c>
      <c r="Q50" s="29">
        <v>7252083.8799999999</v>
      </c>
      <c r="R50" s="27">
        <v>-417644.78019999998</v>
      </c>
      <c r="S50" s="69">
        <v>-0.1371128075223281</v>
      </c>
      <c r="T50" s="70">
        <v>-0.3262716610636876</v>
      </c>
      <c r="U50" s="74"/>
    </row>
    <row r="51" spans="1:2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</row>
    <row r="52" spans="1:21" x14ac:dyDescent="0.2">
      <c r="K52" s="85"/>
      <c r="L52" s="86"/>
    </row>
    <row r="53" spans="1:21" x14ac:dyDescent="0.2">
      <c r="C53" s="60"/>
      <c r="K53" s="85"/>
      <c r="L53" s="86"/>
    </row>
    <row r="54" spans="1:21" x14ac:dyDescent="0.2">
      <c r="K54" s="85"/>
      <c r="L54" s="86"/>
    </row>
    <row r="55" spans="1:21" x14ac:dyDescent="0.2">
      <c r="K55" s="85"/>
      <c r="L55" s="86"/>
    </row>
    <row r="56" spans="1:21" x14ac:dyDescent="0.2">
      <c r="K56" s="85"/>
      <c r="L56" s="86"/>
    </row>
    <row r="57" spans="1:21" x14ac:dyDescent="0.2">
      <c r="K57" s="85"/>
      <c r="L57" s="86"/>
    </row>
    <row r="58" spans="1:21" x14ac:dyDescent="0.2">
      <c r="K58" s="85"/>
      <c r="L58" s="86"/>
    </row>
    <row r="59" spans="1:21" x14ac:dyDescent="0.2">
      <c r="K59" s="85"/>
      <c r="L59" s="86"/>
    </row>
    <row r="60" spans="1:21" x14ac:dyDescent="0.2">
      <c r="K60" s="85"/>
      <c r="L60" s="86"/>
    </row>
    <row r="61" spans="1:21" x14ac:dyDescent="0.2">
      <c r="K61" s="85"/>
      <c r="L61" s="86"/>
    </row>
    <row r="62" spans="1:21" x14ac:dyDescent="0.2">
      <c r="K62" s="85"/>
      <c r="L62" s="86"/>
    </row>
    <row r="63" spans="1:21" x14ac:dyDescent="0.2">
      <c r="K63" s="85"/>
      <c r="L63" s="86"/>
    </row>
  </sheetData>
  <mergeCells count="9">
    <mergeCell ref="R29:T29"/>
    <mergeCell ref="O29:Q29"/>
    <mergeCell ref="B5:B6"/>
    <mergeCell ref="A5:A6"/>
    <mergeCell ref="A29:A30"/>
    <mergeCell ref="B29:B30"/>
    <mergeCell ref="C5:J5"/>
    <mergeCell ref="C29:F29"/>
    <mergeCell ref="H29:N29"/>
  </mergeCells>
  <pageMargins left="0" right="0" top="0.25" bottom="0.25" header="0.05" footer="0.05"/>
  <pageSetup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6"/>
  <sheetViews>
    <sheetView workbookViewId="0">
      <selection activeCell="B3" sqref="B3"/>
    </sheetView>
  </sheetViews>
  <sheetFormatPr defaultRowHeight="12.75" x14ac:dyDescent="0.2"/>
  <cols>
    <col min="1" max="1" width="11.85546875" customWidth="1"/>
    <col min="2" max="2" width="21.7109375" bestFit="1" customWidth="1"/>
    <col min="4" max="5" width="13.42578125" bestFit="1" customWidth="1"/>
  </cols>
  <sheetData>
    <row r="1" spans="1:6" x14ac:dyDescent="0.2">
      <c r="A1" s="107" t="s">
        <v>292</v>
      </c>
    </row>
    <row r="2" spans="1:6" x14ac:dyDescent="0.2">
      <c r="A2" s="66"/>
    </row>
    <row r="3" spans="1:6" x14ac:dyDescent="0.2">
      <c r="B3" s="169">
        <f>BS!B3</f>
        <v>46081</v>
      </c>
    </row>
    <row r="4" spans="1:6" x14ac:dyDescent="0.2">
      <c r="A4" s="160"/>
    </row>
    <row r="5" spans="1:6" x14ac:dyDescent="0.2">
      <c r="B5" t="s">
        <v>316</v>
      </c>
    </row>
    <row r="6" spans="1:6" ht="38.25" x14ac:dyDescent="0.2">
      <c r="B6" s="170"/>
      <c r="C6" s="173" t="s">
        <v>313</v>
      </c>
      <c r="D6" s="173" t="s">
        <v>314</v>
      </c>
      <c r="E6" s="173" t="s">
        <v>365</v>
      </c>
      <c r="F6" s="173" t="s">
        <v>315</v>
      </c>
    </row>
    <row r="7" spans="1:6" x14ac:dyDescent="0.2">
      <c r="B7" s="170" t="s">
        <v>304</v>
      </c>
      <c r="C7" s="171">
        <f>'A-CP'!C7</f>
        <v>327279</v>
      </c>
      <c r="D7" s="172">
        <f>'A-CP'!D7</f>
        <v>7.5961856484850168E-2</v>
      </c>
      <c r="E7" s="171">
        <f>'A-CP'!E7</f>
        <v>844145587.52221465</v>
      </c>
      <c r="F7" s="172">
        <f>'A-CP'!F7</f>
        <v>1.1579070462247305E-2</v>
      </c>
    </row>
    <row r="8" spans="1:6" x14ac:dyDescent="0.2">
      <c r="B8" s="170" t="s">
        <v>305</v>
      </c>
      <c r="C8" s="171">
        <f>'A-CP'!C8</f>
        <v>42754</v>
      </c>
      <c r="D8" s="172">
        <f>'A-CP'!D8</f>
        <v>9.9232557302890937E-3</v>
      </c>
      <c r="E8" s="171">
        <f>'A-CP'!E8</f>
        <v>817562800.88708448</v>
      </c>
      <c r="F8" s="172">
        <f>'A-CP'!F8</f>
        <v>1.121443672598085E-2</v>
      </c>
    </row>
    <row r="9" spans="1:6" x14ac:dyDescent="0.2">
      <c r="B9" s="170" t="s">
        <v>306</v>
      </c>
      <c r="C9" s="171">
        <f>'A-CP'!C9</f>
        <v>396660</v>
      </c>
      <c r="D9" s="172">
        <f>'A-CP'!D9</f>
        <v>9.2065271506209287E-2</v>
      </c>
      <c r="E9" s="171">
        <f>'A-CP'!E9</f>
        <v>1248019097.7514546</v>
      </c>
      <c r="F9" s="172">
        <f>'A-CP'!F9</f>
        <v>1.7118967728672878E-2</v>
      </c>
    </row>
    <row r="10" spans="1:6" x14ac:dyDescent="0.2">
      <c r="B10" s="170" t="s">
        <v>307</v>
      </c>
      <c r="C10" s="171">
        <f>'A-CP'!C10</f>
        <v>717007</v>
      </c>
      <c r="D10" s="172">
        <f>'A-CP'!D10</f>
        <v>0.16641820230638987</v>
      </c>
      <c r="E10" s="171">
        <f>'A-CP'!E10</f>
        <v>4433035986.4434824</v>
      </c>
      <c r="F10" s="172">
        <f>'A-CP'!F10</f>
        <v>6.080756306429929E-2</v>
      </c>
    </row>
    <row r="11" spans="1:6" x14ac:dyDescent="0.2">
      <c r="B11" s="170" t="s">
        <v>308</v>
      </c>
      <c r="C11" s="171">
        <f>'A-CP'!C11</f>
        <v>659205</v>
      </c>
      <c r="D11" s="172">
        <f>'A-CP'!D11</f>
        <v>0.15300228735756238</v>
      </c>
      <c r="E11" s="171">
        <f>'A-CP'!E11</f>
        <v>5472943451.2726889</v>
      </c>
      <c r="F11" s="172">
        <f>'A-CP'!F11</f>
        <v>7.507188190628751E-2</v>
      </c>
    </row>
    <row r="12" spans="1:6" x14ac:dyDescent="0.2">
      <c r="B12" s="170" t="s">
        <v>309</v>
      </c>
      <c r="C12" s="171">
        <f>'A-CP'!C12</f>
        <v>1565546</v>
      </c>
      <c r="D12" s="172">
        <f>'A-CP'!D12</f>
        <v>0.36336514280608057</v>
      </c>
      <c r="E12" s="171">
        <f>'A-CP'!E12</f>
        <v>21503715874.604332</v>
      </c>
      <c r="F12" s="172">
        <f>'A-CP'!F12</f>
        <v>0.2949645712690962</v>
      </c>
    </row>
    <row r="13" spans="1:6" x14ac:dyDescent="0.2">
      <c r="B13" s="170" t="s">
        <v>310</v>
      </c>
      <c r="C13" s="171">
        <f>'A-CP'!C13</f>
        <v>161512</v>
      </c>
      <c r="D13" s="172">
        <f>'A-CP'!D13</f>
        <v>3.7487132888395287E-2</v>
      </c>
      <c r="E13" s="171">
        <f>'A-CP'!E13</f>
        <v>13585624649.951103</v>
      </c>
      <c r="F13" s="172">
        <f>'A-CP'!F13</f>
        <v>0.18635281333066006</v>
      </c>
    </row>
    <row r="14" spans="1:6" x14ac:dyDescent="0.2">
      <c r="B14" s="170" t="s">
        <v>311</v>
      </c>
      <c r="C14" s="171">
        <f>'A-CP'!C14</f>
        <v>438502</v>
      </c>
      <c r="D14" s="172">
        <f>'A-CP'!D14</f>
        <v>0.10177685092022333</v>
      </c>
      <c r="E14" s="171">
        <f>'A-CP'!E14</f>
        <v>24997660093.98122</v>
      </c>
      <c r="F14" s="172">
        <f>'A-CP'!F14</f>
        <v>0.34289069551275575</v>
      </c>
    </row>
    <row r="15" spans="1:6" x14ac:dyDescent="0.2">
      <c r="B15" s="170" t="s">
        <v>312</v>
      </c>
      <c r="C15" s="171">
        <f>'A-CP'!C15</f>
        <v>4308465</v>
      </c>
      <c r="D15" s="172">
        <f>'A-CP'!D15</f>
        <v>1</v>
      </c>
      <c r="E15" s="171">
        <f>'A-CP'!E15</f>
        <v>72902707542.413589</v>
      </c>
      <c r="F15" s="172">
        <f>'A-CP'!F15</f>
        <v>1</v>
      </c>
    </row>
    <row r="18" spans="2:6" x14ac:dyDescent="0.2">
      <c r="B18" s="174" t="s">
        <v>328</v>
      </c>
    </row>
    <row r="19" spans="2:6" ht="38.25" x14ac:dyDescent="0.2">
      <c r="B19" s="170"/>
      <c r="C19" s="173" t="s">
        <v>313</v>
      </c>
      <c r="D19" s="173" t="s">
        <v>314</v>
      </c>
      <c r="E19" s="173" t="s">
        <v>365</v>
      </c>
      <c r="F19" s="173" t="s">
        <v>315</v>
      </c>
    </row>
    <row r="20" spans="2:6" x14ac:dyDescent="0.2">
      <c r="B20" s="170" t="s">
        <v>318</v>
      </c>
      <c r="C20" s="171">
        <f>'A-CP'!C20</f>
        <v>1651657</v>
      </c>
      <c r="D20" s="172">
        <f>'A-CP'!D20</f>
        <v>0.38335161130472223</v>
      </c>
      <c r="E20" s="171">
        <f>'A-CP'!E20</f>
        <v>667316334.29777157</v>
      </c>
      <c r="F20" s="172">
        <f>'A-CP'!F20</f>
        <v>9.1535192148891227E-3</v>
      </c>
    </row>
    <row r="21" spans="2:6" x14ac:dyDescent="0.2">
      <c r="B21" s="170" t="s">
        <v>319</v>
      </c>
      <c r="C21" s="171">
        <f>'A-CP'!C21</f>
        <v>638607</v>
      </c>
      <c r="D21" s="172">
        <f>'A-CP'!D21</f>
        <v>0.14822146634590277</v>
      </c>
      <c r="E21" s="171">
        <f>'A-CP'!E21</f>
        <v>667273739.56152678</v>
      </c>
      <c r="F21" s="172">
        <f>'A-CP'!F21</f>
        <v>9.1529349466543553E-3</v>
      </c>
    </row>
    <row r="22" spans="2:6" x14ac:dyDescent="0.2">
      <c r="B22" s="170" t="s">
        <v>320</v>
      </c>
      <c r="C22" s="171">
        <f>'A-CP'!C22</f>
        <v>1521093</v>
      </c>
      <c r="D22" s="172">
        <f>'A-CP'!D22</f>
        <v>0.35304754709623959</v>
      </c>
      <c r="E22" s="171">
        <f>'A-CP'!E22</f>
        <v>7674042503.1711473</v>
      </c>
      <c r="F22" s="172">
        <f>'A-CP'!F22</f>
        <v>0.10526416318367564</v>
      </c>
    </row>
    <row r="23" spans="2:6" x14ac:dyDescent="0.2">
      <c r="B23" s="170" t="s">
        <v>321</v>
      </c>
      <c r="C23" s="171">
        <f>'A-CP'!C23</f>
        <v>260264</v>
      </c>
      <c r="D23" s="172">
        <f>'A-CP'!D23</f>
        <v>6.0407592959441474E-2</v>
      </c>
      <c r="E23" s="171">
        <f>'A-CP'!E23</f>
        <v>6259790484.5018959</v>
      </c>
      <c r="F23" s="172">
        <f>'A-CP'!F23</f>
        <v>8.586499316154908E-2</v>
      </c>
    </row>
    <row r="24" spans="2:6" x14ac:dyDescent="0.2">
      <c r="B24" s="170" t="s">
        <v>322</v>
      </c>
      <c r="C24" s="171">
        <f>'A-CP'!C24</f>
        <v>108229</v>
      </c>
      <c r="D24" s="172">
        <f>'A-CP'!D24</f>
        <v>2.5120083370759657E-2</v>
      </c>
      <c r="E24" s="171">
        <f>'A-CP'!E24</f>
        <v>5902695596.3720207</v>
      </c>
      <c r="F24" s="172">
        <f>'A-CP'!F24</f>
        <v>8.096675412252545E-2</v>
      </c>
    </row>
    <row r="25" spans="2:6" x14ac:dyDescent="0.2">
      <c r="B25" s="170" t="s">
        <v>323</v>
      </c>
      <c r="C25" s="171">
        <f>'A-CP'!C25</f>
        <v>109836</v>
      </c>
      <c r="D25" s="172">
        <f>'A-CP'!D25</f>
        <v>2.5493070037704842E-2</v>
      </c>
      <c r="E25" s="171">
        <f>'A-CP'!E25</f>
        <v>16064660819.765892</v>
      </c>
      <c r="F25" s="172">
        <f>'A-CP'!F25</f>
        <v>0.22035753350642132</v>
      </c>
    </row>
    <row r="26" spans="2:6" x14ac:dyDescent="0.2">
      <c r="B26" s="170" t="s">
        <v>324</v>
      </c>
      <c r="C26" s="171">
        <f>'A-CP'!C26</f>
        <v>9520</v>
      </c>
      <c r="D26" s="172">
        <f>'A-CP'!D26</f>
        <v>2.2096036523448605E-3</v>
      </c>
      <c r="E26" s="171">
        <f>'A-CP'!E26</f>
        <v>5024335179.8153229</v>
      </c>
      <c r="F26" s="172">
        <f>'A-CP'!F26</f>
        <v>6.89183618723785E-2</v>
      </c>
    </row>
    <row r="27" spans="2:6" x14ac:dyDescent="0.2">
      <c r="B27" s="170" t="s">
        <v>325</v>
      </c>
      <c r="C27" s="171">
        <f>'A-CP'!C27</f>
        <v>4562</v>
      </c>
      <c r="D27" s="172">
        <f>'A-CP'!D27</f>
        <v>1.058845783823241E-3</v>
      </c>
      <c r="E27" s="171">
        <f>'A-CP'!E27</f>
        <v>4747776357.3697233</v>
      </c>
      <c r="F27" s="172">
        <f>'A-CP'!F27</f>
        <v>6.5124828932761739E-2</v>
      </c>
    </row>
    <row r="28" spans="2:6" x14ac:dyDescent="0.2">
      <c r="B28" s="170" t="s">
        <v>326</v>
      </c>
      <c r="C28" s="171">
        <f>'A-CP'!C28</f>
        <v>2784</v>
      </c>
      <c r="D28" s="172">
        <f>'A-CP'!D28</f>
        <v>6.4616980757648023E-4</v>
      </c>
      <c r="E28" s="171">
        <f>'A-CP'!E28</f>
        <v>6350060598.8412886</v>
      </c>
      <c r="F28" s="172">
        <f>'A-CP'!F28</f>
        <v>8.7103220346569796E-2</v>
      </c>
    </row>
    <row r="29" spans="2:6" x14ac:dyDescent="0.2">
      <c r="B29" s="170" t="s">
        <v>327</v>
      </c>
      <c r="C29" s="171">
        <f>'A-CP'!C29</f>
        <v>1913</v>
      </c>
      <c r="D29" s="172">
        <f>'A-CP'!D29</f>
        <v>4.4400964148484439E-4</v>
      </c>
      <c r="E29" s="171">
        <f>'A-CP'!E29</f>
        <v>19544755927.717075</v>
      </c>
      <c r="F29" s="172">
        <f>'A-CP'!F29</f>
        <v>0.26809369071257522</v>
      </c>
    </row>
    <row r="30" spans="2:6" x14ac:dyDescent="0.2">
      <c r="B30" s="170" t="s">
        <v>312</v>
      </c>
      <c r="C30" s="171">
        <f>'A-CP'!C30</f>
        <v>4308465</v>
      </c>
      <c r="D30" s="172">
        <f>'A-CP'!D30</f>
        <v>1</v>
      </c>
      <c r="E30" s="171">
        <f>'A-CP'!E30</f>
        <v>72902707541.413651</v>
      </c>
      <c r="F30" s="172">
        <f>'A-CP'!F30</f>
        <v>1</v>
      </c>
    </row>
    <row r="33" spans="2:6" x14ac:dyDescent="0.2">
      <c r="B33" s="174" t="s">
        <v>363</v>
      </c>
    </row>
    <row r="34" spans="2:6" ht="38.25" x14ac:dyDescent="0.2">
      <c r="B34" s="170"/>
      <c r="C34" s="173" t="s">
        <v>313</v>
      </c>
      <c r="D34" s="173" t="s">
        <v>314</v>
      </c>
      <c r="E34" s="173" t="s">
        <v>365</v>
      </c>
      <c r="F34" s="173" t="s">
        <v>315</v>
      </c>
    </row>
    <row r="35" spans="2:6" x14ac:dyDescent="0.2">
      <c r="B35" s="170" t="s">
        <v>352</v>
      </c>
      <c r="C35" s="171">
        <f>'A-CP'!C35</f>
        <v>585066</v>
      </c>
      <c r="D35" s="172">
        <f>'A-CP'!D35</f>
        <v>0.13579453471247879</v>
      </c>
      <c r="E35" s="171">
        <f>'A-CP'!E35</f>
        <v>1030876117.1147879</v>
      </c>
      <c r="F35" s="172">
        <f>'A-CP'!F35</f>
        <v>1.4140436643305452E-2</v>
      </c>
    </row>
    <row r="36" spans="2:6" x14ac:dyDescent="0.2">
      <c r="B36" s="170" t="s">
        <v>353</v>
      </c>
      <c r="C36" s="171">
        <f>'A-CP'!C36</f>
        <v>273878</v>
      </c>
      <c r="D36" s="172">
        <f>'A-CP'!D36</f>
        <v>6.3567419022784219E-2</v>
      </c>
      <c r="E36" s="171">
        <f>'A-CP'!E36</f>
        <v>23929772704.382847</v>
      </c>
      <c r="F36" s="172">
        <f>'A-CP'!F36</f>
        <v>0.32824257851862476</v>
      </c>
    </row>
    <row r="37" spans="2:6" x14ac:dyDescent="0.2">
      <c r="B37" s="170" t="s">
        <v>354</v>
      </c>
      <c r="C37" s="171">
        <f>'A-CP'!C37</f>
        <v>943160</v>
      </c>
      <c r="D37" s="172">
        <f>'A-CP'!D37</f>
        <v>0.21890859041445154</v>
      </c>
      <c r="E37" s="171">
        <f>'A-CP'!E37</f>
        <v>35332676319.720551</v>
      </c>
      <c r="F37" s="172">
        <f>'A-CP'!F37</f>
        <v>0.48465520021528902</v>
      </c>
    </row>
    <row r="38" spans="2:6" x14ac:dyDescent="0.2">
      <c r="B38" s="170" t="s">
        <v>355</v>
      </c>
      <c r="C38" s="171">
        <f>'A-CP'!C38</f>
        <v>680299</v>
      </c>
      <c r="D38" s="172">
        <f>'A-CP'!D38</f>
        <v>0.15789823057631894</v>
      </c>
      <c r="E38" s="171">
        <f>'A-CP'!E38</f>
        <v>7290766518.707118</v>
      </c>
      <c r="F38" s="172">
        <f>'A-CP'!F38</f>
        <v>0.1000068003587584</v>
      </c>
    </row>
    <row r="39" spans="2:6" x14ac:dyDescent="0.2">
      <c r="B39" s="170" t="s">
        <v>356</v>
      </c>
      <c r="C39" s="171">
        <f>'A-CP'!C39</f>
        <v>765842</v>
      </c>
      <c r="D39" s="172">
        <f>'A-CP'!D39</f>
        <v>0.17775286557973663</v>
      </c>
      <c r="E39" s="171">
        <f>'A-CP'!E39</f>
        <v>2493876505.5501752</v>
      </c>
      <c r="F39" s="172">
        <f>'A-CP'!F39</f>
        <v>3.420828374767125E-2</v>
      </c>
    </row>
    <row r="40" spans="2:6" x14ac:dyDescent="0.2">
      <c r="B40" s="170" t="s">
        <v>357</v>
      </c>
      <c r="C40" s="171">
        <f>'A-CP'!C40</f>
        <v>384046</v>
      </c>
      <c r="D40" s="172">
        <f>'A-CP'!D40</f>
        <v>8.9137546666852349E-2</v>
      </c>
      <c r="E40" s="171">
        <f>'A-CP'!E40</f>
        <v>1405728074.4832966</v>
      </c>
      <c r="F40" s="172">
        <f>'A-CP'!F40</f>
        <v>1.9282247832630172E-2</v>
      </c>
    </row>
    <row r="41" spans="2:6" x14ac:dyDescent="0.2">
      <c r="B41" s="170" t="s">
        <v>358</v>
      </c>
      <c r="C41" s="171">
        <f>'A-CP'!C41</f>
        <v>223136</v>
      </c>
      <c r="D41" s="172">
        <f>'A-CP'!D41</f>
        <v>5.1790138715296516E-2</v>
      </c>
      <c r="E41" s="171">
        <f>'A-CP'!E41</f>
        <v>528621290.5803678</v>
      </c>
      <c r="F41" s="172">
        <f>'A-CP'!F41</f>
        <v>7.2510515508642064E-3</v>
      </c>
    </row>
    <row r="42" spans="2:6" x14ac:dyDescent="0.2">
      <c r="B42" s="170" t="s">
        <v>359</v>
      </c>
      <c r="C42" s="171">
        <f>'A-CP'!C42</f>
        <v>378067</v>
      </c>
      <c r="D42" s="172">
        <f>'A-CP'!D42</f>
        <v>8.7749813448641217E-2</v>
      </c>
      <c r="E42" s="171">
        <f>'A-CP'!E42</f>
        <v>584943502.04540861</v>
      </c>
      <c r="F42" s="172">
        <f>'A-CP'!F42</f>
        <v>8.0236183507055719E-3</v>
      </c>
    </row>
    <row r="43" spans="2:6" x14ac:dyDescent="0.2">
      <c r="B43" s="170" t="s">
        <v>360</v>
      </c>
      <c r="C43" s="171">
        <f>'A-CP'!C43</f>
        <v>29519</v>
      </c>
      <c r="D43" s="172">
        <f>'A-CP'!D43</f>
        <v>6.8513960308369684E-3</v>
      </c>
      <c r="E43" s="171">
        <f>'A-CP'!E43</f>
        <v>231905103.5365299</v>
      </c>
      <c r="F43" s="172">
        <f>'A-CP'!F43</f>
        <v>3.1810218215117987E-3</v>
      </c>
    </row>
    <row r="44" spans="2:6" x14ac:dyDescent="0.2">
      <c r="B44" s="170" t="s">
        <v>361</v>
      </c>
      <c r="C44" s="171">
        <f>'A-CP'!C44</f>
        <v>45395</v>
      </c>
      <c r="D44" s="172">
        <f>'A-CP'!D44</f>
        <v>1.0536235062835604E-2</v>
      </c>
      <c r="E44" s="171">
        <f>'A-CP'!E44</f>
        <v>73484610.932777107</v>
      </c>
      <c r="F44" s="172">
        <f>'A-CP'!F44</f>
        <v>1.0079819174210049E-3</v>
      </c>
    </row>
    <row r="45" spans="2:6" x14ac:dyDescent="0.2">
      <c r="B45" s="170" t="s">
        <v>362</v>
      </c>
      <c r="C45" s="171">
        <f>'A-CP'!C45</f>
        <v>57</v>
      </c>
      <c r="D45" s="172">
        <f>'A-CP'!D45</f>
        <v>1.3229769767190859E-5</v>
      </c>
      <c r="E45" s="171">
        <f>'A-CP'!E45</f>
        <v>56794.36</v>
      </c>
      <c r="F45" s="172">
        <f>'A-CP'!F45</f>
        <v>7.79043219591493E-7</v>
      </c>
    </row>
    <row r="46" spans="2:6" x14ac:dyDescent="0.2">
      <c r="B46" s="170" t="s">
        <v>312</v>
      </c>
      <c r="C46" s="171">
        <f>'A-CP'!C46</f>
        <v>4308465</v>
      </c>
      <c r="D46" s="172">
        <f>'A-CP'!D46</f>
        <v>1</v>
      </c>
      <c r="E46" s="171">
        <f>'A-CP'!E46</f>
        <v>72902707541.413773</v>
      </c>
      <c r="F46" s="172">
        <f>'A-CP'!F46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Z50"/>
  <sheetViews>
    <sheetView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5.85546875" style="6" customWidth="1"/>
    <col min="2" max="2" width="33.7109375" style="6" bestFit="1" customWidth="1"/>
    <col min="3" max="3" width="12.28515625" style="6" bestFit="1" customWidth="1"/>
    <col min="4" max="5" width="12.7109375" style="6" bestFit="1" customWidth="1"/>
    <col min="6" max="6" width="11.85546875" style="6" bestFit="1" customWidth="1"/>
    <col min="7" max="8" width="13.42578125" style="6" bestFit="1" customWidth="1"/>
    <col min="9" max="9" width="13" style="6" bestFit="1" customWidth="1"/>
    <col min="10" max="10" width="12.5703125" style="6" bestFit="1" customWidth="1"/>
    <col min="11" max="11" width="12.28515625" style="6" bestFit="1" customWidth="1"/>
    <col min="12" max="12" width="12.5703125" style="6" bestFit="1" customWidth="1"/>
    <col min="13" max="13" width="11.5703125" style="6" bestFit="1" customWidth="1"/>
    <col min="14" max="14" width="10.85546875" style="6" bestFit="1" customWidth="1"/>
    <col min="15" max="15" width="12.5703125" style="6" bestFit="1" customWidth="1"/>
    <col min="16" max="16" width="14" style="6" bestFit="1" customWidth="1"/>
    <col min="17" max="17" width="9.5703125" style="6" customWidth="1"/>
    <col min="18" max="18" width="9.42578125" style="6" bestFit="1" customWidth="1"/>
    <col min="19" max="19" width="8.85546875" style="6" bestFit="1" customWidth="1"/>
    <col min="20" max="20" width="8" style="6" bestFit="1" customWidth="1"/>
    <col min="21" max="21" width="9.28515625" style="6" bestFit="1" customWidth="1"/>
    <col min="22" max="22" width="12.28515625" style="6" bestFit="1" customWidth="1"/>
    <col min="23" max="23" width="6.7109375" style="6" bestFit="1" customWidth="1"/>
    <col min="24" max="24" width="7.28515625" style="6" bestFit="1" customWidth="1"/>
    <col min="25" max="26" width="12.140625" style="6" bestFit="1" customWidth="1"/>
    <col min="27" max="16384" width="9.140625" style="6"/>
  </cols>
  <sheetData>
    <row r="1" spans="1:10" x14ac:dyDescent="0.2">
      <c r="C1" s="62"/>
    </row>
    <row r="2" spans="1:10" x14ac:dyDescent="0.2">
      <c r="A2" s="6" t="s">
        <v>286</v>
      </c>
    </row>
    <row r="3" spans="1:10" x14ac:dyDescent="0.2">
      <c r="B3" s="76">
        <f>BS!B3</f>
        <v>46081</v>
      </c>
    </row>
    <row r="4" spans="1:10" ht="13.5" thickBot="1" x14ac:dyDescent="0.25"/>
    <row r="5" spans="1:10" x14ac:dyDescent="0.2">
      <c r="A5" s="180" t="s">
        <v>0</v>
      </c>
      <c r="B5" s="178" t="s">
        <v>283</v>
      </c>
      <c r="C5" s="182" t="s">
        <v>47</v>
      </c>
      <c r="D5" s="183"/>
      <c r="E5" s="183"/>
      <c r="F5" s="183"/>
      <c r="G5" s="183"/>
      <c r="H5" s="183"/>
      <c r="I5" s="183"/>
      <c r="J5" s="184"/>
    </row>
    <row r="6" spans="1:10" s="11" customFormat="1" ht="55.5" x14ac:dyDescent="0.2">
      <c r="A6" s="181"/>
      <c r="B6" s="179"/>
      <c r="C6" s="8" t="s">
        <v>1</v>
      </c>
      <c r="D6" s="9" t="s">
        <v>6</v>
      </c>
      <c r="E6" s="9" t="s">
        <v>7</v>
      </c>
      <c r="F6" s="9" t="s">
        <v>26</v>
      </c>
      <c r="G6" s="9" t="s">
        <v>48</v>
      </c>
      <c r="H6" s="9" t="s">
        <v>25</v>
      </c>
      <c r="I6" s="9" t="s">
        <v>8</v>
      </c>
      <c r="J6" s="8" t="s">
        <v>10</v>
      </c>
    </row>
    <row r="7" spans="1:10" x14ac:dyDescent="0.2">
      <c r="A7" s="54">
        <f t="shared" ref="A7:A25" si="0">A32</f>
        <v>1</v>
      </c>
      <c r="B7" s="12" t="str">
        <f t="shared" ref="B7:B25" si="1">B32</f>
        <v>Bank of Georgia</v>
      </c>
      <c r="C7" s="30">
        <f>BS!C7</f>
        <v>0.39338086751684737</v>
      </c>
      <c r="D7" s="31">
        <f>BS!D7</f>
        <v>0.38068217699632351</v>
      </c>
      <c r="E7" s="31">
        <f>BS!E7</f>
        <v>0.39636372556479138</v>
      </c>
      <c r="F7" s="31">
        <f>BS!F7</f>
        <v>0.40827394102127057</v>
      </c>
      <c r="G7" s="31">
        <f>BS!G7</f>
        <v>0.41451790714222531</v>
      </c>
      <c r="H7" s="31">
        <f>BS!H7</f>
        <v>0.35159987928905612</v>
      </c>
      <c r="I7" s="31">
        <f>BS!I7</f>
        <v>0.45777404935130578</v>
      </c>
      <c r="J7" s="32">
        <f>BS!J7</f>
        <v>0.37657444376023802</v>
      </c>
    </row>
    <row r="8" spans="1:10" x14ac:dyDescent="0.2">
      <c r="A8" s="55">
        <f t="shared" si="0"/>
        <v>2</v>
      </c>
      <c r="B8" s="15" t="str">
        <f t="shared" si="1"/>
        <v>TBC Bank</v>
      </c>
      <c r="C8" s="33">
        <f>BS!C8</f>
        <v>0.36016223930056185</v>
      </c>
      <c r="D8" s="34">
        <f>BS!D8</f>
        <v>0.36797074130508395</v>
      </c>
      <c r="E8" s="34">
        <f>BS!E8</f>
        <v>0.36127503684178236</v>
      </c>
      <c r="F8" s="34">
        <f>BS!F8</f>
        <v>0.36362243418789975</v>
      </c>
      <c r="G8" s="34">
        <f>BS!G8</f>
        <v>0.34844235585407252</v>
      </c>
      <c r="H8" s="34">
        <f>BS!H8</f>
        <v>0.35212056058060803</v>
      </c>
      <c r="I8" s="34">
        <f>BS!I8</f>
        <v>0.34591359021799239</v>
      </c>
      <c r="J8" s="35">
        <f>BS!J8</f>
        <v>0.3538923630486599</v>
      </c>
    </row>
    <row r="9" spans="1:10" x14ac:dyDescent="0.2">
      <c r="A9" s="54">
        <f t="shared" si="0"/>
        <v>3</v>
      </c>
      <c r="B9" s="12" t="str">
        <f t="shared" si="1"/>
        <v>Liberty Bank</v>
      </c>
      <c r="C9" s="30">
        <f>BS!C9</f>
        <v>5.8008915892278648E-2</v>
      </c>
      <c r="D9" s="31">
        <f>BS!D9</f>
        <v>6.0278577096174839E-2</v>
      </c>
      <c r="E9" s="31">
        <f>BS!E9</f>
        <v>5.9951675189337153E-2</v>
      </c>
      <c r="F9" s="31">
        <f>BS!F9</f>
        <v>6.3405802113279966E-2</v>
      </c>
      <c r="G9" s="31">
        <f>BS!G9</f>
        <v>6.992716487857524E-2</v>
      </c>
      <c r="H9" s="31">
        <f>BS!H9</f>
        <v>8.288205025007335E-2</v>
      </c>
      <c r="I9" s="31">
        <f>BS!I9</f>
        <v>6.1020681585113215E-2</v>
      </c>
      <c r="J9" s="32">
        <f>BS!J9</f>
        <v>4.7062757197126305E-2</v>
      </c>
    </row>
    <row r="10" spans="1:10" x14ac:dyDescent="0.2">
      <c r="A10" s="55">
        <f t="shared" si="0"/>
        <v>4</v>
      </c>
      <c r="B10" s="15" t="str">
        <f t="shared" si="1"/>
        <v>Basis Bank</v>
      </c>
      <c r="C10" s="33">
        <f>BS!C10</f>
        <v>4.7331133203245376E-2</v>
      </c>
      <c r="D10" s="34">
        <f>BS!D10</f>
        <v>4.870271649111816E-2</v>
      </c>
      <c r="E10" s="34">
        <f>BS!E10</f>
        <v>4.7928767633904953E-2</v>
      </c>
      <c r="F10" s="34">
        <f>BS!F10</f>
        <v>5.1556235300810382E-2</v>
      </c>
      <c r="G10" s="34">
        <f>BS!G10</f>
        <v>5.2821666970432349E-2</v>
      </c>
      <c r="H10" s="34">
        <f>BS!H10</f>
        <v>6.498274319034876E-2</v>
      </c>
      <c r="I10" s="34">
        <f>BS!I10</f>
        <v>4.4460927444206863E-2</v>
      </c>
      <c r="J10" s="35">
        <f>BS!J10</f>
        <v>4.3963860037099636E-2</v>
      </c>
    </row>
    <row r="11" spans="1:10" x14ac:dyDescent="0.2">
      <c r="A11" s="54">
        <f t="shared" si="0"/>
        <v>5</v>
      </c>
      <c r="B11" s="12" t="str">
        <f t="shared" si="1"/>
        <v>Credo Bank</v>
      </c>
      <c r="C11" s="30">
        <f>BS!C11</f>
        <v>3.6349454720867126E-2</v>
      </c>
      <c r="D11" s="31">
        <f>BS!D11</f>
        <v>4.3417380241323175E-2</v>
      </c>
      <c r="E11" s="31">
        <f>BS!E11</f>
        <v>3.7417144529468739E-2</v>
      </c>
      <c r="F11" s="31">
        <f>BS!F11</f>
        <v>2.5573464353317372E-2</v>
      </c>
      <c r="G11" s="31">
        <f>BS!G11</f>
        <v>2.8895236631250095E-2</v>
      </c>
      <c r="H11" s="31">
        <f>BS!H11</f>
        <v>2.4674263181761035E-2</v>
      </c>
      <c r="I11" s="31">
        <f>BS!I11</f>
        <v>3.17971557476271E-2</v>
      </c>
      <c r="J11" s="32">
        <f>BS!J11</f>
        <v>3.0333731473404284E-2</v>
      </c>
    </row>
    <row r="12" spans="1:10" x14ac:dyDescent="0.2">
      <c r="A12" s="55">
        <f t="shared" si="0"/>
        <v>6</v>
      </c>
      <c r="B12" s="15" t="str">
        <f t="shared" si="1"/>
        <v>ProCredit Bank</v>
      </c>
      <c r="C12" s="33">
        <f>BS!C12</f>
        <v>2.1231932976606135E-2</v>
      </c>
      <c r="D12" s="34">
        <f>BS!D12</f>
        <v>1.9202288371214998E-2</v>
      </c>
      <c r="E12" s="34">
        <f>BS!E12</f>
        <v>2.1317194554441258E-2</v>
      </c>
      <c r="F12" s="34">
        <f>BS!F12</f>
        <v>2.150572802458689E-2</v>
      </c>
      <c r="G12" s="34">
        <f>BS!G12</f>
        <v>2.3619345814921998E-2</v>
      </c>
      <c r="H12" s="34">
        <f>BS!H12</f>
        <v>3.2275194701604636E-2</v>
      </c>
      <c r="I12" s="34">
        <f>BS!I12</f>
        <v>1.7668449972216699E-2</v>
      </c>
      <c r="J12" s="35">
        <f>BS!J12</f>
        <v>2.0751540639345343E-2</v>
      </c>
    </row>
    <row r="13" spans="1:10" x14ac:dyDescent="0.2">
      <c r="A13" s="54">
        <f t="shared" si="0"/>
        <v>7</v>
      </c>
      <c r="B13" s="12" t="str">
        <f t="shared" si="1"/>
        <v>Tera bank</v>
      </c>
      <c r="C13" s="30">
        <f>BS!C13</f>
        <v>2.0676851224124618E-2</v>
      </c>
      <c r="D13" s="31">
        <f>BS!D13</f>
        <v>2.2763788933835825E-2</v>
      </c>
      <c r="E13" s="31">
        <f>BS!E13</f>
        <v>2.0856877983584082E-2</v>
      </c>
      <c r="F13" s="31">
        <f>BS!F13</f>
        <v>2.0380368515102627E-2</v>
      </c>
      <c r="G13" s="31">
        <f>BS!G13</f>
        <v>2.0488369216149865E-2</v>
      </c>
      <c r="H13" s="31">
        <f>BS!H13</f>
        <v>2.5654485127831715E-2</v>
      </c>
      <c r="I13" s="31">
        <f>BS!I13</f>
        <v>1.6936664686157388E-2</v>
      </c>
      <c r="J13" s="32">
        <f>BS!J13</f>
        <v>1.9662519257862575E-2</v>
      </c>
    </row>
    <row r="14" spans="1:10" x14ac:dyDescent="0.2">
      <c r="A14" s="55">
        <f t="shared" si="0"/>
        <v>8</v>
      </c>
      <c r="B14" s="15" t="str">
        <f t="shared" si="1"/>
        <v>Cartu Bank</v>
      </c>
      <c r="C14" s="33">
        <f>BS!C14</f>
        <v>1.8570730631354032E-2</v>
      </c>
      <c r="D14" s="34">
        <f>BS!D14</f>
        <v>1.5806143799386642E-2</v>
      </c>
      <c r="E14" s="34">
        <f>BS!E14</f>
        <v>1.6446092276126961E-2</v>
      </c>
      <c r="F14" s="34">
        <f>BS!F14</f>
        <v>1.9846914388539697E-2</v>
      </c>
      <c r="G14" s="34">
        <f>BS!G14</f>
        <v>2.1355713940330524E-2</v>
      </c>
      <c r="H14" s="34">
        <f>BS!H14</f>
        <v>3.1285071021601954E-2</v>
      </c>
      <c r="I14" s="34">
        <f>BS!I14</f>
        <v>1.4529281253111939E-2</v>
      </c>
      <c r="J14" s="35">
        <f>BS!J14</f>
        <v>3.0541657385996821E-2</v>
      </c>
    </row>
    <row r="15" spans="1:10" x14ac:dyDescent="0.2">
      <c r="A15" s="54">
        <f t="shared" si="0"/>
        <v>9</v>
      </c>
      <c r="B15" s="12" t="str">
        <f t="shared" si="1"/>
        <v>HALYK Bank</v>
      </c>
      <c r="C15" s="30">
        <f>BS!C15</f>
        <v>1.0544739852707152E-2</v>
      </c>
      <c r="D15" s="31">
        <f>BS!D15</f>
        <v>1.3320433584869432E-2</v>
      </c>
      <c r="E15" s="31">
        <f>BS!E15</f>
        <v>9.3428633451461875E-3</v>
      </c>
      <c r="F15" s="31">
        <f>BS!F15</f>
        <v>4.5272495085914534E-3</v>
      </c>
      <c r="G15" s="31">
        <f>BS!G15</f>
        <v>2.9688253023140545E-3</v>
      </c>
      <c r="H15" s="31">
        <f>BS!H15</f>
        <v>3.4863145620123272E-3</v>
      </c>
      <c r="I15" s="31">
        <f>BS!I15</f>
        <v>2.6130514522274351E-3</v>
      </c>
      <c r="J15" s="32">
        <f>BS!J15</f>
        <v>1.731651608493048E-2</v>
      </c>
    </row>
    <row r="16" spans="1:10" x14ac:dyDescent="0.2">
      <c r="A16" s="55">
        <f t="shared" si="0"/>
        <v>10</v>
      </c>
      <c r="B16" s="15" t="str">
        <f t="shared" si="1"/>
        <v>Microbank Crystal</v>
      </c>
      <c r="C16" s="33">
        <f>BS!C16</f>
        <v>6.5845712009741566E-3</v>
      </c>
      <c r="D16" s="34">
        <f>BS!D16</f>
        <v>8.0661213681231404E-3</v>
      </c>
      <c r="E16" s="34">
        <f>BS!E16</f>
        <v>6.5333655066666281E-3</v>
      </c>
      <c r="F16" s="34">
        <f>BS!F16</f>
        <v>5.1961487574039812E-4</v>
      </c>
      <c r="G16" s="34">
        <f>BS!G16</f>
        <v>5.9194758773884707E-4</v>
      </c>
      <c r="H16" s="34">
        <f>BS!H16</f>
        <v>9.5106528113645955E-6</v>
      </c>
      <c r="I16" s="34">
        <f>BS!I16</f>
        <v>9.923729625430026E-4</v>
      </c>
      <c r="J16" s="35">
        <f>BS!J16</f>
        <v>6.8730813013510124E-3</v>
      </c>
    </row>
    <row r="17" spans="1:26" x14ac:dyDescent="0.2">
      <c r="A17" s="54">
        <f t="shared" si="0"/>
        <v>11</v>
      </c>
      <c r="B17" s="12" t="str">
        <f t="shared" si="1"/>
        <v>Pasha Bank</v>
      </c>
      <c r="C17" s="30">
        <f>BS!C17</f>
        <v>6.521593957847638E-3</v>
      </c>
      <c r="D17" s="31">
        <f>BS!D17</f>
        <v>5.6661959418036166E-3</v>
      </c>
      <c r="E17" s="31">
        <f>BS!E17</f>
        <v>6.0879092136470287E-3</v>
      </c>
      <c r="F17" s="31">
        <f>BS!F17</f>
        <v>6.3686629262100242E-3</v>
      </c>
      <c r="G17" s="31">
        <f>BS!G17</f>
        <v>4.8489943847198668E-3</v>
      </c>
      <c r="H17" s="31">
        <f>BS!H17</f>
        <v>8.4795939924377662E-3</v>
      </c>
      <c r="I17" s="31">
        <f>BS!I17</f>
        <v>2.352957266357428E-3</v>
      </c>
      <c r="J17" s="32">
        <f>BS!J17</f>
        <v>8.9651195889214157E-3</v>
      </c>
    </row>
    <row r="18" spans="1:26" x14ac:dyDescent="0.2">
      <c r="A18" s="55">
        <f t="shared" si="0"/>
        <v>12</v>
      </c>
      <c r="B18" s="15" t="str">
        <f t="shared" si="1"/>
        <v>IS Bank</v>
      </c>
      <c r="C18" s="33">
        <f>BS!C18</f>
        <v>5.9225105461375299E-3</v>
      </c>
      <c r="D18" s="34">
        <f>BS!D18</f>
        <v>4.4002669088511808E-3</v>
      </c>
      <c r="E18" s="34">
        <f>BS!E18</f>
        <v>5.1680170198213351E-3</v>
      </c>
      <c r="F18" s="34">
        <f>BS!F18</f>
        <v>5.5726246329651724E-3</v>
      </c>
      <c r="G18" s="34">
        <f>BS!G18</f>
        <v>3.7970689551616466E-3</v>
      </c>
      <c r="H18" s="34">
        <f>BS!H18</f>
        <v>8.5190096431231634E-3</v>
      </c>
      <c r="I18" s="34">
        <f>BS!I18</f>
        <v>5.5073487778143542E-4</v>
      </c>
      <c r="J18" s="35">
        <f>BS!J18</f>
        <v>1.0173580680633258E-2</v>
      </c>
    </row>
    <row r="19" spans="1:26" x14ac:dyDescent="0.2">
      <c r="A19" s="54">
        <f t="shared" si="0"/>
        <v>13</v>
      </c>
      <c r="B19" s="12" t="str">
        <f t="shared" si="1"/>
        <v>VTB Bank Georgia</v>
      </c>
      <c r="C19" s="30">
        <f>BS!C19</f>
        <v>4.1201618522893517E-3</v>
      </c>
      <c r="D19" s="31">
        <f>BS!D19</f>
        <v>2.1753888560229542E-3</v>
      </c>
      <c r="E19" s="31">
        <f>BS!E19</f>
        <v>1.8525361936004895E-3</v>
      </c>
      <c r="F19" s="31">
        <f>BS!F19</f>
        <v>1.8874789485890398E-4</v>
      </c>
      <c r="G19" s="31">
        <f>BS!G19</f>
        <v>2.1029468379707048E-4</v>
      </c>
      <c r="H19" s="31">
        <f>BS!H19</f>
        <v>3.7663142867050219E-4</v>
      </c>
      <c r="I19" s="31">
        <f>BS!I19</f>
        <v>9.5938176825308345E-5</v>
      </c>
      <c r="J19" s="32">
        <f>BS!J19</f>
        <v>1.6896726991904695E-2</v>
      </c>
    </row>
    <row r="20" spans="1:26" x14ac:dyDescent="0.2">
      <c r="A20" s="55">
        <f t="shared" si="0"/>
        <v>14</v>
      </c>
      <c r="B20" s="15" t="str">
        <f t="shared" si="1"/>
        <v>Ziraat Bank</v>
      </c>
      <c r="C20" s="33">
        <f>BS!C20</f>
        <v>3.9913447855194238E-3</v>
      </c>
      <c r="D20" s="34">
        <f>BS!D20</f>
        <v>3.613351988777388E-3</v>
      </c>
      <c r="E20" s="34">
        <f>BS!E20</f>
        <v>3.7026478219825128E-3</v>
      </c>
      <c r="F20" s="34">
        <f>BS!F20</f>
        <v>4.4062018632822029E-3</v>
      </c>
      <c r="G20" s="34">
        <f>BS!G20</f>
        <v>3.0429817198958965E-3</v>
      </c>
      <c r="H20" s="34">
        <f>BS!H20</f>
        <v>5.4350633844703561E-3</v>
      </c>
      <c r="I20" s="34">
        <f>BS!I20</f>
        <v>1.3984256492568911E-3</v>
      </c>
      <c r="J20" s="35">
        <f>BS!J20</f>
        <v>5.6179605221287725E-3</v>
      </c>
    </row>
    <row r="21" spans="1:26" x14ac:dyDescent="0.2">
      <c r="A21" s="54">
        <f t="shared" si="0"/>
        <v>15</v>
      </c>
      <c r="B21" s="12" t="str">
        <f t="shared" si="1"/>
        <v>Silk Bank</v>
      </c>
      <c r="C21" s="30">
        <f>BS!C21</f>
        <v>2.2400476650069313E-3</v>
      </c>
      <c r="D21" s="31">
        <f>BS!D21</f>
        <v>1.8441994828390662E-3</v>
      </c>
      <c r="E21" s="31">
        <f>BS!E21</f>
        <v>1.840154553585351E-3</v>
      </c>
      <c r="F21" s="31">
        <f>BS!F21</f>
        <v>2.0542162734242184E-3</v>
      </c>
      <c r="G21" s="31">
        <f>BS!G21</f>
        <v>1.9757998558301536E-3</v>
      </c>
      <c r="H21" s="31">
        <f>BS!H21</f>
        <v>2.4094684498161458E-3</v>
      </c>
      <c r="I21" s="31">
        <f>BS!I21</f>
        <v>1.6776527108362516E-3</v>
      </c>
      <c r="J21" s="32">
        <f>BS!J21</f>
        <v>4.4931798571905598E-3</v>
      </c>
    </row>
    <row r="22" spans="1:26" s="77" customFormat="1" x14ac:dyDescent="0.2">
      <c r="A22" s="55">
        <f t="shared" si="0"/>
        <v>16</v>
      </c>
      <c r="B22" s="15" t="str">
        <f t="shared" si="1"/>
        <v>Microbank MBC</v>
      </c>
      <c r="C22" s="33">
        <f>BS!C22</f>
        <v>1.8913811493465403E-3</v>
      </c>
      <c r="D22" s="34">
        <f>BS!D22</f>
        <v>2.0874176580289493E-3</v>
      </c>
      <c r="E22" s="34">
        <f>BS!E22</f>
        <v>1.9078221107036012E-3</v>
      </c>
      <c r="F22" s="34">
        <f>BS!F22</f>
        <v>6.7277965925207047E-5</v>
      </c>
      <c r="G22" s="34">
        <f>BS!G22</f>
        <v>7.6643297524107962E-5</v>
      </c>
      <c r="H22" s="34">
        <f>BS!H22</f>
        <v>3.5034607571210747E-6</v>
      </c>
      <c r="I22" s="34">
        <f>BS!I22</f>
        <v>1.2692693304626438E-4</v>
      </c>
      <c r="J22" s="35">
        <f>BS!J22</f>
        <v>1.7987472521529186E-3</v>
      </c>
    </row>
    <row r="23" spans="1:26" x14ac:dyDescent="0.2">
      <c r="A23" s="54">
        <f t="shared" si="0"/>
        <v>17</v>
      </c>
      <c r="B23" s="12" t="str">
        <f t="shared" si="1"/>
        <v>PaveBank</v>
      </c>
      <c r="C23" s="30">
        <f>BS!C23</f>
        <v>1.6140964265348005E-3</v>
      </c>
      <c r="D23" s="31">
        <f>BS!D23</f>
        <v>0</v>
      </c>
      <c r="E23" s="31">
        <f>BS!E23</f>
        <v>1.7860340089640274E-3</v>
      </c>
      <c r="F23" s="31">
        <f>BS!F23</f>
        <v>2.0090163222004627E-3</v>
      </c>
      <c r="G23" s="31">
        <f>BS!G23</f>
        <v>2.288451895518876E-3</v>
      </c>
      <c r="H23" s="31">
        <f>BS!H23</f>
        <v>5.6171093473771916E-3</v>
      </c>
      <c r="I23" s="31">
        <f>BS!I23</f>
        <v>0</v>
      </c>
      <c r="J23" s="32">
        <f>BS!J23</f>
        <v>6.4534230179195452E-4</v>
      </c>
    </row>
    <row r="24" spans="1:26" x14ac:dyDescent="0.2">
      <c r="A24" s="55">
        <f t="shared" si="0"/>
        <v>18</v>
      </c>
      <c r="B24" s="15" t="str">
        <f t="shared" si="1"/>
        <v>HashBank</v>
      </c>
      <c r="C24" s="33">
        <f>BS!C24</f>
        <v>6.8325522303859152E-4</v>
      </c>
      <c r="D24" s="34">
        <f>BS!D24</f>
        <v>2.8109762212829805E-6</v>
      </c>
      <c r="E24" s="34">
        <f>BS!E24</f>
        <v>9.9960411438244611E-5</v>
      </c>
      <c r="F24" s="34">
        <f>BS!F24</f>
        <v>4.1132381171935377E-5</v>
      </c>
      <c r="G24" s="34">
        <f>BS!G24</f>
        <v>4.6858192384879285E-5</v>
      </c>
      <c r="H24" s="34">
        <f>BS!H24</f>
        <v>4.1771860167269677E-5</v>
      </c>
      <c r="I24" s="34">
        <f>BS!I24</f>
        <v>5.0355045627657294E-5</v>
      </c>
      <c r="J24" s="35">
        <f>BS!J24</f>
        <v>3.9697342439121586E-3</v>
      </c>
    </row>
    <row r="25" spans="1:26" ht="13.5" thickBot="1" x14ac:dyDescent="0.25">
      <c r="A25" s="54">
        <f t="shared" si="0"/>
        <v>19</v>
      </c>
      <c r="B25" s="12" t="str">
        <f t="shared" si="1"/>
        <v>Paysera</v>
      </c>
      <c r="C25" s="30">
        <f>BS!C25</f>
        <v>1.7417187471391874E-4</v>
      </c>
      <c r="D25" s="31">
        <f>BS!D25</f>
        <v>0</v>
      </c>
      <c r="E25" s="31">
        <f>BS!E25</f>
        <v>1.2217524100744575E-4</v>
      </c>
      <c r="F25" s="31">
        <f>BS!F25</f>
        <v>8.0367450824459386E-5</v>
      </c>
      <c r="G25" s="31">
        <f>BS!G25</f>
        <v>8.4373677155712701E-5</v>
      </c>
      <c r="H25" s="31">
        <f>BS!H25</f>
        <v>1.477758754743616E-4</v>
      </c>
      <c r="I25" s="31">
        <f>BS!I25</f>
        <v>4.0784667766544948E-5</v>
      </c>
      <c r="J25" s="32">
        <f>BS!J25</f>
        <v>4.67138375351993E-4</v>
      </c>
    </row>
    <row r="26" spans="1:26" ht="13.5" thickBot="1" x14ac:dyDescent="0.25">
      <c r="A26" s="55"/>
      <c r="B26" s="19" t="s">
        <v>49</v>
      </c>
      <c r="C26" s="20">
        <f>SUM(C7:C25)</f>
        <v>1.0000000000000013</v>
      </c>
      <c r="D26" s="21">
        <f t="shared" ref="D26:J26" si="2">SUM(D7:D25)</f>
        <v>0.999999999999998</v>
      </c>
      <c r="E26" s="21">
        <f t="shared" si="2"/>
        <v>0.99999999999999956</v>
      </c>
      <c r="F26" s="21">
        <f t="shared" si="2"/>
        <v>1.0000000000000016</v>
      </c>
      <c r="G26" s="21">
        <f t="shared" si="2"/>
        <v>0.99999999999999889</v>
      </c>
      <c r="H26" s="21">
        <f t="shared" si="2"/>
        <v>1.0000000000000033</v>
      </c>
      <c r="I26" s="21">
        <f t="shared" si="2"/>
        <v>0.99999999999999956</v>
      </c>
      <c r="J26" s="22">
        <f t="shared" si="2"/>
        <v>1.000000000000002</v>
      </c>
    </row>
    <row r="27" spans="1:26" x14ac:dyDescent="0.2">
      <c r="A27" s="55"/>
      <c r="B27" s="15"/>
      <c r="Y27" s="23"/>
      <c r="Z27" s="23"/>
    </row>
    <row r="28" spans="1:26" ht="13.5" thickBot="1" x14ac:dyDescent="0.25">
      <c r="B28" s="61" t="s">
        <v>52</v>
      </c>
    </row>
    <row r="29" spans="1:26" x14ac:dyDescent="0.2">
      <c r="A29" s="180" t="s">
        <v>0</v>
      </c>
      <c r="B29" s="178" t="s">
        <v>283</v>
      </c>
      <c r="C29" s="182" t="s">
        <v>1</v>
      </c>
      <c r="D29" s="183"/>
      <c r="E29" s="183"/>
      <c r="F29" s="184"/>
      <c r="G29" s="78" t="s">
        <v>2</v>
      </c>
      <c r="H29" s="79"/>
      <c r="I29" s="79"/>
      <c r="J29" s="79"/>
      <c r="K29" s="79"/>
      <c r="L29" s="79"/>
      <c r="M29" s="79"/>
      <c r="N29" s="80"/>
      <c r="O29" s="182" t="s">
        <v>3</v>
      </c>
      <c r="P29" s="183"/>
      <c r="Q29" s="184"/>
      <c r="R29" s="182" t="s">
        <v>4</v>
      </c>
      <c r="S29" s="183"/>
      <c r="T29" s="184"/>
    </row>
    <row r="30" spans="1:26" ht="105" x14ac:dyDescent="0.2">
      <c r="A30" s="181"/>
      <c r="B30" s="179"/>
      <c r="C30" s="8" t="s">
        <v>5</v>
      </c>
      <c r="D30" s="9" t="s">
        <v>50</v>
      </c>
      <c r="E30" s="9" t="s">
        <v>6</v>
      </c>
      <c r="F30" s="10" t="s">
        <v>9</v>
      </c>
      <c r="G30" s="8" t="s">
        <v>7</v>
      </c>
      <c r="H30" s="9" t="s">
        <v>26</v>
      </c>
      <c r="I30" s="9" t="s">
        <v>268</v>
      </c>
      <c r="J30" s="9" t="s">
        <v>48</v>
      </c>
      <c r="K30" s="9" t="s">
        <v>25</v>
      </c>
      <c r="L30" s="9" t="s">
        <v>8</v>
      </c>
      <c r="M30" s="9" t="s">
        <v>163</v>
      </c>
      <c r="N30" s="10" t="s">
        <v>51</v>
      </c>
      <c r="O30" s="8" t="s">
        <v>10</v>
      </c>
      <c r="P30" s="9" t="s">
        <v>11</v>
      </c>
      <c r="Q30" s="10" t="s">
        <v>12</v>
      </c>
      <c r="R30" s="8" t="str">
        <f>"NET Income of "&amp;MONTH($B$3)&amp;" months "&amp;YEAR($B$3)</f>
        <v>NET Income of 2 months 2026</v>
      </c>
      <c r="S30" s="9" t="s">
        <v>79</v>
      </c>
      <c r="T30" s="10" t="s">
        <v>80</v>
      </c>
    </row>
    <row r="31" spans="1:26" x14ac:dyDescent="0.2">
      <c r="A31" s="118"/>
      <c r="B31" s="119" t="s">
        <v>263</v>
      </c>
      <c r="C31" s="120">
        <f>BS!C31</f>
        <v>106168005140.742</v>
      </c>
      <c r="D31" s="121">
        <f>BS!D31</f>
        <v>12768076953.113689</v>
      </c>
      <c r="E31" s="121">
        <f>BS!E31</f>
        <v>73412456653.871399</v>
      </c>
      <c r="F31" s="122">
        <f>BS!F31</f>
        <v>-1180987901.3640702</v>
      </c>
      <c r="G31" s="120">
        <f>BS!G31</f>
        <v>90165197376.845398</v>
      </c>
      <c r="H31" s="121">
        <f>BS!H31</f>
        <v>69695208850.58728</v>
      </c>
      <c r="I31" s="121">
        <f>BS!I31</f>
        <v>6496631679.71486</v>
      </c>
      <c r="J31" s="121">
        <f>BS!J31</f>
        <v>61178840889.839104</v>
      </c>
      <c r="K31" s="121">
        <f>BS!K31</f>
        <v>24924712292.6978</v>
      </c>
      <c r="L31" s="121">
        <f>BS!L31</f>
        <v>36254128597.141197</v>
      </c>
      <c r="M31" s="121">
        <f>BS!M31</f>
        <v>1403995559.4324999</v>
      </c>
      <c r="N31" s="122">
        <f>BS!N31</f>
        <v>18331399311.4762</v>
      </c>
      <c r="O31" s="120">
        <f>BS!O31</f>
        <v>16002807721.3034</v>
      </c>
      <c r="P31" s="121">
        <f>BS!P31</f>
        <v>1224958367.1199999</v>
      </c>
      <c r="Q31" s="122">
        <f>BS!Q31</f>
        <v>18947000412.3321</v>
      </c>
      <c r="R31" s="123">
        <f>BS!R31</f>
        <v>549591586.71302497</v>
      </c>
      <c r="S31" s="124">
        <f>BS!S31</f>
        <v>3.0896614025116478E-2</v>
      </c>
      <c r="T31" s="125">
        <f>BS!T31</f>
        <v>0.20666197948092474</v>
      </c>
    </row>
    <row r="32" spans="1:26" x14ac:dyDescent="0.2">
      <c r="A32" s="55">
        <v>1</v>
      </c>
      <c r="B32" s="15" t="s">
        <v>148</v>
      </c>
      <c r="C32" s="27">
        <f>BS!C32</f>
        <v>41764461964.798203</v>
      </c>
      <c r="D32" s="28">
        <f>BS!D32</f>
        <v>4340210095.8913784</v>
      </c>
      <c r="E32" s="28">
        <f>BS!E32</f>
        <v>27946813817.644001</v>
      </c>
      <c r="F32" s="29">
        <f>BS!F32</f>
        <v>-352222689.53560001</v>
      </c>
      <c r="G32" s="27">
        <f>BS!G32</f>
        <v>35738213548.571198</v>
      </c>
      <c r="H32" s="28">
        <f>BS!H32</f>
        <v>28454737587.729805</v>
      </c>
      <c r="I32" s="28">
        <f>BS!I32</f>
        <v>2484011102.8965001</v>
      </c>
      <c r="J32" s="28">
        <f>BS!J32</f>
        <v>25359725087.043301</v>
      </c>
      <c r="K32" s="28">
        <f>BS!K32</f>
        <v>8763525833.427</v>
      </c>
      <c r="L32" s="28">
        <f>BS!L32</f>
        <v>16596199253.616301</v>
      </c>
      <c r="M32" s="84"/>
      <c r="N32" s="29">
        <f>BS!N32</f>
        <v>6466325769.4400005</v>
      </c>
      <c r="O32" s="27">
        <f>BS!O32</f>
        <v>6026248416.2518702</v>
      </c>
      <c r="P32" s="28">
        <f>BS!P32</f>
        <v>27993660.18</v>
      </c>
      <c r="Q32" s="29">
        <f>BS!Q32</f>
        <v>7173904500.2944698</v>
      </c>
      <c r="R32" s="27">
        <f>BS!R32</f>
        <v>279711093.23243201</v>
      </c>
      <c r="S32" s="69">
        <f>BS!S32</f>
        <v>3.9894987119283229E-2</v>
      </c>
      <c r="T32" s="70">
        <f>BS!T32</f>
        <v>0.28047220783747207</v>
      </c>
    </row>
    <row r="33" spans="1:21" x14ac:dyDescent="0.2">
      <c r="A33" s="54">
        <v>2</v>
      </c>
      <c r="B33" s="12" t="s">
        <v>149</v>
      </c>
      <c r="C33" s="24">
        <f>BS!C33</f>
        <v>38237706473.563202</v>
      </c>
      <c r="D33" s="25">
        <f>BS!D33</f>
        <v>3793907500.3192997</v>
      </c>
      <c r="E33" s="25">
        <f>BS!E33</f>
        <v>27013636095.9524</v>
      </c>
      <c r="F33" s="26">
        <f>BS!F33</f>
        <v>-377841563.21469998</v>
      </c>
      <c r="G33" s="24">
        <f>BS!G33</f>
        <v>32574435004.166401</v>
      </c>
      <c r="H33" s="25">
        <f>BS!H33</f>
        <v>25342741493.4846</v>
      </c>
      <c r="I33" s="25">
        <f>BS!I33</f>
        <v>2966781749.2814898</v>
      </c>
      <c r="J33" s="25">
        <f>BS!J33</f>
        <v>21317299448.077</v>
      </c>
      <c r="K33" s="25">
        <f>BS!K33</f>
        <v>8776503664.8151207</v>
      </c>
      <c r="L33" s="25">
        <f>BS!L33</f>
        <v>12540795783.2619</v>
      </c>
      <c r="M33" s="84"/>
      <c r="N33" s="26">
        <f>BS!N33</f>
        <v>6413139416.4176998</v>
      </c>
      <c r="O33" s="24">
        <f>BS!O33</f>
        <v>5663271439.9054003</v>
      </c>
      <c r="P33" s="25">
        <f>BS!P33</f>
        <v>21015907.690000001</v>
      </c>
      <c r="Q33" s="26">
        <f>BS!Q33</f>
        <v>7020183075.2123003</v>
      </c>
      <c r="R33" s="24">
        <f>BS!R33</f>
        <v>203471244.51359999</v>
      </c>
      <c r="S33" s="71">
        <f>BS!S33</f>
        <v>3.1529531942584101E-2</v>
      </c>
      <c r="T33" s="72">
        <f>BS!T33</f>
        <v>0.21394870836136348</v>
      </c>
    </row>
    <row r="34" spans="1:21" x14ac:dyDescent="0.2">
      <c r="A34" s="55">
        <v>3</v>
      </c>
      <c r="B34" s="15" t="s">
        <v>150</v>
      </c>
      <c r="C34" s="27">
        <f>BS!C34</f>
        <v>6158690880.6603098</v>
      </c>
      <c r="D34" s="28">
        <f>BS!D34</f>
        <v>655041067.37645793</v>
      </c>
      <c r="E34" s="28">
        <f>BS!E34</f>
        <v>4425198428.2299805</v>
      </c>
      <c r="F34" s="29">
        <f>BS!F34</f>
        <v>-140726057.484846</v>
      </c>
      <c r="G34" s="27">
        <f>BS!G34</f>
        <v>5405554626.5191097</v>
      </c>
      <c r="H34" s="28">
        <f>BS!H34</f>
        <v>4419080620.6240559</v>
      </c>
      <c r="I34" s="28">
        <f>BS!I34</f>
        <v>103482684.39328501</v>
      </c>
      <c r="J34" s="28">
        <f>BS!J34</f>
        <v>4278062893.9839001</v>
      </c>
      <c r="K34" s="28">
        <f>BS!K34</f>
        <v>2065811256.7119999</v>
      </c>
      <c r="L34" s="28">
        <f>BS!L34</f>
        <v>2212251637.2719002</v>
      </c>
      <c r="M34" s="84"/>
      <c r="N34" s="29">
        <f>BS!N34</f>
        <v>880756460.002244</v>
      </c>
      <c r="O34" s="27">
        <f>BS!O34</f>
        <v>753136254.25999999</v>
      </c>
      <c r="P34" s="28">
        <f>BS!P34</f>
        <v>44490459.259999998</v>
      </c>
      <c r="Q34" s="29">
        <f>BS!Q34</f>
        <v>759500246.27688003</v>
      </c>
      <c r="R34" s="27">
        <f>BS!R34</f>
        <v>19435591.658457998</v>
      </c>
      <c r="S34" s="69">
        <f>BS!S34</f>
        <v>1.9180217260300107E-2</v>
      </c>
      <c r="T34" s="70">
        <f>BS!T34</f>
        <v>0.15692824945902625</v>
      </c>
    </row>
    <row r="35" spans="1:21" x14ac:dyDescent="0.2">
      <c r="A35" s="54">
        <v>4</v>
      </c>
      <c r="B35" s="12" t="s">
        <v>153</v>
      </c>
      <c r="C35" s="24">
        <f>BS!C35</f>
        <v>5025051993.2392998</v>
      </c>
      <c r="D35" s="25">
        <f>BS!D35</f>
        <v>778762982.29069996</v>
      </c>
      <c r="E35" s="25">
        <f>BS!E35</f>
        <v>3575386063.3299999</v>
      </c>
      <c r="F35" s="26">
        <f>BS!F35</f>
        <v>-31332506.98</v>
      </c>
      <c r="G35" s="24">
        <f>BS!G35</f>
        <v>4321506793.7399998</v>
      </c>
      <c r="H35" s="25">
        <f>BS!H35</f>
        <v>3593222586.8400002</v>
      </c>
      <c r="I35" s="25">
        <f>BS!I35</f>
        <v>357423686.92800099</v>
      </c>
      <c r="J35" s="25">
        <f>BS!J35</f>
        <v>3231568359.1201501</v>
      </c>
      <c r="K35" s="25">
        <f>BS!K35</f>
        <v>1619676178.0097101</v>
      </c>
      <c r="L35" s="25">
        <f>BS!L35</f>
        <v>1611892181.11044</v>
      </c>
      <c r="M35" s="84"/>
      <c r="N35" s="26">
        <f>BS!N35</f>
        <v>645672317.01999998</v>
      </c>
      <c r="O35" s="24">
        <f>BS!O35</f>
        <v>703545198.86000001</v>
      </c>
      <c r="P35" s="25">
        <f>BS!P35</f>
        <v>18251557</v>
      </c>
      <c r="Q35" s="26">
        <f>BS!Q35</f>
        <v>830877886.23000002</v>
      </c>
      <c r="R35" s="24">
        <f>BS!R35</f>
        <v>16232712.5</v>
      </c>
      <c r="S35" s="71">
        <f>BS!S35</f>
        <v>1.9715532787568348E-2</v>
      </c>
      <c r="T35" s="72">
        <f>BS!T35</f>
        <v>0.14004055970288082</v>
      </c>
    </row>
    <row r="36" spans="1:21" x14ac:dyDescent="0.2">
      <c r="A36" s="55">
        <v>5</v>
      </c>
      <c r="B36" s="15" t="s">
        <v>156</v>
      </c>
      <c r="C36" s="27">
        <f>BS!C36</f>
        <v>3859149095.66819</v>
      </c>
      <c r="D36" s="28">
        <f>BS!D36</f>
        <v>539381066.72000003</v>
      </c>
      <c r="E36" s="28">
        <f>BS!E36</f>
        <v>3187376544.9907899</v>
      </c>
      <c r="F36" s="29">
        <f>BS!F36</f>
        <v>-86253163.092605993</v>
      </c>
      <c r="G36" s="27">
        <f>BS!G36</f>
        <v>3373724221.7775002</v>
      </c>
      <c r="H36" s="28">
        <f>BS!H36</f>
        <v>1782347939.1375031</v>
      </c>
      <c r="I36" s="28">
        <f>BS!I36</f>
        <v>0</v>
      </c>
      <c r="J36" s="28">
        <f>BS!J36</f>
        <v>1767777084.3375001</v>
      </c>
      <c r="K36" s="28">
        <f>BS!K36</f>
        <v>614998910.83969998</v>
      </c>
      <c r="L36" s="28">
        <f>BS!L36</f>
        <v>1152778173.4978001</v>
      </c>
      <c r="M36" s="84"/>
      <c r="N36" s="29">
        <f>BS!N36</f>
        <v>1489232426.6100001</v>
      </c>
      <c r="O36" s="27">
        <f>BS!O36</f>
        <v>485424872.23853803</v>
      </c>
      <c r="P36" s="28">
        <f>BS!P36</f>
        <v>5270620</v>
      </c>
      <c r="Q36" s="29">
        <f>BS!Q36</f>
        <v>605367199.99853802</v>
      </c>
      <c r="R36" s="27">
        <f>BS!R36</f>
        <v>12515150.248538001</v>
      </c>
      <c r="S36" s="69">
        <f>BS!S36</f>
        <v>1.9389315250969732E-2</v>
      </c>
      <c r="T36" s="70">
        <f>BS!T36</f>
        <v>0.15665606221524811</v>
      </c>
    </row>
    <row r="37" spans="1:21" x14ac:dyDescent="0.2">
      <c r="A37" s="54">
        <v>6</v>
      </c>
      <c r="B37" s="12" t="s">
        <v>152</v>
      </c>
      <c r="C37" s="24">
        <f>BS!C37</f>
        <v>2254151969.4082098</v>
      </c>
      <c r="D37" s="25">
        <f>BS!D37</f>
        <v>618369157.83685994</v>
      </c>
      <c r="E37" s="25">
        <f>BS!E37</f>
        <v>1409687162.70696</v>
      </c>
      <c r="F37" s="26">
        <f>BS!F37</f>
        <v>-29012532.091274999</v>
      </c>
      <c r="G37" s="24">
        <f>BS!G37</f>
        <v>1922069054.5218101</v>
      </c>
      <c r="H37" s="25">
        <f>BS!H37</f>
        <v>1498846206.157511</v>
      </c>
      <c r="I37" s="25">
        <f>BS!I37</f>
        <v>53842006.636299998</v>
      </c>
      <c r="J37" s="25">
        <f>BS!J37</f>
        <v>1445004199.5332</v>
      </c>
      <c r="K37" s="25">
        <f>BS!K37</f>
        <v>804449942.12829995</v>
      </c>
      <c r="L37" s="25">
        <f>BS!L37</f>
        <v>640554257.40489995</v>
      </c>
      <c r="M37" s="84"/>
      <c r="N37" s="26">
        <f>BS!N37</f>
        <v>408252897.33948302</v>
      </c>
      <c r="O37" s="24">
        <f>BS!O37</f>
        <v>332082914.77225697</v>
      </c>
      <c r="P37" s="25">
        <f>BS!P37</f>
        <v>112482804.98999999</v>
      </c>
      <c r="Q37" s="26">
        <f>BS!Q37</f>
        <v>377192786.23225999</v>
      </c>
      <c r="R37" s="24">
        <f>BS!R37</f>
        <v>6725422.9303590003</v>
      </c>
      <c r="S37" s="71">
        <f>BS!S37</f>
        <v>1.7893562124202518E-2</v>
      </c>
      <c r="T37" s="72">
        <f>BS!T37</f>
        <v>0.12282200277678142</v>
      </c>
    </row>
    <row r="38" spans="1:21" x14ac:dyDescent="0.2">
      <c r="A38" s="55">
        <v>7</v>
      </c>
      <c r="B38" s="15" t="s">
        <v>155</v>
      </c>
      <c r="C38" s="27">
        <f>BS!C38</f>
        <v>2195220047.05722</v>
      </c>
      <c r="D38" s="28">
        <f>BS!D38</f>
        <v>210835456.5</v>
      </c>
      <c r="E38" s="28">
        <f>BS!E38</f>
        <v>1671145668.3831</v>
      </c>
      <c r="F38" s="29">
        <f>BS!F38</f>
        <v>-35690594.102926999</v>
      </c>
      <c r="G38" s="27">
        <f>BS!G38</f>
        <v>1880564520.0546401</v>
      </c>
      <c r="H38" s="28">
        <f>BS!H38</f>
        <v>1420414040.112011</v>
      </c>
      <c r="I38" s="28">
        <f>BS!I38</f>
        <v>155369487.14680001</v>
      </c>
      <c r="J38" s="28">
        <f>BS!J38</f>
        <v>1253454680.36711</v>
      </c>
      <c r="K38" s="28">
        <f>BS!K38</f>
        <v>639430660.82850003</v>
      </c>
      <c r="L38" s="28">
        <f>BS!L38</f>
        <v>614024019.53860998</v>
      </c>
      <c r="M38" s="84"/>
      <c r="N38" s="29">
        <f>BS!N38</f>
        <v>425730946.75999999</v>
      </c>
      <c r="O38" s="27">
        <f>BS!O38</f>
        <v>314655515</v>
      </c>
      <c r="P38" s="28">
        <f>BS!P38</f>
        <v>128022000</v>
      </c>
      <c r="Q38" s="29">
        <f>BS!Q38</f>
        <v>380563381.29517698</v>
      </c>
      <c r="R38" s="27">
        <f>BS!R38</f>
        <v>4539679.742083</v>
      </c>
      <c r="S38" s="69">
        <f>BS!S38</f>
        <v>1.2256817007678554E-2</v>
      </c>
      <c r="T38" s="70">
        <f>BS!T38</f>
        <v>8.7118805715784481E-2</v>
      </c>
    </row>
    <row r="39" spans="1:21" x14ac:dyDescent="0.2">
      <c r="A39" s="54">
        <v>8</v>
      </c>
      <c r="B39" s="12" t="s">
        <v>154</v>
      </c>
      <c r="C39" s="24">
        <f>BS!C39</f>
        <v>1971617425.13693</v>
      </c>
      <c r="D39" s="25">
        <f>BS!D39</f>
        <v>662014191.43848097</v>
      </c>
      <c r="E39" s="25">
        <f>BS!E39</f>
        <v>1160367846.5373299</v>
      </c>
      <c r="F39" s="26">
        <f>BS!F39</f>
        <v>-33068701.366951998</v>
      </c>
      <c r="G39" s="24">
        <f>BS!G39</f>
        <v>1482865156.1547999</v>
      </c>
      <c r="H39" s="25">
        <f>BS!H39</f>
        <v>1383234843.349</v>
      </c>
      <c r="I39" s="25">
        <f>BS!I39</f>
        <v>76626160.257609993</v>
      </c>
      <c r="J39" s="25">
        <f>BS!J39</f>
        <v>1306517825.2444</v>
      </c>
      <c r="K39" s="25">
        <f>BS!K39</f>
        <v>779771394.270046</v>
      </c>
      <c r="L39" s="25">
        <f>BS!L39</f>
        <v>526746430.97435302</v>
      </c>
      <c r="M39" s="84"/>
      <c r="N39" s="26">
        <f>BS!N39</f>
        <v>80523219.724399999</v>
      </c>
      <c r="O39" s="24">
        <f>BS!O39</f>
        <v>488752270.63803297</v>
      </c>
      <c r="P39" s="25">
        <f>BS!P39</f>
        <v>114430000</v>
      </c>
      <c r="Q39" s="26">
        <f>BS!Q39</f>
        <v>529725978.47803301</v>
      </c>
      <c r="R39" s="24">
        <f>BS!R39</f>
        <v>3569813.5269419998</v>
      </c>
      <c r="S39" s="71">
        <f>BS!S39</f>
        <v>1.0911266078629193E-2</v>
      </c>
      <c r="T39" s="72">
        <f>BS!T39</f>
        <v>4.4005031251265106E-2</v>
      </c>
    </row>
    <row r="40" spans="1:21" x14ac:dyDescent="0.2">
      <c r="A40" s="55">
        <v>9</v>
      </c>
      <c r="B40" s="15" t="s">
        <v>157</v>
      </c>
      <c r="C40" s="27">
        <f>BS!C40</f>
        <v>1119513994.8900001</v>
      </c>
      <c r="D40" s="28">
        <f>BS!D40</f>
        <v>105701088.86</v>
      </c>
      <c r="E40" s="28">
        <f>BS!E40</f>
        <v>977885753.15999997</v>
      </c>
      <c r="F40" s="29">
        <f>BS!F40</f>
        <v>-17697281.809999999</v>
      </c>
      <c r="G40" s="27">
        <f>BS!G40</f>
        <v>842401117.58000004</v>
      </c>
      <c r="H40" s="28">
        <f>BS!H40</f>
        <v>315527600.01999998</v>
      </c>
      <c r="I40" s="28">
        <f>BS!I40</f>
        <v>122835144.89</v>
      </c>
      <c r="J40" s="28">
        <f>BS!J40</f>
        <v>181629290.80000001</v>
      </c>
      <c r="K40" s="28">
        <f>BS!K40</f>
        <v>86895387.420000002</v>
      </c>
      <c r="L40" s="28">
        <f>BS!L40</f>
        <v>94733903.379999995</v>
      </c>
      <c r="M40" s="84"/>
      <c r="N40" s="29">
        <f>BS!N40</f>
        <v>514408085.50999999</v>
      </c>
      <c r="O40" s="27">
        <f>BS!O40</f>
        <v>277112877.31</v>
      </c>
      <c r="P40" s="28">
        <f>BS!P40</f>
        <v>76000000</v>
      </c>
      <c r="Q40" s="29">
        <f>BS!Q40</f>
        <v>295749854.58999997</v>
      </c>
      <c r="R40" s="27">
        <f>BS!R40</f>
        <v>3813591.13</v>
      </c>
      <c r="S40" s="69">
        <f>BS!S40</f>
        <v>2.0625726828943747E-2</v>
      </c>
      <c r="T40" s="70">
        <f>BS!T40</f>
        <v>8.3138716787966416E-2</v>
      </c>
    </row>
    <row r="41" spans="1:21" x14ac:dyDescent="0.2">
      <c r="A41" s="54">
        <v>10</v>
      </c>
      <c r="B41" s="12" t="s">
        <v>289</v>
      </c>
      <c r="C41" s="24">
        <f>BS!C41</f>
        <v>699070789.11460602</v>
      </c>
      <c r="D41" s="25">
        <f>BS!D41</f>
        <v>82655406.963999987</v>
      </c>
      <c r="E41" s="25">
        <f>BS!E41</f>
        <v>592153785.30220592</v>
      </c>
      <c r="F41" s="26">
        <f>BS!F41</f>
        <v>-21586416.0962</v>
      </c>
      <c r="G41" s="24">
        <f>BS!G41</f>
        <v>589082190.44367003</v>
      </c>
      <c r="H41" s="25">
        <f>BS!H41</f>
        <v>36214667.286599003</v>
      </c>
      <c r="I41" s="25">
        <f>BS!I41</f>
        <v>0</v>
      </c>
      <c r="J41" s="25">
        <f>BS!J41</f>
        <v>36214667.285398997</v>
      </c>
      <c r="K41" s="25">
        <f>BS!K41</f>
        <v>237050.28503900001</v>
      </c>
      <c r="L41" s="25">
        <f>BS!L41</f>
        <v>35977617.000359997</v>
      </c>
      <c r="M41" s="84"/>
      <c r="N41" s="26">
        <f>BS!N41</f>
        <v>514572394.68627101</v>
      </c>
      <c r="O41" s="24">
        <f>BS!O41</f>
        <v>109988598.518406</v>
      </c>
      <c r="P41" s="25">
        <f>BS!P41</f>
        <v>3634576</v>
      </c>
      <c r="Q41" s="26">
        <f>BS!Q41</f>
        <v>128037028.198406</v>
      </c>
      <c r="R41" s="24">
        <f>BS!R41</f>
        <v>3346264.55</v>
      </c>
      <c r="S41" s="71">
        <f>BS!S41</f>
        <v>2.9451947325678435E-2</v>
      </c>
      <c r="T41" s="72">
        <f>BS!T41</f>
        <v>0.18483033057975429</v>
      </c>
    </row>
    <row r="42" spans="1:21" x14ac:dyDescent="0.2">
      <c r="A42" s="55">
        <v>11</v>
      </c>
      <c r="B42" s="15" t="s">
        <v>158</v>
      </c>
      <c r="C42" s="27">
        <f>BS!C42</f>
        <v>692384620.84259999</v>
      </c>
      <c r="D42" s="28">
        <f>BS!D42</f>
        <v>145566013.1119</v>
      </c>
      <c r="E42" s="28">
        <f>BS!E42</f>
        <v>415969363.97000003</v>
      </c>
      <c r="F42" s="29">
        <f>BS!F42</f>
        <v>-6510374.9155000001</v>
      </c>
      <c r="G42" s="27">
        <f>BS!G42</f>
        <v>548917535.86080003</v>
      </c>
      <c r="H42" s="28">
        <f>BS!H42</f>
        <v>443865292.74119997</v>
      </c>
      <c r="I42" s="28">
        <f>BS!I42</f>
        <v>73429780.847100005</v>
      </c>
      <c r="J42" s="28">
        <f>BS!J42</f>
        <v>296655855.93849999</v>
      </c>
      <c r="K42" s="28">
        <f>BS!K42</f>
        <v>211351440.62040001</v>
      </c>
      <c r="L42" s="28">
        <f>BS!L42</f>
        <v>85304415.318100005</v>
      </c>
      <c r="M42" s="84"/>
      <c r="N42" s="29">
        <f>BS!N42</f>
        <v>89279811.520799994</v>
      </c>
      <c r="O42" s="27">
        <f>BS!O42</f>
        <v>143467084.97999999</v>
      </c>
      <c r="P42" s="28">
        <f>BS!P42</f>
        <v>136800000</v>
      </c>
      <c r="Q42" s="29">
        <f>BS!Q42</f>
        <v>165308925.80649999</v>
      </c>
      <c r="R42" s="27">
        <f>BS!R42</f>
        <v>3467468.7637999998</v>
      </c>
      <c r="S42" s="69">
        <f>BS!S42</f>
        <v>3.0765806767917063E-2</v>
      </c>
      <c r="T42" s="70">
        <f>BS!T42</f>
        <v>0.14633139484200505</v>
      </c>
    </row>
    <row r="43" spans="1:21" x14ac:dyDescent="0.2">
      <c r="A43" s="54">
        <v>12</v>
      </c>
      <c r="B43" s="12" t="s">
        <v>240</v>
      </c>
      <c r="C43" s="24">
        <f>BS!C43</f>
        <v>628781130.108428</v>
      </c>
      <c r="D43" s="25">
        <f>BS!D43</f>
        <v>205852207.30953503</v>
      </c>
      <c r="E43" s="25">
        <f>BS!E43</f>
        <v>323034403.71150202</v>
      </c>
      <c r="F43" s="26">
        <f>BS!F43</f>
        <v>-2351615.623681</v>
      </c>
      <c r="G43" s="24">
        <f>BS!G43</f>
        <v>465975274.63908702</v>
      </c>
      <c r="H43" s="25">
        <f>BS!H43</f>
        <v>388385237.64043498</v>
      </c>
      <c r="I43" s="25">
        <f>BS!I43</f>
        <v>68283988.677805007</v>
      </c>
      <c r="J43" s="25">
        <f>BS!J43</f>
        <v>232300277.45558199</v>
      </c>
      <c r="K43" s="25">
        <f>BS!K43</f>
        <v>212333864.37356299</v>
      </c>
      <c r="L43" s="25">
        <f>BS!L43</f>
        <v>19966413.082019001</v>
      </c>
      <c r="M43" s="84"/>
      <c r="N43" s="26">
        <f>BS!N43</f>
        <v>71180193.150635004</v>
      </c>
      <c r="O43" s="24">
        <f>BS!O43</f>
        <v>162805855.46934101</v>
      </c>
      <c r="P43" s="25">
        <f>BS!P43</f>
        <v>69161600</v>
      </c>
      <c r="Q43" s="26">
        <f>BS!Q43</f>
        <v>173703815.04934099</v>
      </c>
      <c r="R43" s="24">
        <f>BS!R43</f>
        <v>2504635.1644529998</v>
      </c>
      <c r="S43" s="71">
        <f>BS!S43</f>
        <v>2.3881564172671284E-2</v>
      </c>
      <c r="T43" s="72">
        <f>BS!T43</f>
        <v>9.303521817087558E-2</v>
      </c>
    </row>
    <row r="44" spans="1:21" x14ac:dyDescent="0.2">
      <c r="A44" s="55">
        <v>13</v>
      </c>
      <c r="B44" s="15" t="s">
        <v>151</v>
      </c>
      <c r="C44" s="27">
        <f>BS!C44</f>
        <v>437429364.71454501</v>
      </c>
      <c r="D44" s="28">
        <f>BS!D44</f>
        <v>205237602.76249999</v>
      </c>
      <c r="E44" s="28">
        <f>BS!E44</f>
        <v>159700640.09810001</v>
      </c>
      <c r="F44" s="29">
        <f>BS!F44</f>
        <v>-31238830.227671999</v>
      </c>
      <c r="G44" s="27">
        <f>BS!G44</f>
        <v>167034291.54373801</v>
      </c>
      <c r="H44" s="28">
        <f>BS!H44</f>
        <v>13154823.952300003</v>
      </c>
      <c r="I44" s="28">
        <f>BS!I44</f>
        <v>0</v>
      </c>
      <c r="J44" s="28">
        <f>BS!J44</f>
        <v>12865585</v>
      </c>
      <c r="K44" s="28">
        <f>BS!K44</f>
        <v>9387430</v>
      </c>
      <c r="L44" s="28">
        <f>BS!L44</f>
        <v>3478155</v>
      </c>
      <c r="M44" s="84"/>
      <c r="N44" s="29">
        <f>BS!N44</f>
        <v>133585361.84739999</v>
      </c>
      <c r="O44" s="27">
        <f>BS!O44</f>
        <v>270395073.17080802</v>
      </c>
      <c r="P44" s="28">
        <f>BS!P44</f>
        <v>209008277</v>
      </c>
      <c r="Q44" s="29">
        <f>BS!Q44</f>
        <v>282287216.255768</v>
      </c>
      <c r="R44" s="27">
        <f>BS!R44</f>
        <v>-6491421.4911850002</v>
      </c>
      <c r="S44" s="69">
        <f>BS!S44</f>
        <v>-8.8675403761366525E-2</v>
      </c>
      <c r="T44" s="70">
        <f>BS!T44</f>
        <v>-0.14299919297534441</v>
      </c>
    </row>
    <row r="45" spans="1:21" x14ac:dyDescent="0.2">
      <c r="A45" s="54">
        <v>14</v>
      </c>
      <c r="B45" s="12" t="s">
        <v>159</v>
      </c>
      <c r="C45" s="24">
        <f>BS!C45</f>
        <v>423753113.70749998</v>
      </c>
      <c r="D45" s="25">
        <f>BS!D45</f>
        <v>155606229.1719</v>
      </c>
      <c r="E45" s="25">
        <f>BS!E45</f>
        <v>265265046.25130001</v>
      </c>
      <c r="F45" s="26">
        <f>BS!F45</f>
        <v>-6650268.4555000002</v>
      </c>
      <c r="G45" s="24">
        <f>BS!G45</f>
        <v>333849971.68599999</v>
      </c>
      <c r="H45" s="25">
        <f>BS!H45</f>
        <v>307091159.09929997</v>
      </c>
      <c r="I45" s="25">
        <f>BS!I45</f>
        <v>11814658.069399999</v>
      </c>
      <c r="J45" s="25">
        <f>BS!J45</f>
        <v>186166094.47220001</v>
      </c>
      <c r="K45" s="25">
        <f>BS!K45</f>
        <v>135467391.1505</v>
      </c>
      <c r="L45" s="25">
        <f>BS!L45</f>
        <v>50698703.321699999</v>
      </c>
      <c r="M45" s="84"/>
      <c r="N45" s="26">
        <f>BS!N45</f>
        <v>20752203.600299999</v>
      </c>
      <c r="O45" s="24">
        <f>BS!O45</f>
        <v>89903142.021500006</v>
      </c>
      <c r="P45" s="25">
        <f>BS!P45</f>
        <v>50000000</v>
      </c>
      <c r="Q45" s="26">
        <f>BS!Q45</f>
        <v>88900934.501499996</v>
      </c>
      <c r="R45" s="24">
        <f>BS!R45</f>
        <v>820714.93050000002</v>
      </c>
      <c r="S45" s="71">
        <f>BS!S45</f>
        <v>1.1845568623406515E-2</v>
      </c>
      <c r="T45" s="72">
        <f>BS!T45</f>
        <v>5.4908953470098359E-2</v>
      </c>
      <c r="U45" s="73"/>
    </row>
    <row r="46" spans="1:21" x14ac:dyDescent="0.2">
      <c r="A46" s="55">
        <v>15</v>
      </c>
      <c r="B46" s="15" t="s">
        <v>160</v>
      </c>
      <c r="C46" s="27">
        <f>BS!C46</f>
        <v>237821392.01396301</v>
      </c>
      <c r="D46" s="28">
        <f>BS!D46</f>
        <v>36036584.460000001</v>
      </c>
      <c r="E46" s="28">
        <f>BS!E46</f>
        <v>135387214.59501499</v>
      </c>
      <c r="F46" s="29">
        <f>BS!F46</f>
        <v>-6508210.9440749995</v>
      </c>
      <c r="G46" s="27">
        <f>BS!G46</f>
        <v>165917898.527924</v>
      </c>
      <c r="H46" s="28">
        <f>BS!H46</f>
        <v>143169032.20057601</v>
      </c>
      <c r="I46" s="28">
        <f>BS!I46</f>
        <v>22291887.190575998</v>
      </c>
      <c r="J46" s="28">
        <f>BS!J46</f>
        <v>120877145.01000001</v>
      </c>
      <c r="K46" s="28">
        <f>BS!K46</f>
        <v>60055307.890000001</v>
      </c>
      <c r="L46" s="28">
        <f>BS!L46</f>
        <v>60821837.119999997</v>
      </c>
      <c r="M46" s="84"/>
      <c r="N46" s="29">
        <f>BS!N46</f>
        <v>19094539.824152999</v>
      </c>
      <c r="O46" s="27">
        <f>BS!O46</f>
        <v>71903493.311854005</v>
      </c>
      <c r="P46" s="28">
        <f>BS!P46</f>
        <v>108246400</v>
      </c>
      <c r="Q46" s="29">
        <f>BS!Q46</f>
        <v>53887534.169579998</v>
      </c>
      <c r="R46" s="27">
        <f>BS!R46</f>
        <v>-3957798.750978</v>
      </c>
      <c r="S46" s="69">
        <f>BS!S46</f>
        <v>-0.10520229659650535</v>
      </c>
      <c r="T46" s="70">
        <f>BS!T46</f>
        <v>-0.39247791145526961</v>
      </c>
      <c r="U46" s="74"/>
    </row>
    <row r="47" spans="1:21" x14ac:dyDescent="0.2">
      <c r="A47" s="55">
        <v>16</v>
      </c>
      <c r="B47" s="12" t="s">
        <v>290</v>
      </c>
      <c r="C47" s="24">
        <f>BS!C47</f>
        <v>200804163.58692601</v>
      </c>
      <c r="D47" s="25">
        <f>BS!D47</f>
        <v>38374182.322486997</v>
      </c>
      <c r="E47" s="25">
        <f>BS!E47</f>
        <v>153242458.33857599</v>
      </c>
      <c r="F47" s="26">
        <f>BS!F47</f>
        <v>-2292538.7025370002</v>
      </c>
      <c r="G47" s="24">
        <f>BS!G47</f>
        <v>172019157.1715</v>
      </c>
      <c r="H47" s="25">
        <f>BS!H47</f>
        <v>4688951.8861999996</v>
      </c>
      <c r="I47" s="25">
        <f>BS!I47</f>
        <v>0</v>
      </c>
      <c r="J47" s="25">
        <f>BS!J47</f>
        <v>4688948.1045000004</v>
      </c>
      <c r="K47" s="25">
        <f>BS!K47</f>
        <v>87322.751399999994</v>
      </c>
      <c r="L47" s="25">
        <f>BS!L47</f>
        <v>4601625.3530999999</v>
      </c>
      <c r="M47" s="84"/>
      <c r="N47" s="26">
        <f>BS!N47</f>
        <v>158893268.02290002</v>
      </c>
      <c r="O47" s="24">
        <f>BS!O47</f>
        <v>28785006.415426001</v>
      </c>
      <c r="P47" s="25">
        <f>BS!P47</f>
        <v>2313500</v>
      </c>
      <c r="Q47" s="26">
        <f>BS!Q47</f>
        <v>30018936.953426</v>
      </c>
      <c r="R47" s="24">
        <f>BS!R47</f>
        <v>535588.94422299997</v>
      </c>
      <c r="S47" s="71">
        <f>BS!S47</f>
        <v>1.6341118379014898E-2</v>
      </c>
      <c r="T47" s="72">
        <f>BS!T47</f>
        <v>0.11192498672027644</v>
      </c>
    </row>
    <row r="48" spans="1:21" x14ac:dyDescent="0.2">
      <c r="A48" s="55">
        <v>17</v>
      </c>
      <c r="B48" s="15" t="s">
        <v>271</v>
      </c>
      <c r="C48" s="27">
        <f>BS!C48</f>
        <v>171365397.71000001</v>
      </c>
      <c r="D48" s="28">
        <f>BS!D48</f>
        <v>130610915.52</v>
      </c>
      <c r="E48" s="28">
        <f>BS!E48</f>
        <v>0</v>
      </c>
      <c r="F48" s="29">
        <f>BS!F48</f>
        <v>0</v>
      </c>
      <c r="G48" s="27">
        <f>BS!G48</f>
        <v>161038108.94</v>
      </c>
      <c r="H48" s="28">
        <f>BS!H48</f>
        <v>140018812.16</v>
      </c>
      <c r="I48" s="28">
        <f>BS!I48</f>
        <v>0</v>
      </c>
      <c r="J48" s="28">
        <f>BS!J48</f>
        <v>140004834.40000001</v>
      </c>
      <c r="K48" s="28">
        <f>BS!K48</f>
        <v>140004834.40000001</v>
      </c>
      <c r="L48" s="28">
        <f>BS!L48</f>
        <v>0</v>
      </c>
      <c r="M48" s="84"/>
      <c r="N48" s="29">
        <f>BS!N48</f>
        <v>0</v>
      </c>
      <c r="O48" s="27">
        <f>BS!O48</f>
        <v>10327288.77</v>
      </c>
      <c r="P48" s="28">
        <f>BS!P48</f>
        <v>8052000</v>
      </c>
      <c r="Q48" s="29">
        <f>BS!Q48</f>
        <v>10079982.970000001</v>
      </c>
      <c r="R48" s="27">
        <f>BS!R48</f>
        <v>1383773.22</v>
      </c>
      <c r="S48" s="69">
        <f>BS!S48</f>
        <v>5.7641161813228571E-2</v>
      </c>
      <c r="T48" s="70">
        <f>BS!T48</f>
        <v>0.86281257851493853</v>
      </c>
      <c r="U48" s="74"/>
    </row>
    <row r="49" spans="1:21" x14ac:dyDescent="0.2">
      <c r="A49" s="55">
        <v>18</v>
      </c>
      <c r="B49" s="12" t="s">
        <v>273</v>
      </c>
      <c r="C49" s="24">
        <f>BS!C49</f>
        <v>72539844.032000005</v>
      </c>
      <c r="D49" s="25">
        <f>BS!D49</f>
        <v>49917089.128200002</v>
      </c>
      <c r="E49" s="25">
        <f>BS!E49</f>
        <v>206360.67</v>
      </c>
      <c r="F49" s="26">
        <f>BS!F49</f>
        <v>-4556.72</v>
      </c>
      <c r="G49" s="24">
        <f>BS!G49</f>
        <v>9012950.2271999996</v>
      </c>
      <c r="H49" s="25">
        <f>BS!H49</f>
        <v>2866729.8963000001</v>
      </c>
      <c r="I49" s="25">
        <f>BS!I49</f>
        <v>0</v>
      </c>
      <c r="J49" s="25">
        <f>BS!J49</f>
        <v>2866729.8963000001</v>
      </c>
      <c r="K49" s="25">
        <f>BS!K49</f>
        <v>1041151.5966</v>
      </c>
      <c r="L49" s="25">
        <f>BS!L49</f>
        <v>1825578.2997000001</v>
      </c>
      <c r="M49" s="84"/>
      <c r="N49" s="26">
        <f>BS!N49</f>
        <v>0</v>
      </c>
      <c r="O49" s="24">
        <f>BS!O49</f>
        <v>63526893.810000002</v>
      </c>
      <c r="P49" s="25">
        <f>BS!P49</f>
        <v>83160000</v>
      </c>
      <c r="Q49" s="26">
        <f>BS!Q49</f>
        <v>34459045.939999998</v>
      </c>
      <c r="R49" s="24">
        <f>BS!R49</f>
        <v>-1614293.32</v>
      </c>
      <c r="S49" s="71">
        <f>BS!S49</f>
        <v>-0.13473606062351359</v>
      </c>
      <c r="T49" s="72">
        <f>BS!T49</f>
        <v>-0.15045058563346453</v>
      </c>
    </row>
    <row r="50" spans="1:21" x14ac:dyDescent="0.2">
      <c r="A50" s="55">
        <v>19</v>
      </c>
      <c r="B50" s="15" t="s">
        <v>165</v>
      </c>
      <c r="C50" s="27">
        <f>BS!C50</f>
        <v>18491480.489999998</v>
      </c>
      <c r="D50" s="28">
        <f>BS!D50</f>
        <v>13998115.130000001</v>
      </c>
      <c r="E50" s="28">
        <f>BS!E50</f>
        <v>0</v>
      </c>
      <c r="F50" s="29">
        <f>BS!F50</f>
        <v>0</v>
      </c>
      <c r="G50" s="27">
        <f>BS!G50</f>
        <v>11015954.720000001</v>
      </c>
      <c r="H50" s="28">
        <f>BS!H50</f>
        <v>5601226.2699999996</v>
      </c>
      <c r="I50" s="28">
        <f>BS!I50</f>
        <v>439342.5</v>
      </c>
      <c r="J50" s="28">
        <f>BS!J50</f>
        <v>5161883.7699999996</v>
      </c>
      <c r="K50" s="28">
        <f>BS!K50</f>
        <v>3683271.18</v>
      </c>
      <c r="L50" s="28">
        <f>BS!L50</f>
        <v>1478612.59</v>
      </c>
      <c r="M50" s="84"/>
      <c r="N50" s="29">
        <f>BS!N50</f>
        <v>0</v>
      </c>
      <c r="O50" s="27">
        <f>BS!O50</f>
        <v>7475525.5999999996</v>
      </c>
      <c r="P50" s="28">
        <f>BS!P50</f>
        <v>6625005</v>
      </c>
      <c r="Q50" s="29">
        <f>BS!Q50</f>
        <v>7252083.8799999999</v>
      </c>
      <c r="R50" s="27">
        <f>BS!R50</f>
        <v>-417644.78019999998</v>
      </c>
      <c r="S50" s="69">
        <f>BS!S50</f>
        <v>-0.1371128075223281</v>
      </c>
      <c r="T50" s="70">
        <f>BS!T50</f>
        <v>-0.3262716610636876</v>
      </c>
      <c r="U50" s="74"/>
    </row>
  </sheetData>
  <mergeCells count="8">
    <mergeCell ref="O29:Q29"/>
    <mergeCell ref="R29:T29"/>
    <mergeCell ref="B29:B30"/>
    <mergeCell ref="A29:A30"/>
    <mergeCell ref="B5:B6"/>
    <mergeCell ref="A5:A6"/>
    <mergeCell ref="C5:J5"/>
    <mergeCell ref="C29:F29"/>
  </mergeCells>
  <pageMargins left="0.7" right="0.2" top="0.25" bottom="0.25" header="0.05" footer="0.05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V50"/>
  <sheetViews>
    <sheetView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4.5703125" style="6" customWidth="1"/>
    <col min="2" max="2" width="42.28515625" style="6" bestFit="1" customWidth="1"/>
    <col min="3" max="6" width="10.85546875" style="6" bestFit="1" customWidth="1"/>
    <col min="7" max="7" width="11.85546875" style="6" customWidth="1"/>
    <col min="8" max="8" width="9.7109375" style="6" bestFit="1" customWidth="1"/>
    <col min="9" max="9" width="9.42578125" style="6" bestFit="1" customWidth="1"/>
    <col min="10" max="10" width="10.28515625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9.28515625" style="6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x14ac:dyDescent="0.2">
      <c r="C1" s="7"/>
    </row>
    <row r="2" spans="1:6" x14ac:dyDescent="0.2">
      <c r="A2" s="6" t="s">
        <v>285</v>
      </c>
      <c r="C2" s="7"/>
    </row>
    <row r="3" spans="1:6" x14ac:dyDescent="0.2">
      <c r="A3" s="49"/>
      <c r="B3" s="63">
        <f>BS!B3</f>
        <v>46081</v>
      </c>
    </row>
    <row r="4" spans="1:6" ht="13.5" thickBot="1" x14ac:dyDescent="0.25"/>
    <row r="5" spans="1:6" ht="15.75" customHeight="1" x14ac:dyDescent="0.2">
      <c r="A5" s="187" t="s">
        <v>0</v>
      </c>
      <c r="B5" s="189" t="s">
        <v>282</v>
      </c>
      <c r="C5" s="79" t="s">
        <v>27</v>
      </c>
      <c r="D5" s="79"/>
      <c r="E5" s="79"/>
      <c r="F5" s="80"/>
    </row>
    <row r="6" spans="1:6" s="11" customFormat="1" ht="111" customHeight="1" x14ac:dyDescent="0.2">
      <c r="A6" s="188"/>
      <c r="B6" s="190"/>
      <c r="C6" s="9" t="s">
        <v>40</v>
      </c>
      <c r="D6" s="36" t="s">
        <v>53</v>
      </c>
      <c r="E6" s="36" t="s">
        <v>54</v>
      </c>
      <c r="F6" s="37" t="s">
        <v>55</v>
      </c>
    </row>
    <row r="7" spans="1:6" x14ac:dyDescent="0.2">
      <c r="A7" s="54">
        <f t="shared" ref="A7:A20" si="0">A32</f>
        <v>1</v>
      </c>
      <c r="B7" s="12" t="str">
        <f>BS!B7</f>
        <v>საქართველოს ბანკი</v>
      </c>
      <c r="C7" s="13">
        <f t="shared" ref="C7:C20" si="1">IFERROR(C32/C$31,0)</f>
        <v>0.39338086751684737</v>
      </c>
      <c r="D7" s="14">
        <f>IFERROR(H32/ABS(H$31),0)</f>
        <v>0.39808007914825444</v>
      </c>
      <c r="E7" s="14">
        <f>IFERROR(I32/ABS(I$31),0)</f>
        <v>0.56912531509046027</v>
      </c>
      <c r="F7" s="14">
        <f t="shared" ref="F7:F20" si="2">IFERROR(O32/ABS(O$31),0)</f>
        <v>0.50894355007382253</v>
      </c>
    </row>
    <row r="8" spans="1:6" x14ac:dyDescent="0.2">
      <c r="A8" s="55">
        <f t="shared" si="0"/>
        <v>2</v>
      </c>
      <c r="B8" s="15" t="str">
        <f>BS!B8</f>
        <v>თი–ბი–სი ბანკი</v>
      </c>
      <c r="C8" s="16">
        <f t="shared" si="1"/>
        <v>0.36016223930056185</v>
      </c>
      <c r="D8" s="17">
        <f t="shared" ref="D8:E8" si="3">IFERROR(H33/ABS(H$31),0)</f>
        <v>0.33259728379233922</v>
      </c>
      <c r="E8" s="17">
        <f t="shared" si="3"/>
        <v>0.28399078915906828</v>
      </c>
      <c r="F8" s="17">
        <f t="shared" si="2"/>
        <v>0.37022263337492584</v>
      </c>
    </row>
    <row r="9" spans="1:6" x14ac:dyDescent="0.2">
      <c r="A9" s="54">
        <f t="shared" si="0"/>
        <v>3</v>
      </c>
      <c r="B9" s="12" t="str">
        <f>BS!B9</f>
        <v>ლიბერთი ბანკი</v>
      </c>
      <c r="C9" s="13">
        <f t="shared" si="1"/>
        <v>5.8008915892278648E-2</v>
      </c>
      <c r="D9" s="14">
        <f t="shared" ref="D9:E9" si="4">IFERROR(H34/ABS(H$31),0)</f>
        <v>6.930777710415173E-2</v>
      </c>
      <c r="E9" s="14">
        <f t="shared" si="4"/>
        <v>3.3510511709162499E-2</v>
      </c>
      <c r="F9" s="14">
        <f t="shared" si="2"/>
        <v>3.5363699387571772E-2</v>
      </c>
    </row>
    <row r="10" spans="1:6" x14ac:dyDescent="0.2">
      <c r="A10" s="55">
        <f t="shared" si="0"/>
        <v>4</v>
      </c>
      <c r="B10" s="15" t="str">
        <f>BS!B10</f>
        <v>ბაზის ბანკი</v>
      </c>
      <c r="C10" s="16">
        <f t="shared" si="1"/>
        <v>4.7331133203245376E-2</v>
      </c>
      <c r="D10" s="17">
        <f t="shared" ref="D10:E10" si="5">IFERROR(H35/ABS(H$31),0)</f>
        <v>3.3261792507831234E-2</v>
      </c>
      <c r="E10" s="17">
        <f t="shared" si="5"/>
        <v>1.7812446815501107E-2</v>
      </c>
      <c r="F10" s="17">
        <f t="shared" si="2"/>
        <v>2.9535955230108137E-2</v>
      </c>
    </row>
    <row r="11" spans="1:6" x14ac:dyDescent="0.2">
      <c r="A11" s="54">
        <f t="shared" si="0"/>
        <v>5</v>
      </c>
      <c r="B11" s="12" t="str">
        <f>BS!B11</f>
        <v>კრედო ბანკი</v>
      </c>
      <c r="C11" s="13">
        <f t="shared" si="1"/>
        <v>3.6349454720867126E-2</v>
      </c>
      <c r="D11" s="14">
        <f t="shared" ref="D11:E11" si="6">IFERROR(H36/ABS(H$31),0)</f>
        <v>7.0615508340930166E-2</v>
      </c>
      <c r="E11" s="14">
        <f t="shared" si="6"/>
        <v>5.451270339312729E-2</v>
      </c>
      <c r="F11" s="14">
        <f t="shared" si="2"/>
        <v>2.2771728227115162E-2</v>
      </c>
    </row>
    <row r="12" spans="1:6" x14ac:dyDescent="0.2">
      <c r="A12" s="55">
        <f t="shared" si="0"/>
        <v>6</v>
      </c>
      <c r="B12" s="15" t="str">
        <f>BS!B12</f>
        <v>პროკრედიტ ბანკი</v>
      </c>
      <c r="C12" s="16">
        <f t="shared" si="1"/>
        <v>2.1231932976606135E-2</v>
      </c>
      <c r="D12" s="17">
        <f t="shared" ref="D12:E12" si="7">IFERROR(H37/ABS(H$31),0)</f>
        <v>1.3788455310480311E-2</v>
      </c>
      <c r="E12" s="17">
        <f t="shared" si="7"/>
        <v>5.9535424336447582E-3</v>
      </c>
      <c r="F12" s="17">
        <f t="shared" si="2"/>
        <v>1.2237128611415135E-2</v>
      </c>
    </row>
    <row r="13" spans="1:6" x14ac:dyDescent="0.2">
      <c r="A13" s="54">
        <f t="shared" si="0"/>
        <v>7</v>
      </c>
      <c r="B13" s="12" t="str">
        <f>BS!B13</f>
        <v>ტერა ბანკი</v>
      </c>
      <c r="C13" s="13">
        <f t="shared" si="1"/>
        <v>2.0676851224124618E-2</v>
      </c>
      <c r="D13" s="14">
        <f t="shared" ref="D13:E13" si="8">IFERROR(H38/ABS(H$31),0)</f>
        <v>1.5599657676440077E-2</v>
      </c>
      <c r="E13" s="14">
        <f t="shared" si="8"/>
        <v>3.6090024441393438E-3</v>
      </c>
      <c r="F13" s="14">
        <f t="shared" si="2"/>
        <v>8.2600968643529137E-3</v>
      </c>
    </row>
    <row r="14" spans="1:6" x14ac:dyDescent="0.2">
      <c r="A14" s="55">
        <f t="shared" si="0"/>
        <v>8</v>
      </c>
      <c r="B14" s="15" t="str">
        <f>BS!B14</f>
        <v>ქართუ ბანკი</v>
      </c>
      <c r="C14" s="16">
        <f t="shared" si="1"/>
        <v>1.8570730631354032E-2</v>
      </c>
      <c r="D14" s="17">
        <f t="shared" ref="D14:E14" si="9">IFERROR(H39/ABS(H$31),0)</f>
        <v>1.3881935312207097E-2</v>
      </c>
      <c r="E14" s="17">
        <f t="shared" si="9"/>
        <v>3.2342889465736733E-3</v>
      </c>
      <c r="F14" s="17">
        <f t="shared" si="2"/>
        <v>6.495393330695245E-3</v>
      </c>
    </row>
    <row r="15" spans="1:6" x14ac:dyDescent="0.2">
      <c r="A15" s="54">
        <f t="shared" si="0"/>
        <v>9</v>
      </c>
      <c r="B15" s="12" t="str">
        <f>BS!B15</f>
        <v>ხალიკ ბანკი</v>
      </c>
      <c r="C15" s="13">
        <f t="shared" si="1"/>
        <v>1.0544739852707152E-2</v>
      </c>
      <c r="D15" s="14">
        <f t="shared" ref="D15:E15" si="10">IFERROR(H40/ABS(H$31),0)</f>
        <v>1.0413020803747532E-2</v>
      </c>
      <c r="E15" s="14">
        <f t="shared" si="10"/>
        <v>5.3291502287967568E-5</v>
      </c>
      <c r="F15" s="14">
        <f t="shared" si="2"/>
        <v>6.9389547114579583E-3</v>
      </c>
    </row>
    <row r="16" spans="1:6" x14ac:dyDescent="0.2">
      <c r="A16" s="55">
        <f t="shared" si="0"/>
        <v>10</v>
      </c>
      <c r="B16" s="15" t="str">
        <f>BS!B16</f>
        <v>მიკრობანკი კრისტალი</v>
      </c>
      <c r="C16" s="16">
        <f t="shared" si="1"/>
        <v>6.5845712009741566E-3</v>
      </c>
      <c r="D16" s="17">
        <f t="shared" ref="D16:E16" si="11">IFERROR(H41/ABS(H$31),0)</f>
        <v>2.166493238522953E-2</v>
      </c>
      <c r="E16" s="17">
        <f t="shared" si="11"/>
        <v>4.2920067174827938E-3</v>
      </c>
      <c r="F16" s="17">
        <f t="shared" si="2"/>
        <v>6.0886386016445462E-3</v>
      </c>
    </row>
    <row r="17" spans="1:22" x14ac:dyDescent="0.2">
      <c r="A17" s="54">
        <f t="shared" si="0"/>
        <v>11</v>
      </c>
      <c r="B17" s="12" t="str">
        <f>BS!B17</f>
        <v>პაშაბანკი</v>
      </c>
      <c r="C17" s="13">
        <f t="shared" si="1"/>
        <v>6.521593957847638E-3</v>
      </c>
      <c r="D17" s="14">
        <f t="shared" ref="D17:E17" si="12">IFERROR(H42/ABS(H$31),0)</f>
        <v>3.862564894603771E-3</v>
      </c>
      <c r="E17" s="14">
        <f t="shared" si="12"/>
        <v>9.6273212417660183E-4</v>
      </c>
      <c r="F17" s="14">
        <f t="shared" si="2"/>
        <v>6.3091736620971509E-3</v>
      </c>
    </row>
    <row r="18" spans="1:22" x14ac:dyDescent="0.2">
      <c r="A18" s="55">
        <f t="shared" si="0"/>
        <v>12</v>
      </c>
      <c r="B18" s="15" t="str">
        <f>BS!B18</f>
        <v>იშ ბანკ</v>
      </c>
      <c r="C18" s="16">
        <f t="shared" si="1"/>
        <v>5.9225105461375299E-3</v>
      </c>
      <c r="D18" s="17">
        <f t="shared" ref="D18:E18" si="13">IFERROR(H43/ABS(H$31),0)</f>
        <v>4.18859944543432E-3</v>
      </c>
      <c r="E18" s="17">
        <f t="shared" si="13"/>
        <v>4.3308878138276939E-3</v>
      </c>
      <c r="F18" s="17">
        <f t="shared" si="2"/>
        <v>4.5572662045877009E-3</v>
      </c>
    </row>
    <row r="19" spans="1:22" x14ac:dyDescent="0.2">
      <c r="A19" s="54">
        <f t="shared" si="0"/>
        <v>13</v>
      </c>
      <c r="B19" s="12" t="str">
        <f>BS!B19</f>
        <v>ვი–თი–ბი ბანკი</v>
      </c>
      <c r="C19" s="13">
        <f t="shared" si="1"/>
        <v>4.1201618522893517E-3</v>
      </c>
      <c r="D19" s="14">
        <f t="shared" ref="D19:E19" si="14">IFERROR(H44/ABS(H$31),0)</f>
        <v>1.5444194577913967E-7</v>
      </c>
      <c r="E19" s="14">
        <f t="shared" si="14"/>
        <v>8.0866687205325398E-6</v>
      </c>
      <c r="F19" s="14">
        <f t="shared" si="2"/>
        <v>-1.1811355282944977E-2</v>
      </c>
    </row>
    <row r="20" spans="1:22" x14ac:dyDescent="0.2">
      <c r="A20" s="55">
        <f t="shared" si="0"/>
        <v>14</v>
      </c>
      <c r="B20" s="15" t="str">
        <f>BS!B20</f>
        <v>ზირაათ ბანკი</v>
      </c>
      <c r="C20" s="16">
        <f t="shared" si="1"/>
        <v>3.9913447855194238E-3</v>
      </c>
      <c r="D20" s="17">
        <f t="shared" ref="D20:E20" si="15">IFERROR(H45/ABS(H$31),0)</f>
        <v>3.6433904075394937E-3</v>
      </c>
      <c r="E20" s="17">
        <f t="shared" si="15"/>
        <v>5.4437419219592765E-3</v>
      </c>
      <c r="F20" s="17">
        <f t="shared" si="2"/>
        <v>1.493317857008144E-3</v>
      </c>
    </row>
    <row r="21" spans="1:22" x14ac:dyDescent="0.2">
      <c r="A21" s="54">
        <f t="shared" ref="A21:A25" si="16">A46</f>
        <v>15</v>
      </c>
      <c r="B21" s="12" t="str">
        <f>BS!B21</f>
        <v>სილქ ბანკი</v>
      </c>
      <c r="C21" s="13">
        <f t="shared" ref="C21:C25" si="17">IFERROR(C46/C$31,0)</f>
        <v>2.2400476650069313E-3</v>
      </c>
      <c r="D21" s="14">
        <f t="shared" ref="D21:D24" si="18">IFERROR(H46/ABS(H$31),0)</f>
        <v>2.4163452195271676E-3</v>
      </c>
      <c r="E21" s="14">
        <f t="shared" ref="E21:E24" si="19">IFERROR(I46/ABS(I$31),0)</f>
        <v>4.4647347603029723E-4</v>
      </c>
      <c r="F21" s="14">
        <f t="shared" ref="F21:F24" si="20">IFERROR(O46/ABS(O$31),0)</f>
        <v>-7.2013452291885358E-3</v>
      </c>
    </row>
    <row r="22" spans="1:22" x14ac:dyDescent="0.2">
      <c r="A22" s="55">
        <f t="shared" si="16"/>
        <v>16</v>
      </c>
      <c r="B22" s="15" t="str">
        <f>BS!B22</f>
        <v>მიკრობანკი ემბისი</v>
      </c>
      <c r="C22" s="16">
        <f t="shared" si="17"/>
        <v>1.8913811493465403E-3</v>
      </c>
      <c r="D22" s="17">
        <f t="shared" si="18"/>
        <v>4.7958562517290476E-3</v>
      </c>
      <c r="E22" s="17">
        <f t="shared" si="19"/>
        <v>-6.7417963519202995E-4</v>
      </c>
      <c r="F22" s="17">
        <f t="shared" si="20"/>
        <v>9.7452173062951815E-4</v>
      </c>
    </row>
    <row r="23" spans="1:22" x14ac:dyDescent="0.2">
      <c r="A23" s="54">
        <f t="shared" si="16"/>
        <v>17</v>
      </c>
      <c r="B23" s="12" t="str">
        <f>BS!B23</f>
        <v>პეივბანკი</v>
      </c>
      <c r="C23" s="13">
        <f t="shared" si="17"/>
        <v>1.6140964265348005E-3</v>
      </c>
      <c r="D23" s="14">
        <f t="shared" si="18"/>
        <v>7.3862316762567852E-4</v>
      </c>
      <c r="E23" s="14">
        <f t="shared" si="19"/>
        <v>1.328949408784926E-2</v>
      </c>
      <c r="F23" s="14">
        <f t="shared" si="20"/>
        <v>2.5178209664307536E-3</v>
      </c>
    </row>
    <row r="24" spans="1:22" s="77" customFormat="1" x14ac:dyDescent="0.2">
      <c r="A24" s="55">
        <f t="shared" si="16"/>
        <v>18</v>
      </c>
      <c r="B24" s="15" t="str">
        <f>BS!B24</f>
        <v>ჰეშბანკი</v>
      </c>
      <c r="C24" s="16">
        <f t="shared" si="17"/>
        <v>6.8325522303859152E-4</v>
      </c>
      <c r="D24" s="17">
        <f t="shared" si="18"/>
        <v>1.0455074923695566E-3</v>
      </c>
      <c r="E24" s="17">
        <f t="shared" si="19"/>
        <v>-7.8159662555425747E-5</v>
      </c>
      <c r="F24" s="17">
        <f t="shared" si="20"/>
        <v>-2.9372598835704527E-3</v>
      </c>
    </row>
    <row r="25" spans="1:22" s="77" customFormat="1" ht="13.5" thickBot="1" x14ac:dyDescent="0.25">
      <c r="A25" s="54">
        <f t="shared" si="16"/>
        <v>19</v>
      </c>
      <c r="B25" s="12" t="str">
        <f>BS!B25</f>
        <v>პეისერა</v>
      </c>
      <c r="C25" s="13">
        <f t="shared" si="17"/>
        <v>1.7417187471391874E-4</v>
      </c>
      <c r="D25" s="14">
        <f t="shared" ref="D25" si="21">IFERROR(H50/ABS(H$31),0)</f>
        <v>9.8516297622573617E-5</v>
      </c>
      <c r="E25" s="14">
        <f t="shared" ref="E25" si="22">IFERROR(I50/ABS(I$31),0)</f>
        <v>1.7702499373581398E-4</v>
      </c>
      <c r="F25" s="14">
        <f t="shared" ref="F25" si="23">IFERROR(O50/ABS(O$31),0)</f>
        <v>-7.5991843815847494E-4</v>
      </c>
    </row>
    <row r="26" spans="1:22" ht="13.5" thickBot="1" x14ac:dyDescent="0.25">
      <c r="A26" s="18"/>
      <c r="B26" s="19" t="str">
        <f>BS!B26</f>
        <v>კონსოლიდირებული</v>
      </c>
      <c r="C26" s="20">
        <f>SUM(C7:C25)</f>
        <v>1.0000000000000013</v>
      </c>
      <c r="D26" s="20">
        <f t="shared" ref="D26:F26" si="24">SUM(D7:D25)</f>
        <v>1.0000000000000087</v>
      </c>
      <c r="E26" s="20">
        <f t="shared" si="24"/>
        <v>1</v>
      </c>
      <c r="F26" s="20">
        <f t="shared" si="24"/>
        <v>0.99999999999999989</v>
      </c>
    </row>
    <row r="27" spans="1:22" x14ac:dyDescent="0.2">
      <c r="A27" s="126"/>
      <c r="B27" s="127"/>
      <c r="C27" s="128"/>
      <c r="D27" s="128"/>
      <c r="E27" s="128"/>
      <c r="F27" s="128"/>
    </row>
    <row r="28" spans="1:22" ht="13.5" thickBot="1" x14ac:dyDescent="0.25">
      <c r="B28" s="61" t="s">
        <v>36</v>
      </c>
      <c r="U28" s="23"/>
      <c r="V28" s="23"/>
    </row>
    <row r="29" spans="1:22" ht="15.75" customHeight="1" x14ac:dyDescent="0.2">
      <c r="A29" s="187" t="s">
        <v>0</v>
      </c>
      <c r="B29" s="189" t="s">
        <v>282</v>
      </c>
      <c r="C29" s="191" t="s">
        <v>56</v>
      </c>
      <c r="D29" s="193" t="s">
        <v>280</v>
      </c>
      <c r="E29" s="194"/>
      <c r="F29" s="194"/>
      <c r="G29" s="194"/>
      <c r="H29" s="195"/>
      <c r="I29" s="198" t="s">
        <v>279</v>
      </c>
      <c r="J29" s="199"/>
      <c r="K29" s="199"/>
      <c r="L29" s="200"/>
      <c r="M29" s="196" t="s">
        <v>57</v>
      </c>
      <c r="N29" s="196" t="s">
        <v>235</v>
      </c>
      <c r="O29" s="185" t="str">
        <f>YEAR($B$3)&amp;" წლის "&amp;MONTH($B$3)&amp;" თვის წმინდა მოგება"</f>
        <v>2026 წლის 2 თვის წმინდა მოგება</v>
      </c>
      <c r="P29" s="38"/>
    </row>
    <row r="30" spans="1:22" ht="121.5" customHeight="1" x14ac:dyDescent="0.2">
      <c r="A30" s="188"/>
      <c r="B30" s="190"/>
      <c r="C30" s="192"/>
      <c r="D30" s="39" t="s">
        <v>58</v>
      </c>
      <c r="E30" s="36" t="s">
        <v>59</v>
      </c>
      <c r="F30" s="36" t="s">
        <v>60</v>
      </c>
      <c r="G30" s="36" t="s">
        <v>61</v>
      </c>
      <c r="H30" s="37" t="s">
        <v>53</v>
      </c>
      <c r="I30" s="36" t="s">
        <v>234</v>
      </c>
      <c r="J30" s="36" t="s">
        <v>180</v>
      </c>
      <c r="K30" s="40" t="s">
        <v>275</v>
      </c>
      <c r="L30" s="40" t="s">
        <v>62</v>
      </c>
      <c r="M30" s="197"/>
      <c r="N30" s="197"/>
      <c r="O30" s="186"/>
      <c r="P30" s="38"/>
    </row>
    <row r="31" spans="1:22" x14ac:dyDescent="0.2">
      <c r="A31" s="129"/>
      <c r="B31" s="130" t="str">
        <f>BS!B31</f>
        <v>კონსოლიდირებული</v>
      </c>
      <c r="C31" s="131">
        <v>106168005140.742</v>
      </c>
      <c r="D31" s="131">
        <v>1757062831.77668</v>
      </c>
      <c r="E31" s="131">
        <v>1488171873.0048101</v>
      </c>
      <c r="F31" s="131">
        <v>-838541886.67707801</v>
      </c>
      <c r="G31" s="131">
        <v>-565042650.35809898</v>
      </c>
      <c r="H31" s="131">
        <v>918520945.09960198</v>
      </c>
      <c r="I31" s="131">
        <v>131956685.36422101</v>
      </c>
      <c r="J31" s="131">
        <v>91157647.223000005</v>
      </c>
      <c r="K31" s="131">
        <v>-439859115.31592298</v>
      </c>
      <c r="L31" s="131">
        <v>-188240914.083922</v>
      </c>
      <c r="M31" s="131">
        <v>-79393435.832929999</v>
      </c>
      <c r="N31" s="131">
        <v>650886595.18274999</v>
      </c>
      <c r="O31" s="131">
        <v>549591586.71302497</v>
      </c>
    </row>
    <row r="32" spans="1:22" x14ac:dyDescent="0.2">
      <c r="A32" s="55">
        <f>BS!A32</f>
        <v>1</v>
      </c>
      <c r="B32" s="15" t="str">
        <f>BS!B32</f>
        <v>საქართველოს ბანკი</v>
      </c>
      <c r="C32" s="67">
        <v>41764461964.798203</v>
      </c>
      <c r="D32" s="27">
        <v>678486713.05457902</v>
      </c>
      <c r="E32" s="28">
        <v>562414159.08138704</v>
      </c>
      <c r="F32" s="28">
        <v>-312841822.52999997</v>
      </c>
      <c r="G32" s="28">
        <v>-215377790.25</v>
      </c>
      <c r="H32" s="29">
        <v>365644890.52457905</v>
      </c>
      <c r="I32" s="28">
        <v>75099890.136205003</v>
      </c>
      <c r="J32" s="28">
        <v>44224795.582999997</v>
      </c>
      <c r="K32" s="28">
        <v>-134627496.16999999</v>
      </c>
      <c r="L32" s="29">
        <v>-11188113.219493</v>
      </c>
      <c r="M32" s="28">
        <v>-22161294.072653998</v>
      </c>
      <c r="N32" s="28">
        <v>332295483.23243207</v>
      </c>
      <c r="O32" s="29">
        <v>279711093.23243201</v>
      </c>
    </row>
    <row r="33" spans="1:16" x14ac:dyDescent="0.2">
      <c r="A33" s="54">
        <f>BS!A33</f>
        <v>2</v>
      </c>
      <c r="B33" s="12" t="str">
        <f>BS!B33</f>
        <v>თი–ბი–სი ბანკი</v>
      </c>
      <c r="C33" s="68">
        <v>38237706473.563202</v>
      </c>
      <c r="D33" s="24">
        <v>596720774.59089994</v>
      </c>
      <c r="E33" s="25">
        <v>503885820.9666</v>
      </c>
      <c r="F33" s="25">
        <v>-291223203.1444</v>
      </c>
      <c r="G33" s="25">
        <v>-193584386.59390002</v>
      </c>
      <c r="H33" s="26">
        <v>305497571.44649994</v>
      </c>
      <c r="I33" s="25">
        <v>37474483.211400002</v>
      </c>
      <c r="J33" s="25">
        <v>32792860.77</v>
      </c>
      <c r="K33" s="25">
        <v>-137502371.41710001</v>
      </c>
      <c r="L33" s="26">
        <v>-39459295.556599997</v>
      </c>
      <c r="M33" s="25">
        <v>-28208887.935099997</v>
      </c>
      <c r="N33" s="25">
        <v>237829387.95479995</v>
      </c>
      <c r="O33" s="26">
        <v>203471244.51359999</v>
      </c>
    </row>
    <row r="34" spans="1:16" x14ac:dyDescent="0.2">
      <c r="A34" s="55">
        <f>BS!A34</f>
        <v>3</v>
      </c>
      <c r="B34" s="15" t="str">
        <f>BS!B34</f>
        <v>ლიბერთი ბანკი</v>
      </c>
      <c r="C34" s="67">
        <v>6158690880.6603098</v>
      </c>
      <c r="D34" s="27">
        <v>127542130.535</v>
      </c>
      <c r="E34" s="28">
        <v>111374068.765</v>
      </c>
      <c r="F34" s="28">
        <v>-63881485.606541999</v>
      </c>
      <c r="G34" s="28">
        <v>-49915279.841210008</v>
      </c>
      <c r="H34" s="29">
        <v>63660644.928457998</v>
      </c>
      <c r="I34" s="28">
        <v>4421936.05</v>
      </c>
      <c r="J34" s="28">
        <v>3184839.13</v>
      </c>
      <c r="K34" s="28">
        <v>-46290873.479999997</v>
      </c>
      <c r="L34" s="29">
        <v>-35718647.329999998</v>
      </c>
      <c r="M34" s="28">
        <v>-5666344.96</v>
      </c>
      <c r="N34" s="28">
        <v>22275652.638457999</v>
      </c>
      <c r="O34" s="29">
        <v>19435591.658457998</v>
      </c>
    </row>
    <row r="35" spans="1:16" x14ac:dyDescent="0.2">
      <c r="A35" s="54">
        <f>BS!A35</f>
        <v>4</v>
      </c>
      <c r="B35" s="12" t="str">
        <f>BS!B35</f>
        <v>ბაზის ბანკი</v>
      </c>
      <c r="C35" s="68">
        <v>5025051993.2392998</v>
      </c>
      <c r="D35" s="24">
        <v>73234401.170000002</v>
      </c>
      <c r="E35" s="25">
        <v>62656000.259999998</v>
      </c>
      <c r="F35" s="25">
        <v>-42682748.079999998</v>
      </c>
      <c r="G35" s="25">
        <v>-35004950.530000001</v>
      </c>
      <c r="H35" s="26">
        <v>30551653.090000004</v>
      </c>
      <c r="I35" s="25">
        <v>2350471.44</v>
      </c>
      <c r="J35" s="25">
        <v>3275825.95</v>
      </c>
      <c r="K35" s="25">
        <v>-16639325.23</v>
      </c>
      <c r="L35" s="26">
        <v>-10382597.57</v>
      </c>
      <c r="M35" s="25">
        <v>-816825.03</v>
      </c>
      <c r="N35" s="25">
        <v>19352230.490000002</v>
      </c>
      <c r="O35" s="26">
        <v>16232712.5</v>
      </c>
    </row>
    <row r="36" spans="1:16" x14ac:dyDescent="0.2">
      <c r="A36" s="55">
        <f>BS!A36</f>
        <v>5</v>
      </c>
      <c r="B36" s="15" t="str">
        <f>BS!B36</f>
        <v>კრედო ბანკი</v>
      </c>
      <c r="C36" s="67">
        <v>3859149095.66819</v>
      </c>
      <c r="D36" s="27">
        <v>114372102.79000001</v>
      </c>
      <c r="E36" s="28">
        <v>104381408.56999999</v>
      </c>
      <c r="F36" s="28">
        <v>-49510279.329999998</v>
      </c>
      <c r="G36" s="28">
        <v>-21739446.73</v>
      </c>
      <c r="H36" s="29">
        <v>64861823.460000008</v>
      </c>
      <c r="I36" s="28">
        <v>7193315.6500000004</v>
      </c>
      <c r="J36" s="28">
        <v>1949996.09</v>
      </c>
      <c r="K36" s="28">
        <v>-38858630.560000002</v>
      </c>
      <c r="L36" s="29">
        <v>-32989213.84</v>
      </c>
      <c r="M36" s="28">
        <v>-16428632.671462001</v>
      </c>
      <c r="N36" s="28">
        <v>15443976.948538007</v>
      </c>
      <c r="O36" s="29">
        <v>12515150.248538001</v>
      </c>
    </row>
    <row r="37" spans="1:16" x14ac:dyDescent="0.2">
      <c r="A37" s="54">
        <f>BS!A37</f>
        <v>6</v>
      </c>
      <c r="B37" s="12" t="str">
        <f>BS!B37</f>
        <v>პროკრედიტ ბანკი</v>
      </c>
      <c r="C37" s="68">
        <v>2254151969.4082098</v>
      </c>
      <c r="D37" s="24">
        <v>26131073.497900002</v>
      </c>
      <c r="E37" s="25">
        <v>21974103.2632</v>
      </c>
      <c r="F37" s="25">
        <v>-13466088.494654</v>
      </c>
      <c r="G37" s="25">
        <v>-9907311.082853999</v>
      </c>
      <c r="H37" s="26">
        <v>12664985.003246002</v>
      </c>
      <c r="I37" s="25">
        <v>785609.72571899998</v>
      </c>
      <c r="J37" s="25">
        <v>1595797.54</v>
      </c>
      <c r="K37" s="25">
        <v>-10398322.443120999</v>
      </c>
      <c r="L37" s="26">
        <v>-7654732.8704859996</v>
      </c>
      <c r="M37" s="25">
        <v>2550497.9176000003</v>
      </c>
      <c r="N37" s="25">
        <v>7560750.0503600026</v>
      </c>
      <c r="O37" s="26">
        <v>6725422.9303590003</v>
      </c>
    </row>
    <row r="38" spans="1:16" x14ac:dyDescent="0.2">
      <c r="A38" s="55">
        <f>BS!A38</f>
        <v>7</v>
      </c>
      <c r="B38" s="15" t="str">
        <f>BS!B38</f>
        <v>ტერა ბანკი</v>
      </c>
      <c r="C38" s="67">
        <v>2195220047.05722</v>
      </c>
      <c r="D38" s="27">
        <v>36858344.002194002</v>
      </c>
      <c r="E38" s="28">
        <v>32934766.917920999</v>
      </c>
      <c r="F38" s="28">
        <v>-22529731.690000001</v>
      </c>
      <c r="G38" s="28">
        <v>-16438282.789999999</v>
      </c>
      <c r="H38" s="29">
        <v>14328612.312194001</v>
      </c>
      <c r="I38" s="28">
        <v>476232</v>
      </c>
      <c r="J38" s="28">
        <v>542159</v>
      </c>
      <c r="K38" s="28">
        <v>-8888708.2338679992</v>
      </c>
      <c r="L38" s="29">
        <v>-7974608.2138679996</v>
      </c>
      <c r="M38" s="28">
        <v>-1024347.3562439999</v>
      </c>
      <c r="N38" s="28">
        <v>5329656.7420820016</v>
      </c>
      <c r="O38" s="29">
        <v>4539679.742083</v>
      </c>
    </row>
    <row r="39" spans="1:16" x14ac:dyDescent="0.2">
      <c r="A39" s="54">
        <f>BS!A39</f>
        <v>8</v>
      </c>
      <c r="B39" s="12" t="str">
        <f>BS!B39</f>
        <v>ქართუ ბანკი</v>
      </c>
      <c r="C39" s="68">
        <v>1971617425.13693</v>
      </c>
      <c r="D39" s="24">
        <v>21168762.429827001</v>
      </c>
      <c r="E39" s="25">
        <v>17883816.803762998</v>
      </c>
      <c r="F39" s="25">
        <v>-8417914.0870469995</v>
      </c>
      <c r="G39" s="25">
        <v>-7357403.5130000003</v>
      </c>
      <c r="H39" s="26">
        <v>12750848.342780001</v>
      </c>
      <c r="I39" s="25">
        <v>426786.04889999999</v>
      </c>
      <c r="J39" s="25">
        <v>1458272.1</v>
      </c>
      <c r="K39" s="25">
        <v>-8340388.6888920004</v>
      </c>
      <c r="L39" s="26">
        <v>-6420267.9944820004</v>
      </c>
      <c r="M39" s="25">
        <v>-1565445.3493949999</v>
      </c>
      <c r="N39" s="25">
        <v>4765134.9989030007</v>
      </c>
      <c r="O39" s="26">
        <v>3569813.5269419998</v>
      </c>
    </row>
    <row r="40" spans="1:16" x14ac:dyDescent="0.2">
      <c r="A40" s="55">
        <f>BS!A40</f>
        <v>9</v>
      </c>
      <c r="B40" s="15" t="str">
        <f>BS!B40</f>
        <v>ხალიკ ბანკი</v>
      </c>
      <c r="C40" s="67">
        <v>1119513994.8900001</v>
      </c>
      <c r="D40" s="27">
        <v>16382776.68</v>
      </c>
      <c r="E40" s="28">
        <v>15649185.9</v>
      </c>
      <c r="F40" s="28">
        <v>-6818198.9699999997</v>
      </c>
      <c r="G40" s="28">
        <v>-3194460.04</v>
      </c>
      <c r="H40" s="29">
        <v>9564577.7100000009</v>
      </c>
      <c r="I40" s="28">
        <v>7032.17</v>
      </c>
      <c r="J40" s="28">
        <v>516508.17</v>
      </c>
      <c r="K40" s="28">
        <v>-4806981.97</v>
      </c>
      <c r="L40" s="29">
        <v>-4272471.59</v>
      </c>
      <c r="M40" s="28">
        <v>-576494.99</v>
      </c>
      <c r="N40" s="28">
        <v>4715611.1300000008</v>
      </c>
      <c r="O40" s="29">
        <v>3813591.13</v>
      </c>
    </row>
    <row r="41" spans="1:16" x14ac:dyDescent="0.2">
      <c r="A41" s="54">
        <f>BS!A41</f>
        <v>10</v>
      </c>
      <c r="B41" s="12" t="str">
        <f>BS!B41</f>
        <v>მიკრობანკი კრისტალი</v>
      </c>
      <c r="C41" s="68">
        <v>699070789.11460602</v>
      </c>
      <c r="D41" s="24">
        <v>28343151.210000001</v>
      </c>
      <c r="E41" s="25">
        <v>25518630.75</v>
      </c>
      <c r="F41" s="25">
        <v>-8443457.0399999991</v>
      </c>
      <c r="G41" s="25">
        <v>-349719.28</v>
      </c>
      <c r="H41" s="26">
        <v>19899694.170000002</v>
      </c>
      <c r="I41" s="25">
        <v>566358.98</v>
      </c>
      <c r="J41" s="25">
        <v>-1645410.9</v>
      </c>
      <c r="K41" s="25">
        <v>-9685128.9800000004</v>
      </c>
      <c r="L41" s="26">
        <v>-11345542.869999999</v>
      </c>
      <c r="M41" s="25">
        <v>-4371320.6100000003</v>
      </c>
      <c r="N41" s="25">
        <v>4182830.6900000023</v>
      </c>
      <c r="O41" s="26">
        <v>3346264.55</v>
      </c>
    </row>
    <row r="42" spans="1:16" x14ac:dyDescent="0.2">
      <c r="A42" s="55">
        <f>BS!A42</f>
        <v>11</v>
      </c>
      <c r="B42" s="15" t="str">
        <f>BS!B42</f>
        <v>პაშაბანკი</v>
      </c>
      <c r="C42" s="67">
        <v>692384620.84259999</v>
      </c>
      <c r="D42" s="27">
        <v>9183048.8300000001</v>
      </c>
      <c r="E42" s="28">
        <v>6522430.9100000001</v>
      </c>
      <c r="F42" s="28">
        <v>-5635202.0724999998</v>
      </c>
      <c r="G42" s="28">
        <v>-4725846.8098999998</v>
      </c>
      <c r="H42" s="29">
        <v>3547846.7575000003</v>
      </c>
      <c r="I42" s="28">
        <v>127038.94</v>
      </c>
      <c r="J42" s="28">
        <v>2672838.0299999998</v>
      </c>
      <c r="K42" s="28">
        <v>-5075983.8899999997</v>
      </c>
      <c r="L42" s="29">
        <v>-2938456.36</v>
      </c>
      <c r="M42" s="28">
        <v>2939023.7963</v>
      </c>
      <c r="N42" s="28">
        <v>3548414.1938000005</v>
      </c>
      <c r="O42" s="29">
        <v>3467468.7637999998</v>
      </c>
    </row>
    <row r="43" spans="1:16" x14ac:dyDescent="0.2">
      <c r="A43" s="54">
        <f>BS!A43</f>
        <v>12</v>
      </c>
      <c r="B43" s="12" t="str">
        <f>BS!B43</f>
        <v>იშ ბანკ</v>
      </c>
      <c r="C43" s="68">
        <v>628781130.108428</v>
      </c>
      <c r="D43" s="24">
        <v>7451035.7068400001</v>
      </c>
      <c r="E43" s="25">
        <v>5403252.5281929998</v>
      </c>
      <c r="F43" s="25">
        <v>-3603719.385576</v>
      </c>
      <c r="G43" s="25">
        <v>-2897790.7323479997</v>
      </c>
      <c r="H43" s="26">
        <v>3847316.3212640001</v>
      </c>
      <c r="I43" s="25">
        <v>571489.60059699998</v>
      </c>
      <c r="J43" s="25">
        <v>66938.929999999993</v>
      </c>
      <c r="K43" s="25">
        <v>-1362026.823258</v>
      </c>
      <c r="L43" s="26">
        <v>-692788.622661</v>
      </c>
      <c r="M43" s="25">
        <v>-93829.932404000006</v>
      </c>
      <c r="N43" s="25">
        <v>3060697.7661990002</v>
      </c>
      <c r="O43" s="26">
        <v>2504635.1644529998</v>
      </c>
    </row>
    <row r="44" spans="1:16" x14ac:dyDescent="0.2">
      <c r="A44" s="55">
        <f>BS!A44</f>
        <v>13</v>
      </c>
      <c r="B44" s="15" t="str">
        <f>BS!B44</f>
        <v>ვი–თი–ბი ბანკი</v>
      </c>
      <c r="C44" s="67">
        <v>437429364.71454501</v>
      </c>
      <c r="D44" s="27">
        <v>1725886.5881620001</v>
      </c>
      <c r="E44" s="28">
        <v>1725940.5881620001</v>
      </c>
      <c r="F44" s="28">
        <v>-1725744.73</v>
      </c>
      <c r="G44" s="28">
        <v>-141881.72999999998</v>
      </c>
      <c r="H44" s="29">
        <v>141.85816200007685</v>
      </c>
      <c r="I44" s="28">
        <v>1067.0899999999999</v>
      </c>
      <c r="J44" s="28">
        <v>0</v>
      </c>
      <c r="K44" s="28">
        <v>-1973909</v>
      </c>
      <c r="L44" s="29">
        <v>-4650353.006209</v>
      </c>
      <c r="M44" s="28">
        <v>-1857684.343138</v>
      </c>
      <c r="N44" s="28">
        <v>-6507895.4911850002</v>
      </c>
      <c r="O44" s="29">
        <v>-6491421.4911850002</v>
      </c>
    </row>
    <row r="45" spans="1:16" x14ac:dyDescent="0.2">
      <c r="A45" s="54">
        <f>BS!A45</f>
        <v>14</v>
      </c>
      <c r="B45" s="12" t="str">
        <f>BS!B45</f>
        <v>ზირაათ ბანკი</v>
      </c>
      <c r="C45" s="68">
        <v>423753113.70749998</v>
      </c>
      <c r="D45" s="24">
        <v>5575907.5104999999</v>
      </c>
      <c r="E45" s="25">
        <v>4984036.6804999998</v>
      </c>
      <c r="F45" s="25">
        <v>-2229377.11</v>
      </c>
      <c r="G45" s="25">
        <v>-1994436.62</v>
      </c>
      <c r="H45" s="26">
        <v>3346530.4005</v>
      </c>
      <c r="I45" s="25">
        <v>718338.14</v>
      </c>
      <c r="J45" s="25">
        <v>230483.06</v>
      </c>
      <c r="K45" s="25">
        <v>-2304739.23</v>
      </c>
      <c r="L45" s="26">
        <v>-1346074.95</v>
      </c>
      <c r="M45" s="25">
        <v>-1076493.52</v>
      </c>
      <c r="N45" s="25">
        <v>923961.93050000002</v>
      </c>
      <c r="O45" s="26">
        <v>820714.93050000002</v>
      </c>
      <c r="P45" s="73"/>
    </row>
    <row r="46" spans="1:16" x14ac:dyDescent="0.2">
      <c r="A46" s="55">
        <f>BS!A46</f>
        <v>15</v>
      </c>
      <c r="B46" s="15" t="str">
        <f>BS!B46</f>
        <v>სილქ ბანკი</v>
      </c>
      <c r="C46" s="67">
        <v>237821392.01396301</v>
      </c>
      <c r="D46" s="27">
        <v>5043687.8100849995</v>
      </c>
      <c r="E46" s="28">
        <v>4411155.6600850001</v>
      </c>
      <c r="F46" s="28">
        <v>-2824224.1153580002</v>
      </c>
      <c r="G46" s="28">
        <v>-2383308.671786</v>
      </c>
      <c r="H46" s="29">
        <v>2219463.6947269994</v>
      </c>
      <c r="I46" s="28">
        <v>58915.16</v>
      </c>
      <c r="J46" s="28">
        <v>18018.43</v>
      </c>
      <c r="K46" s="28">
        <v>-6034030.6452839999</v>
      </c>
      <c r="L46" s="29">
        <v>-5686674.5501460005</v>
      </c>
      <c r="M46" s="28">
        <v>-486789.91073100001</v>
      </c>
      <c r="N46" s="28">
        <v>-3954000.766150001</v>
      </c>
      <c r="O46" s="29">
        <v>-3957798.750978</v>
      </c>
      <c r="P46" s="74"/>
    </row>
    <row r="47" spans="1:16" x14ac:dyDescent="0.2">
      <c r="A47" s="54">
        <f>BS!A47</f>
        <v>16</v>
      </c>
      <c r="B47" s="12" t="str">
        <f>BS!B47</f>
        <v>მიკრობანკი ემბისი</v>
      </c>
      <c r="C47" s="68">
        <v>200804163.58692601</v>
      </c>
      <c r="D47" s="24">
        <v>7091387.8799999999</v>
      </c>
      <c r="E47" s="25">
        <v>6449666.2199999997</v>
      </c>
      <c r="F47" s="25">
        <v>-2686293.4630999998</v>
      </c>
      <c r="G47" s="25">
        <v>-25908.703099999999</v>
      </c>
      <c r="H47" s="26">
        <v>4405094.4168999996</v>
      </c>
      <c r="I47" s="25">
        <v>-88962.51</v>
      </c>
      <c r="J47" s="25">
        <v>31493.97</v>
      </c>
      <c r="K47" s="25">
        <v>-2683191.7000000002</v>
      </c>
      <c r="L47" s="26">
        <v>-3136724.676976</v>
      </c>
      <c r="M47" s="25">
        <v>-552780.79570199992</v>
      </c>
      <c r="N47" s="25">
        <v>715588.94422199973</v>
      </c>
      <c r="O47" s="26">
        <v>535588.94422299997</v>
      </c>
      <c r="P47" s="73"/>
    </row>
    <row r="48" spans="1:16" x14ac:dyDescent="0.2">
      <c r="A48" s="55">
        <f>BS!A48</f>
        <v>17</v>
      </c>
      <c r="B48" s="15" t="str">
        <f>BS!B48</f>
        <v>პეივბანკი</v>
      </c>
      <c r="C48" s="67">
        <v>171365397.71000001</v>
      </c>
      <c r="D48" s="27">
        <v>678440.85</v>
      </c>
      <c r="E48" s="28">
        <v>0</v>
      </c>
      <c r="F48" s="28">
        <v>0</v>
      </c>
      <c r="G48" s="28">
        <v>0</v>
      </c>
      <c r="H48" s="29">
        <v>678440.85</v>
      </c>
      <c r="I48" s="28">
        <v>1753637.59</v>
      </c>
      <c r="J48" s="28">
        <v>113114.27</v>
      </c>
      <c r="K48" s="28">
        <v>-1198850.99</v>
      </c>
      <c r="L48" s="29">
        <v>705332.37</v>
      </c>
      <c r="M48" s="28">
        <v>0</v>
      </c>
      <c r="N48" s="28">
        <v>1383773.22</v>
      </c>
      <c r="O48" s="29">
        <v>1383773.22</v>
      </c>
      <c r="P48" s="74"/>
    </row>
    <row r="49" spans="1:16" x14ac:dyDescent="0.2">
      <c r="A49" s="54">
        <f>BS!A49</f>
        <v>18</v>
      </c>
      <c r="B49" s="12" t="str">
        <f>BS!B49</f>
        <v>ჰეშბანკი</v>
      </c>
      <c r="C49" s="68">
        <v>72539844.032000005</v>
      </c>
      <c r="D49" s="24">
        <v>981312.62</v>
      </c>
      <c r="E49" s="25">
        <v>3429.14</v>
      </c>
      <c r="F49" s="25">
        <v>-20992.09</v>
      </c>
      <c r="G49" s="25">
        <v>-4446.4400000000005</v>
      </c>
      <c r="H49" s="26">
        <v>960320.53</v>
      </c>
      <c r="I49" s="25">
        <v>-10313.69</v>
      </c>
      <c r="J49" s="25">
        <v>44722.7</v>
      </c>
      <c r="K49" s="25">
        <v>-2614582.63</v>
      </c>
      <c r="L49" s="26">
        <v>-2585133.67</v>
      </c>
      <c r="M49" s="25">
        <v>10519.82</v>
      </c>
      <c r="N49" s="25">
        <v>-1614293.3199999998</v>
      </c>
      <c r="O49" s="26">
        <v>-1614293.32</v>
      </c>
      <c r="P49" s="73"/>
    </row>
    <row r="50" spans="1:16" x14ac:dyDescent="0.2">
      <c r="A50" s="55">
        <f>BS!A50</f>
        <v>19</v>
      </c>
      <c r="B50" s="15" t="str">
        <f>BS!B50</f>
        <v>პეისერა</v>
      </c>
      <c r="C50" s="67">
        <v>18491480.489999998</v>
      </c>
      <c r="D50" s="27">
        <v>91894.020699999994</v>
      </c>
      <c r="E50" s="28">
        <v>0</v>
      </c>
      <c r="F50" s="28">
        <v>-1404.7379000000001</v>
      </c>
      <c r="G50" s="28">
        <v>0</v>
      </c>
      <c r="H50" s="29">
        <v>90489.282799999986</v>
      </c>
      <c r="I50" s="28">
        <v>23359.631399999998</v>
      </c>
      <c r="J50" s="28">
        <v>84394.4</v>
      </c>
      <c r="K50" s="28">
        <v>-573573.23439999996</v>
      </c>
      <c r="L50" s="29">
        <v>-504549.56300000002</v>
      </c>
      <c r="M50" s="28">
        <v>-6305.8899999999994</v>
      </c>
      <c r="N50" s="28">
        <v>-420366.17020000005</v>
      </c>
      <c r="O50" s="29">
        <v>-417644.78019999998</v>
      </c>
      <c r="P50" s="74"/>
    </row>
  </sheetData>
  <mergeCells count="10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I29:L29"/>
  </mergeCells>
  <pageMargins left="0.7" right="0.2" top="0.25" bottom="0.25" header="0.3" footer="0.3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V50"/>
  <sheetViews>
    <sheetView view="pageBreakPreview" topLeftCell="A2" zoomScaleNormal="85" zoomScaleSheetLayoutView="100" workbookViewId="0">
      <selection activeCell="B3" sqref="B3"/>
    </sheetView>
  </sheetViews>
  <sheetFormatPr defaultColWidth="9.140625" defaultRowHeight="12.75" x14ac:dyDescent="0.2"/>
  <cols>
    <col min="1" max="1" width="4.5703125" style="6" customWidth="1"/>
    <col min="2" max="2" width="30.42578125" style="6" bestFit="1" customWidth="1"/>
    <col min="3" max="6" width="10.85546875" style="6" bestFit="1" customWidth="1"/>
    <col min="7" max="7" width="11.85546875" style="6" bestFit="1" customWidth="1"/>
    <col min="8" max="8" width="9.7109375" style="6" bestFit="1" customWidth="1"/>
    <col min="9" max="9" width="9.42578125" style="6" bestFit="1" customWidth="1"/>
    <col min="10" max="10" width="9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8.85546875" style="6" bestFit="1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ht="9" hidden="1" customHeight="1" x14ac:dyDescent="0.2"/>
    <row r="2" spans="1:6" x14ac:dyDescent="0.2">
      <c r="A2" s="6" t="s">
        <v>284</v>
      </c>
    </row>
    <row r="3" spans="1:6" x14ac:dyDescent="0.2">
      <c r="B3" s="64">
        <f>'BS-E'!B3</f>
        <v>46081</v>
      </c>
    </row>
    <row r="4" spans="1:6" ht="13.5" thickBot="1" x14ac:dyDescent="0.25"/>
    <row r="5" spans="1:6" ht="15.75" customHeight="1" x14ac:dyDescent="0.2">
      <c r="A5" s="180" t="s">
        <v>0</v>
      </c>
      <c r="B5" s="178" t="s">
        <v>283</v>
      </c>
      <c r="C5" s="205" t="s">
        <v>47</v>
      </c>
      <c r="D5" s="206"/>
      <c r="E5" s="206"/>
      <c r="F5" s="207"/>
    </row>
    <row r="6" spans="1:6" s="11" customFormat="1" ht="180.75" customHeight="1" x14ac:dyDescent="0.2">
      <c r="A6" s="181"/>
      <c r="B6" s="179"/>
      <c r="C6" s="9" t="s">
        <v>5</v>
      </c>
      <c r="D6" s="36" t="s">
        <v>63</v>
      </c>
      <c r="E6" s="36" t="s">
        <v>16</v>
      </c>
      <c r="F6" s="37" t="s">
        <v>64</v>
      </c>
    </row>
    <row r="7" spans="1:6" x14ac:dyDescent="0.2">
      <c r="A7" s="54">
        <f>A32</f>
        <v>1</v>
      </c>
      <c r="B7" s="12" t="str">
        <f>B32</f>
        <v>Bank of Georgia</v>
      </c>
      <c r="C7" s="30">
        <f>IS!C7</f>
        <v>0.39338086751684737</v>
      </c>
      <c r="D7" s="31">
        <f>IS!D7</f>
        <v>0.39808007914825444</v>
      </c>
      <c r="E7" s="31">
        <f>IS!E7</f>
        <v>0.56912531509046027</v>
      </c>
      <c r="F7" s="32">
        <f>IS!F7</f>
        <v>0.50894355007382253</v>
      </c>
    </row>
    <row r="8" spans="1:6" x14ac:dyDescent="0.2">
      <c r="A8" s="55">
        <f t="shared" ref="A8" si="0">A33</f>
        <v>2</v>
      </c>
      <c r="B8" s="15" t="str">
        <f t="shared" ref="B8:B22" si="1">B33</f>
        <v>TBC Bank</v>
      </c>
      <c r="C8" s="33">
        <f>IS!C8</f>
        <v>0.36016223930056185</v>
      </c>
      <c r="D8" s="34">
        <f>IS!D8</f>
        <v>0.33259728379233922</v>
      </c>
      <c r="E8" s="34">
        <f>IS!E8</f>
        <v>0.28399078915906828</v>
      </c>
      <c r="F8" s="35">
        <f>IS!F8</f>
        <v>0.37022263337492584</v>
      </c>
    </row>
    <row r="9" spans="1:6" x14ac:dyDescent="0.2">
      <c r="A9" s="54">
        <f t="shared" ref="A9" si="2">A34</f>
        <v>3</v>
      </c>
      <c r="B9" s="12" t="str">
        <f t="shared" si="1"/>
        <v>Liberty Bank</v>
      </c>
      <c r="C9" s="30">
        <f>IS!C9</f>
        <v>5.8008915892278648E-2</v>
      </c>
      <c r="D9" s="31">
        <f>IS!D9</f>
        <v>6.930777710415173E-2</v>
      </c>
      <c r="E9" s="31">
        <f>IS!E9</f>
        <v>3.3510511709162499E-2</v>
      </c>
      <c r="F9" s="32">
        <f>IS!F9</f>
        <v>3.5363699387571772E-2</v>
      </c>
    </row>
    <row r="10" spans="1:6" x14ac:dyDescent="0.2">
      <c r="A10" s="55">
        <f t="shared" ref="A10" si="3">A35</f>
        <v>4</v>
      </c>
      <c r="B10" s="15" t="str">
        <f t="shared" si="1"/>
        <v>Basis Bank</v>
      </c>
      <c r="C10" s="33">
        <f>IS!C10</f>
        <v>4.7331133203245376E-2</v>
      </c>
      <c r="D10" s="34">
        <f>IS!D10</f>
        <v>3.3261792507831234E-2</v>
      </c>
      <c r="E10" s="34">
        <f>IS!E10</f>
        <v>1.7812446815501107E-2</v>
      </c>
      <c r="F10" s="35">
        <f>IS!F10</f>
        <v>2.9535955230108137E-2</v>
      </c>
    </row>
    <row r="11" spans="1:6" x14ac:dyDescent="0.2">
      <c r="A11" s="54">
        <f t="shared" ref="A11" si="4">A36</f>
        <v>5</v>
      </c>
      <c r="B11" s="12" t="str">
        <f t="shared" si="1"/>
        <v>Credo Bank</v>
      </c>
      <c r="C11" s="30">
        <f>IS!C11</f>
        <v>3.6349454720867126E-2</v>
      </c>
      <c r="D11" s="31">
        <f>IS!D11</f>
        <v>7.0615508340930166E-2</v>
      </c>
      <c r="E11" s="31">
        <f>IS!E11</f>
        <v>5.451270339312729E-2</v>
      </c>
      <c r="F11" s="32">
        <f>IS!F11</f>
        <v>2.2771728227115162E-2</v>
      </c>
    </row>
    <row r="12" spans="1:6" x14ac:dyDescent="0.2">
      <c r="A12" s="55">
        <f t="shared" ref="A12" si="5">A37</f>
        <v>6</v>
      </c>
      <c r="B12" s="15" t="str">
        <f t="shared" si="1"/>
        <v>ProCredit Bank</v>
      </c>
      <c r="C12" s="33">
        <f>IS!C12</f>
        <v>2.1231932976606135E-2</v>
      </c>
      <c r="D12" s="34">
        <f>IS!D12</f>
        <v>1.3788455310480311E-2</v>
      </c>
      <c r="E12" s="34">
        <f>IS!E12</f>
        <v>5.9535424336447582E-3</v>
      </c>
      <c r="F12" s="35">
        <f>IS!F12</f>
        <v>1.2237128611415135E-2</v>
      </c>
    </row>
    <row r="13" spans="1:6" x14ac:dyDescent="0.2">
      <c r="A13" s="54">
        <f t="shared" ref="A13" si="6">A38</f>
        <v>7</v>
      </c>
      <c r="B13" s="12" t="str">
        <f t="shared" si="1"/>
        <v>Tera bank</v>
      </c>
      <c r="C13" s="30">
        <f>IS!C13</f>
        <v>2.0676851224124618E-2</v>
      </c>
      <c r="D13" s="31">
        <f>IS!D13</f>
        <v>1.5599657676440077E-2</v>
      </c>
      <c r="E13" s="31">
        <f>IS!E13</f>
        <v>3.6090024441393438E-3</v>
      </c>
      <c r="F13" s="32">
        <f>IS!F13</f>
        <v>8.2600968643529137E-3</v>
      </c>
    </row>
    <row r="14" spans="1:6" x14ac:dyDescent="0.2">
      <c r="A14" s="55">
        <f t="shared" ref="A14" si="7">A39</f>
        <v>8</v>
      </c>
      <c r="B14" s="15" t="str">
        <f t="shared" si="1"/>
        <v>Cartu Bank</v>
      </c>
      <c r="C14" s="33">
        <f>IS!C14</f>
        <v>1.8570730631354032E-2</v>
      </c>
      <c r="D14" s="34">
        <f>IS!D14</f>
        <v>1.3881935312207097E-2</v>
      </c>
      <c r="E14" s="34">
        <f>IS!E14</f>
        <v>3.2342889465736733E-3</v>
      </c>
      <c r="F14" s="35">
        <f>IS!F14</f>
        <v>6.495393330695245E-3</v>
      </c>
    </row>
    <row r="15" spans="1:6" x14ac:dyDescent="0.2">
      <c r="A15" s="54">
        <f t="shared" ref="A15" si="8">A40</f>
        <v>9</v>
      </c>
      <c r="B15" s="12" t="str">
        <f t="shared" si="1"/>
        <v>HALYK Bank</v>
      </c>
      <c r="C15" s="30">
        <f>IS!C15</f>
        <v>1.0544739852707152E-2</v>
      </c>
      <c r="D15" s="31">
        <f>IS!D15</f>
        <v>1.0413020803747532E-2</v>
      </c>
      <c r="E15" s="31">
        <f>IS!E15</f>
        <v>5.3291502287967568E-5</v>
      </c>
      <c r="F15" s="32">
        <f>IS!F15</f>
        <v>6.9389547114579583E-3</v>
      </c>
    </row>
    <row r="16" spans="1:6" x14ac:dyDescent="0.2">
      <c r="A16" s="55">
        <f t="shared" ref="A16" si="9">A41</f>
        <v>10</v>
      </c>
      <c r="B16" s="15" t="str">
        <f t="shared" si="1"/>
        <v>Microbank Crystal</v>
      </c>
      <c r="C16" s="33">
        <f>IS!C16</f>
        <v>6.5845712009741566E-3</v>
      </c>
      <c r="D16" s="34">
        <f>IS!D16</f>
        <v>2.166493238522953E-2</v>
      </c>
      <c r="E16" s="34">
        <f>IS!E16</f>
        <v>4.2920067174827938E-3</v>
      </c>
      <c r="F16" s="35">
        <f>IS!F16</f>
        <v>6.0886386016445462E-3</v>
      </c>
    </row>
    <row r="17" spans="1:22" x14ac:dyDescent="0.2">
      <c r="A17" s="54">
        <f t="shared" ref="A17" si="10">A42</f>
        <v>11</v>
      </c>
      <c r="B17" s="12" t="str">
        <f t="shared" si="1"/>
        <v>Pasha Bank</v>
      </c>
      <c r="C17" s="30">
        <f>IS!C17</f>
        <v>6.521593957847638E-3</v>
      </c>
      <c r="D17" s="31">
        <f>IS!D17</f>
        <v>3.862564894603771E-3</v>
      </c>
      <c r="E17" s="31">
        <f>IS!E17</f>
        <v>9.6273212417660183E-4</v>
      </c>
      <c r="F17" s="32">
        <f>IS!F17</f>
        <v>6.3091736620971509E-3</v>
      </c>
    </row>
    <row r="18" spans="1:22" x14ac:dyDescent="0.2">
      <c r="A18" s="55">
        <f t="shared" ref="A18" si="11">A43</f>
        <v>12</v>
      </c>
      <c r="B18" s="15" t="str">
        <f t="shared" si="1"/>
        <v>IS Bank</v>
      </c>
      <c r="C18" s="33">
        <f>IS!C18</f>
        <v>5.9225105461375299E-3</v>
      </c>
      <c r="D18" s="34">
        <f>IS!D18</f>
        <v>4.18859944543432E-3</v>
      </c>
      <c r="E18" s="34">
        <f>IS!E18</f>
        <v>4.3308878138276939E-3</v>
      </c>
      <c r="F18" s="35">
        <f>IS!F18</f>
        <v>4.5572662045877009E-3</v>
      </c>
    </row>
    <row r="19" spans="1:22" x14ac:dyDescent="0.2">
      <c r="A19" s="54">
        <f t="shared" ref="A19" si="12">A44</f>
        <v>13</v>
      </c>
      <c r="B19" s="12" t="str">
        <f t="shared" si="1"/>
        <v>VTB Bank Georgia</v>
      </c>
      <c r="C19" s="30">
        <f>IS!C19</f>
        <v>4.1201618522893517E-3</v>
      </c>
      <c r="D19" s="31">
        <f>IS!D19</f>
        <v>1.5444194577913967E-7</v>
      </c>
      <c r="E19" s="31">
        <f>IS!E19</f>
        <v>8.0866687205325398E-6</v>
      </c>
      <c r="F19" s="32">
        <f>IS!F19</f>
        <v>-1.1811355282944977E-2</v>
      </c>
    </row>
    <row r="20" spans="1:22" x14ac:dyDescent="0.2">
      <c r="A20" s="55">
        <f t="shared" ref="A20" si="13">A45</f>
        <v>14</v>
      </c>
      <c r="B20" s="15" t="str">
        <f t="shared" si="1"/>
        <v>Ziraat Bank</v>
      </c>
      <c r="C20" s="33">
        <f>IS!C20</f>
        <v>3.9913447855194238E-3</v>
      </c>
      <c r="D20" s="34">
        <f>IS!D20</f>
        <v>3.6433904075394937E-3</v>
      </c>
      <c r="E20" s="34">
        <f>IS!E20</f>
        <v>5.4437419219592765E-3</v>
      </c>
      <c r="F20" s="35">
        <f>IS!F20</f>
        <v>1.493317857008144E-3</v>
      </c>
    </row>
    <row r="21" spans="1:22" x14ac:dyDescent="0.2">
      <c r="A21" s="54">
        <f t="shared" ref="A21" si="14">A46</f>
        <v>15</v>
      </c>
      <c r="B21" s="12" t="str">
        <f t="shared" si="1"/>
        <v>Silk Bank</v>
      </c>
      <c r="C21" s="30">
        <f>IS!C21</f>
        <v>2.2400476650069313E-3</v>
      </c>
      <c r="D21" s="31">
        <f>IS!D21</f>
        <v>2.4163452195271676E-3</v>
      </c>
      <c r="E21" s="31">
        <f>IS!E21</f>
        <v>4.4647347603029723E-4</v>
      </c>
      <c r="F21" s="32">
        <f>IS!F21</f>
        <v>-7.2013452291885358E-3</v>
      </c>
    </row>
    <row r="22" spans="1:22" x14ac:dyDescent="0.2">
      <c r="A22" s="55">
        <f t="shared" ref="A22:B25" si="15">A47</f>
        <v>16</v>
      </c>
      <c r="B22" s="15" t="str">
        <f t="shared" si="1"/>
        <v>Microbank MBC</v>
      </c>
      <c r="C22" s="33">
        <f>IS!C22</f>
        <v>1.8913811493465403E-3</v>
      </c>
      <c r="D22" s="34">
        <f>IS!D22</f>
        <v>4.7958562517290476E-3</v>
      </c>
      <c r="E22" s="34">
        <f>IS!E22</f>
        <v>-6.7417963519202995E-4</v>
      </c>
      <c r="F22" s="35">
        <f>IS!F22</f>
        <v>9.7452173062951815E-4</v>
      </c>
    </row>
    <row r="23" spans="1:22" x14ac:dyDescent="0.2">
      <c r="A23" s="54">
        <f t="shared" si="15"/>
        <v>17</v>
      </c>
      <c r="B23" s="12" t="str">
        <f t="shared" si="15"/>
        <v>PaveBank</v>
      </c>
      <c r="C23" s="30">
        <f>IS!C23</f>
        <v>1.6140964265348005E-3</v>
      </c>
      <c r="D23" s="31">
        <f>IS!D23</f>
        <v>7.3862316762567852E-4</v>
      </c>
      <c r="E23" s="31">
        <f>IS!E23</f>
        <v>1.328949408784926E-2</v>
      </c>
      <c r="F23" s="32">
        <f>IS!F23</f>
        <v>2.5178209664307536E-3</v>
      </c>
    </row>
    <row r="24" spans="1:22" x14ac:dyDescent="0.2">
      <c r="A24" s="55">
        <f t="shared" si="15"/>
        <v>18</v>
      </c>
      <c r="B24" s="15" t="str">
        <f t="shared" si="15"/>
        <v>HashBank</v>
      </c>
      <c r="C24" s="33">
        <f>IS!C24</f>
        <v>6.8325522303859152E-4</v>
      </c>
      <c r="D24" s="34">
        <f>IS!D24</f>
        <v>1.0455074923695566E-3</v>
      </c>
      <c r="E24" s="34">
        <f>IS!E24</f>
        <v>-7.8159662555425747E-5</v>
      </c>
      <c r="F24" s="35">
        <f>IS!F24</f>
        <v>-2.9372598835704527E-3</v>
      </c>
    </row>
    <row r="25" spans="1:22" ht="13.5" thickBot="1" x14ac:dyDescent="0.25">
      <c r="A25" s="55">
        <f t="shared" si="15"/>
        <v>19</v>
      </c>
      <c r="B25" s="15" t="str">
        <f t="shared" si="15"/>
        <v>Paysera</v>
      </c>
      <c r="C25" s="33">
        <f>IS!C25</f>
        <v>1.7417187471391874E-4</v>
      </c>
      <c r="D25" s="34">
        <f>IS!D25</f>
        <v>9.8516297622573617E-5</v>
      </c>
      <c r="E25" s="34">
        <f>IS!E25</f>
        <v>1.7702499373581398E-4</v>
      </c>
      <c r="F25" s="35">
        <f>IS!F25</f>
        <v>-7.5991843815847494E-4</v>
      </c>
    </row>
    <row r="26" spans="1:22" ht="13.5" thickBot="1" x14ac:dyDescent="0.25">
      <c r="A26" s="18"/>
      <c r="B26" s="19" t="s">
        <v>49</v>
      </c>
      <c r="C26" s="20">
        <f>SUM(C7:C25)</f>
        <v>1.0000000000000013</v>
      </c>
      <c r="D26" s="21">
        <f t="shared" ref="D26:F26" si="16">SUM(D7:D25)</f>
        <v>1.0000000000000087</v>
      </c>
      <c r="E26" s="21">
        <f t="shared" si="16"/>
        <v>1</v>
      </c>
      <c r="F26" s="21">
        <f t="shared" si="16"/>
        <v>0.99999999999999989</v>
      </c>
    </row>
    <row r="27" spans="1:22" x14ac:dyDescent="0.2">
      <c r="A27" s="126"/>
      <c r="B27" s="127"/>
      <c r="C27" s="128"/>
      <c r="D27" s="128"/>
      <c r="E27" s="128"/>
      <c r="F27" s="128"/>
    </row>
    <row r="28" spans="1:22" ht="13.5" thickBot="1" x14ac:dyDescent="0.25">
      <c r="B28" s="61" t="s">
        <v>52</v>
      </c>
      <c r="U28" s="23"/>
      <c r="V28" s="23"/>
    </row>
    <row r="29" spans="1:22" ht="15.75" customHeight="1" x14ac:dyDescent="0.2">
      <c r="A29" s="180" t="s">
        <v>0</v>
      </c>
      <c r="B29" s="178" t="s">
        <v>283</v>
      </c>
      <c r="C29" s="191" t="s">
        <v>5</v>
      </c>
      <c r="D29" s="193" t="s">
        <v>278</v>
      </c>
      <c r="E29" s="194"/>
      <c r="F29" s="194"/>
      <c r="G29" s="194"/>
      <c r="H29" s="195"/>
      <c r="I29" s="208" t="s">
        <v>277</v>
      </c>
      <c r="J29" s="209"/>
      <c r="K29" s="209"/>
      <c r="L29" s="210"/>
      <c r="M29" s="203" t="s">
        <v>14</v>
      </c>
      <c r="N29" s="203" t="s">
        <v>237</v>
      </c>
      <c r="O29" s="201" t="str">
        <f>'BS-E'!$R$30</f>
        <v>NET Income of 2 months 2026</v>
      </c>
      <c r="P29" s="38"/>
    </row>
    <row r="30" spans="1:22" ht="131.25" customHeight="1" x14ac:dyDescent="0.2">
      <c r="A30" s="181"/>
      <c r="B30" s="179"/>
      <c r="C30" s="192"/>
      <c r="D30" s="39" t="s">
        <v>17</v>
      </c>
      <c r="E30" s="36" t="s">
        <v>18</v>
      </c>
      <c r="F30" s="36" t="s">
        <v>19</v>
      </c>
      <c r="G30" s="36" t="s">
        <v>20</v>
      </c>
      <c r="H30" s="37" t="s">
        <v>15</v>
      </c>
      <c r="I30" s="36" t="s">
        <v>236</v>
      </c>
      <c r="J30" s="36" t="s">
        <v>21</v>
      </c>
      <c r="K30" s="40" t="s">
        <v>276</v>
      </c>
      <c r="L30" s="40" t="s">
        <v>65</v>
      </c>
      <c r="M30" s="204"/>
      <c r="N30" s="204"/>
      <c r="O30" s="202"/>
      <c r="P30" s="38"/>
    </row>
    <row r="31" spans="1:22" x14ac:dyDescent="0.2">
      <c r="A31" s="132"/>
      <c r="B31" s="119" t="str">
        <f>'BS-E'!B31</f>
        <v>Consolidated</v>
      </c>
      <c r="C31" s="133">
        <f>IS!C31</f>
        <v>106168005140.742</v>
      </c>
      <c r="D31" s="134">
        <f>IS!D31</f>
        <v>1757062831.77668</v>
      </c>
      <c r="E31" s="134">
        <f>IS!E31</f>
        <v>1488171873.0048101</v>
      </c>
      <c r="F31" s="134">
        <f>IS!F31</f>
        <v>-838541886.67707801</v>
      </c>
      <c r="G31" s="134">
        <f>IS!G31</f>
        <v>-565042650.35809898</v>
      </c>
      <c r="H31" s="134">
        <f>IS!H31</f>
        <v>918520945.09960198</v>
      </c>
      <c r="I31" s="135">
        <f>IS!I31</f>
        <v>131956685.36422101</v>
      </c>
      <c r="J31" s="135">
        <f>IS!J31</f>
        <v>91157647.223000005</v>
      </c>
      <c r="K31" s="133">
        <f>IS!K31</f>
        <v>-439859115.31592298</v>
      </c>
      <c r="L31" s="135">
        <f>IS!L31</f>
        <v>-188240914.083922</v>
      </c>
      <c r="M31" s="135">
        <f>IS!M31</f>
        <v>-79393435.832929999</v>
      </c>
      <c r="N31" s="135">
        <f>IS!N31</f>
        <v>650886595.18274999</v>
      </c>
      <c r="O31" s="136">
        <f>IS!O31</f>
        <v>549591586.71302497</v>
      </c>
    </row>
    <row r="32" spans="1:22" x14ac:dyDescent="0.2">
      <c r="A32" s="55">
        <f>'BS-E'!A32</f>
        <v>1</v>
      </c>
      <c r="B32" s="15" t="str">
        <f>'BS-E'!B32</f>
        <v>Bank of Georgia</v>
      </c>
      <c r="C32" s="45">
        <f>IS!C32</f>
        <v>41764461964.798203</v>
      </c>
      <c r="D32" s="46">
        <f>IS!D32</f>
        <v>678486713.05457902</v>
      </c>
      <c r="E32" s="47">
        <f>IS!E32</f>
        <v>562414159.08138704</v>
      </c>
      <c r="F32" s="47">
        <f>IS!F32</f>
        <v>-312841822.52999997</v>
      </c>
      <c r="G32" s="47">
        <f>IS!G32</f>
        <v>-215377790.25</v>
      </c>
      <c r="H32" s="48">
        <f>IS!H32</f>
        <v>365644890.52457905</v>
      </c>
      <c r="I32" s="47">
        <f>IS!I32</f>
        <v>75099890.136205003</v>
      </c>
      <c r="J32" s="47">
        <f>IS!J32</f>
        <v>44224795.582999997</v>
      </c>
      <c r="K32" s="45">
        <f>IS!K32</f>
        <v>-134627496.16999999</v>
      </c>
      <c r="L32" s="47">
        <f>IS!L32</f>
        <v>-11188113.219493</v>
      </c>
      <c r="M32" s="47">
        <f>IS!M32</f>
        <v>-22161294.072653998</v>
      </c>
      <c r="N32" s="47">
        <f>IS!N32</f>
        <v>332295483.23243207</v>
      </c>
      <c r="O32" s="48">
        <f>IS!O32</f>
        <v>279711093.23243201</v>
      </c>
    </row>
    <row r="33" spans="1:16" x14ac:dyDescent="0.2">
      <c r="A33" s="54">
        <f>'BS-E'!A33</f>
        <v>2</v>
      </c>
      <c r="B33" s="12" t="str">
        <f>'BS-E'!B33</f>
        <v>TBC Bank</v>
      </c>
      <c r="C33" s="41">
        <f>IS!C33</f>
        <v>38237706473.563202</v>
      </c>
      <c r="D33" s="42">
        <f>IS!D33</f>
        <v>596720774.59089994</v>
      </c>
      <c r="E33" s="43">
        <f>IS!E33</f>
        <v>503885820.9666</v>
      </c>
      <c r="F33" s="43">
        <f>IS!F33</f>
        <v>-291223203.1444</v>
      </c>
      <c r="G33" s="43">
        <f>IS!G33</f>
        <v>-193584386.59390002</v>
      </c>
      <c r="H33" s="44">
        <f>IS!H33</f>
        <v>305497571.44649994</v>
      </c>
      <c r="I33" s="43">
        <f>IS!I33</f>
        <v>37474483.211400002</v>
      </c>
      <c r="J33" s="43">
        <f>IS!J33</f>
        <v>32792860.77</v>
      </c>
      <c r="K33" s="41">
        <f>IS!K33</f>
        <v>-137502371.41710001</v>
      </c>
      <c r="L33" s="43">
        <f>IS!L33</f>
        <v>-39459295.556599997</v>
      </c>
      <c r="M33" s="43">
        <f>IS!M33</f>
        <v>-28208887.935099997</v>
      </c>
      <c r="N33" s="43">
        <f>IS!N33</f>
        <v>237829387.95479995</v>
      </c>
      <c r="O33" s="44">
        <f>IS!O33</f>
        <v>203471244.51359999</v>
      </c>
    </row>
    <row r="34" spans="1:16" x14ac:dyDescent="0.2">
      <c r="A34" s="55">
        <f>'BS-E'!A34</f>
        <v>3</v>
      </c>
      <c r="B34" s="15" t="str">
        <f>'BS-E'!B34</f>
        <v>Liberty Bank</v>
      </c>
      <c r="C34" s="45">
        <f>IS!C34</f>
        <v>6158690880.6603098</v>
      </c>
      <c r="D34" s="46">
        <f>IS!D34</f>
        <v>127542130.535</v>
      </c>
      <c r="E34" s="47">
        <f>IS!E34</f>
        <v>111374068.765</v>
      </c>
      <c r="F34" s="47">
        <f>IS!F34</f>
        <v>-63881485.606541999</v>
      </c>
      <c r="G34" s="47">
        <f>IS!G34</f>
        <v>-49915279.841210008</v>
      </c>
      <c r="H34" s="48">
        <f>IS!H34</f>
        <v>63660644.928457998</v>
      </c>
      <c r="I34" s="47">
        <f>IS!I34</f>
        <v>4421936.05</v>
      </c>
      <c r="J34" s="47">
        <f>IS!J34</f>
        <v>3184839.13</v>
      </c>
      <c r="K34" s="45">
        <f>IS!K34</f>
        <v>-46290873.479999997</v>
      </c>
      <c r="L34" s="47">
        <f>IS!L34</f>
        <v>-35718647.329999998</v>
      </c>
      <c r="M34" s="47">
        <f>IS!M34</f>
        <v>-5666344.96</v>
      </c>
      <c r="N34" s="47">
        <f>IS!N34</f>
        <v>22275652.638457999</v>
      </c>
      <c r="O34" s="48">
        <f>IS!O34</f>
        <v>19435591.658457998</v>
      </c>
    </row>
    <row r="35" spans="1:16" x14ac:dyDescent="0.2">
      <c r="A35" s="54">
        <f>'BS-E'!A35</f>
        <v>4</v>
      </c>
      <c r="B35" s="12" t="str">
        <f>'BS-E'!B35</f>
        <v>Basis Bank</v>
      </c>
      <c r="C35" s="41">
        <f>IS!C35</f>
        <v>5025051993.2392998</v>
      </c>
      <c r="D35" s="42">
        <f>IS!D35</f>
        <v>73234401.170000002</v>
      </c>
      <c r="E35" s="43">
        <f>IS!E35</f>
        <v>62656000.259999998</v>
      </c>
      <c r="F35" s="43">
        <f>IS!F35</f>
        <v>-42682748.079999998</v>
      </c>
      <c r="G35" s="43">
        <f>IS!G35</f>
        <v>-35004950.530000001</v>
      </c>
      <c r="H35" s="44">
        <f>IS!H35</f>
        <v>30551653.090000004</v>
      </c>
      <c r="I35" s="43">
        <f>IS!I35</f>
        <v>2350471.44</v>
      </c>
      <c r="J35" s="43">
        <f>IS!J35</f>
        <v>3275825.95</v>
      </c>
      <c r="K35" s="41">
        <f>IS!K35</f>
        <v>-16639325.23</v>
      </c>
      <c r="L35" s="43">
        <f>IS!L35</f>
        <v>-10382597.57</v>
      </c>
      <c r="M35" s="43">
        <f>IS!M35</f>
        <v>-816825.03</v>
      </c>
      <c r="N35" s="43">
        <f>IS!N35</f>
        <v>19352230.490000002</v>
      </c>
      <c r="O35" s="44">
        <f>IS!O35</f>
        <v>16232712.5</v>
      </c>
    </row>
    <row r="36" spans="1:16" x14ac:dyDescent="0.2">
      <c r="A36" s="55">
        <f>'BS-E'!A36</f>
        <v>5</v>
      </c>
      <c r="B36" s="15" t="str">
        <f>'BS-E'!B36</f>
        <v>Credo Bank</v>
      </c>
      <c r="C36" s="45">
        <f>IS!C36</f>
        <v>3859149095.66819</v>
      </c>
      <c r="D36" s="46">
        <f>IS!D36</f>
        <v>114372102.79000001</v>
      </c>
      <c r="E36" s="47">
        <f>IS!E36</f>
        <v>104381408.56999999</v>
      </c>
      <c r="F36" s="47">
        <f>IS!F36</f>
        <v>-49510279.329999998</v>
      </c>
      <c r="G36" s="47">
        <f>IS!G36</f>
        <v>-21739446.73</v>
      </c>
      <c r="H36" s="48">
        <f>IS!H36</f>
        <v>64861823.460000008</v>
      </c>
      <c r="I36" s="47">
        <f>IS!I36</f>
        <v>7193315.6500000004</v>
      </c>
      <c r="J36" s="47">
        <f>IS!J36</f>
        <v>1949996.09</v>
      </c>
      <c r="K36" s="45">
        <f>IS!K36</f>
        <v>-38858630.560000002</v>
      </c>
      <c r="L36" s="47">
        <f>IS!L36</f>
        <v>-32989213.84</v>
      </c>
      <c r="M36" s="47">
        <f>IS!M36</f>
        <v>-16428632.671462001</v>
      </c>
      <c r="N36" s="47">
        <f>IS!N36</f>
        <v>15443976.948538007</v>
      </c>
      <c r="O36" s="48">
        <f>IS!O36</f>
        <v>12515150.248538001</v>
      </c>
    </row>
    <row r="37" spans="1:16" x14ac:dyDescent="0.2">
      <c r="A37" s="54">
        <f>'BS-E'!A37</f>
        <v>6</v>
      </c>
      <c r="B37" s="12" t="str">
        <f>'BS-E'!B37</f>
        <v>ProCredit Bank</v>
      </c>
      <c r="C37" s="41">
        <f>IS!C37</f>
        <v>2254151969.4082098</v>
      </c>
      <c r="D37" s="42">
        <f>IS!D37</f>
        <v>26131073.497900002</v>
      </c>
      <c r="E37" s="43">
        <f>IS!E37</f>
        <v>21974103.2632</v>
      </c>
      <c r="F37" s="43">
        <f>IS!F37</f>
        <v>-13466088.494654</v>
      </c>
      <c r="G37" s="43">
        <f>IS!G37</f>
        <v>-9907311.082853999</v>
      </c>
      <c r="H37" s="44">
        <f>IS!H37</f>
        <v>12664985.003246002</v>
      </c>
      <c r="I37" s="43">
        <f>IS!I37</f>
        <v>785609.72571899998</v>
      </c>
      <c r="J37" s="43">
        <f>IS!J37</f>
        <v>1595797.54</v>
      </c>
      <c r="K37" s="41">
        <f>IS!K37</f>
        <v>-10398322.443120999</v>
      </c>
      <c r="L37" s="43">
        <f>IS!L37</f>
        <v>-7654732.8704859996</v>
      </c>
      <c r="M37" s="43">
        <f>IS!M37</f>
        <v>2550497.9176000003</v>
      </c>
      <c r="N37" s="43">
        <f>IS!N37</f>
        <v>7560750.0503600026</v>
      </c>
      <c r="O37" s="44">
        <f>IS!O37</f>
        <v>6725422.9303590003</v>
      </c>
    </row>
    <row r="38" spans="1:16" x14ac:dyDescent="0.2">
      <c r="A38" s="55">
        <f>'BS-E'!A38</f>
        <v>7</v>
      </c>
      <c r="B38" s="15" t="str">
        <f>'BS-E'!B38</f>
        <v>Tera bank</v>
      </c>
      <c r="C38" s="45">
        <f>IS!C38</f>
        <v>2195220047.05722</v>
      </c>
      <c r="D38" s="46">
        <f>IS!D38</f>
        <v>36858344.002194002</v>
      </c>
      <c r="E38" s="47">
        <f>IS!E38</f>
        <v>32934766.917920999</v>
      </c>
      <c r="F38" s="47">
        <f>IS!F38</f>
        <v>-22529731.690000001</v>
      </c>
      <c r="G38" s="47">
        <f>IS!G38</f>
        <v>-16438282.789999999</v>
      </c>
      <c r="H38" s="48">
        <f>IS!H38</f>
        <v>14328612.312194001</v>
      </c>
      <c r="I38" s="47">
        <f>IS!I38</f>
        <v>476232</v>
      </c>
      <c r="J38" s="47">
        <f>IS!J38</f>
        <v>542159</v>
      </c>
      <c r="K38" s="45">
        <f>IS!K38</f>
        <v>-8888708.2338679992</v>
      </c>
      <c r="L38" s="47">
        <f>IS!L38</f>
        <v>-7974608.2138679996</v>
      </c>
      <c r="M38" s="47">
        <f>IS!M38</f>
        <v>-1024347.3562439999</v>
      </c>
      <c r="N38" s="47">
        <f>IS!N38</f>
        <v>5329656.7420820016</v>
      </c>
      <c r="O38" s="48">
        <f>IS!O38</f>
        <v>4539679.742083</v>
      </c>
    </row>
    <row r="39" spans="1:16" x14ac:dyDescent="0.2">
      <c r="A39" s="54">
        <f>'BS-E'!A39</f>
        <v>8</v>
      </c>
      <c r="B39" s="12" t="str">
        <f>'BS-E'!B39</f>
        <v>Cartu Bank</v>
      </c>
      <c r="C39" s="41">
        <f>IS!C39</f>
        <v>1971617425.13693</v>
      </c>
      <c r="D39" s="42">
        <f>IS!D39</f>
        <v>21168762.429827001</v>
      </c>
      <c r="E39" s="43">
        <f>IS!E39</f>
        <v>17883816.803762998</v>
      </c>
      <c r="F39" s="43">
        <f>IS!F39</f>
        <v>-8417914.0870469995</v>
      </c>
      <c r="G39" s="43">
        <f>IS!G39</f>
        <v>-7357403.5130000003</v>
      </c>
      <c r="H39" s="44">
        <f>IS!H39</f>
        <v>12750848.342780001</v>
      </c>
      <c r="I39" s="43">
        <f>IS!I39</f>
        <v>426786.04889999999</v>
      </c>
      <c r="J39" s="43">
        <f>IS!J39</f>
        <v>1458272.1</v>
      </c>
      <c r="K39" s="41">
        <f>IS!K39</f>
        <v>-8340388.6888920004</v>
      </c>
      <c r="L39" s="43">
        <f>IS!L39</f>
        <v>-6420267.9944820004</v>
      </c>
      <c r="M39" s="43">
        <f>IS!M39</f>
        <v>-1565445.3493949999</v>
      </c>
      <c r="N39" s="43">
        <f>IS!N39</f>
        <v>4765134.9989030007</v>
      </c>
      <c r="O39" s="44">
        <f>IS!O39</f>
        <v>3569813.5269419998</v>
      </c>
    </row>
    <row r="40" spans="1:16" x14ac:dyDescent="0.2">
      <c r="A40" s="55">
        <f>'BS-E'!A40</f>
        <v>9</v>
      </c>
      <c r="B40" s="15" t="str">
        <f>'BS-E'!B40</f>
        <v>HALYK Bank</v>
      </c>
      <c r="C40" s="45">
        <f>IS!C40</f>
        <v>1119513994.8900001</v>
      </c>
      <c r="D40" s="46">
        <f>IS!D40</f>
        <v>16382776.68</v>
      </c>
      <c r="E40" s="47">
        <f>IS!E40</f>
        <v>15649185.9</v>
      </c>
      <c r="F40" s="47">
        <f>IS!F40</f>
        <v>-6818198.9699999997</v>
      </c>
      <c r="G40" s="47">
        <f>IS!G40</f>
        <v>-3194460.04</v>
      </c>
      <c r="H40" s="48">
        <f>IS!H40</f>
        <v>9564577.7100000009</v>
      </c>
      <c r="I40" s="47">
        <f>IS!I40</f>
        <v>7032.17</v>
      </c>
      <c r="J40" s="47">
        <f>IS!J40</f>
        <v>516508.17</v>
      </c>
      <c r="K40" s="45">
        <f>IS!K40</f>
        <v>-4806981.97</v>
      </c>
      <c r="L40" s="47">
        <f>IS!L40</f>
        <v>-4272471.59</v>
      </c>
      <c r="M40" s="47">
        <f>IS!M40</f>
        <v>-576494.99</v>
      </c>
      <c r="N40" s="47">
        <f>IS!N40</f>
        <v>4715611.1300000008</v>
      </c>
      <c r="O40" s="48">
        <f>IS!O40</f>
        <v>3813591.13</v>
      </c>
    </row>
    <row r="41" spans="1:16" x14ac:dyDescent="0.2">
      <c r="A41" s="54">
        <f>'BS-E'!A41</f>
        <v>10</v>
      </c>
      <c r="B41" s="12" t="str">
        <f>'BS-E'!B41</f>
        <v>Microbank Crystal</v>
      </c>
      <c r="C41" s="41">
        <f>IS!C41</f>
        <v>699070789.11460602</v>
      </c>
      <c r="D41" s="42">
        <f>IS!D41</f>
        <v>28343151.210000001</v>
      </c>
      <c r="E41" s="43">
        <f>IS!E41</f>
        <v>25518630.75</v>
      </c>
      <c r="F41" s="43">
        <f>IS!F41</f>
        <v>-8443457.0399999991</v>
      </c>
      <c r="G41" s="43">
        <f>IS!G41</f>
        <v>-349719.28</v>
      </c>
      <c r="H41" s="44">
        <f>IS!H41</f>
        <v>19899694.170000002</v>
      </c>
      <c r="I41" s="43">
        <f>IS!I41</f>
        <v>566358.98</v>
      </c>
      <c r="J41" s="43">
        <f>IS!J41</f>
        <v>-1645410.9</v>
      </c>
      <c r="K41" s="41">
        <f>IS!K41</f>
        <v>-9685128.9800000004</v>
      </c>
      <c r="L41" s="43">
        <f>IS!L41</f>
        <v>-11345542.869999999</v>
      </c>
      <c r="M41" s="43">
        <f>IS!M41</f>
        <v>-4371320.6100000003</v>
      </c>
      <c r="N41" s="43">
        <f>IS!N41</f>
        <v>4182830.6900000023</v>
      </c>
      <c r="O41" s="44">
        <f>IS!O41</f>
        <v>3346264.55</v>
      </c>
    </row>
    <row r="42" spans="1:16" x14ac:dyDescent="0.2">
      <c r="A42" s="55">
        <f>'BS-E'!A42</f>
        <v>11</v>
      </c>
      <c r="B42" s="15" t="str">
        <f>'BS-E'!B42</f>
        <v>Pasha Bank</v>
      </c>
      <c r="C42" s="45">
        <f>IS!C42</f>
        <v>692384620.84259999</v>
      </c>
      <c r="D42" s="46">
        <f>IS!D42</f>
        <v>9183048.8300000001</v>
      </c>
      <c r="E42" s="47">
        <f>IS!E42</f>
        <v>6522430.9100000001</v>
      </c>
      <c r="F42" s="47">
        <f>IS!F42</f>
        <v>-5635202.0724999998</v>
      </c>
      <c r="G42" s="47">
        <f>IS!G42</f>
        <v>-4725846.8098999998</v>
      </c>
      <c r="H42" s="48">
        <f>IS!H42</f>
        <v>3547846.7575000003</v>
      </c>
      <c r="I42" s="47">
        <f>IS!I42</f>
        <v>127038.94</v>
      </c>
      <c r="J42" s="47">
        <f>IS!J42</f>
        <v>2672838.0299999998</v>
      </c>
      <c r="K42" s="45">
        <f>IS!K42</f>
        <v>-5075983.8899999997</v>
      </c>
      <c r="L42" s="47">
        <f>IS!L42</f>
        <v>-2938456.36</v>
      </c>
      <c r="M42" s="47">
        <f>IS!M42</f>
        <v>2939023.7963</v>
      </c>
      <c r="N42" s="47">
        <f>IS!N42</f>
        <v>3548414.1938000005</v>
      </c>
      <c r="O42" s="48">
        <f>IS!O42</f>
        <v>3467468.7637999998</v>
      </c>
    </row>
    <row r="43" spans="1:16" x14ac:dyDescent="0.2">
      <c r="A43" s="54">
        <f>'BS-E'!A43</f>
        <v>12</v>
      </c>
      <c r="B43" s="12" t="str">
        <f>'BS-E'!B43</f>
        <v>IS Bank</v>
      </c>
      <c r="C43" s="41">
        <f>IS!C43</f>
        <v>628781130.108428</v>
      </c>
      <c r="D43" s="42">
        <f>IS!D43</f>
        <v>7451035.7068400001</v>
      </c>
      <c r="E43" s="43">
        <f>IS!E43</f>
        <v>5403252.5281929998</v>
      </c>
      <c r="F43" s="43">
        <f>IS!F43</f>
        <v>-3603719.385576</v>
      </c>
      <c r="G43" s="43">
        <f>IS!G43</f>
        <v>-2897790.7323479997</v>
      </c>
      <c r="H43" s="44">
        <f>IS!H43</f>
        <v>3847316.3212640001</v>
      </c>
      <c r="I43" s="43">
        <f>IS!I43</f>
        <v>571489.60059699998</v>
      </c>
      <c r="J43" s="43">
        <f>IS!J43</f>
        <v>66938.929999999993</v>
      </c>
      <c r="K43" s="41">
        <f>IS!K43</f>
        <v>-1362026.823258</v>
      </c>
      <c r="L43" s="43">
        <f>IS!L43</f>
        <v>-692788.622661</v>
      </c>
      <c r="M43" s="43">
        <f>IS!M43</f>
        <v>-93829.932404000006</v>
      </c>
      <c r="N43" s="43">
        <f>IS!N43</f>
        <v>3060697.7661990002</v>
      </c>
      <c r="O43" s="44">
        <f>IS!O43</f>
        <v>2504635.1644529998</v>
      </c>
    </row>
    <row r="44" spans="1:16" x14ac:dyDescent="0.2">
      <c r="A44" s="55">
        <f>'BS-E'!A44</f>
        <v>13</v>
      </c>
      <c r="B44" s="15" t="str">
        <f>'BS-E'!B44</f>
        <v>VTB Bank Georgia</v>
      </c>
      <c r="C44" s="45">
        <f>IS!C44</f>
        <v>437429364.71454501</v>
      </c>
      <c r="D44" s="46">
        <f>IS!D44</f>
        <v>1725886.5881620001</v>
      </c>
      <c r="E44" s="47">
        <f>IS!E44</f>
        <v>1725940.5881620001</v>
      </c>
      <c r="F44" s="47">
        <f>IS!F44</f>
        <v>-1725744.73</v>
      </c>
      <c r="G44" s="47">
        <f>IS!G44</f>
        <v>-141881.72999999998</v>
      </c>
      <c r="H44" s="48">
        <f>IS!H44</f>
        <v>141.85816200007685</v>
      </c>
      <c r="I44" s="47">
        <f>IS!I44</f>
        <v>1067.0899999999999</v>
      </c>
      <c r="J44" s="47">
        <f>IS!J44</f>
        <v>0</v>
      </c>
      <c r="K44" s="45">
        <f>IS!K44</f>
        <v>-1973909</v>
      </c>
      <c r="L44" s="47">
        <f>IS!L44</f>
        <v>-4650353.006209</v>
      </c>
      <c r="M44" s="47">
        <f>IS!M44</f>
        <v>-1857684.343138</v>
      </c>
      <c r="N44" s="47">
        <f>IS!N44</f>
        <v>-6507895.4911850002</v>
      </c>
      <c r="O44" s="48">
        <f>IS!O44</f>
        <v>-6491421.4911850002</v>
      </c>
    </row>
    <row r="45" spans="1:16" x14ac:dyDescent="0.2">
      <c r="A45" s="54">
        <f>'BS-E'!A45</f>
        <v>14</v>
      </c>
      <c r="B45" s="12" t="str">
        <f>'BS-E'!B45</f>
        <v>Ziraat Bank</v>
      </c>
      <c r="C45" s="41">
        <f>IS!C45</f>
        <v>423753113.70749998</v>
      </c>
      <c r="D45" s="42">
        <f>IS!D45</f>
        <v>5575907.5104999999</v>
      </c>
      <c r="E45" s="43">
        <f>IS!E45</f>
        <v>4984036.6804999998</v>
      </c>
      <c r="F45" s="43">
        <f>IS!F45</f>
        <v>-2229377.11</v>
      </c>
      <c r="G45" s="43">
        <f>IS!G45</f>
        <v>-1994436.62</v>
      </c>
      <c r="H45" s="44">
        <f>IS!H45</f>
        <v>3346530.4005</v>
      </c>
      <c r="I45" s="43">
        <f>IS!I45</f>
        <v>718338.14</v>
      </c>
      <c r="J45" s="43">
        <f>IS!J45</f>
        <v>230483.06</v>
      </c>
      <c r="K45" s="41">
        <f>IS!K45</f>
        <v>-2304739.23</v>
      </c>
      <c r="L45" s="43">
        <f>IS!L45</f>
        <v>-1346074.95</v>
      </c>
      <c r="M45" s="43">
        <f>IS!M45</f>
        <v>-1076493.52</v>
      </c>
      <c r="N45" s="43">
        <f>IS!N45</f>
        <v>923961.93050000002</v>
      </c>
      <c r="O45" s="44">
        <f>IS!O45</f>
        <v>820714.93050000002</v>
      </c>
      <c r="P45" s="73"/>
    </row>
    <row r="46" spans="1:16" x14ac:dyDescent="0.2">
      <c r="A46" s="55">
        <f>'BS-E'!A46</f>
        <v>15</v>
      </c>
      <c r="B46" s="15" t="str">
        <f>'BS-E'!B46</f>
        <v>Silk Bank</v>
      </c>
      <c r="C46" s="45">
        <f>IS!C46</f>
        <v>237821392.01396301</v>
      </c>
      <c r="D46" s="46">
        <f>IS!D46</f>
        <v>5043687.8100849995</v>
      </c>
      <c r="E46" s="47">
        <f>IS!E46</f>
        <v>4411155.6600850001</v>
      </c>
      <c r="F46" s="47">
        <f>IS!F46</f>
        <v>-2824224.1153580002</v>
      </c>
      <c r="G46" s="47">
        <f>IS!G46</f>
        <v>-2383308.671786</v>
      </c>
      <c r="H46" s="48">
        <f>IS!H46</f>
        <v>2219463.6947269994</v>
      </c>
      <c r="I46" s="47">
        <f>IS!I46</f>
        <v>58915.16</v>
      </c>
      <c r="J46" s="47">
        <f>IS!J46</f>
        <v>18018.43</v>
      </c>
      <c r="K46" s="45">
        <f>IS!K46</f>
        <v>-6034030.6452839999</v>
      </c>
      <c r="L46" s="47">
        <f>IS!L46</f>
        <v>-5686674.5501460005</v>
      </c>
      <c r="M46" s="47">
        <f>IS!M46</f>
        <v>-486789.91073100001</v>
      </c>
      <c r="N46" s="47">
        <f>IS!N46</f>
        <v>-3954000.766150001</v>
      </c>
      <c r="O46" s="48">
        <f>IS!O46</f>
        <v>-3957798.750978</v>
      </c>
      <c r="P46" s="74"/>
    </row>
    <row r="47" spans="1:16" x14ac:dyDescent="0.2">
      <c r="A47" s="54">
        <f>'BS-E'!A47</f>
        <v>16</v>
      </c>
      <c r="B47" s="12" t="str">
        <f>'BS-E'!B47</f>
        <v>Microbank MBC</v>
      </c>
      <c r="C47" s="41">
        <f>IS!C47</f>
        <v>200804163.58692601</v>
      </c>
      <c r="D47" s="42">
        <f>IS!D47</f>
        <v>7091387.8799999999</v>
      </c>
      <c r="E47" s="43">
        <f>IS!E47</f>
        <v>6449666.2199999997</v>
      </c>
      <c r="F47" s="43">
        <f>IS!F47</f>
        <v>-2686293.4630999998</v>
      </c>
      <c r="G47" s="43">
        <f>IS!G47</f>
        <v>-25908.703099999999</v>
      </c>
      <c r="H47" s="44">
        <f>IS!H47</f>
        <v>4405094.4168999996</v>
      </c>
      <c r="I47" s="43">
        <f>IS!I47</f>
        <v>-88962.51</v>
      </c>
      <c r="J47" s="43">
        <f>IS!J47</f>
        <v>31493.97</v>
      </c>
      <c r="K47" s="41">
        <f>IS!K47</f>
        <v>-2683191.7000000002</v>
      </c>
      <c r="L47" s="43">
        <f>IS!L47</f>
        <v>-3136724.676976</v>
      </c>
      <c r="M47" s="43">
        <f>IS!M47</f>
        <v>-552780.79570199992</v>
      </c>
      <c r="N47" s="43">
        <f>IS!N47</f>
        <v>715588.94422199973</v>
      </c>
      <c r="O47" s="44">
        <f>IS!O47</f>
        <v>535588.94422299997</v>
      </c>
    </row>
    <row r="48" spans="1:16" x14ac:dyDescent="0.2">
      <c r="A48" s="55">
        <f>'BS-E'!A48</f>
        <v>17</v>
      </c>
      <c r="B48" s="15" t="str">
        <f>'BS-E'!B48</f>
        <v>PaveBank</v>
      </c>
      <c r="C48" s="45">
        <f>IS!C48</f>
        <v>171365397.71000001</v>
      </c>
      <c r="D48" s="46">
        <f>IS!D48</f>
        <v>678440.85</v>
      </c>
      <c r="E48" s="47">
        <f>IS!E48</f>
        <v>0</v>
      </c>
      <c r="F48" s="47">
        <f>IS!F48</f>
        <v>0</v>
      </c>
      <c r="G48" s="47">
        <f>IS!G48</f>
        <v>0</v>
      </c>
      <c r="H48" s="48">
        <f>IS!H48</f>
        <v>678440.85</v>
      </c>
      <c r="I48" s="47">
        <f>IS!I48</f>
        <v>1753637.59</v>
      </c>
      <c r="J48" s="47">
        <f>IS!J48</f>
        <v>113114.27</v>
      </c>
      <c r="K48" s="45">
        <f>IS!K48</f>
        <v>-1198850.99</v>
      </c>
      <c r="L48" s="47">
        <f>IS!L48</f>
        <v>705332.37</v>
      </c>
      <c r="M48" s="47">
        <f>IS!M48</f>
        <v>0</v>
      </c>
      <c r="N48" s="47">
        <f>IS!N48</f>
        <v>1383773.22</v>
      </c>
      <c r="O48" s="48">
        <f>IS!O48</f>
        <v>1383773.22</v>
      </c>
      <c r="P48" s="74"/>
    </row>
    <row r="49" spans="1:16" x14ac:dyDescent="0.2">
      <c r="A49" s="54">
        <f>'BS-E'!A49</f>
        <v>18</v>
      </c>
      <c r="B49" s="12" t="str">
        <f>'BS-E'!B49</f>
        <v>HashBank</v>
      </c>
      <c r="C49" s="41">
        <f>IS!C49</f>
        <v>72539844.032000005</v>
      </c>
      <c r="D49" s="42">
        <f>IS!D49</f>
        <v>981312.62</v>
      </c>
      <c r="E49" s="43">
        <f>IS!E49</f>
        <v>3429.14</v>
      </c>
      <c r="F49" s="43">
        <f>IS!F49</f>
        <v>-20992.09</v>
      </c>
      <c r="G49" s="43">
        <f>IS!G49</f>
        <v>-4446.4400000000005</v>
      </c>
      <c r="H49" s="44">
        <f>IS!H49</f>
        <v>960320.53</v>
      </c>
      <c r="I49" s="43">
        <f>IS!I49</f>
        <v>-10313.69</v>
      </c>
      <c r="J49" s="43">
        <f>IS!J49</f>
        <v>44722.7</v>
      </c>
      <c r="K49" s="41">
        <f>IS!K49</f>
        <v>-2614582.63</v>
      </c>
      <c r="L49" s="43">
        <f>IS!L49</f>
        <v>-2585133.67</v>
      </c>
      <c r="M49" s="43">
        <f>IS!M49</f>
        <v>10519.82</v>
      </c>
      <c r="N49" s="43">
        <f>IS!N49</f>
        <v>-1614293.3199999998</v>
      </c>
      <c r="O49" s="44">
        <f>IS!O49</f>
        <v>-1614293.32</v>
      </c>
    </row>
    <row r="50" spans="1:16" x14ac:dyDescent="0.2">
      <c r="A50" s="55">
        <f>'BS-E'!A50</f>
        <v>19</v>
      </c>
      <c r="B50" s="15" t="str">
        <f>'BS-E'!B50</f>
        <v>Paysera</v>
      </c>
      <c r="C50" s="45">
        <f>IS!C50</f>
        <v>18491480.489999998</v>
      </c>
      <c r="D50" s="46">
        <f>IS!D50</f>
        <v>91894.020699999994</v>
      </c>
      <c r="E50" s="47">
        <f>IS!E50</f>
        <v>0</v>
      </c>
      <c r="F50" s="47">
        <f>IS!F50</f>
        <v>-1404.7379000000001</v>
      </c>
      <c r="G50" s="47">
        <f>IS!G50</f>
        <v>0</v>
      </c>
      <c r="H50" s="48">
        <f>IS!H50</f>
        <v>90489.282799999986</v>
      </c>
      <c r="I50" s="47">
        <f>IS!I50</f>
        <v>23359.631399999998</v>
      </c>
      <c r="J50" s="47">
        <f>IS!J50</f>
        <v>84394.4</v>
      </c>
      <c r="K50" s="45">
        <f>IS!K50</f>
        <v>-573573.23439999996</v>
      </c>
      <c r="L50" s="47">
        <f>IS!L50</f>
        <v>-504549.56300000002</v>
      </c>
      <c r="M50" s="47">
        <f>IS!M50</f>
        <v>-6305.8899999999994</v>
      </c>
      <c r="N50" s="47">
        <f>IS!N50</f>
        <v>-420366.17020000005</v>
      </c>
      <c r="O50" s="48">
        <f>IS!O50</f>
        <v>-417644.78019999998</v>
      </c>
      <c r="P50" s="74"/>
    </row>
  </sheetData>
  <mergeCells count="11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C5:F5"/>
    <mergeCell ref="I29:L29"/>
  </mergeCells>
  <pageMargins left="0.7" right="0.7" top="0.25" bottom="0.25" header="0.3" footer="0.3"/>
  <pageSetup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Q24"/>
  <sheetViews>
    <sheetView view="pageBreakPreview" zoomScaleNormal="76" zoomScaleSheetLayoutView="100" workbookViewId="0">
      <selection activeCell="B2" sqref="B2"/>
    </sheetView>
  </sheetViews>
  <sheetFormatPr defaultColWidth="9.140625" defaultRowHeight="12.75" x14ac:dyDescent="0.2"/>
  <cols>
    <col min="1" max="1" width="6.85546875" style="2" customWidth="1"/>
    <col min="2" max="2" width="49" style="2" customWidth="1"/>
    <col min="3" max="3" width="10.42578125" style="2" bestFit="1" customWidth="1"/>
    <col min="4" max="4" width="14.7109375" style="2" customWidth="1"/>
    <col min="5" max="6" width="10.42578125" style="2" bestFit="1" customWidth="1"/>
    <col min="7" max="7" width="13.28515625" style="2" customWidth="1"/>
    <col min="8" max="9" width="11.5703125" style="2" customWidth="1"/>
    <col min="10" max="10" width="14" style="2" customWidth="1"/>
    <col min="11" max="11" width="11.7109375" style="2" bestFit="1" customWidth="1"/>
    <col min="12" max="12" width="9.28515625" style="2" bestFit="1" customWidth="1"/>
    <col min="13" max="13" width="13.85546875" style="2" customWidth="1"/>
    <col min="14" max="14" width="11" style="2" customWidth="1"/>
    <col min="15" max="15" width="9.85546875" style="2" bestFit="1" customWidth="1"/>
    <col min="16" max="16" width="14.28515625" style="2" customWidth="1"/>
    <col min="17" max="17" width="15.85546875" style="2" bestFit="1" customWidth="1"/>
    <col min="18" max="16384" width="9.140625" style="2"/>
  </cols>
  <sheetData>
    <row r="1" spans="1:17" x14ac:dyDescent="0.2">
      <c r="B1" s="88" t="s">
        <v>181</v>
      </c>
    </row>
    <row r="2" spans="1:17" x14ac:dyDescent="0.2">
      <c r="A2" s="5"/>
      <c r="B2" s="63">
        <f>BS!B3</f>
        <v>46081</v>
      </c>
      <c r="C2" s="4"/>
      <c r="D2" s="4"/>
      <c r="E2" s="4"/>
      <c r="F2" s="4"/>
      <c r="G2" s="1"/>
      <c r="H2" s="1"/>
      <c r="I2" s="1"/>
      <c r="J2" s="1"/>
    </row>
    <row r="3" spans="1:17" x14ac:dyDescent="0.2">
      <c r="A3" s="1"/>
      <c r="B3" s="3" t="s">
        <v>36</v>
      </c>
      <c r="C3" s="1"/>
      <c r="D3" s="1"/>
      <c r="E3" s="1"/>
      <c r="F3" s="1"/>
      <c r="G3" s="1"/>
      <c r="H3" s="1"/>
      <c r="I3" s="1"/>
      <c r="J3" s="1"/>
      <c r="K3" s="1"/>
    </row>
    <row r="4" spans="1:17" ht="12.75" customHeight="1" x14ac:dyDescent="0.2">
      <c r="A4" s="87"/>
      <c r="B4" s="212"/>
      <c r="C4" s="211" t="s">
        <v>168</v>
      </c>
      <c r="D4" s="211"/>
      <c r="E4" s="211"/>
      <c r="F4" s="211" t="s">
        <v>167</v>
      </c>
      <c r="G4" s="211"/>
      <c r="H4" s="211"/>
      <c r="I4" s="211" t="s">
        <v>76</v>
      </c>
      <c r="J4" s="211"/>
      <c r="K4" s="211"/>
      <c r="L4" s="214" t="s">
        <v>169</v>
      </c>
      <c r="M4" s="214"/>
      <c r="N4" s="214"/>
      <c r="O4" s="211" t="s">
        <v>170</v>
      </c>
      <c r="P4" s="211"/>
      <c r="Q4" s="211"/>
    </row>
    <row r="5" spans="1:17" x14ac:dyDescent="0.2">
      <c r="A5" s="87"/>
      <c r="B5" s="213"/>
      <c r="C5" s="137" t="s">
        <v>67</v>
      </c>
      <c r="D5" s="138" t="s">
        <v>241</v>
      </c>
      <c r="E5" s="137" t="s">
        <v>66</v>
      </c>
      <c r="F5" s="137" t="s">
        <v>67</v>
      </c>
      <c r="G5" s="138" t="s">
        <v>241</v>
      </c>
      <c r="H5" s="137" t="s">
        <v>66</v>
      </c>
      <c r="I5" s="137" t="s">
        <v>67</v>
      </c>
      <c r="J5" s="138" t="s">
        <v>241</v>
      </c>
      <c r="K5" s="137" t="s">
        <v>66</v>
      </c>
      <c r="L5" s="139" t="s">
        <v>67</v>
      </c>
      <c r="M5" s="138" t="s">
        <v>241</v>
      </c>
      <c r="N5" s="139" t="s">
        <v>66</v>
      </c>
      <c r="O5" s="137" t="s">
        <v>67</v>
      </c>
      <c r="P5" s="138" t="s">
        <v>241</v>
      </c>
      <c r="Q5" s="137" t="s">
        <v>66</v>
      </c>
    </row>
    <row r="6" spans="1:17" x14ac:dyDescent="0.2">
      <c r="A6" s="87"/>
      <c r="B6" s="140" t="s">
        <v>171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2">
      <c r="A7" s="87"/>
      <c r="B7" s="89" t="s">
        <v>68</v>
      </c>
      <c r="C7" s="142">
        <v>0</v>
      </c>
      <c r="D7" s="142">
        <v>0</v>
      </c>
      <c r="E7" s="143">
        <v>0</v>
      </c>
      <c r="F7" s="142">
        <v>0</v>
      </c>
      <c r="G7" s="142">
        <v>0</v>
      </c>
      <c r="H7" s="143">
        <v>0</v>
      </c>
      <c r="I7" s="142">
        <v>0</v>
      </c>
      <c r="J7" s="142">
        <v>0</v>
      </c>
      <c r="K7" s="143">
        <v>0</v>
      </c>
      <c r="L7" s="142">
        <v>0</v>
      </c>
      <c r="M7" s="142">
        <v>0</v>
      </c>
      <c r="N7" s="143">
        <v>0</v>
      </c>
      <c r="O7" s="143">
        <v>0</v>
      </c>
      <c r="P7" s="143">
        <v>0</v>
      </c>
      <c r="Q7" s="143">
        <v>0</v>
      </c>
    </row>
    <row r="8" spans="1:17" x14ac:dyDescent="0.2">
      <c r="A8" s="87"/>
      <c r="B8" s="90" t="s">
        <v>69</v>
      </c>
      <c r="C8" s="144">
        <v>53618609.540000007</v>
      </c>
      <c r="D8" s="144">
        <v>373052954.91026264</v>
      </c>
      <c r="E8" s="143">
        <v>426671564.45026267</v>
      </c>
      <c r="F8" s="144">
        <v>20590.939999999999</v>
      </c>
      <c r="G8" s="144">
        <v>6042039.5999999996</v>
      </c>
      <c r="H8" s="143">
        <v>6062630.54</v>
      </c>
      <c r="I8" s="144">
        <v>1015605850.7439001</v>
      </c>
      <c r="J8" s="144">
        <v>567167389.74222112</v>
      </c>
      <c r="K8" s="143">
        <v>1582773240.4861212</v>
      </c>
      <c r="L8" s="144">
        <v>4228855.21</v>
      </c>
      <c r="M8" s="144">
        <v>0</v>
      </c>
      <c r="N8" s="143">
        <v>4228855.21</v>
      </c>
      <c r="O8" s="143">
        <v>1073473906.4338999</v>
      </c>
      <c r="P8" s="143">
        <v>946262384.25248671</v>
      </c>
      <c r="Q8" s="143">
        <v>2019736290.6863866</v>
      </c>
    </row>
    <row r="9" spans="1:17" x14ac:dyDescent="0.2">
      <c r="A9" s="87"/>
      <c r="B9" s="91" t="s">
        <v>172</v>
      </c>
      <c r="C9" s="142">
        <v>20768764.380000021</v>
      </c>
      <c r="D9" s="142">
        <v>174843239.25876272</v>
      </c>
      <c r="E9" s="143">
        <v>195612003.63876274</v>
      </c>
      <c r="F9" s="142">
        <v>20590.939999999999</v>
      </c>
      <c r="G9" s="142">
        <v>1337.9500000000007</v>
      </c>
      <c r="H9" s="143">
        <v>21928.89</v>
      </c>
      <c r="I9" s="142">
        <v>366995953.51319999</v>
      </c>
      <c r="J9" s="142">
        <v>114815295.56366301</v>
      </c>
      <c r="K9" s="143">
        <v>481811249.07686299</v>
      </c>
      <c r="L9" s="142">
        <v>4228855.21</v>
      </c>
      <c r="M9" s="142">
        <v>0</v>
      </c>
      <c r="N9" s="143">
        <v>4228855.21</v>
      </c>
      <c r="O9" s="143">
        <v>392014164.04320002</v>
      </c>
      <c r="P9" s="143">
        <v>289659872.77242482</v>
      </c>
      <c r="Q9" s="143">
        <v>681674036.81562483</v>
      </c>
    </row>
    <row r="10" spans="1:17" x14ac:dyDescent="0.2">
      <c r="A10" s="87"/>
      <c r="B10" s="92" t="s">
        <v>173</v>
      </c>
      <c r="C10" s="142">
        <v>32849845.159999996</v>
      </c>
      <c r="D10" s="142">
        <v>198209715.65150002</v>
      </c>
      <c r="E10" s="143">
        <v>231059560.81150001</v>
      </c>
      <c r="F10" s="142">
        <v>0</v>
      </c>
      <c r="G10" s="142">
        <v>6040701.6500000004</v>
      </c>
      <c r="H10" s="143">
        <v>6040701.6500000004</v>
      </c>
      <c r="I10" s="142">
        <v>648609897.23070002</v>
      </c>
      <c r="J10" s="142">
        <v>452352094.17855787</v>
      </c>
      <c r="K10" s="143">
        <v>1100961991.4092579</v>
      </c>
      <c r="L10" s="142">
        <v>0</v>
      </c>
      <c r="M10" s="142">
        <v>0</v>
      </c>
      <c r="N10" s="143">
        <v>0</v>
      </c>
      <c r="O10" s="143">
        <v>681459742.3907001</v>
      </c>
      <c r="P10" s="143">
        <v>656602511.48005795</v>
      </c>
      <c r="Q10" s="143">
        <v>1338062253.8707581</v>
      </c>
    </row>
    <row r="11" spans="1:17" x14ac:dyDescent="0.2">
      <c r="A11" s="87"/>
      <c r="B11" s="90" t="s">
        <v>174</v>
      </c>
      <c r="C11" s="144">
        <v>528557745.5122999</v>
      </c>
      <c r="D11" s="144">
        <v>460030644.17079914</v>
      </c>
      <c r="E11" s="143">
        <v>988588389.68309903</v>
      </c>
      <c r="F11" s="144">
        <v>195579293.53</v>
      </c>
      <c r="G11" s="144">
        <v>217287521.79620305</v>
      </c>
      <c r="H11" s="143">
        <v>412866815.32620305</v>
      </c>
      <c r="I11" s="144">
        <v>90641046.946699992</v>
      </c>
      <c r="J11" s="144">
        <v>50538632.044381425</v>
      </c>
      <c r="K11" s="143">
        <v>141179678.99108142</v>
      </c>
      <c r="L11" s="144">
        <v>4842704617.341176</v>
      </c>
      <c r="M11" s="144">
        <v>111292178.37330818</v>
      </c>
      <c r="N11" s="143">
        <v>4953996795.7144842</v>
      </c>
      <c r="O11" s="143">
        <v>5657482703.3301764</v>
      </c>
      <c r="P11" s="143">
        <v>839148976.38469124</v>
      </c>
      <c r="Q11" s="143">
        <v>6496631679.7148676</v>
      </c>
    </row>
    <row r="12" spans="1:17" ht="25.5" x14ac:dyDescent="0.2">
      <c r="A12" s="87"/>
      <c r="B12" s="93" t="s">
        <v>175</v>
      </c>
      <c r="C12" s="142">
        <v>517693466.28580004</v>
      </c>
      <c r="D12" s="142">
        <v>341610078.85586101</v>
      </c>
      <c r="E12" s="143">
        <v>859303545.14166105</v>
      </c>
      <c r="F12" s="142">
        <v>117954209.78</v>
      </c>
      <c r="G12" s="142">
        <v>196906364.89459106</v>
      </c>
      <c r="H12" s="143">
        <v>314860574.67459106</v>
      </c>
      <c r="I12" s="142">
        <v>90641046.946700007</v>
      </c>
      <c r="J12" s="142">
        <v>50538632.04438141</v>
      </c>
      <c r="K12" s="143">
        <v>141179678.99108142</v>
      </c>
      <c r="L12" s="142">
        <v>4842704617.341176</v>
      </c>
      <c r="M12" s="142">
        <v>72271889.617346764</v>
      </c>
      <c r="N12" s="143">
        <v>4914976506.9585228</v>
      </c>
      <c r="O12" s="143">
        <v>5568993340.3536768</v>
      </c>
      <c r="P12" s="143">
        <v>661326965.41217232</v>
      </c>
      <c r="Q12" s="143">
        <v>6230320305.7658491</v>
      </c>
    </row>
    <row r="13" spans="1:17" ht="25.5" x14ac:dyDescent="0.2">
      <c r="A13" s="87"/>
      <c r="B13" s="93" t="s">
        <v>176</v>
      </c>
      <c r="C13" s="142">
        <v>10864279.226500001</v>
      </c>
      <c r="D13" s="142">
        <v>118420565.31493878</v>
      </c>
      <c r="E13" s="143">
        <v>129284844.54143879</v>
      </c>
      <c r="F13" s="142">
        <v>77625083.75</v>
      </c>
      <c r="G13" s="142">
        <v>20381156.901611999</v>
      </c>
      <c r="H13" s="143">
        <v>98006240.651611999</v>
      </c>
      <c r="I13" s="142">
        <v>0</v>
      </c>
      <c r="J13" s="142">
        <v>0</v>
      </c>
      <c r="K13" s="143">
        <v>0</v>
      </c>
      <c r="L13" s="142">
        <v>0</v>
      </c>
      <c r="M13" s="142">
        <v>39020288.7559641</v>
      </c>
      <c r="N13" s="143">
        <v>39020288.7559641</v>
      </c>
      <c r="O13" s="143">
        <v>88489362.97649999</v>
      </c>
      <c r="P13" s="143">
        <v>177822010.97251505</v>
      </c>
      <c r="Q13" s="143">
        <v>266311373.94901502</v>
      </c>
    </row>
    <row r="14" spans="1:17" x14ac:dyDescent="0.2">
      <c r="A14" s="87"/>
      <c r="B14" s="94" t="s">
        <v>177</v>
      </c>
      <c r="C14" s="144">
        <v>582176355.0523001</v>
      </c>
      <c r="D14" s="144">
        <v>833083599.08106148</v>
      </c>
      <c r="E14" s="143">
        <v>1415259954.1333616</v>
      </c>
      <c r="F14" s="144">
        <v>195599884.47</v>
      </c>
      <c r="G14" s="144">
        <v>223329561.39620307</v>
      </c>
      <c r="H14" s="143">
        <v>418929445.86620307</v>
      </c>
      <c r="I14" s="144">
        <v>1106246897.6905999</v>
      </c>
      <c r="J14" s="144">
        <v>617706021.7866025</v>
      </c>
      <c r="K14" s="143">
        <v>1723952919.4772024</v>
      </c>
      <c r="L14" s="144">
        <v>4846933472.5511761</v>
      </c>
      <c r="M14" s="144">
        <v>111292178.37330723</v>
      </c>
      <c r="N14" s="143">
        <v>4958225650.9244833</v>
      </c>
      <c r="O14" s="143">
        <v>6730956609.7640743</v>
      </c>
      <c r="P14" s="143">
        <v>1785411360.6371813</v>
      </c>
      <c r="Q14" s="143">
        <v>8516367970.4012556</v>
      </c>
    </row>
    <row r="15" spans="1:17" x14ac:dyDescent="0.2">
      <c r="A15" s="87"/>
      <c r="B15" s="140" t="s">
        <v>178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2">
      <c r="A16" s="87"/>
      <c r="B16" s="89" t="s">
        <v>70</v>
      </c>
      <c r="C16" s="144">
        <v>6318003205.9850998</v>
      </c>
      <c r="D16" s="144">
        <v>4530165835.9337521</v>
      </c>
      <c r="E16" s="143">
        <v>10848169041.918852</v>
      </c>
      <c r="F16" s="144">
        <v>4058960871.6999998</v>
      </c>
      <c r="G16" s="144">
        <v>2069101495.4602594</v>
      </c>
      <c r="H16" s="143">
        <v>6128062367.1602592</v>
      </c>
      <c r="I16" s="144">
        <v>3362255702.4399996</v>
      </c>
      <c r="J16" s="144">
        <v>1524537998.4534903</v>
      </c>
      <c r="K16" s="143">
        <v>4886793700.8934898</v>
      </c>
      <c r="L16" s="144">
        <v>2570253661.5360999</v>
      </c>
      <c r="M16" s="144">
        <v>491433521.18916321</v>
      </c>
      <c r="N16" s="143">
        <v>3061687182.7252631</v>
      </c>
      <c r="O16" s="143">
        <v>16309473441.661198</v>
      </c>
      <c r="P16" s="143">
        <v>8615238851.0366783</v>
      </c>
      <c r="Q16" s="143">
        <v>24924712292.697876</v>
      </c>
    </row>
    <row r="17" spans="1:17" x14ac:dyDescent="0.2">
      <c r="A17" s="87"/>
      <c r="B17" s="95" t="s">
        <v>71</v>
      </c>
      <c r="C17" s="147">
        <v>6232886392.3651018</v>
      </c>
      <c r="D17" s="147">
        <v>3759775220.1798449</v>
      </c>
      <c r="E17" s="143">
        <v>9992661612.5449467</v>
      </c>
      <c r="F17" s="147">
        <v>4057504047.7500005</v>
      </c>
      <c r="G17" s="147">
        <v>1986013110.5974708</v>
      </c>
      <c r="H17" s="143">
        <v>6043517158.3474712</v>
      </c>
      <c r="I17" s="147">
        <v>3361386004.4899998</v>
      </c>
      <c r="J17" s="147">
        <v>1425897458.9491844</v>
      </c>
      <c r="K17" s="143">
        <v>4787283463.4391842</v>
      </c>
      <c r="L17" s="147">
        <v>2564126161.4060998</v>
      </c>
      <c r="M17" s="147">
        <v>321264546.34078693</v>
      </c>
      <c r="N17" s="143">
        <v>2885390707.7468867</v>
      </c>
      <c r="O17" s="143">
        <v>16215902606.0112</v>
      </c>
      <c r="P17" s="143">
        <v>7492950336.0672646</v>
      </c>
      <c r="Q17" s="143">
        <v>23708852942.078465</v>
      </c>
    </row>
    <row r="18" spans="1:17" x14ac:dyDescent="0.2">
      <c r="A18" s="87"/>
      <c r="B18" s="95" t="s">
        <v>72</v>
      </c>
      <c r="C18" s="147">
        <v>85116813.620000005</v>
      </c>
      <c r="D18" s="147">
        <v>770390615.75390267</v>
      </c>
      <c r="E18" s="143">
        <v>855507429.37390268</v>
      </c>
      <c r="F18" s="147">
        <v>1456823.95</v>
      </c>
      <c r="G18" s="147">
        <v>83088384.86279501</v>
      </c>
      <c r="H18" s="143">
        <v>84545208.812795013</v>
      </c>
      <c r="I18" s="147">
        <v>869697.95</v>
      </c>
      <c r="J18" s="147">
        <v>98640539.50431399</v>
      </c>
      <c r="K18" s="143">
        <v>99510237.454313993</v>
      </c>
      <c r="L18" s="147">
        <v>6127500.1299999999</v>
      </c>
      <c r="M18" s="147">
        <v>170168974.84837601</v>
      </c>
      <c r="N18" s="143">
        <v>176296474.978376</v>
      </c>
      <c r="O18" s="143">
        <v>93570835.650000021</v>
      </c>
      <c r="P18" s="143">
        <v>1122288514.969388</v>
      </c>
      <c r="Q18" s="143">
        <v>1215859350.6193881</v>
      </c>
    </row>
    <row r="19" spans="1:17" x14ac:dyDescent="0.2">
      <c r="A19" s="87"/>
      <c r="B19" s="89" t="s">
        <v>73</v>
      </c>
      <c r="C19" s="144">
        <v>3947335328.2098117</v>
      </c>
      <c r="D19" s="144">
        <v>7027876019.1753368</v>
      </c>
      <c r="E19" s="143">
        <v>10975211347.385149</v>
      </c>
      <c r="F19" s="144">
        <v>1188935851.8599992</v>
      </c>
      <c r="G19" s="144">
        <v>3640561100.1959109</v>
      </c>
      <c r="H19" s="143">
        <v>4829496952.0559101</v>
      </c>
      <c r="I19" s="144">
        <v>7118969212.2700014</v>
      </c>
      <c r="J19" s="144">
        <v>8496105215.8337374</v>
      </c>
      <c r="K19" s="143">
        <v>15615074428.103739</v>
      </c>
      <c r="L19" s="144">
        <v>2144543522.3542001</v>
      </c>
      <c r="M19" s="144">
        <v>2689802347.2422552</v>
      </c>
      <c r="N19" s="143">
        <v>4834345869.5964556</v>
      </c>
      <c r="O19" s="143">
        <v>14399783914.694017</v>
      </c>
      <c r="P19" s="143">
        <v>21854344682.447266</v>
      </c>
      <c r="Q19" s="143">
        <v>36254128597.141281</v>
      </c>
    </row>
    <row r="20" spans="1:17" x14ac:dyDescent="0.2">
      <c r="A20" s="87"/>
      <c r="B20" s="95" t="s">
        <v>74</v>
      </c>
      <c r="C20" s="147">
        <v>3490054290.5238104</v>
      </c>
      <c r="D20" s="147">
        <v>3354703624.5553312</v>
      </c>
      <c r="E20" s="143">
        <v>6844757915.0791416</v>
      </c>
      <c r="F20" s="147">
        <v>1057931810.2099993</v>
      </c>
      <c r="G20" s="147">
        <v>2475793058.0325041</v>
      </c>
      <c r="H20" s="143">
        <v>3533724868.2425036</v>
      </c>
      <c r="I20" s="147">
        <v>5811985383.3700008</v>
      </c>
      <c r="J20" s="147">
        <v>6310336848.8625393</v>
      </c>
      <c r="K20" s="143">
        <v>12122322232.23254</v>
      </c>
      <c r="L20" s="147">
        <v>1647426058.4539995</v>
      </c>
      <c r="M20" s="147">
        <v>1847865798.3417225</v>
      </c>
      <c r="N20" s="143">
        <v>3495291856.795722</v>
      </c>
      <c r="O20" s="143">
        <v>12007397542.557812</v>
      </c>
      <c r="P20" s="143">
        <v>13988699329.792091</v>
      </c>
      <c r="Q20" s="143">
        <v>25996096872.349903</v>
      </c>
    </row>
    <row r="21" spans="1:17" x14ac:dyDescent="0.2">
      <c r="A21" s="87"/>
      <c r="B21" s="95" t="s">
        <v>75</v>
      </c>
      <c r="C21" s="147">
        <v>457281037.68600017</v>
      </c>
      <c r="D21" s="147">
        <v>3673172394.6200089</v>
      </c>
      <c r="E21" s="143">
        <v>4130453432.3060093</v>
      </c>
      <c r="F21" s="147">
        <v>131004041.6499999</v>
      </c>
      <c r="G21" s="147">
        <v>1164768042.1634009</v>
      </c>
      <c r="H21" s="143">
        <v>1295772083.8134007</v>
      </c>
      <c r="I21" s="147">
        <v>1306983828.9000001</v>
      </c>
      <c r="J21" s="147">
        <v>2185768366.9711962</v>
      </c>
      <c r="K21" s="143">
        <v>3492752195.8711963</v>
      </c>
      <c r="L21" s="147">
        <v>497117463.90020001</v>
      </c>
      <c r="M21" s="147">
        <v>841936548.9005307</v>
      </c>
      <c r="N21" s="143">
        <v>1339054012.8007307</v>
      </c>
      <c r="O21" s="143">
        <v>2392386372.1361995</v>
      </c>
      <c r="P21" s="143">
        <v>7865645352.6551361</v>
      </c>
      <c r="Q21" s="143">
        <v>10258031724.791336</v>
      </c>
    </row>
    <row r="22" spans="1:17" ht="25.5" x14ac:dyDescent="0.2">
      <c r="A22" s="87"/>
      <c r="B22" s="96" t="s">
        <v>179</v>
      </c>
      <c r="C22" s="148">
        <v>10265338534.194912</v>
      </c>
      <c r="D22" s="148">
        <v>11558041855.1091</v>
      </c>
      <c r="E22" s="143">
        <v>21823380389.304012</v>
      </c>
      <c r="F22" s="148">
        <v>5247896723.5599985</v>
      </c>
      <c r="G22" s="148">
        <v>5709662595.6561689</v>
      </c>
      <c r="H22" s="143">
        <v>10957559319.216167</v>
      </c>
      <c r="I22" s="148">
        <v>10481224914.709999</v>
      </c>
      <c r="J22" s="148">
        <v>10020643214.287235</v>
      </c>
      <c r="K22" s="143">
        <v>20501868128.997234</v>
      </c>
      <c r="L22" s="148">
        <v>4714797183.8902988</v>
      </c>
      <c r="M22" s="148">
        <v>3181235868.4314241</v>
      </c>
      <c r="N22" s="143">
        <v>7896033052.321723</v>
      </c>
      <c r="O22" s="143">
        <v>30709257356.355217</v>
      </c>
      <c r="P22" s="143">
        <v>30469583533.483932</v>
      </c>
      <c r="Q22" s="143">
        <v>61178840889.839149</v>
      </c>
    </row>
    <row r="23" spans="1:17" x14ac:dyDescent="0.2">
      <c r="A23" s="87"/>
      <c r="B23" s="97" t="s">
        <v>43</v>
      </c>
      <c r="C23" s="144">
        <v>10847514889.24721</v>
      </c>
      <c r="D23" s="144">
        <v>12391125454.190153</v>
      </c>
      <c r="E23" s="143">
        <v>23238640343.437363</v>
      </c>
      <c r="F23" s="144">
        <v>5443496608.0299988</v>
      </c>
      <c r="G23" s="144">
        <v>5932992157.0523701</v>
      </c>
      <c r="H23" s="143">
        <v>11376488765.082369</v>
      </c>
      <c r="I23" s="144">
        <v>11587471812.400599</v>
      </c>
      <c r="J23" s="144">
        <v>10638349236.073835</v>
      </c>
      <c r="K23" s="143">
        <v>22225821048.474434</v>
      </c>
      <c r="L23" s="144">
        <v>9561730656.4414749</v>
      </c>
      <c r="M23" s="144">
        <v>3292528046.8047237</v>
      </c>
      <c r="N23" s="143">
        <v>12854258703.246199</v>
      </c>
      <c r="O23" s="143">
        <v>37440213966.119293</v>
      </c>
      <c r="P23" s="143">
        <v>32254994894.121063</v>
      </c>
      <c r="Q23" s="143">
        <v>69695208860.240356</v>
      </c>
    </row>
    <row r="24" spans="1:17" x14ac:dyDescent="0.2">
      <c r="Q24" s="167">
        <f>Q23-BS!H31</f>
        <v>9.653076171875</v>
      </c>
    </row>
  </sheetData>
  <mergeCells count="6">
    <mergeCell ref="O4:Q4"/>
    <mergeCell ref="B4:B5"/>
    <mergeCell ref="C4:E4"/>
    <mergeCell ref="F4:H4"/>
    <mergeCell ref="I4:K4"/>
    <mergeCell ref="L4:N4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Q23"/>
  <sheetViews>
    <sheetView view="pageBreakPreview" zoomScale="115" zoomScaleNormal="100" zoomScaleSheetLayoutView="115" workbookViewId="0">
      <selection activeCell="B2" sqref="B2"/>
    </sheetView>
  </sheetViews>
  <sheetFormatPr defaultColWidth="9.140625" defaultRowHeight="12.75" x14ac:dyDescent="0.2"/>
  <cols>
    <col min="1" max="1" width="6.140625" style="50" bestFit="1" customWidth="1"/>
    <col min="2" max="2" width="47.85546875" style="50" bestFit="1" customWidth="1"/>
    <col min="3" max="7" width="10.140625" style="50" bestFit="1" customWidth="1"/>
    <col min="8" max="11" width="11.42578125" style="50" customWidth="1"/>
    <col min="12" max="13" width="9.140625" style="50"/>
    <col min="14" max="14" width="11.5703125" style="50" customWidth="1"/>
    <col min="15" max="17" width="9.85546875" style="50" bestFit="1" customWidth="1"/>
    <col min="18" max="16384" width="9.140625" style="50"/>
  </cols>
  <sheetData>
    <row r="1" spans="1:17" x14ac:dyDescent="0.2">
      <c r="B1" s="98" t="s">
        <v>24</v>
      </c>
    </row>
    <row r="2" spans="1:17" x14ac:dyDescent="0.2">
      <c r="A2" s="53"/>
      <c r="B2" s="64">
        <f>BS!B3</f>
        <v>46081</v>
      </c>
      <c r="C2" s="52"/>
      <c r="D2" s="52"/>
      <c r="E2" s="52"/>
      <c r="F2" s="52"/>
      <c r="G2" s="51"/>
      <c r="H2" s="51"/>
      <c r="I2" s="51"/>
      <c r="J2" s="51"/>
    </row>
    <row r="3" spans="1:17" x14ac:dyDescent="0.2">
      <c r="A3" s="51"/>
      <c r="B3" s="3" t="s">
        <v>52</v>
      </c>
      <c r="C3" s="51"/>
      <c r="D3" s="51"/>
      <c r="E3" s="51"/>
      <c r="F3" s="51"/>
      <c r="G3" s="51"/>
      <c r="H3" s="51"/>
      <c r="I3" s="51"/>
      <c r="J3" s="51"/>
      <c r="K3" s="51"/>
    </row>
    <row r="4" spans="1:17" ht="12.75" customHeight="1" x14ac:dyDescent="0.2">
      <c r="A4" s="215"/>
      <c r="B4" s="212"/>
      <c r="C4" s="211" t="s">
        <v>242</v>
      </c>
      <c r="D4" s="211"/>
      <c r="E4" s="211"/>
      <c r="F4" s="211" t="s">
        <v>243</v>
      </c>
      <c r="G4" s="211"/>
      <c r="H4" s="211"/>
      <c r="I4" s="211" t="s">
        <v>244</v>
      </c>
      <c r="J4" s="211"/>
      <c r="K4" s="211"/>
      <c r="L4" s="214" t="s">
        <v>245</v>
      </c>
      <c r="M4" s="214"/>
      <c r="N4" s="214"/>
      <c r="O4" s="211" t="s">
        <v>246</v>
      </c>
      <c r="P4" s="211"/>
      <c r="Q4" s="211"/>
    </row>
    <row r="5" spans="1:17" x14ac:dyDescent="0.2">
      <c r="A5" s="216"/>
      <c r="B5" s="213"/>
      <c r="C5" s="137" t="s">
        <v>22</v>
      </c>
      <c r="D5" s="138" t="s">
        <v>23</v>
      </c>
      <c r="E5" s="137" t="s">
        <v>13</v>
      </c>
      <c r="F5" s="137" t="s">
        <v>22</v>
      </c>
      <c r="G5" s="138" t="s">
        <v>23</v>
      </c>
      <c r="H5" s="137" t="s">
        <v>13</v>
      </c>
      <c r="I5" s="137" t="s">
        <v>22</v>
      </c>
      <c r="J5" s="138" t="s">
        <v>23</v>
      </c>
      <c r="K5" s="137" t="s">
        <v>13</v>
      </c>
      <c r="L5" s="137" t="s">
        <v>22</v>
      </c>
      <c r="M5" s="138" t="s">
        <v>23</v>
      </c>
      <c r="N5" s="137" t="s">
        <v>13</v>
      </c>
      <c r="O5" s="137" t="s">
        <v>22</v>
      </c>
      <c r="P5" s="138" t="s">
        <v>23</v>
      </c>
      <c r="Q5" s="137" t="s">
        <v>13</v>
      </c>
    </row>
    <row r="6" spans="1:17" x14ac:dyDescent="0.2">
      <c r="A6" s="149"/>
      <c r="B6" s="140" t="s">
        <v>247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2">
      <c r="A7" s="149"/>
      <c r="B7" s="89" t="s">
        <v>248</v>
      </c>
      <c r="C7" s="142">
        <f>'RC-D'!C7</f>
        <v>0</v>
      </c>
      <c r="D7" s="142">
        <f>'RC-D'!D7</f>
        <v>0</v>
      </c>
      <c r="E7" s="143">
        <f>'RC-D'!E7</f>
        <v>0</v>
      </c>
      <c r="F7" s="142">
        <f>'RC-D'!F7</f>
        <v>0</v>
      </c>
      <c r="G7" s="142">
        <f>'RC-D'!G7</f>
        <v>0</v>
      </c>
      <c r="H7" s="143">
        <f>'RC-D'!H7</f>
        <v>0</v>
      </c>
      <c r="I7" s="142">
        <f>'RC-D'!I7</f>
        <v>0</v>
      </c>
      <c r="J7" s="142">
        <f>'RC-D'!J7</f>
        <v>0</v>
      </c>
      <c r="K7" s="143">
        <f>'RC-D'!K7</f>
        <v>0</v>
      </c>
      <c r="L7" s="142">
        <f>'RC-D'!L7</f>
        <v>0</v>
      </c>
      <c r="M7" s="142">
        <f>'RC-D'!M7</f>
        <v>0</v>
      </c>
      <c r="N7" s="143">
        <f>'RC-D'!N7</f>
        <v>0</v>
      </c>
      <c r="O7" s="143">
        <f>'RC-D'!O7</f>
        <v>0</v>
      </c>
      <c r="P7" s="143">
        <f>'RC-D'!P7</f>
        <v>0</v>
      </c>
      <c r="Q7" s="143">
        <f>'RC-D'!Q7</f>
        <v>0</v>
      </c>
    </row>
    <row r="8" spans="1:17" x14ac:dyDescent="0.2">
      <c r="A8" s="149"/>
      <c r="B8" s="90" t="s">
        <v>249</v>
      </c>
      <c r="C8" s="144">
        <f>'RC-D'!C8</f>
        <v>53618609.540000007</v>
      </c>
      <c r="D8" s="144">
        <f>'RC-D'!D8</f>
        <v>373052954.91026264</v>
      </c>
      <c r="E8" s="143">
        <f>'RC-D'!E8</f>
        <v>426671564.45026267</v>
      </c>
      <c r="F8" s="144">
        <f>'RC-D'!F8</f>
        <v>20590.939999999999</v>
      </c>
      <c r="G8" s="144">
        <f>'RC-D'!G8</f>
        <v>6042039.5999999996</v>
      </c>
      <c r="H8" s="143">
        <f>'RC-D'!H8</f>
        <v>6062630.54</v>
      </c>
      <c r="I8" s="144">
        <f>'RC-D'!I8</f>
        <v>1015605850.7439001</v>
      </c>
      <c r="J8" s="144">
        <f>'RC-D'!J8</f>
        <v>567167389.74222112</v>
      </c>
      <c r="K8" s="143">
        <f>'RC-D'!K8</f>
        <v>1582773240.4861212</v>
      </c>
      <c r="L8" s="144">
        <f>'RC-D'!L8</f>
        <v>4228855.21</v>
      </c>
      <c r="M8" s="144">
        <f>'RC-D'!M8</f>
        <v>0</v>
      </c>
      <c r="N8" s="143">
        <f>'RC-D'!N8</f>
        <v>4228855.21</v>
      </c>
      <c r="O8" s="143">
        <f>'RC-D'!O8</f>
        <v>1073473906.4338999</v>
      </c>
      <c r="P8" s="143">
        <f>'RC-D'!P8</f>
        <v>946262384.25248671</v>
      </c>
      <c r="Q8" s="143">
        <f>'RC-D'!Q8</f>
        <v>2019736290.6863866</v>
      </c>
    </row>
    <row r="9" spans="1:17" x14ac:dyDescent="0.2">
      <c r="A9" s="149"/>
      <c r="B9" s="91" t="s">
        <v>250</v>
      </c>
      <c r="C9" s="142">
        <f>'RC-D'!C9</f>
        <v>20768764.380000021</v>
      </c>
      <c r="D9" s="142">
        <f>'RC-D'!D9</f>
        <v>174843239.25876272</v>
      </c>
      <c r="E9" s="143">
        <f>'RC-D'!E9</f>
        <v>195612003.63876274</v>
      </c>
      <c r="F9" s="142">
        <f>'RC-D'!F9</f>
        <v>20590.939999999999</v>
      </c>
      <c r="G9" s="142">
        <f>'RC-D'!G9</f>
        <v>1337.9500000000007</v>
      </c>
      <c r="H9" s="143">
        <f>'RC-D'!H9</f>
        <v>21928.89</v>
      </c>
      <c r="I9" s="142">
        <f>'RC-D'!I9</f>
        <v>366995953.51319999</v>
      </c>
      <c r="J9" s="142">
        <f>'RC-D'!J9</f>
        <v>114815295.56366301</v>
      </c>
      <c r="K9" s="143">
        <f>'RC-D'!K9</f>
        <v>481811249.07686299</v>
      </c>
      <c r="L9" s="142">
        <f>'RC-D'!L9</f>
        <v>4228855.21</v>
      </c>
      <c r="M9" s="142">
        <f>'RC-D'!M9</f>
        <v>0</v>
      </c>
      <c r="N9" s="143">
        <f>'RC-D'!N9</f>
        <v>4228855.21</v>
      </c>
      <c r="O9" s="143">
        <f>'RC-D'!O9</f>
        <v>392014164.04320002</v>
      </c>
      <c r="P9" s="143">
        <f>'RC-D'!P9</f>
        <v>289659872.77242482</v>
      </c>
      <c r="Q9" s="143">
        <f>'RC-D'!Q9</f>
        <v>681674036.81562483</v>
      </c>
    </row>
    <row r="10" spans="1:17" x14ac:dyDescent="0.2">
      <c r="A10" s="149"/>
      <c r="B10" s="92" t="s">
        <v>251</v>
      </c>
      <c r="C10" s="142">
        <f>'RC-D'!C10</f>
        <v>32849845.159999996</v>
      </c>
      <c r="D10" s="142">
        <f>'RC-D'!D10</f>
        <v>198209715.65150002</v>
      </c>
      <c r="E10" s="143">
        <f>'RC-D'!E10</f>
        <v>231059560.81150001</v>
      </c>
      <c r="F10" s="142">
        <f>'RC-D'!F10</f>
        <v>0</v>
      </c>
      <c r="G10" s="142">
        <f>'RC-D'!G10</f>
        <v>6040701.6500000004</v>
      </c>
      <c r="H10" s="143">
        <f>'RC-D'!H10</f>
        <v>6040701.6500000004</v>
      </c>
      <c r="I10" s="142">
        <f>'RC-D'!I10</f>
        <v>648609897.23070002</v>
      </c>
      <c r="J10" s="142">
        <f>'RC-D'!J10</f>
        <v>452352094.17855787</v>
      </c>
      <c r="K10" s="143">
        <f>'RC-D'!K10</f>
        <v>1100961991.4092579</v>
      </c>
      <c r="L10" s="142">
        <f>'RC-D'!L10</f>
        <v>0</v>
      </c>
      <c r="M10" s="142">
        <f>'RC-D'!M10</f>
        <v>0</v>
      </c>
      <c r="N10" s="143">
        <f>'RC-D'!N10</f>
        <v>0</v>
      </c>
      <c r="O10" s="143">
        <f>'RC-D'!O10</f>
        <v>681459742.3907001</v>
      </c>
      <c r="P10" s="143">
        <f>'RC-D'!P10</f>
        <v>656602511.48005795</v>
      </c>
      <c r="Q10" s="143">
        <f>'RC-D'!Q10</f>
        <v>1338062253.8707581</v>
      </c>
    </row>
    <row r="11" spans="1:17" x14ac:dyDescent="0.2">
      <c r="A11" s="149"/>
      <c r="B11" s="90" t="s">
        <v>252</v>
      </c>
      <c r="C11" s="144">
        <f>'RC-D'!C11</f>
        <v>528557745.5122999</v>
      </c>
      <c r="D11" s="144">
        <f>'RC-D'!D11</f>
        <v>460030644.17079914</v>
      </c>
      <c r="E11" s="143">
        <f>'RC-D'!E11</f>
        <v>988588389.68309903</v>
      </c>
      <c r="F11" s="144">
        <f>'RC-D'!F11</f>
        <v>195579293.53</v>
      </c>
      <c r="G11" s="144">
        <f>'RC-D'!G11</f>
        <v>217287521.79620305</v>
      </c>
      <c r="H11" s="143">
        <f>'RC-D'!H11</f>
        <v>412866815.32620305</v>
      </c>
      <c r="I11" s="144">
        <f>'RC-D'!I11</f>
        <v>90641046.946699992</v>
      </c>
      <c r="J11" s="144">
        <f>'RC-D'!J11</f>
        <v>50538632.044381425</v>
      </c>
      <c r="K11" s="143">
        <f>'RC-D'!K11</f>
        <v>141179678.99108142</v>
      </c>
      <c r="L11" s="144">
        <f>'RC-D'!L11</f>
        <v>4842704617.341176</v>
      </c>
      <c r="M11" s="144">
        <f>'RC-D'!M11</f>
        <v>111292178.37330818</v>
      </c>
      <c r="N11" s="143">
        <f>'RC-D'!N11</f>
        <v>4953996795.7144842</v>
      </c>
      <c r="O11" s="143">
        <f>'RC-D'!O11</f>
        <v>5657482703.3301764</v>
      </c>
      <c r="P11" s="143">
        <f>'RC-D'!P11</f>
        <v>839148976.38469124</v>
      </c>
      <c r="Q11" s="143">
        <f>'RC-D'!Q11</f>
        <v>6496631679.7148676</v>
      </c>
    </row>
    <row r="12" spans="1:17" x14ac:dyDescent="0.2">
      <c r="A12" s="149"/>
      <c r="B12" s="93" t="s">
        <v>253</v>
      </c>
      <c r="C12" s="142">
        <f>'RC-D'!C12</f>
        <v>517693466.28580004</v>
      </c>
      <c r="D12" s="142">
        <f>'RC-D'!D12</f>
        <v>341610078.85586101</v>
      </c>
      <c r="E12" s="143">
        <f>'RC-D'!E12</f>
        <v>859303545.14166105</v>
      </c>
      <c r="F12" s="142">
        <f>'RC-D'!F12</f>
        <v>117954209.78</v>
      </c>
      <c r="G12" s="142">
        <f>'RC-D'!G12</f>
        <v>196906364.89459106</v>
      </c>
      <c r="H12" s="143">
        <f>'RC-D'!H12</f>
        <v>314860574.67459106</v>
      </c>
      <c r="I12" s="142">
        <f>'RC-D'!I12</f>
        <v>90641046.946700007</v>
      </c>
      <c r="J12" s="142">
        <f>'RC-D'!J12</f>
        <v>50538632.04438141</v>
      </c>
      <c r="K12" s="143">
        <f>'RC-D'!K12</f>
        <v>141179678.99108142</v>
      </c>
      <c r="L12" s="142">
        <f>'RC-D'!L12</f>
        <v>4842704617.341176</v>
      </c>
      <c r="M12" s="142">
        <f>'RC-D'!M12</f>
        <v>72271889.617346764</v>
      </c>
      <c r="N12" s="143">
        <f>'RC-D'!N12</f>
        <v>4914976506.9585228</v>
      </c>
      <c r="O12" s="143">
        <f>'RC-D'!O12</f>
        <v>5568993340.3536768</v>
      </c>
      <c r="P12" s="143">
        <f>'RC-D'!P12</f>
        <v>661326965.41217232</v>
      </c>
      <c r="Q12" s="143">
        <f>'RC-D'!Q12</f>
        <v>6230320305.7658491</v>
      </c>
    </row>
    <row r="13" spans="1:17" x14ac:dyDescent="0.2">
      <c r="A13" s="149"/>
      <c r="B13" s="93" t="s">
        <v>254</v>
      </c>
      <c r="C13" s="142">
        <f>'RC-D'!C13</f>
        <v>10864279.226500001</v>
      </c>
      <c r="D13" s="142">
        <f>'RC-D'!D13</f>
        <v>118420565.31493878</v>
      </c>
      <c r="E13" s="143">
        <f>'RC-D'!E13</f>
        <v>129284844.54143879</v>
      </c>
      <c r="F13" s="142">
        <f>'RC-D'!F13</f>
        <v>77625083.75</v>
      </c>
      <c r="G13" s="142">
        <f>'RC-D'!G13</f>
        <v>20381156.901611999</v>
      </c>
      <c r="H13" s="143">
        <f>'RC-D'!H13</f>
        <v>98006240.651611999</v>
      </c>
      <c r="I13" s="142">
        <f>'RC-D'!I13</f>
        <v>0</v>
      </c>
      <c r="J13" s="142">
        <f>'RC-D'!J13</f>
        <v>0</v>
      </c>
      <c r="K13" s="143">
        <f>'RC-D'!K13</f>
        <v>0</v>
      </c>
      <c r="L13" s="142">
        <f>'RC-D'!L13</f>
        <v>0</v>
      </c>
      <c r="M13" s="142">
        <f>'RC-D'!M13</f>
        <v>39020288.7559641</v>
      </c>
      <c r="N13" s="143">
        <f>'RC-D'!N13</f>
        <v>39020288.7559641</v>
      </c>
      <c r="O13" s="143">
        <f>'RC-D'!O13</f>
        <v>88489362.97649999</v>
      </c>
      <c r="P13" s="143">
        <f>'RC-D'!P13</f>
        <v>177822010.97251505</v>
      </c>
      <c r="Q13" s="143">
        <f>'RC-D'!Q13</f>
        <v>266311373.94901502</v>
      </c>
    </row>
    <row r="14" spans="1:17" x14ac:dyDescent="0.2">
      <c r="A14" s="149"/>
      <c r="B14" s="94" t="s">
        <v>255</v>
      </c>
      <c r="C14" s="144">
        <f>'RC-D'!C14</f>
        <v>582176355.0523001</v>
      </c>
      <c r="D14" s="144">
        <f>'RC-D'!D14</f>
        <v>833083599.08106148</v>
      </c>
      <c r="E14" s="143">
        <f>'RC-D'!E14</f>
        <v>1415259954.1333616</v>
      </c>
      <c r="F14" s="144">
        <f>'RC-D'!F14</f>
        <v>195599884.47</v>
      </c>
      <c r="G14" s="144">
        <f>'RC-D'!G14</f>
        <v>223329561.39620307</v>
      </c>
      <c r="H14" s="143">
        <f>'RC-D'!H14</f>
        <v>418929445.86620307</v>
      </c>
      <c r="I14" s="144">
        <f>'RC-D'!I14</f>
        <v>1106246897.6905999</v>
      </c>
      <c r="J14" s="144">
        <f>'RC-D'!J14</f>
        <v>617706021.7866025</v>
      </c>
      <c r="K14" s="143">
        <f>'RC-D'!K14</f>
        <v>1723952919.4772024</v>
      </c>
      <c r="L14" s="144">
        <f>'RC-D'!L14</f>
        <v>4846933472.5511761</v>
      </c>
      <c r="M14" s="144">
        <f>'RC-D'!M14</f>
        <v>111292178.37330723</v>
      </c>
      <c r="N14" s="143">
        <f>'RC-D'!N14</f>
        <v>4958225650.9244833</v>
      </c>
      <c r="O14" s="143">
        <f>'RC-D'!O14</f>
        <v>6730956609.7640743</v>
      </c>
      <c r="P14" s="143">
        <f>'RC-D'!P14</f>
        <v>1785411360.6371813</v>
      </c>
      <c r="Q14" s="143">
        <f>'RC-D'!Q14</f>
        <v>8516367970.4012556</v>
      </c>
    </row>
    <row r="15" spans="1:17" x14ac:dyDescent="0.2">
      <c r="A15" s="149"/>
      <c r="B15" s="140" t="s">
        <v>256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2">
      <c r="A16" s="149"/>
      <c r="B16" s="89" t="s">
        <v>25</v>
      </c>
      <c r="C16" s="144">
        <f>'RC-D'!C16</f>
        <v>6318003205.9850998</v>
      </c>
      <c r="D16" s="144">
        <f>'RC-D'!D16</f>
        <v>4530165835.9337521</v>
      </c>
      <c r="E16" s="143">
        <f>'RC-D'!E16</f>
        <v>10848169041.918852</v>
      </c>
      <c r="F16" s="144">
        <f>'RC-D'!F16</f>
        <v>4058960871.6999998</v>
      </c>
      <c r="G16" s="144">
        <f>'RC-D'!G16</f>
        <v>2069101495.4602594</v>
      </c>
      <c r="H16" s="143">
        <f>'RC-D'!H16</f>
        <v>6128062367.1602592</v>
      </c>
      <c r="I16" s="144">
        <f>'RC-D'!I16</f>
        <v>3362255702.4399996</v>
      </c>
      <c r="J16" s="144">
        <f>'RC-D'!J16</f>
        <v>1524537998.4534903</v>
      </c>
      <c r="K16" s="143">
        <f>'RC-D'!K16</f>
        <v>4886793700.8934898</v>
      </c>
      <c r="L16" s="144">
        <f>'RC-D'!L16</f>
        <v>2570253661.5360999</v>
      </c>
      <c r="M16" s="144">
        <f>'RC-D'!M16</f>
        <v>491433521.18916321</v>
      </c>
      <c r="N16" s="143">
        <f>'RC-D'!N16</f>
        <v>3061687182.7252631</v>
      </c>
      <c r="O16" s="143">
        <f>'RC-D'!O16</f>
        <v>16309473441.661198</v>
      </c>
      <c r="P16" s="143">
        <f>'RC-D'!P16</f>
        <v>8615238851.0366783</v>
      </c>
      <c r="Q16" s="143">
        <f>'RC-D'!Q16</f>
        <v>24924712292.697876</v>
      </c>
    </row>
    <row r="17" spans="1:17" x14ac:dyDescent="0.2">
      <c r="A17" s="149"/>
      <c r="B17" s="95" t="s">
        <v>257</v>
      </c>
      <c r="C17" s="147">
        <f>'RC-D'!C17</f>
        <v>6232886392.3651018</v>
      </c>
      <c r="D17" s="147">
        <f>'RC-D'!D17</f>
        <v>3759775220.1798449</v>
      </c>
      <c r="E17" s="143">
        <f>'RC-D'!E17</f>
        <v>9992661612.5449467</v>
      </c>
      <c r="F17" s="147">
        <f>'RC-D'!F17</f>
        <v>4057504047.7500005</v>
      </c>
      <c r="G17" s="147">
        <f>'RC-D'!G17</f>
        <v>1986013110.5974708</v>
      </c>
      <c r="H17" s="143">
        <f>'RC-D'!H17</f>
        <v>6043517158.3474712</v>
      </c>
      <c r="I17" s="147">
        <f>'RC-D'!I17</f>
        <v>3361386004.4899998</v>
      </c>
      <c r="J17" s="147">
        <f>'RC-D'!J17</f>
        <v>1425897458.9491844</v>
      </c>
      <c r="K17" s="143">
        <f>'RC-D'!K17</f>
        <v>4787283463.4391842</v>
      </c>
      <c r="L17" s="147">
        <f>'RC-D'!L17</f>
        <v>2564126161.4060998</v>
      </c>
      <c r="M17" s="147">
        <f>'RC-D'!M17</f>
        <v>321264546.34078693</v>
      </c>
      <c r="N17" s="143">
        <f>'RC-D'!N17</f>
        <v>2885390707.7468867</v>
      </c>
      <c r="O17" s="143">
        <f>'RC-D'!O17</f>
        <v>16215902606.0112</v>
      </c>
      <c r="P17" s="143">
        <f>'RC-D'!P17</f>
        <v>7492950336.0672646</v>
      </c>
      <c r="Q17" s="143">
        <f>'RC-D'!Q17</f>
        <v>23708852942.078465</v>
      </c>
    </row>
    <row r="18" spans="1:17" x14ac:dyDescent="0.2">
      <c r="A18" s="149"/>
      <c r="B18" s="95" t="s">
        <v>258</v>
      </c>
      <c r="C18" s="147">
        <f>'RC-D'!C18</f>
        <v>85116813.620000005</v>
      </c>
      <c r="D18" s="147">
        <f>'RC-D'!D18</f>
        <v>770390615.75390267</v>
      </c>
      <c r="E18" s="143">
        <f>'RC-D'!E18</f>
        <v>855507429.37390268</v>
      </c>
      <c r="F18" s="147">
        <f>'RC-D'!F18</f>
        <v>1456823.95</v>
      </c>
      <c r="G18" s="147">
        <f>'RC-D'!G18</f>
        <v>83088384.86279501</v>
      </c>
      <c r="H18" s="143">
        <f>'RC-D'!H18</f>
        <v>84545208.812795013</v>
      </c>
      <c r="I18" s="147">
        <f>'RC-D'!I18</f>
        <v>869697.95</v>
      </c>
      <c r="J18" s="147">
        <f>'RC-D'!J18</f>
        <v>98640539.50431399</v>
      </c>
      <c r="K18" s="143">
        <f>'RC-D'!K18</f>
        <v>99510237.454313993</v>
      </c>
      <c r="L18" s="147">
        <f>'RC-D'!L18</f>
        <v>6127500.1299999999</v>
      </c>
      <c r="M18" s="147">
        <f>'RC-D'!M18</f>
        <v>170168974.84837601</v>
      </c>
      <c r="N18" s="143">
        <f>'RC-D'!N18</f>
        <v>176296474.978376</v>
      </c>
      <c r="O18" s="143">
        <f>'RC-D'!O18</f>
        <v>93570835.650000021</v>
      </c>
      <c r="P18" s="143">
        <f>'RC-D'!P18</f>
        <v>1122288514.969388</v>
      </c>
      <c r="Q18" s="143">
        <f>'RC-D'!Q18</f>
        <v>1215859350.6193881</v>
      </c>
    </row>
    <row r="19" spans="1:17" x14ac:dyDescent="0.2">
      <c r="A19" s="150"/>
      <c r="B19" s="89" t="s">
        <v>8</v>
      </c>
      <c r="C19" s="144">
        <f>'RC-D'!C19</f>
        <v>3947335328.2098117</v>
      </c>
      <c r="D19" s="144">
        <f>'RC-D'!D19</f>
        <v>7027876019.1753368</v>
      </c>
      <c r="E19" s="143">
        <f>'RC-D'!E19</f>
        <v>10975211347.385149</v>
      </c>
      <c r="F19" s="144">
        <f>'RC-D'!F19</f>
        <v>1188935851.8599992</v>
      </c>
      <c r="G19" s="144">
        <f>'RC-D'!G19</f>
        <v>3640561100.1959109</v>
      </c>
      <c r="H19" s="143">
        <f>'RC-D'!H19</f>
        <v>4829496952.0559101</v>
      </c>
      <c r="I19" s="144">
        <f>'RC-D'!I19</f>
        <v>7118969212.2700014</v>
      </c>
      <c r="J19" s="144">
        <f>'RC-D'!J19</f>
        <v>8496105215.8337374</v>
      </c>
      <c r="K19" s="143">
        <f>'RC-D'!K19</f>
        <v>15615074428.103739</v>
      </c>
      <c r="L19" s="144">
        <f>'RC-D'!L19</f>
        <v>2144543522.3542001</v>
      </c>
      <c r="M19" s="144">
        <f>'RC-D'!M19</f>
        <v>2689802347.2422552</v>
      </c>
      <c r="N19" s="143">
        <f>'RC-D'!N19</f>
        <v>4834345869.5964556</v>
      </c>
      <c r="O19" s="143">
        <f>'RC-D'!O19</f>
        <v>14399783914.694017</v>
      </c>
      <c r="P19" s="143">
        <f>'RC-D'!P19</f>
        <v>21854344682.447266</v>
      </c>
      <c r="Q19" s="143">
        <f>'RC-D'!Q19</f>
        <v>36254128597.141281</v>
      </c>
    </row>
    <row r="20" spans="1:17" x14ac:dyDescent="0.2">
      <c r="B20" s="95" t="s">
        <v>259</v>
      </c>
      <c r="C20" s="147">
        <f>'RC-D'!C20</f>
        <v>3490054290.5238104</v>
      </c>
      <c r="D20" s="147">
        <f>'RC-D'!D20</f>
        <v>3354703624.5553312</v>
      </c>
      <c r="E20" s="143">
        <f>'RC-D'!E20</f>
        <v>6844757915.0791416</v>
      </c>
      <c r="F20" s="147">
        <f>'RC-D'!F20</f>
        <v>1057931810.2099993</v>
      </c>
      <c r="G20" s="147">
        <f>'RC-D'!G20</f>
        <v>2475793058.0325041</v>
      </c>
      <c r="H20" s="143">
        <f>'RC-D'!H20</f>
        <v>3533724868.2425036</v>
      </c>
      <c r="I20" s="147">
        <f>'RC-D'!I20</f>
        <v>5811985383.3700008</v>
      </c>
      <c r="J20" s="147">
        <f>'RC-D'!J20</f>
        <v>6310336848.8625393</v>
      </c>
      <c r="K20" s="143">
        <f>'RC-D'!K20</f>
        <v>12122322232.23254</v>
      </c>
      <c r="L20" s="147">
        <f>'RC-D'!L20</f>
        <v>1647426058.4539995</v>
      </c>
      <c r="M20" s="147">
        <f>'RC-D'!M20</f>
        <v>1847865798.3417225</v>
      </c>
      <c r="N20" s="143">
        <f>'RC-D'!N20</f>
        <v>3495291856.795722</v>
      </c>
      <c r="O20" s="143">
        <f>'RC-D'!O20</f>
        <v>12007397542.557812</v>
      </c>
      <c r="P20" s="143">
        <f>'RC-D'!P20</f>
        <v>13988699329.792091</v>
      </c>
      <c r="Q20" s="143">
        <f>'RC-D'!Q20</f>
        <v>25996096872.349903</v>
      </c>
    </row>
    <row r="21" spans="1:17" x14ac:dyDescent="0.2">
      <c r="B21" s="95" t="s">
        <v>260</v>
      </c>
      <c r="C21" s="147">
        <f>'RC-D'!C21</f>
        <v>457281037.68600017</v>
      </c>
      <c r="D21" s="147">
        <f>'RC-D'!D21</f>
        <v>3673172394.6200089</v>
      </c>
      <c r="E21" s="143">
        <f>'RC-D'!E21</f>
        <v>4130453432.3060093</v>
      </c>
      <c r="F21" s="147">
        <f>'RC-D'!F21</f>
        <v>131004041.6499999</v>
      </c>
      <c r="G21" s="147">
        <f>'RC-D'!G21</f>
        <v>1164768042.1634009</v>
      </c>
      <c r="H21" s="143">
        <f>'RC-D'!H21</f>
        <v>1295772083.8134007</v>
      </c>
      <c r="I21" s="147">
        <f>'RC-D'!I21</f>
        <v>1306983828.9000001</v>
      </c>
      <c r="J21" s="147">
        <f>'RC-D'!J21</f>
        <v>2185768366.9711962</v>
      </c>
      <c r="K21" s="143">
        <f>'RC-D'!K21</f>
        <v>3492752195.8711963</v>
      </c>
      <c r="L21" s="147">
        <f>'RC-D'!L21</f>
        <v>497117463.90020001</v>
      </c>
      <c r="M21" s="147">
        <f>'RC-D'!M21</f>
        <v>841936548.9005307</v>
      </c>
      <c r="N21" s="143">
        <f>'RC-D'!N21</f>
        <v>1339054012.8007307</v>
      </c>
      <c r="O21" s="143">
        <f>'RC-D'!O21</f>
        <v>2392386372.1361995</v>
      </c>
      <c r="P21" s="143">
        <f>'RC-D'!P21</f>
        <v>7865645352.6551361</v>
      </c>
      <c r="Q21" s="143">
        <f>'RC-D'!Q21</f>
        <v>10258031724.791336</v>
      </c>
    </row>
    <row r="22" spans="1:17" x14ac:dyDescent="0.2">
      <c r="B22" s="96" t="s">
        <v>261</v>
      </c>
      <c r="C22" s="148">
        <f>'RC-D'!C22</f>
        <v>10265338534.194912</v>
      </c>
      <c r="D22" s="148">
        <f>'RC-D'!D22</f>
        <v>11558041855.1091</v>
      </c>
      <c r="E22" s="143">
        <f>'RC-D'!E22</f>
        <v>21823380389.304012</v>
      </c>
      <c r="F22" s="148">
        <f>'RC-D'!F22</f>
        <v>5247896723.5599985</v>
      </c>
      <c r="G22" s="148">
        <f>'RC-D'!G22</f>
        <v>5709662595.6561689</v>
      </c>
      <c r="H22" s="143">
        <f>'RC-D'!H22</f>
        <v>10957559319.216167</v>
      </c>
      <c r="I22" s="148">
        <f>'RC-D'!I22</f>
        <v>10481224914.709999</v>
      </c>
      <c r="J22" s="148">
        <f>'RC-D'!J22</f>
        <v>10020643214.287235</v>
      </c>
      <c r="K22" s="143">
        <f>'RC-D'!K22</f>
        <v>20501868128.997234</v>
      </c>
      <c r="L22" s="148">
        <f>'RC-D'!L22</f>
        <v>4714797183.8902988</v>
      </c>
      <c r="M22" s="148">
        <f>'RC-D'!M22</f>
        <v>3181235868.4314241</v>
      </c>
      <c r="N22" s="143">
        <f>'RC-D'!N22</f>
        <v>7896033052.321723</v>
      </c>
      <c r="O22" s="143">
        <f>'RC-D'!O22</f>
        <v>30709257356.355217</v>
      </c>
      <c r="P22" s="143">
        <f>'RC-D'!P22</f>
        <v>30469583533.483932</v>
      </c>
      <c r="Q22" s="143">
        <f>'RC-D'!Q22</f>
        <v>61178840889.839149</v>
      </c>
    </row>
    <row r="23" spans="1:17" x14ac:dyDescent="0.2">
      <c r="B23" s="151" t="s">
        <v>26</v>
      </c>
      <c r="C23" s="152">
        <f>'RC-D'!C23</f>
        <v>10847514889.24721</v>
      </c>
      <c r="D23" s="152">
        <f>'RC-D'!D23</f>
        <v>12391125454.190153</v>
      </c>
      <c r="E23" s="152">
        <f>'RC-D'!E23</f>
        <v>23238640343.437363</v>
      </c>
      <c r="F23" s="152">
        <f>'RC-D'!F23</f>
        <v>5443496608.0299988</v>
      </c>
      <c r="G23" s="152">
        <f>'RC-D'!G23</f>
        <v>5932992157.0523701</v>
      </c>
      <c r="H23" s="152">
        <f>'RC-D'!H23</f>
        <v>11376488765.082369</v>
      </c>
      <c r="I23" s="152">
        <f>'RC-D'!I23</f>
        <v>11587471812.400599</v>
      </c>
      <c r="J23" s="152">
        <f>'RC-D'!J23</f>
        <v>10638349236.073835</v>
      </c>
      <c r="K23" s="152">
        <f>'RC-D'!K23</f>
        <v>22225821048.474434</v>
      </c>
      <c r="L23" s="152">
        <f>'RC-D'!L23</f>
        <v>9561730656.4414749</v>
      </c>
      <c r="M23" s="152">
        <f>'RC-D'!M23</f>
        <v>3292528046.8047237</v>
      </c>
      <c r="N23" s="152">
        <f>'RC-D'!N23</f>
        <v>12854258703.246199</v>
      </c>
      <c r="O23" s="152">
        <f>'RC-D'!O23</f>
        <v>37440213966.119293</v>
      </c>
      <c r="P23" s="152">
        <f>'RC-D'!P23</f>
        <v>32254994894.121063</v>
      </c>
      <c r="Q23" s="152">
        <f>'RC-D'!Q23</f>
        <v>69695208860.240356</v>
      </c>
    </row>
  </sheetData>
  <mergeCells count="7">
    <mergeCell ref="O4:Q4"/>
    <mergeCell ref="A4:A5"/>
    <mergeCell ref="B4:B5"/>
    <mergeCell ref="C4:E4"/>
    <mergeCell ref="F4:H4"/>
    <mergeCell ref="I4:K4"/>
    <mergeCell ref="L4:N4"/>
  </mergeCells>
  <pageMargins left="0.25" right="0.25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B53"/>
  <sheetViews>
    <sheetView view="pageBreakPreview" zoomScaleNormal="115" zoomScaleSheetLayoutView="100" workbookViewId="0">
      <selection activeCell="A3" sqref="A3"/>
    </sheetView>
  </sheetViews>
  <sheetFormatPr defaultColWidth="8.7109375" defaultRowHeight="12.75" x14ac:dyDescent="0.2"/>
  <cols>
    <col min="1" max="1" width="59.7109375" style="104" customWidth="1"/>
    <col min="2" max="2" width="18.140625" style="104" bestFit="1" customWidth="1"/>
    <col min="3" max="4" width="9.85546875" style="104" bestFit="1" customWidth="1"/>
    <col min="5" max="7" width="8.85546875" style="104" bestFit="1" customWidth="1"/>
    <col min="8" max="13" width="8.7109375" style="104"/>
    <col min="14" max="16" width="8.85546875" style="104" bestFit="1" customWidth="1"/>
    <col min="17" max="19" width="9.85546875" style="104" bestFit="1" customWidth="1"/>
    <col min="20" max="28" width="8.85546875" style="104" bestFit="1" customWidth="1"/>
    <col min="29" max="16384" width="8.7109375" style="104"/>
  </cols>
  <sheetData>
    <row r="1" spans="1:28" x14ac:dyDescent="0.2">
      <c r="A1" s="107" t="s">
        <v>211</v>
      </c>
    </row>
    <row r="2" spans="1:28" x14ac:dyDescent="0.2">
      <c r="A2" s="66"/>
    </row>
    <row r="3" spans="1:28" x14ac:dyDescent="0.2">
      <c r="A3" s="66">
        <f>BS!B3</f>
        <v>46081</v>
      </c>
    </row>
    <row r="4" spans="1:28" x14ac:dyDescent="0.2">
      <c r="A4" s="160" t="s">
        <v>262</v>
      </c>
    </row>
    <row r="5" spans="1:28" ht="87" customHeight="1" x14ac:dyDescent="0.2">
      <c r="A5" s="218" t="s">
        <v>210</v>
      </c>
      <c r="B5" s="219" t="s">
        <v>183</v>
      </c>
      <c r="C5" s="219"/>
      <c r="D5" s="219"/>
      <c r="E5" s="219" t="s">
        <v>184</v>
      </c>
      <c r="F5" s="219"/>
      <c r="G5" s="219"/>
      <c r="H5" s="219" t="s">
        <v>185</v>
      </c>
      <c r="I5" s="219"/>
      <c r="J5" s="219"/>
      <c r="K5" s="219" t="s">
        <v>186</v>
      </c>
      <c r="L5" s="219"/>
      <c r="M5" s="219"/>
      <c r="N5" s="219" t="s">
        <v>187</v>
      </c>
      <c r="O5" s="219"/>
      <c r="P5" s="219"/>
      <c r="Q5" s="217" t="s">
        <v>188</v>
      </c>
      <c r="R5" s="217"/>
      <c r="S5" s="217"/>
      <c r="T5" s="217" t="s">
        <v>189</v>
      </c>
      <c r="U5" s="217"/>
      <c r="V5" s="217"/>
      <c r="W5" s="217" t="s">
        <v>190</v>
      </c>
      <c r="X5" s="217"/>
      <c r="Y5" s="217"/>
      <c r="Z5" s="217" t="s">
        <v>191</v>
      </c>
      <c r="AA5" s="217"/>
      <c r="AB5" s="217"/>
    </row>
    <row r="6" spans="1:28" x14ac:dyDescent="0.2">
      <c r="A6" s="218"/>
      <c r="B6" s="105" t="s">
        <v>22</v>
      </c>
      <c r="C6" s="105" t="s">
        <v>23</v>
      </c>
      <c r="D6" s="105" t="s">
        <v>66</v>
      </c>
      <c r="E6" s="105" t="s">
        <v>22</v>
      </c>
      <c r="F6" s="105" t="s">
        <v>23</v>
      </c>
      <c r="G6" s="105" t="s">
        <v>66</v>
      </c>
      <c r="H6" s="105" t="s">
        <v>22</v>
      </c>
      <c r="I6" s="105" t="s">
        <v>23</v>
      </c>
      <c r="J6" s="105" t="s">
        <v>66</v>
      </c>
      <c r="K6" s="105" t="s">
        <v>22</v>
      </c>
      <c r="L6" s="105" t="s">
        <v>23</v>
      </c>
      <c r="M6" s="105" t="s">
        <v>66</v>
      </c>
      <c r="N6" s="105" t="s">
        <v>22</v>
      </c>
      <c r="O6" s="105" t="s">
        <v>23</v>
      </c>
      <c r="P6" s="105" t="s">
        <v>66</v>
      </c>
      <c r="Q6" s="105" t="s">
        <v>22</v>
      </c>
      <c r="R6" s="105" t="s">
        <v>23</v>
      </c>
      <c r="S6" s="105" t="s">
        <v>66</v>
      </c>
      <c r="T6" s="105" t="s">
        <v>22</v>
      </c>
      <c r="U6" s="105" t="s">
        <v>23</v>
      </c>
      <c r="V6" s="105" t="s">
        <v>66</v>
      </c>
      <c r="W6" s="105" t="s">
        <v>22</v>
      </c>
      <c r="X6" s="105" t="s">
        <v>23</v>
      </c>
      <c r="Y6" s="105" t="s">
        <v>66</v>
      </c>
      <c r="Z6" s="105" t="s">
        <v>22</v>
      </c>
      <c r="AA6" s="105" t="s">
        <v>23</v>
      </c>
      <c r="AB6" s="105" t="s">
        <v>66</v>
      </c>
    </row>
    <row r="7" spans="1:28" x14ac:dyDescent="0.2">
      <c r="A7" s="100" t="s">
        <v>265</v>
      </c>
      <c r="B7" s="153">
        <v>261993019.14679998</v>
      </c>
      <c r="C7" s="153">
        <v>1929221.4130299999</v>
      </c>
      <c r="D7" s="153">
        <v>263922240.55982998</v>
      </c>
      <c r="E7" s="154">
        <v>135596.37220000001</v>
      </c>
      <c r="F7" s="154">
        <v>6585.49474388</v>
      </c>
      <c r="G7" s="154">
        <v>142181.86694388001</v>
      </c>
      <c r="H7" s="106">
        <v>8.3383600000000002E-2</v>
      </c>
      <c r="I7" s="102">
        <v>0.11871500000000001</v>
      </c>
      <c r="J7" s="106">
        <v>8.3641999999999994E-2</v>
      </c>
      <c r="K7" s="103">
        <v>1.87154</v>
      </c>
      <c r="L7" s="103">
        <v>1.4008499999999997</v>
      </c>
      <c r="M7" s="103">
        <v>1.8681000000000001</v>
      </c>
      <c r="N7" s="157">
        <v>0</v>
      </c>
      <c r="O7" s="157">
        <v>0</v>
      </c>
      <c r="P7" s="157">
        <v>0</v>
      </c>
      <c r="Q7" s="157">
        <v>261993019.14679998</v>
      </c>
      <c r="R7" s="157">
        <v>1929221.4130299999</v>
      </c>
      <c r="S7" s="157">
        <v>263922240.55982998</v>
      </c>
      <c r="T7" s="157">
        <v>0</v>
      </c>
      <c r="U7" s="157">
        <v>0</v>
      </c>
      <c r="V7" s="157">
        <v>0</v>
      </c>
      <c r="W7" s="157">
        <v>0</v>
      </c>
      <c r="X7" s="157">
        <v>0</v>
      </c>
      <c r="Y7" s="157">
        <v>0</v>
      </c>
      <c r="Z7" s="157">
        <v>0</v>
      </c>
      <c r="AA7" s="157">
        <v>0</v>
      </c>
      <c r="AB7" s="157">
        <v>0</v>
      </c>
    </row>
    <row r="8" spans="1:28" x14ac:dyDescent="0.2">
      <c r="A8" s="99" t="s">
        <v>82</v>
      </c>
      <c r="B8" s="153">
        <v>7955543.1996000018</v>
      </c>
      <c r="C8" s="153">
        <v>34645492.417876497</v>
      </c>
      <c r="D8" s="153">
        <v>42601035.617476501</v>
      </c>
      <c r="E8" s="154">
        <v>70527.956121330004</v>
      </c>
      <c r="F8" s="154">
        <v>225927.10730927001</v>
      </c>
      <c r="G8" s="154">
        <v>296455.06343059998</v>
      </c>
      <c r="H8" s="106">
        <v>0.168716</v>
      </c>
      <c r="I8" s="102">
        <v>9.60866873788985E-2</v>
      </c>
      <c r="J8" s="106">
        <v>0.109488</v>
      </c>
      <c r="K8" s="103">
        <v>43.630800000000001</v>
      </c>
      <c r="L8" s="103">
        <v>50.385984487081458</v>
      </c>
      <c r="M8" s="103">
        <v>49.139800000000001</v>
      </c>
      <c r="N8" s="157">
        <v>786.29</v>
      </c>
      <c r="O8" s="157">
        <v>0</v>
      </c>
      <c r="P8" s="157">
        <v>786.29</v>
      </c>
      <c r="Q8" s="157">
        <v>7925085.0496000014</v>
      </c>
      <c r="R8" s="157">
        <v>34645492.417876497</v>
      </c>
      <c r="S8" s="157">
        <v>42570577.467476495</v>
      </c>
      <c r="T8" s="157">
        <v>6826.7</v>
      </c>
      <c r="U8" s="157">
        <v>0</v>
      </c>
      <c r="V8" s="157">
        <v>6826.7</v>
      </c>
      <c r="W8" s="157">
        <v>23631.45</v>
      </c>
      <c r="X8" s="157">
        <v>0</v>
      </c>
      <c r="Y8" s="157">
        <v>23631.45</v>
      </c>
      <c r="Z8" s="157">
        <v>0</v>
      </c>
      <c r="AA8" s="157">
        <v>0</v>
      </c>
      <c r="AB8" s="157">
        <v>0</v>
      </c>
    </row>
    <row r="9" spans="1:28" x14ac:dyDescent="0.2">
      <c r="A9" s="99" t="s">
        <v>83</v>
      </c>
      <c r="B9" s="153">
        <v>1470639628.6981943</v>
      </c>
      <c r="C9" s="153">
        <v>121500565.34805602</v>
      </c>
      <c r="D9" s="153">
        <v>1592140194.0462503</v>
      </c>
      <c r="E9" s="154">
        <v>3684707.52948809</v>
      </c>
      <c r="F9" s="154">
        <v>496592.55985955003</v>
      </c>
      <c r="G9" s="154">
        <v>4181300.0893476401</v>
      </c>
      <c r="H9" s="106">
        <v>0.143155</v>
      </c>
      <c r="I9" s="102">
        <v>9.7346660461609252E-2</v>
      </c>
      <c r="J9" s="106">
        <v>0.139628</v>
      </c>
      <c r="K9" s="103">
        <v>29.4068</v>
      </c>
      <c r="L9" s="103">
        <v>52.727415908949652</v>
      </c>
      <c r="M9" s="103">
        <v>31.208200000000001</v>
      </c>
      <c r="N9" s="157">
        <v>1435051.13</v>
      </c>
      <c r="O9" s="157">
        <v>382353.99</v>
      </c>
      <c r="P9" s="157">
        <v>1817405.1199999999</v>
      </c>
      <c r="Q9" s="157">
        <v>1465005191.3976941</v>
      </c>
      <c r="R9" s="157">
        <v>115703460.54315601</v>
      </c>
      <c r="S9" s="157">
        <v>1580708651.9408503</v>
      </c>
      <c r="T9" s="157">
        <v>3911999.7733999901</v>
      </c>
      <c r="U9" s="157">
        <v>5412496.1818000004</v>
      </c>
      <c r="V9" s="157">
        <v>9324495.9551999904</v>
      </c>
      <c r="W9" s="157">
        <v>682678.76</v>
      </c>
      <c r="X9" s="157">
        <v>325591.81309999997</v>
      </c>
      <c r="Y9" s="157">
        <v>1008270.5730999999</v>
      </c>
      <c r="Z9" s="157">
        <v>1039758.7670999999</v>
      </c>
      <c r="AA9" s="157">
        <v>59016.81</v>
      </c>
      <c r="AB9" s="157">
        <v>1098775.5770999999</v>
      </c>
    </row>
    <row r="10" spans="1:28" x14ac:dyDescent="0.2">
      <c r="A10" s="99" t="s">
        <v>192</v>
      </c>
      <c r="B10" s="153">
        <v>266450430.83757704</v>
      </c>
      <c r="C10" s="153">
        <v>3960767.9309</v>
      </c>
      <c r="D10" s="153">
        <v>270411198.76847702</v>
      </c>
      <c r="E10" s="154">
        <v>869112.61846999999</v>
      </c>
      <c r="F10" s="154">
        <v>9844.1558999999997</v>
      </c>
      <c r="G10" s="154">
        <v>878956.77437</v>
      </c>
      <c r="H10" s="106">
        <v>0.14260200000000001</v>
      </c>
      <c r="I10" s="102">
        <v>9.4478500000000007E-2</v>
      </c>
      <c r="J10" s="106">
        <v>0.14194000000000001</v>
      </c>
      <c r="K10" s="103">
        <v>25.684899999999999</v>
      </c>
      <c r="L10" s="103">
        <v>86.845799999999997</v>
      </c>
      <c r="M10" s="103">
        <v>26.583500000000001</v>
      </c>
      <c r="N10" s="157">
        <v>688.29</v>
      </c>
      <c r="O10" s="157">
        <v>0</v>
      </c>
      <c r="P10" s="157">
        <v>688.29</v>
      </c>
      <c r="Q10" s="157">
        <v>266176431.69757706</v>
      </c>
      <c r="R10" s="157">
        <v>3960767.9309</v>
      </c>
      <c r="S10" s="157">
        <v>270137199.62847698</v>
      </c>
      <c r="T10" s="157">
        <v>273310.85000000003</v>
      </c>
      <c r="U10" s="157">
        <v>0</v>
      </c>
      <c r="V10" s="157">
        <v>273310.85000000003</v>
      </c>
      <c r="W10" s="157">
        <v>688.29</v>
      </c>
      <c r="X10" s="157">
        <v>0</v>
      </c>
      <c r="Y10" s="157">
        <v>688.29</v>
      </c>
      <c r="Z10" s="157">
        <v>0</v>
      </c>
      <c r="AA10" s="157">
        <v>0</v>
      </c>
      <c r="AB10" s="157">
        <v>0</v>
      </c>
    </row>
    <row r="11" spans="1:28" x14ac:dyDescent="0.2">
      <c r="A11" s="99" t="s">
        <v>84</v>
      </c>
      <c r="B11" s="153">
        <v>304008196.31450462</v>
      </c>
      <c r="C11" s="153">
        <v>4267613910.950233</v>
      </c>
      <c r="D11" s="153">
        <v>4571622107.2647381</v>
      </c>
      <c r="E11" s="154">
        <v>14606150.401200414</v>
      </c>
      <c r="F11" s="154">
        <v>23481821.09354711</v>
      </c>
      <c r="G11" s="154">
        <v>38087971.494747519</v>
      </c>
      <c r="H11" s="106">
        <v>0.130909</v>
      </c>
      <c r="I11" s="102">
        <v>0.10640424811795043</v>
      </c>
      <c r="J11" s="106">
        <v>0.107972</v>
      </c>
      <c r="K11" s="103">
        <v>45.682400000000001</v>
      </c>
      <c r="L11" s="103">
        <v>38.787031722704995</v>
      </c>
      <c r="M11" s="103">
        <v>39.228999999999999</v>
      </c>
      <c r="N11" s="157">
        <v>18571149.835400004</v>
      </c>
      <c r="O11" s="157">
        <v>85145114.988494843</v>
      </c>
      <c r="P11" s="157">
        <v>103716264.82389484</v>
      </c>
      <c r="Q11" s="157">
        <v>269099791.07076895</v>
      </c>
      <c r="R11" s="157">
        <v>3944004591.0372868</v>
      </c>
      <c r="S11" s="157">
        <v>4213104382.1080565</v>
      </c>
      <c r="T11" s="157">
        <v>4142925.4284803299</v>
      </c>
      <c r="U11" s="157">
        <v>216098028.14093101</v>
      </c>
      <c r="V11" s="157">
        <v>220240953.56941134</v>
      </c>
      <c r="W11" s="157">
        <v>30529629.025255308</v>
      </c>
      <c r="X11" s="157">
        <v>100968506.94921474</v>
      </c>
      <c r="Y11" s="157">
        <v>131498135.97447005</v>
      </c>
      <c r="Z11" s="157">
        <v>235850.79</v>
      </c>
      <c r="AA11" s="157">
        <v>6542784.8228000002</v>
      </c>
      <c r="AB11" s="157">
        <v>6778635.6128000002</v>
      </c>
    </row>
    <row r="12" spans="1:28" x14ac:dyDescent="0.2">
      <c r="A12" s="99" t="s">
        <v>85</v>
      </c>
      <c r="B12" s="153">
        <v>621788359.59697437</v>
      </c>
      <c r="C12" s="153">
        <v>3405841775.018887</v>
      </c>
      <c r="D12" s="153">
        <v>4027630134.6158614</v>
      </c>
      <c r="E12" s="154">
        <v>5971673.48880501</v>
      </c>
      <c r="F12" s="154">
        <v>21105359.672920007</v>
      </c>
      <c r="G12" s="154">
        <v>27077033.161725018</v>
      </c>
      <c r="H12" s="106">
        <v>0.12804399999999999</v>
      </c>
      <c r="I12" s="102">
        <v>8.6523633693924198E-2</v>
      </c>
      <c r="J12" s="106">
        <v>9.28118E-2</v>
      </c>
      <c r="K12" s="103">
        <v>98.566599999999994</v>
      </c>
      <c r="L12" s="103">
        <v>120.41305974954743</v>
      </c>
      <c r="M12" s="103">
        <v>117.05800000000001</v>
      </c>
      <c r="N12" s="157">
        <v>21842979.872800004</v>
      </c>
      <c r="O12" s="157">
        <v>41335205.300559998</v>
      </c>
      <c r="P12" s="157">
        <v>63178185.173360005</v>
      </c>
      <c r="Q12" s="157">
        <v>565313155.63088322</v>
      </c>
      <c r="R12" s="157">
        <v>3153129805.13305</v>
      </c>
      <c r="S12" s="157">
        <v>3718442960.7639332</v>
      </c>
      <c r="T12" s="157">
        <v>23453559.737891182</v>
      </c>
      <c r="U12" s="157">
        <v>190073364.88901716</v>
      </c>
      <c r="V12" s="157">
        <v>213526924.62690836</v>
      </c>
      <c r="W12" s="157">
        <v>32285295.617199998</v>
      </c>
      <c r="X12" s="157">
        <v>61049890.244069993</v>
      </c>
      <c r="Y12" s="157">
        <v>93335185.861269996</v>
      </c>
      <c r="Z12" s="157">
        <v>736348.61100000003</v>
      </c>
      <c r="AA12" s="157">
        <v>1588714.75275</v>
      </c>
      <c r="AB12" s="157">
        <v>2325063.36375</v>
      </c>
    </row>
    <row r="13" spans="1:28" x14ac:dyDescent="0.2">
      <c r="A13" s="99" t="s">
        <v>86</v>
      </c>
      <c r="B13" s="153">
        <v>671726267.71991062</v>
      </c>
      <c r="C13" s="153">
        <v>508322609.97253716</v>
      </c>
      <c r="D13" s="153">
        <v>1180048877.6924477</v>
      </c>
      <c r="E13" s="154">
        <v>24571782.974956147</v>
      </c>
      <c r="F13" s="154">
        <v>9769270.5421553999</v>
      </c>
      <c r="G13" s="154">
        <v>34341053.517111547</v>
      </c>
      <c r="H13" s="106">
        <v>0.143516</v>
      </c>
      <c r="I13" s="102">
        <v>9.3932154886295249E-2</v>
      </c>
      <c r="J13" s="106">
        <v>0.122075</v>
      </c>
      <c r="K13" s="103">
        <v>38.887099999999997</v>
      </c>
      <c r="L13" s="103">
        <v>63.354581053813519</v>
      </c>
      <c r="M13" s="103">
        <v>49.456600000000002</v>
      </c>
      <c r="N13" s="157">
        <v>29982000.547400001</v>
      </c>
      <c r="O13" s="157">
        <v>21026660.458046999</v>
      </c>
      <c r="P13" s="157">
        <v>51008661.005447</v>
      </c>
      <c r="Q13" s="157">
        <v>570457763.11981058</v>
      </c>
      <c r="R13" s="157">
        <v>452508632.24809462</v>
      </c>
      <c r="S13" s="157">
        <v>1022966395.3679051</v>
      </c>
      <c r="T13" s="157">
        <v>55811110.230999999</v>
      </c>
      <c r="U13" s="157">
        <v>29145865.044640511</v>
      </c>
      <c r="V13" s="157">
        <v>84956975.275640517</v>
      </c>
      <c r="W13" s="157">
        <v>45027817.414800003</v>
      </c>
      <c r="X13" s="157">
        <v>26668112.679802001</v>
      </c>
      <c r="Y13" s="157">
        <v>71695930.094602004</v>
      </c>
      <c r="Z13" s="157">
        <v>429576.95429999998</v>
      </c>
      <c r="AA13" s="157">
        <v>0</v>
      </c>
      <c r="AB13" s="157">
        <v>429576.95429999998</v>
      </c>
    </row>
    <row r="14" spans="1:28" x14ac:dyDescent="0.2">
      <c r="A14" s="99" t="s">
        <v>87</v>
      </c>
      <c r="B14" s="153">
        <v>676270711.84429789</v>
      </c>
      <c r="C14" s="153">
        <v>1423637427.9161429</v>
      </c>
      <c r="D14" s="153">
        <v>2099908139.7604408</v>
      </c>
      <c r="E14" s="154">
        <v>12351062.781581959</v>
      </c>
      <c r="F14" s="154">
        <v>10992809.340448441</v>
      </c>
      <c r="G14" s="154">
        <v>23343872.1220304</v>
      </c>
      <c r="H14" s="106">
        <v>0.13658300000000001</v>
      </c>
      <c r="I14" s="102">
        <v>9.4629419073550894E-2</v>
      </c>
      <c r="J14" s="106">
        <v>0.108393</v>
      </c>
      <c r="K14" s="103">
        <v>64.281499999999994</v>
      </c>
      <c r="L14" s="103">
        <v>64.768821027694884</v>
      </c>
      <c r="M14" s="103">
        <v>64.606700000000004</v>
      </c>
      <c r="N14" s="157">
        <v>11382559.421499999</v>
      </c>
      <c r="O14" s="157">
        <v>26945661.081998006</v>
      </c>
      <c r="P14" s="157">
        <v>38328220.503498003</v>
      </c>
      <c r="Q14" s="157">
        <v>548048242.23212373</v>
      </c>
      <c r="R14" s="157">
        <v>1349528581.891134</v>
      </c>
      <c r="S14" s="157">
        <v>1897576824.1232576</v>
      </c>
      <c r="T14" s="157">
        <v>107920577.32577425</v>
      </c>
      <c r="U14" s="157">
        <v>29688010.300374996</v>
      </c>
      <c r="V14" s="157">
        <v>137608587.62614924</v>
      </c>
      <c r="W14" s="157">
        <v>19701258.081</v>
      </c>
      <c r="X14" s="157">
        <v>44083182.853334002</v>
      </c>
      <c r="Y14" s="157">
        <v>63784440.934334002</v>
      </c>
      <c r="Z14" s="157">
        <v>600634.20539999998</v>
      </c>
      <c r="AA14" s="157">
        <v>337652.8713</v>
      </c>
      <c r="AB14" s="157">
        <v>938287.07669999998</v>
      </c>
    </row>
    <row r="15" spans="1:28" x14ac:dyDescent="0.2">
      <c r="A15" s="99" t="s">
        <v>193</v>
      </c>
      <c r="B15" s="153">
        <v>1528769130.3342783</v>
      </c>
      <c r="C15" s="153">
        <v>1178695796.8832588</v>
      </c>
      <c r="D15" s="153">
        <v>2707464927.2175369</v>
      </c>
      <c r="E15" s="154">
        <v>26675867.82101449</v>
      </c>
      <c r="F15" s="154">
        <v>6135790.6863344293</v>
      </c>
      <c r="G15" s="154">
        <v>32811658.507348917</v>
      </c>
      <c r="H15" s="106">
        <v>0.13228000000000001</v>
      </c>
      <c r="I15" s="102">
        <v>8.3116032231380477E-2</v>
      </c>
      <c r="J15" s="106">
        <v>0.110887</v>
      </c>
      <c r="K15" s="103">
        <v>52.721400000000003</v>
      </c>
      <c r="L15" s="103">
        <v>61.474756965455953</v>
      </c>
      <c r="M15" s="103">
        <v>56.4191</v>
      </c>
      <c r="N15" s="157">
        <v>21327753.718599997</v>
      </c>
      <c r="O15" s="157">
        <v>29833280.752696101</v>
      </c>
      <c r="P15" s="157">
        <v>51161034.471296102</v>
      </c>
      <c r="Q15" s="157">
        <v>1442103790.709482</v>
      </c>
      <c r="R15" s="157">
        <v>1096290672.0832367</v>
      </c>
      <c r="S15" s="157">
        <v>2538394462.7927184</v>
      </c>
      <c r="T15" s="157">
        <v>67002459.294085056</v>
      </c>
      <c r="U15" s="157">
        <v>73221278.558125988</v>
      </c>
      <c r="V15" s="157">
        <v>140223737.85221106</v>
      </c>
      <c r="W15" s="157">
        <v>18426244.539311379</v>
      </c>
      <c r="X15" s="157">
        <v>8937459.0183961019</v>
      </c>
      <c r="Y15" s="157">
        <v>27363703.557707481</v>
      </c>
      <c r="Z15" s="157">
        <v>1236635.7914</v>
      </c>
      <c r="AA15" s="157">
        <v>246387.22349999999</v>
      </c>
      <c r="AB15" s="157">
        <v>1483023.0149000001</v>
      </c>
    </row>
    <row r="16" spans="1:28" x14ac:dyDescent="0.2">
      <c r="A16" s="99" t="s">
        <v>88</v>
      </c>
      <c r="B16" s="153">
        <v>1116384142.6171491</v>
      </c>
      <c r="C16" s="153">
        <v>756305760.24961972</v>
      </c>
      <c r="D16" s="153">
        <v>1872689902.8667688</v>
      </c>
      <c r="E16" s="154">
        <v>16859930.0770882</v>
      </c>
      <c r="F16" s="154">
        <v>61780053.211012259</v>
      </c>
      <c r="G16" s="154">
        <v>78639983.288100451</v>
      </c>
      <c r="H16" s="106">
        <v>0.12928999999999999</v>
      </c>
      <c r="I16" s="102">
        <v>8.6855475264792897E-2</v>
      </c>
      <c r="J16" s="106">
        <v>0.11221200000000001</v>
      </c>
      <c r="K16" s="103">
        <v>57.345500000000001</v>
      </c>
      <c r="L16" s="103">
        <v>87.960200207976101</v>
      </c>
      <c r="M16" s="103">
        <v>69.584199999999996</v>
      </c>
      <c r="N16" s="157">
        <v>5984538.1403999999</v>
      </c>
      <c r="O16" s="157">
        <v>15480345.171990681</v>
      </c>
      <c r="P16" s="157">
        <v>21464883.312390681</v>
      </c>
      <c r="Q16" s="157">
        <v>1039771402.8861082</v>
      </c>
      <c r="R16" s="157">
        <v>550901473.01160002</v>
      </c>
      <c r="S16" s="157">
        <v>1590672875.8977082</v>
      </c>
      <c r="T16" s="157">
        <v>55968378.400294065</v>
      </c>
      <c r="U16" s="157">
        <v>110210407.959629</v>
      </c>
      <c r="V16" s="157">
        <v>166178786.35992306</v>
      </c>
      <c r="W16" s="157">
        <v>15099509.971746862</v>
      </c>
      <c r="X16" s="157">
        <v>95193879.278390676</v>
      </c>
      <c r="Y16" s="157">
        <v>110293389.25013754</v>
      </c>
      <c r="Z16" s="157">
        <v>5544851.3590000002</v>
      </c>
      <c r="AA16" s="157">
        <v>0</v>
      </c>
      <c r="AB16" s="157">
        <v>5544851.3590000002</v>
      </c>
    </row>
    <row r="17" spans="1:28" x14ac:dyDescent="0.2">
      <c r="A17" s="99" t="s">
        <v>194</v>
      </c>
      <c r="B17" s="153">
        <v>334558093.83926266</v>
      </c>
      <c r="C17" s="153">
        <v>540959580.20431519</v>
      </c>
      <c r="D17" s="153">
        <v>875517674.04357791</v>
      </c>
      <c r="E17" s="154">
        <v>5218247.6918440601</v>
      </c>
      <c r="F17" s="154">
        <v>7447996.1379385795</v>
      </c>
      <c r="G17" s="154">
        <v>12666243.829782639</v>
      </c>
      <c r="H17" s="106">
        <v>0.135514</v>
      </c>
      <c r="I17" s="102">
        <v>8.2102526215460839E-2</v>
      </c>
      <c r="J17" s="106">
        <v>0.102378</v>
      </c>
      <c r="K17" s="103">
        <v>57.893099999999997</v>
      </c>
      <c r="L17" s="103">
        <v>65.941929800158562</v>
      </c>
      <c r="M17" s="103">
        <v>62.836399999999998</v>
      </c>
      <c r="N17" s="157">
        <v>3535165.1053999998</v>
      </c>
      <c r="O17" s="157">
        <v>5463005.947648</v>
      </c>
      <c r="P17" s="157">
        <v>8998171.0530479997</v>
      </c>
      <c r="Q17" s="157">
        <v>313829571.99267787</v>
      </c>
      <c r="R17" s="157">
        <v>518670911.07523316</v>
      </c>
      <c r="S17" s="157">
        <v>832500483.06791103</v>
      </c>
      <c r="T17" s="157">
        <v>15841027.348622248</v>
      </c>
      <c r="U17" s="157">
        <v>14577893.587734001</v>
      </c>
      <c r="V17" s="157">
        <v>30418920.936356246</v>
      </c>
      <c r="W17" s="157">
        <v>4822211.2858625101</v>
      </c>
      <c r="X17" s="157">
        <v>7189142.8738480005</v>
      </c>
      <c r="Y17" s="157">
        <v>12011354.159710512</v>
      </c>
      <c r="Z17" s="157">
        <v>65283.212100000004</v>
      </c>
      <c r="AA17" s="157">
        <v>521632.66749999998</v>
      </c>
      <c r="AB17" s="157">
        <v>586915.87959999999</v>
      </c>
    </row>
    <row r="18" spans="1:28" x14ac:dyDescent="0.2">
      <c r="A18" s="99" t="s">
        <v>195</v>
      </c>
      <c r="B18" s="153">
        <v>267939696.5895488</v>
      </c>
      <c r="C18" s="153">
        <v>342658405.034154</v>
      </c>
      <c r="D18" s="153">
        <v>610598101.62370276</v>
      </c>
      <c r="E18" s="154">
        <v>3706514.5289678089</v>
      </c>
      <c r="F18" s="154">
        <v>988007.88841669005</v>
      </c>
      <c r="G18" s="154">
        <v>4694522.4173844988</v>
      </c>
      <c r="H18" s="106">
        <v>0.14804600000000001</v>
      </c>
      <c r="I18" s="102">
        <v>7.9983361036431458E-2</v>
      </c>
      <c r="J18" s="106">
        <v>0.10949299999999999</v>
      </c>
      <c r="K18" s="103">
        <v>50.029699999999998</v>
      </c>
      <c r="L18" s="103">
        <v>58.967016912867898</v>
      </c>
      <c r="M18" s="103">
        <v>54.821800000000003</v>
      </c>
      <c r="N18" s="157">
        <v>4335760.6914528497</v>
      </c>
      <c r="O18" s="157">
        <v>604327.44279999996</v>
      </c>
      <c r="P18" s="157">
        <v>4940088.13425285</v>
      </c>
      <c r="Q18" s="157">
        <v>250919109.03503549</v>
      </c>
      <c r="R18" s="157">
        <v>261504120.56285399</v>
      </c>
      <c r="S18" s="157">
        <v>512423229.59788942</v>
      </c>
      <c r="T18" s="157">
        <v>11609192.299090032</v>
      </c>
      <c r="U18" s="157">
        <v>79079879.655300006</v>
      </c>
      <c r="V18" s="157">
        <v>90689071.954390034</v>
      </c>
      <c r="W18" s="157">
        <v>4985896.4150232701</v>
      </c>
      <c r="X18" s="157">
        <v>1980749.1488000001</v>
      </c>
      <c r="Y18" s="157">
        <v>6966645.5638232697</v>
      </c>
      <c r="Z18" s="157">
        <v>425498.84040000004</v>
      </c>
      <c r="AA18" s="157">
        <v>93655.667199999996</v>
      </c>
      <c r="AB18" s="157">
        <v>519154.50760000001</v>
      </c>
    </row>
    <row r="19" spans="1:28" x14ac:dyDescent="0.2">
      <c r="A19" s="99" t="s">
        <v>89</v>
      </c>
      <c r="B19" s="153">
        <v>953887595.21156788</v>
      </c>
      <c r="C19" s="153">
        <v>1161475675.6925409</v>
      </c>
      <c r="D19" s="153">
        <v>2115363270.9041088</v>
      </c>
      <c r="E19" s="154">
        <v>23820028.448713981</v>
      </c>
      <c r="F19" s="154">
        <v>27316708.012634832</v>
      </c>
      <c r="G19" s="154">
        <v>51136736.461348817</v>
      </c>
      <c r="H19" s="106">
        <v>0.13952999999999999</v>
      </c>
      <c r="I19" s="102">
        <v>8.2370234818048157E-2</v>
      </c>
      <c r="J19" s="106">
        <v>0.107985</v>
      </c>
      <c r="K19" s="103">
        <v>63.635899999999999</v>
      </c>
      <c r="L19" s="103">
        <v>71.008223564273678</v>
      </c>
      <c r="M19" s="103">
        <v>67.637100000000004</v>
      </c>
      <c r="N19" s="157">
        <v>28029531.428286299</v>
      </c>
      <c r="O19" s="157">
        <v>64084399.992952406</v>
      </c>
      <c r="P19" s="157">
        <v>92113931.421238706</v>
      </c>
      <c r="Q19" s="157">
        <v>869533757.97897005</v>
      </c>
      <c r="R19" s="157">
        <v>1025351388.2916025</v>
      </c>
      <c r="S19" s="157">
        <v>1894885146.2705724</v>
      </c>
      <c r="T19" s="157">
        <v>47937649.942714453</v>
      </c>
      <c r="U19" s="157">
        <v>54719325.755446002</v>
      </c>
      <c r="V19" s="157">
        <v>102656975.69816045</v>
      </c>
      <c r="W19" s="157">
        <v>35724647.001783408</v>
      </c>
      <c r="X19" s="157">
        <v>80271182.815892398</v>
      </c>
      <c r="Y19" s="157">
        <v>115995829.8176758</v>
      </c>
      <c r="Z19" s="157">
        <v>691540.28810000001</v>
      </c>
      <c r="AA19" s="157">
        <v>1133778.8296000001</v>
      </c>
      <c r="AB19" s="157">
        <v>1825319.1177000001</v>
      </c>
    </row>
    <row r="20" spans="1:28" x14ac:dyDescent="0.2">
      <c r="A20" s="99" t="s">
        <v>90</v>
      </c>
      <c r="B20" s="153">
        <v>397531261.83985233</v>
      </c>
      <c r="C20" s="153">
        <v>573941577.15349627</v>
      </c>
      <c r="D20" s="153">
        <v>971472838.9933486</v>
      </c>
      <c r="E20" s="154">
        <v>9012048.5531357415</v>
      </c>
      <c r="F20" s="154">
        <v>10573156.626235699</v>
      </c>
      <c r="G20" s="154">
        <v>19585205.179371439</v>
      </c>
      <c r="H20" s="106">
        <v>0.131824</v>
      </c>
      <c r="I20" s="102">
        <v>8.4486511164596628E-2</v>
      </c>
      <c r="J20" s="106">
        <v>0.103919</v>
      </c>
      <c r="K20" s="103">
        <v>75.6768</v>
      </c>
      <c r="L20" s="103">
        <v>57.771996086001153</v>
      </c>
      <c r="M20" s="103">
        <v>65.093599999999995</v>
      </c>
      <c r="N20" s="157">
        <v>8504061.6843777001</v>
      </c>
      <c r="O20" s="157">
        <v>8084662.5202175491</v>
      </c>
      <c r="P20" s="157">
        <v>16588724.204595249</v>
      </c>
      <c r="Q20" s="157">
        <v>365173178.36796194</v>
      </c>
      <c r="R20" s="157">
        <v>503181677.17054123</v>
      </c>
      <c r="S20" s="157">
        <v>868354855.53850317</v>
      </c>
      <c r="T20" s="157">
        <v>12857736.935511429</v>
      </c>
      <c r="U20" s="157">
        <v>55628621.395137474</v>
      </c>
      <c r="V20" s="157">
        <v>68486358.330648899</v>
      </c>
      <c r="W20" s="157">
        <v>19500210.876378968</v>
      </c>
      <c r="X20" s="157">
        <v>15131278.58781755</v>
      </c>
      <c r="Y20" s="157">
        <v>34631489.464196518</v>
      </c>
      <c r="Z20" s="157">
        <v>135.66</v>
      </c>
      <c r="AA20" s="157">
        <v>0</v>
      </c>
      <c r="AB20" s="157">
        <v>135.66</v>
      </c>
    </row>
    <row r="21" spans="1:28" x14ac:dyDescent="0.2">
      <c r="A21" s="99" t="s">
        <v>91</v>
      </c>
      <c r="B21" s="153">
        <v>734695509.11267805</v>
      </c>
      <c r="C21" s="153">
        <v>2285266261.8979392</v>
      </c>
      <c r="D21" s="153">
        <v>3019961771.0106173</v>
      </c>
      <c r="E21" s="154">
        <v>19185966.7187781</v>
      </c>
      <c r="F21" s="154">
        <v>28932942.901370637</v>
      </c>
      <c r="G21" s="154">
        <v>48118909.620148733</v>
      </c>
      <c r="H21" s="106">
        <v>0.13410900000000001</v>
      </c>
      <c r="I21" s="102">
        <v>8.7549850405380353E-2</v>
      </c>
      <c r="J21" s="106">
        <v>9.8316700000000007E-2</v>
      </c>
      <c r="K21" s="103">
        <v>106.31399999999999</v>
      </c>
      <c r="L21" s="103">
        <v>118.93626478643711</v>
      </c>
      <c r="M21" s="103">
        <v>115.95099999999999</v>
      </c>
      <c r="N21" s="157">
        <v>25708008.353600003</v>
      </c>
      <c r="O21" s="157">
        <v>89641016.515756994</v>
      </c>
      <c r="P21" s="157">
        <v>115349024.86935699</v>
      </c>
      <c r="Q21" s="157">
        <v>630421205.50407791</v>
      </c>
      <c r="R21" s="157">
        <v>1592918985.4260647</v>
      </c>
      <c r="S21" s="157">
        <v>2223340190.9301429</v>
      </c>
      <c r="T21" s="157">
        <v>62465481.032700002</v>
      </c>
      <c r="U21" s="157">
        <v>536955570.28514242</v>
      </c>
      <c r="V21" s="157">
        <v>599421051.31784248</v>
      </c>
      <c r="W21" s="157">
        <v>38596385.345699996</v>
      </c>
      <c r="X21" s="157">
        <v>154489429.27569288</v>
      </c>
      <c r="Y21" s="157">
        <v>193085814.62139288</v>
      </c>
      <c r="Z21" s="157">
        <v>3212437.2302000001</v>
      </c>
      <c r="AA21" s="157">
        <v>902276.91103900003</v>
      </c>
      <c r="AB21" s="157">
        <v>4114714.141239</v>
      </c>
    </row>
    <row r="22" spans="1:28" x14ac:dyDescent="0.2">
      <c r="A22" s="99" t="s">
        <v>92</v>
      </c>
      <c r="B22" s="153">
        <v>387314594.04060924</v>
      </c>
      <c r="C22" s="153">
        <v>577374024.22341597</v>
      </c>
      <c r="D22" s="153">
        <v>964688618.26402521</v>
      </c>
      <c r="E22" s="154">
        <v>5249382.3553732214</v>
      </c>
      <c r="F22" s="154">
        <v>7523283.83418719</v>
      </c>
      <c r="G22" s="154">
        <v>12772666.189560411</v>
      </c>
      <c r="H22" s="106">
        <v>0.130659</v>
      </c>
      <c r="I22" s="102">
        <v>8.0000188237965855E-2</v>
      </c>
      <c r="J22" s="106">
        <v>0.100355</v>
      </c>
      <c r="K22" s="103">
        <v>87.191199999999995</v>
      </c>
      <c r="L22" s="103">
        <v>104.61651037451747</v>
      </c>
      <c r="M22" s="103">
        <v>97.578999999999994</v>
      </c>
      <c r="N22" s="157">
        <v>12763118.683</v>
      </c>
      <c r="O22" s="157">
        <v>29448286.670279004</v>
      </c>
      <c r="P22" s="157">
        <v>42211405.353279002</v>
      </c>
      <c r="Q22" s="157">
        <v>338777999.47928226</v>
      </c>
      <c r="R22" s="157">
        <v>494663114.26759696</v>
      </c>
      <c r="S22" s="157">
        <v>833441113.74687934</v>
      </c>
      <c r="T22" s="157">
        <v>33771197.288892962</v>
      </c>
      <c r="U22" s="157">
        <v>42298429.364240006</v>
      </c>
      <c r="V22" s="157">
        <v>76069626.653132975</v>
      </c>
      <c r="W22" s="157">
        <v>14502759.070033951</v>
      </c>
      <c r="X22" s="157">
        <v>39329940.128978997</v>
      </c>
      <c r="Y22" s="157">
        <v>53832699.19901295</v>
      </c>
      <c r="Z22" s="157">
        <v>262638.20240000001</v>
      </c>
      <c r="AA22" s="157">
        <v>1082540.4626</v>
      </c>
      <c r="AB22" s="157">
        <v>1345178.665</v>
      </c>
    </row>
    <row r="23" spans="1:28" x14ac:dyDescent="0.2">
      <c r="A23" s="99" t="s">
        <v>93</v>
      </c>
      <c r="B23" s="153">
        <v>115523273.80721831</v>
      </c>
      <c r="C23" s="153">
        <v>785878828.4145931</v>
      </c>
      <c r="D23" s="153">
        <v>901402102.22181141</v>
      </c>
      <c r="E23" s="154">
        <v>11658032.794589762</v>
      </c>
      <c r="F23" s="154">
        <v>18280554.84274618</v>
      </c>
      <c r="G23" s="154">
        <v>29938587.637335941</v>
      </c>
      <c r="H23" s="106">
        <v>0.129555</v>
      </c>
      <c r="I23" s="102">
        <v>9.6555697312369237E-2</v>
      </c>
      <c r="J23" s="106">
        <v>0.100802</v>
      </c>
      <c r="K23" s="103">
        <v>63.389600000000002</v>
      </c>
      <c r="L23" s="103">
        <v>66.70640838248876</v>
      </c>
      <c r="M23" s="103">
        <v>66.278599999999997</v>
      </c>
      <c r="N23" s="157">
        <v>8303657.3393000001</v>
      </c>
      <c r="O23" s="157">
        <v>16946607.5493</v>
      </c>
      <c r="P23" s="157">
        <v>25250264.888599999</v>
      </c>
      <c r="Q23" s="157">
        <v>59377146.74174159</v>
      </c>
      <c r="R23" s="157">
        <v>448569478.33943188</v>
      </c>
      <c r="S23" s="157">
        <v>507946625.08117342</v>
      </c>
      <c r="T23" s="157">
        <v>42416186.098076731</v>
      </c>
      <c r="U23" s="157">
        <v>277313944.55476123</v>
      </c>
      <c r="V23" s="157">
        <v>319730130.65283799</v>
      </c>
      <c r="W23" s="157">
        <v>13729940.96739999</v>
      </c>
      <c r="X23" s="157">
        <v>59995405.520399995</v>
      </c>
      <c r="Y23" s="157">
        <v>73725346.487799987</v>
      </c>
      <c r="Z23" s="157">
        <v>0</v>
      </c>
      <c r="AA23" s="157">
        <v>0</v>
      </c>
      <c r="AB23" s="157">
        <v>0</v>
      </c>
    </row>
    <row r="24" spans="1:28" x14ac:dyDescent="0.2">
      <c r="A24" s="99" t="s">
        <v>196</v>
      </c>
      <c r="B24" s="153">
        <v>155581945.22733885</v>
      </c>
      <c r="C24" s="153">
        <v>711653341.89247894</v>
      </c>
      <c r="D24" s="153">
        <v>867235287.11981773</v>
      </c>
      <c r="E24" s="154">
        <v>4608448.6884977706</v>
      </c>
      <c r="F24" s="154">
        <v>3015098.9342603199</v>
      </c>
      <c r="G24" s="154">
        <v>7623547.6227580905</v>
      </c>
      <c r="H24" s="106">
        <v>0.14283699999999999</v>
      </c>
      <c r="I24" s="102">
        <v>9.5151850191448728E-2</v>
      </c>
      <c r="J24" s="106">
        <v>0.103904</v>
      </c>
      <c r="K24" s="103">
        <v>54.606400000000001</v>
      </c>
      <c r="L24" s="103">
        <v>48.199008887520435</v>
      </c>
      <c r="M24" s="103">
        <v>49.373399999999997</v>
      </c>
      <c r="N24" s="157">
        <v>1362815.2981</v>
      </c>
      <c r="O24" s="157">
        <v>8394125.7580000013</v>
      </c>
      <c r="P24" s="157">
        <v>9756941.0561000016</v>
      </c>
      <c r="Q24" s="157">
        <v>146987669.98333886</v>
      </c>
      <c r="R24" s="157">
        <v>697285371.773579</v>
      </c>
      <c r="S24" s="157">
        <v>844273041.75691772</v>
      </c>
      <c r="T24" s="157">
        <v>494045.8443</v>
      </c>
      <c r="U24" s="157">
        <v>10224337.091600001</v>
      </c>
      <c r="V24" s="157">
        <v>10718382.935900001</v>
      </c>
      <c r="W24" s="157">
        <v>8090140.1764999991</v>
      </c>
      <c r="X24" s="157">
        <v>4057852.2338</v>
      </c>
      <c r="Y24" s="157">
        <v>12147992.4103</v>
      </c>
      <c r="Z24" s="157">
        <v>10089.2232</v>
      </c>
      <c r="AA24" s="157">
        <v>85780.7935</v>
      </c>
      <c r="AB24" s="157">
        <v>95870.016700000007</v>
      </c>
    </row>
    <row r="25" spans="1:28" x14ac:dyDescent="0.2">
      <c r="A25" s="99" t="s">
        <v>94</v>
      </c>
      <c r="B25" s="153">
        <v>1009565352.8834323</v>
      </c>
      <c r="C25" s="153">
        <v>1945962479.3733883</v>
      </c>
      <c r="D25" s="153">
        <v>2955527832.2568207</v>
      </c>
      <c r="E25" s="154">
        <v>2654709.0865556295</v>
      </c>
      <c r="F25" s="154">
        <v>5219312.6419432797</v>
      </c>
      <c r="G25" s="154">
        <v>7874021.7284989096</v>
      </c>
      <c r="H25" s="106">
        <v>0.124379</v>
      </c>
      <c r="I25" s="102">
        <v>8.6121019904127877E-2</v>
      </c>
      <c r="J25" s="106">
        <v>9.9285999999999999E-2</v>
      </c>
      <c r="K25" s="103">
        <v>38.520899999999997</v>
      </c>
      <c r="L25" s="103">
        <v>141.68180516896925</v>
      </c>
      <c r="M25" s="103">
        <v>106.149</v>
      </c>
      <c r="N25" s="157">
        <v>915.98</v>
      </c>
      <c r="O25" s="157">
        <v>214480.760832</v>
      </c>
      <c r="P25" s="157">
        <v>215396.74083200001</v>
      </c>
      <c r="Q25" s="157">
        <v>1008573249.8370323</v>
      </c>
      <c r="R25" s="157">
        <v>1911428825.0142603</v>
      </c>
      <c r="S25" s="157">
        <v>2920002074.8512931</v>
      </c>
      <c r="T25" s="157">
        <v>873194.30449999997</v>
      </c>
      <c r="U25" s="157">
        <v>34319173.598295897</v>
      </c>
      <c r="V25" s="157">
        <v>35192367.902795896</v>
      </c>
      <c r="W25" s="157">
        <v>118908.74189999999</v>
      </c>
      <c r="X25" s="157">
        <v>214480.760832</v>
      </c>
      <c r="Y25" s="157">
        <v>333389.50273199996</v>
      </c>
      <c r="Z25" s="157">
        <v>0</v>
      </c>
      <c r="AA25" s="157">
        <v>0</v>
      </c>
      <c r="AB25" s="157">
        <v>0</v>
      </c>
    </row>
    <row r="26" spans="1:28" x14ac:dyDescent="0.2">
      <c r="A26" s="99" t="s">
        <v>95</v>
      </c>
      <c r="B26" s="153">
        <v>44333725.308201797</v>
      </c>
      <c r="C26" s="153">
        <v>283992903.26393902</v>
      </c>
      <c r="D26" s="153">
        <v>328326628.57214081</v>
      </c>
      <c r="E26" s="154">
        <v>818328.3515314901</v>
      </c>
      <c r="F26" s="154">
        <v>923994.78846115991</v>
      </c>
      <c r="G26" s="154">
        <v>1742323.1399926501</v>
      </c>
      <c r="H26" s="106">
        <v>0.15138599999999999</v>
      </c>
      <c r="I26" s="102">
        <v>9.5437931282246521E-2</v>
      </c>
      <c r="J26" s="106">
        <v>0.102849</v>
      </c>
      <c r="K26" s="103">
        <v>56.38</v>
      </c>
      <c r="L26" s="103">
        <v>29.849230258775258</v>
      </c>
      <c r="M26" s="103">
        <v>33.415500000000002</v>
      </c>
      <c r="N26" s="157">
        <v>667334.8898</v>
      </c>
      <c r="O26" s="157">
        <v>1100536.784</v>
      </c>
      <c r="P26" s="157">
        <v>1767871.6738</v>
      </c>
      <c r="Q26" s="157">
        <v>41077339.500801794</v>
      </c>
      <c r="R26" s="157">
        <v>282420285.15753901</v>
      </c>
      <c r="S26" s="157">
        <v>323497624.65834081</v>
      </c>
      <c r="T26" s="157">
        <v>2298389.2140000002</v>
      </c>
      <c r="U26" s="157">
        <v>471857.21580000001</v>
      </c>
      <c r="V26" s="157">
        <v>2770246.4298</v>
      </c>
      <c r="W26" s="157">
        <v>957996.59340000001</v>
      </c>
      <c r="X26" s="157">
        <v>1100760.8906</v>
      </c>
      <c r="Y26" s="157">
        <v>2058757.4840000002</v>
      </c>
      <c r="Z26" s="157">
        <v>0</v>
      </c>
      <c r="AA26" s="157">
        <v>0</v>
      </c>
      <c r="AB26" s="157">
        <v>0</v>
      </c>
    </row>
    <row r="27" spans="1:28" x14ac:dyDescent="0.2">
      <c r="A27" s="99" t="s">
        <v>96</v>
      </c>
      <c r="B27" s="153">
        <v>488890138.62963969</v>
      </c>
      <c r="C27" s="153">
        <v>528964026.94453299</v>
      </c>
      <c r="D27" s="153">
        <v>1017854165.5741727</v>
      </c>
      <c r="E27" s="154">
        <v>14195696.80476425</v>
      </c>
      <c r="F27" s="154">
        <v>11290382.82963096</v>
      </c>
      <c r="G27" s="154">
        <v>25486079.634395212</v>
      </c>
      <c r="H27" s="106">
        <v>0.128082</v>
      </c>
      <c r="I27" s="102">
        <v>8.0935787460964345E-2</v>
      </c>
      <c r="J27" s="106">
        <v>0.103244</v>
      </c>
      <c r="K27" s="103">
        <v>94.986900000000006</v>
      </c>
      <c r="L27" s="103">
        <v>102.35043065892678</v>
      </c>
      <c r="M27" s="103">
        <v>98.852199999999996</v>
      </c>
      <c r="N27" s="157">
        <v>29280569.372300003</v>
      </c>
      <c r="O27" s="157">
        <v>25193791.848248001</v>
      </c>
      <c r="P27" s="157">
        <v>54474361.220548004</v>
      </c>
      <c r="Q27" s="157">
        <v>394478138.99313432</v>
      </c>
      <c r="R27" s="157">
        <v>450386963.3902722</v>
      </c>
      <c r="S27" s="157">
        <v>844865102.38340652</v>
      </c>
      <c r="T27" s="157">
        <v>59116880.356905401</v>
      </c>
      <c r="U27" s="157">
        <v>50085207.579012796</v>
      </c>
      <c r="V27" s="157">
        <v>109202087.9359182</v>
      </c>
      <c r="W27" s="157">
        <v>34541221.698599994</v>
      </c>
      <c r="X27" s="157">
        <v>23463034.023047999</v>
      </c>
      <c r="Y27" s="157">
        <v>58004255.721647993</v>
      </c>
      <c r="Z27" s="157">
        <v>753897.58100000001</v>
      </c>
      <c r="AA27" s="157">
        <v>5028821.9522000002</v>
      </c>
      <c r="AB27" s="157">
        <v>5782719.5332000004</v>
      </c>
    </row>
    <row r="28" spans="1:28" x14ac:dyDescent="0.2">
      <c r="A28" s="99" t="s">
        <v>97</v>
      </c>
      <c r="B28" s="153">
        <v>169356352.25349432</v>
      </c>
      <c r="C28" s="153">
        <v>118648441.886003</v>
      </c>
      <c r="D28" s="153">
        <v>288004794.13949734</v>
      </c>
      <c r="E28" s="154">
        <v>620585.38507071999</v>
      </c>
      <c r="F28" s="154">
        <v>549453.52995246998</v>
      </c>
      <c r="G28" s="154">
        <v>1170038.91502319</v>
      </c>
      <c r="H28" s="106">
        <v>0.127968</v>
      </c>
      <c r="I28" s="102">
        <v>8.2174215672332948E-2</v>
      </c>
      <c r="J28" s="106">
        <v>0.109055</v>
      </c>
      <c r="K28" s="103">
        <v>49.541899999999998</v>
      </c>
      <c r="L28" s="103">
        <v>57.637438007457497</v>
      </c>
      <c r="M28" s="103">
        <v>52.900500000000001</v>
      </c>
      <c r="N28" s="157">
        <v>307884.26420000003</v>
      </c>
      <c r="O28" s="157">
        <v>675998.06270000001</v>
      </c>
      <c r="P28" s="157">
        <v>983882.32689999999</v>
      </c>
      <c r="Q28" s="157">
        <v>161553462.08889434</v>
      </c>
      <c r="R28" s="157">
        <v>111332322.767103</v>
      </c>
      <c r="S28" s="157">
        <v>272885784.85599732</v>
      </c>
      <c r="T28" s="157">
        <v>7007800.2909000004</v>
      </c>
      <c r="U28" s="157">
        <v>6618487.8591999998</v>
      </c>
      <c r="V28" s="157">
        <v>13626288.1501</v>
      </c>
      <c r="W28" s="157">
        <v>795089.8737</v>
      </c>
      <c r="X28" s="157">
        <v>697631.25970000005</v>
      </c>
      <c r="Y28" s="157">
        <v>1492721.1334000002</v>
      </c>
      <c r="Z28" s="157">
        <v>0</v>
      </c>
      <c r="AA28" s="157">
        <v>0</v>
      </c>
      <c r="AB28" s="157">
        <v>0</v>
      </c>
    </row>
    <row r="29" spans="1:28" x14ac:dyDescent="0.2">
      <c r="A29" s="99" t="s">
        <v>98</v>
      </c>
      <c r="B29" s="153">
        <v>77966962.421528175</v>
      </c>
      <c r="C29" s="153">
        <v>217475540.53775179</v>
      </c>
      <c r="D29" s="153">
        <v>295442502.95927995</v>
      </c>
      <c r="E29" s="154">
        <v>168102.81964922001</v>
      </c>
      <c r="F29" s="154">
        <v>338557.07342570997</v>
      </c>
      <c r="G29" s="154">
        <v>506659.89307492995</v>
      </c>
      <c r="H29" s="106">
        <v>0.11848599999999999</v>
      </c>
      <c r="I29" s="102">
        <v>9.0239525413437993E-2</v>
      </c>
      <c r="J29" s="106">
        <v>9.7055900000000001E-2</v>
      </c>
      <c r="K29" s="103">
        <v>76.512900000000002</v>
      </c>
      <c r="L29" s="103">
        <v>63.641071238825617</v>
      </c>
      <c r="M29" s="103">
        <v>66.745699999999999</v>
      </c>
      <c r="N29" s="157">
        <v>0</v>
      </c>
      <c r="O29" s="157">
        <v>0</v>
      </c>
      <c r="P29" s="157">
        <v>0</v>
      </c>
      <c r="Q29" s="157">
        <v>75184129.881663859</v>
      </c>
      <c r="R29" s="157">
        <v>199298304.30875179</v>
      </c>
      <c r="S29" s="157">
        <v>274482434.19041562</v>
      </c>
      <c r="T29" s="157">
        <v>137930.6202</v>
      </c>
      <c r="U29" s="157">
        <v>17746083.1701</v>
      </c>
      <c r="V29" s="157">
        <v>17884013.7903</v>
      </c>
      <c r="W29" s="157">
        <v>2644901.9196643303</v>
      </c>
      <c r="X29" s="157">
        <v>431153.0589</v>
      </c>
      <c r="Y29" s="157">
        <v>3076054.9785643304</v>
      </c>
      <c r="Z29" s="157">
        <v>0</v>
      </c>
      <c r="AA29" s="157">
        <v>0</v>
      </c>
      <c r="AB29" s="157">
        <v>0</v>
      </c>
    </row>
    <row r="30" spans="1:28" x14ac:dyDescent="0.2">
      <c r="A30" s="99" t="s">
        <v>99</v>
      </c>
      <c r="B30" s="153">
        <v>1815648186.9818816</v>
      </c>
      <c r="C30" s="153">
        <v>2423213802.8522382</v>
      </c>
      <c r="D30" s="153">
        <v>4238861989.8341198</v>
      </c>
      <c r="E30" s="154">
        <v>33316369.94660278</v>
      </c>
      <c r="F30" s="154">
        <v>20980638.664781027</v>
      </c>
      <c r="G30" s="154">
        <v>54297008.611383811</v>
      </c>
      <c r="H30" s="106">
        <v>0.14325599999999999</v>
      </c>
      <c r="I30" s="102">
        <v>8.7055697158124182E-2</v>
      </c>
      <c r="J30" s="106">
        <v>0.110777</v>
      </c>
      <c r="K30" s="103">
        <v>71.374600000000001</v>
      </c>
      <c r="L30" s="103">
        <v>94.435125518759122</v>
      </c>
      <c r="M30" s="103">
        <v>84.155199999999994</v>
      </c>
      <c r="N30" s="157">
        <v>32296396.296581078</v>
      </c>
      <c r="O30" s="157">
        <v>38233726.012459002</v>
      </c>
      <c r="P30" s="157">
        <v>70530122.309040084</v>
      </c>
      <c r="Q30" s="157">
        <v>1701192489.1917427</v>
      </c>
      <c r="R30" s="157">
        <v>2255083704.2528906</v>
      </c>
      <c r="S30" s="157">
        <v>3956276193.4446335</v>
      </c>
      <c r="T30" s="157">
        <v>65716392.902796358</v>
      </c>
      <c r="U30" s="157">
        <v>98554691.030818462</v>
      </c>
      <c r="V30" s="157">
        <v>164271083.93361482</v>
      </c>
      <c r="W30" s="157">
        <v>47794904.583342761</v>
      </c>
      <c r="X30" s="157">
        <v>65074535.578629002</v>
      </c>
      <c r="Y30" s="157">
        <v>112869440.16197176</v>
      </c>
      <c r="Z30" s="157">
        <v>944400.304</v>
      </c>
      <c r="AA30" s="157">
        <v>4500871.9899000004</v>
      </c>
      <c r="AB30" s="157">
        <v>5445272.2938999999</v>
      </c>
    </row>
    <row r="31" spans="1:28" x14ac:dyDescent="0.2">
      <c r="A31" s="99" t="s">
        <v>100</v>
      </c>
      <c r="B31" s="153">
        <v>3112093325.5593357</v>
      </c>
      <c r="C31" s="153">
        <v>451366054.08972716</v>
      </c>
      <c r="D31" s="153">
        <v>3563459379.6490631</v>
      </c>
      <c r="E31" s="154">
        <v>85357114.058153242</v>
      </c>
      <c r="F31" s="154">
        <v>8814197.9290766921</v>
      </c>
      <c r="G31" s="154">
        <v>94171311.987229928</v>
      </c>
      <c r="H31" s="106">
        <v>0.154275</v>
      </c>
      <c r="I31" s="102">
        <v>8.5371902017098822E-2</v>
      </c>
      <c r="J31" s="106">
        <v>0.14558599999999999</v>
      </c>
      <c r="K31" s="103">
        <v>60.9955</v>
      </c>
      <c r="L31" s="103">
        <v>88.348033587113108</v>
      </c>
      <c r="M31" s="103">
        <v>64.395600000000002</v>
      </c>
      <c r="N31" s="157">
        <v>95063641.484053746</v>
      </c>
      <c r="O31" s="157">
        <v>15881806.371353</v>
      </c>
      <c r="P31" s="157">
        <v>110945447.85540675</v>
      </c>
      <c r="Q31" s="157">
        <v>2842759402.9342527</v>
      </c>
      <c r="R31" s="157">
        <v>402670769.5939042</v>
      </c>
      <c r="S31" s="157">
        <v>3245430172.5281572</v>
      </c>
      <c r="T31" s="157">
        <v>146938135.35485989</v>
      </c>
      <c r="U31" s="157">
        <v>23985330.994199991</v>
      </c>
      <c r="V31" s="157">
        <v>170923466.34905988</v>
      </c>
      <c r="W31" s="157">
        <v>119988177.97392303</v>
      </c>
      <c r="X31" s="157">
        <v>23451765.482623003</v>
      </c>
      <c r="Y31" s="157">
        <v>143439943.45654604</v>
      </c>
      <c r="Z31" s="157">
        <v>2407609.2963</v>
      </c>
      <c r="AA31" s="157">
        <v>1258188.0190000001</v>
      </c>
      <c r="AB31" s="157">
        <v>3665797.3152999999</v>
      </c>
    </row>
    <row r="32" spans="1:28" x14ac:dyDescent="0.2">
      <c r="A32" s="99" t="s">
        <v>166</v>
      </c>
      <c r="B32" s="153">
        <v>221735537.90501961</v>
      </c>
      <c r="C32" s="153">
        <v>328784337.70195735</v>
      </c>
      <c r="D32" s="153">
        <v>550519875.60697699</v>
      </c>
      <c r="E32" s="154">
        <v>3582445.6907328297</v>
      </c>
      <c r="F32" s="154">
        <v>3916423.4792196504</v>
      </c>
      <c r="G32" s="154">
        <v>7498869.1699524801</v>
      </c>
      <c r="H32" s="106">
        <v>0.177705</v>
      </c>
      <c r="I32" s="102">
        <v>8.6918131722425393E-2</v>
      </c>
      <c r="J32" s="106">
        <v>0.122875</v>
      </c>
      <c r="K32" s="103">
        <v>61.544699999999999</v>
      </c>
      <c r="L32" s="103">
        <v>63.271657701136242</v>
      </c>
      <c r="M32" s="103">
        <v>62.438699999999997</v>
      </c>
      <c r="N32" s="157">
        <v>3337495.0321832797</v>
      </c>
      <c r="O32" s="157">
        <v>5866566.8645669995</v>
      </c>
      <c r="P32" s="157">
        <v>9204061.8967502788</v>
      </c>
      <c r="Q32" s="157">
        <v>174645663.11316612</v>
      </c>
      <c r="R32" s="157">
        <v>282163970.60052741</v>
      </c>
      <c r="S32" s="157">
        <v>456809633.71369344</v>
      </c>
      <c r="T32" s="157">
        <v>41614969.223170221</v>
      </c>
      <c r="U32" s="157">
        <v>39097962.903169997</v>
      </c>
      <c r="V32" s="157">
        <v>80712932.12634021</v>
      </c>
      <c r="W32" s="157">
        <v>5429338.2597832801</v>
      </c>
      <c r="X32" s="157">
        <v>7018407.1595880007</v>
      </c>
      <c r="Y32" s="157">
        <v>12447745.419371281</v>
      </c>
      <c r="Z32" s="157">
        <v>45567.308899999996</v>
      </c>
      <c r="AA32" s="157">
        <v>503997.038672</v>
      </c>
      <c r="AB32" s="157">
        <v>549564.347572</v>
      </c>
    </row>
    <row r="33" spans="1:28" x14ac:dyDescent="0.2">
      <c r="A33" s="99" t="s">
        <v>197</v>
      </c>
      <c r="B33" s="153">
        <v>281634385.02656472</v>
      </c>
      <c r="C33" s="153">
        <v>595328275.54803574</v>
      </c>
      <c r="D33" s="153">
        <v>876962660.57460046</v>
      </c>
      <c r="E33" s="154">
        <v>4551506.48768216</v>
      </c>
      <c r="F33" s="154">
        <v>26883871.704411417</v>
      </c>
      <c r="G33" s="154">
        <v>31435378.192093577</v>
      </c>
      <c r="H33" s="106">
        <v>0.129717</v>
      </c>
      <c r="I33" s="102">
        <v>9.3348014390264744E-2</v>
      </c>
      <c r="J33" s="106">
        <v>0.10527400000000001</v>
      </c>
      <c r="K33" s="103">
        <v>52.518700000000003</v>
      </c>
      <c r="L33" s="103">
        <v>69.835968081478413</v>
      </c>
      <c r="M33" s="103">
        <v>64.134699999999995</v>
      </c>
      <c r="N33" s="157">
        <v>2700088.4923</v>
      </c>
      <c r="O33" s="157">
        <v>17897395.181600001</v>
      </c>
      <c r="P33" s="157">
        <v>20597483.673900001</v>
      </c>
      <c r="Q33" s="157">
        <v>255293529.97026473</v>
      </c>
      <c r="R33" s="157">
        <v>418854277.08433574</v>
      </c>
      <c r="S33" s="157">
        <v>674147807.0546006</v>
      </c>
      <c r="T33" s="157">
        <v>11951418.279999999</v>
      </c>
      <c r="U33" s="157">
        <v>121010284.5775</v>
      </c>
      <c r="V33" s="157">
        <v>132961702.8575</v>
      </c>
      <c r="W33" s="157">
        <v>8582666.0439999998</v>
      </c>
      <c r="X33" s="157">
        <v>54505063.536200002</v>
      </c>
      <c r="Y33" s="157">
        <v>63087729.580200002</v>
      </c>
      <c r="Z33" s="157">
        <v>5806770.7323000003</v>
      </c>
      <c r="AA33" s="157">
        <v>958650.35</v>
      </c>
      <c r="AB33" s="157">
        <v>6765421.0822999999</v>
      </c>
    </row>
    <row r="34" spans="1:28" x14ac:dyDescent="0.2">
      <c r="A34" s="100" t="s">
        <v>101</v>
      </c>
      <c r="B34" s="153">
        <v>25614347638.938072</v>
      </c>
      <c r="C34" s="153">
        <v>5586695116.3093863</v>
      </c>
      <c r="D34" s="153">
        <v>31201042755.247459</v>
      </c>
      <c r="E34" s="154">
        <v>517010135.99803919</v>
      </c>
      <c r="F34" s="154">
        <v>30882710.301172446</v>
      </c>
      <c r="G34" s="154">
        <v>547892846.29921162</v>
      </c>
      <c r="H34" s="106">
        <v>0.156083</v>
      </c>
      <c r="I34" s="102">
        <v>7.4073756705574326E-2</v>
      </c>
      <c r="J34" s="106">
        <v>0.14177400000000001</v>
      </c>
      <c r="K34" s="103">
        <v>94.427400000000006</v>
      </c>
      <c r="L34" s="103">
        <v>138.00871374812425</v>
      </c>
      <c r="M34" s="103">
        <v>102.114</v>
      </c>
      <c r="N34" s="157">
        <v>253344827.26816466</v>
      </c>
      <c r="O34" s="157">
        <v>46431969.512460999</v>
      </c>
      <c r="P34" s="157">
        <v>299776796.78062564</v>
      </c>
      <c r="Q34" s="157">
        <v>24091258958.22691</v>
      </c>
      <c r="R34" s="157">
        <v>5339069924.8807678</v>
      </c>
      <c r="S34" s="157">
        <v>29430328883.107681</v>
      </c>
      <c r="T34" s="157">
        <v>1066999216.3294381</v>
      </c>
      <c r="U34" s="157">
        <v>155395386.50850645</v>
      </c>
      <c r="V34" s="157">
        <v>1222394602.8379445</v>
      </c>
      <c r="W34" s="157">
        <v>410549917.70952439</v>
      </c>
      <c r="X34" s="157">
        <v>75089436.094011366</v>
      </c>
      <c r="Y34" s="157">
        <v>485639353.80353576</v>
      </c>
      <c r="Z34" s="157">
        <v>45539546.672200002</v>
      </c>
      <c r="AA34" s="157">
        <v>17140368.826099999</v>
      </c>
      <c r="AB34" s="157">
        <v>62679915.498300001</v>
      </c>
    </row>
    <row r="35" spans="1:28" x14ac:dyDescent="0.2">
      <c r="A35" s="99" t="s">
        <v>198</v>
      </c>
      <c r="B35" s="153">
        <v>244127033.75892875</v>
      </c>
      <c r="C35" s="153">
        <v>42714015.608539999</v>
      </c>
      <c r="D35" s="153">
        <v>286841049.36746871</v>
      </c>
      <c r="E35" s="154">
        <v>4130168.5896144798</v>
      </c>
      <c r="F35" s="154">
        <v>1390440.1440619901</v>
      </c>
      <c r="G35" s="154">
        <v>5520608.7336764699</v>
      </c>
      <c r="H35" s="106">
        <v>0.20261399999999999</v>
      </c>
      <c r="I35" s="102">
        <v>8.3732016048933516E-2</v>
      </c>
      <c r="J35" s="106">
        <v>0.135569</v>
      </c>
      <c r="K35" s="103">
        <v>52.234200000000001</v>
      </c>
      <c r="L35" s="103">
        <v>60.993371934038379</v>
      </c>
      <c r="M35" s="103">
        <v>45.110799999999998</v>
      </c>
      <c r="N35" s="157">
        <v>4092306.31299434</v>
      </c>
      <c r="O35" s="157">
        <v>1060954.1329000001</v>
      </c>
      <c r="P35" s="157">
        <v>5153260.4458943401</v>
      </c>
      <c r="Q35" s="157">
        <v>229849392.8051303</v>
      </c>
      <c r="R35" s="157">
        <v>37994851.040639997</v>
      </c>
      <c r="S35" s="157">
        <v>267844243.84577027</v>
      </c>
      <c r="T35" s="157">
        <v>8520969.9388511498</v>
      </c>
      <c r="U35" s="157">
        <v>3015940.9639999997</v>
      </c>
      <c r="V35" s="157">
        <v>11536910.902851149</v>
      </c>
      <c r="W35" s="157">
        <v>5756671.0149472998</v>
      </c>
      <c r="X35" s="157">
        <v>1675122</v>
      </c>
      <c r="Y35" s="157">
        <v>7431793.0149472998</v>
      </c>
      <c r="Z35" s="157">
        <v>0</v>
      </c>
      <c r="AA35" s="157">
        <v>28101.603899999998</v>
      </c>
      <c r="AB35" s="157">
        <v>28101.603899999998</v>
      </c>
    </row>
    <row r="36" spans="1:28" x14ac:dyDescent="0.2">
      <c r="A36" s="99" t="s">
        <v>199</v>
      </c>
      <c r="B36" s="153">
        <v>13924069647.194139</v>
      </c>
      <c r="C36" s="153">
        <v>1345207132.6034141</v>
      </c>
      <c r="D36" s="153">
        <v>15269276779.797554</v>
      </c>
      <c r="E36" s="154">
        <v>435693563.60585332</v>
      </c>
      <c r="F36" s="154">
        <v>5422063.4582450995</v>
      </c>
      <c r="G36" s="154">
        <v>441115627.06409836</v>
      </c>
      <c r="H36" s="106">
        <v>0.17180500000000001</v>
      </c>
      <c r="I36" s="102">
        <v>7.2283646665815895E-2</v>
      </c>
      <c r="J36" s="106">
        <v>0.163275</v>
      </c>
      <c r="K36" s="103">
        <v>62.154899999999998</v>
      </c>
      <c r="L36" s="103">
        <v>89.618393417236192</v>
      </c>
      <c r="M36" s="103">
        <v>64.542100000000005</v>
      </c>
      <c r="N36" s="157">
        <v>178284366.99696678</v>
      </c>
      <c r="O36" s="157">
        <v>4266703.8308699997</v>
      </c>
      <c r="P36" s="157">
        <v>182551070.82783678</v>
      </c>
      <c r="Q36" s="157">
        <v>12888212625.154707</v>
      </c>
      <c r="R36" s="157">
        <v>1295370929.9890027</v>
      </c>
      <c r="S36" s="157">
        <v>14183583555.143709</v>
      </c>
      <c r="T36" s="157">
        <v>725929710.28640711</v>
      </c>
      <c r="U36" s="157">
        <v>34704608.908837996</v>
      </c>
      <c r="V36" s="157">
        <v>760634319.19524515</v>
      </c>
      <c r="W36" s="157">
        <v>291612926.41922599</v>
      </c>
      <c r="X36" s="157">
        <v>11981927.55167336</v>
      </c>
      <c r="Y36" s="157">
        <v>303594853.97089934</v>
      </c>
      <c r="Z36" s="157">
        <v>18314385.333799999</v>
      </c>
      <c r="AA36" s="157">
        <v>3149666.1539000003</v>
      </c>
      <c r="AB36" s="157">
        <v>21464051.4877</v>
      </c>
    </row>
    <row r="37" spans="1:28" x14ac:dyDescent="0.2">
      <c r="A37" s="99" t="s">
        <v>200</v>
      </c>
      <c r="B37" s="153">
        <v>34928.736300000004</v>
      </c>
      <c r="C37" s="153">
        <v>0</v>
      </c>
      <c r="D37" s="153">
        <v>34928.736300000004</v>
      </c>
      <c r="E37" s="154">
        <v>5339.4125599500003</v>
      </c>
      <c r="F37" s="154">
        <v>0</v>
      </c>
      <c r="G37" s="154">
        <v>5339.4125599500003</v>
      </c>
      <c r="H37" s="106">
        <v>0.26202999999999999</v>
      </c>
      <c r="I37" s="102" t="s">
        <v>269</v>
      </c>
      <c r="J37" s="106">
        <v>0.26202999999999999</v>
      </c>
      <c r="K37" s="103">
        <v>41.209899999999998</v>
      </c>
      <c r="L37" s="103" t="s">
        <v>269</v>
      </c>
      <c r="M37" s="103">
        <v>41.209899999999998</v>
      </c>
      <c r="N37" s="157">
        <v>2443.31</v>
      </c>
      <c r="O37" s="157">
        <v>0</v>
      </c>
      <c r="P37" s="157">
        <v>2443.31</v>
      </c>
      <c r="Q37" s="157">
        <v>14023.146000000002</v>
      </c>
      <c r="R37" s="157">
        <v>0</v>
      </c>
      <c r="S37" s="157">
        <v>14023.146000000002</v>
      </c>
      <c r="T37" s="157">
        <v>13175.0388</v>
      </c>
      <c r="U37" s="157">
        <v>0</v>
      </c>
      <c r="V37" s="157">
        <v>13175.0388</v>
      </c>
      <c r="W37" s="157">
        <v>7730.5514999999996</v>
      </c>
      <c r="X37" s="157">
        <v>0</v>
      </c>
      <c r="Y37" s="157">
        <v>7730.5514999999996</v>
      </c>
      <c r="Z37" s="157">
        <v>0</v>
      </c>
      <c r="AA37" s="157">
        <v>0</v>
      </c>
      <c r="AB37" s="157">
        <v>0</v>
      </c>
    </row>
    <row r="38" spans="1:28" x14ac:dyDescent="0.2">
      <c r="A38" s="99" t="s">
        <v>102</v>
      </c>
      <c r="B38" s="153">
        <v>680260757.83420169</v>
      </c>
      <c r="C38" s="153">
        <v>14.5837</v>
      </c>
      <c r="D38" s="153">
        <v>680260772.41790164</v>
      </c>
      <c r="E38" s="154">
        <v>23198220.666325063</v>
      </c>
      <c r="F38" s="154">
        <v>0</v>
      </c>
      <c r="G38" s="154">
        <v>23198220.666325063</v>
      </c>
      <c r="H38" s="106">
        <v>0.16405900000000001</v>
      </c>
      <c r="I38" s="102" t="s">
        <v>269</v>
      </c>
      <c r="J38" s="106">
        <v>0.16405900000000001</v>
      </c>
      <c r="K38" s="103">
        <v>21.0854</v>
      </c>
      <c r="L38" s="103" t="s">
        <v>269</v>
      </c>
      <c r="M38" s="103">
        <v>21.0854</v>
      </c>
      <c r="N38" s="157">
        <v>10143187.7213</v>
      </c>
      <c r="O38" s="157">
        <v>0</v>
      </c>
      <c r="P38" s="157">
        <v>10143187.7213</v>
      </c>
      <c r="Q38" s="157">
        <v>648633571.56110168</v>
      </c>
      <c r="R38" s="157">
        <v>14.5837</v>
      </c>
      <c r="S38" s="157">
        <v>648633586.14480162</v>
      </c>
      <c r="T38" s="157">
        <v>20187646.907099999</v>
      </c>
      <c r="U38" s="157">
        <v>0</v>
      </c>
      <c r="V38" s="157">
        <v>20187646.907099999</v>
      </c>
      <c r="W38" s="157">
        <v>11439539.366</v>
      </c>
      <c r="X38" s="157">
        <v>0</v>
      </c>
      <c r="Y38" s="157">
        <v>11439539.366</v>
      </c>
      <c r="Z38" s="157">
        <v>0</v>
      </c>
      <c r="AA38" s="157">
        <v>0</v>
      </c>
      <c r="AB38" s="157">
        <v>0</v>
      </c>
    </row>
    <row r="39" spans="1:28" x14ac:dyDescent="0.2">
      <c r="A39" s="99" t="s">
        <v>103</v>
      </c>
      <c r="B39" s="153">
        <v>66619268.2535</v>
      </c>
      <c r="C39" s="153">
        <v>9735341.758882001</v>
      </c>
      <c r="D39" s="153">
        <v>76354610.012382001</v>
      </c>
      <c r="E39" s="154">
        <v>6888724.0494274208</v>
      </c>
      <c r="F39" s="154">
        <v>3192153.1281352998</v>
      </c>
      <c r="G39" s="154">
        <v>10080877.177562721</v>
      </c>
      <c r="H39" s="106">
        <v>0.15268999999999999</v>
      </c>
      <c r="I39" s="102">
        <v>0.11850313290655262</v>
      </c>
      <c r="J39" s="106">
        <v>0.14880299999999999</v>
      </c>
      <c r="K39" s="103">
        <v>237.846</v>
      </c>
      <c r="L39" s="103">
        <v>69.321153570218826</v>
      </c>
      <c r="M39" s="103">
        <v>219.76900000000001</v>
      </c>
      <c r="N39" s="157">
        <v>3996114.2463999996</v>
      </c>
      <c r="O39" s="157">
        <v>2932228.8250199999</v>
      </c>
      <c r="P39" s="157">
        <v>6928343.071419999</v>
      </c>
      <c r="Q39" s="157">
        <v>54982013.737099998</v>
      </c>
      <c r="R39" s="157">
        <v>6400949.6852720017</v>
      </c>
      <c r="S39" s="157">
        <v>61382963.422372006</v>
      </c>
      <c r="T39" s="157">
        <v>7318304.3999999994</v>
      </c>
      <c r="U39" s="157">
        <v>356024.38299999997</v>
      </c>
      <c r="V39" s="157">
        <v>7674328.7829999998</v>
      </c>
      <c r="W39" s="157">
        <v>4318950.1164000006</v>
      </c>
      <c r="X39" s="157">
        <v>2978367.6906099999</v>
      </c>
      <c r="Y39" s="157">
        <v>7297317.8070100006</v>
      </c>
      <c r="Z39" s="157">
        <v>0</v>
      </c>
      <c r="AA39" s="157">
        <v>0</v>
      </c>
      <c r="AB39" s="157">
        <v>0</v>
      </c>
    </row>
    <row r="40" spans="1:28" x14ac:dyDescent="0.2">
      <c r="A40" s="99" t="s">
        <v>104</v>
      </c>
      <c r="B40" s="153">
        <v>607663464.14360714</v>
      </c>
      <c r="C40" s="153">
        <v>6828092.9739560001</v>
      </c>
      <c r="D40" s="153">
        <v>614491557.11756313</v>
      </c>
      <c r="E40" s="154">
        <v>24924048.28566023</v>
      </c>
      <c r="F40" s="154">
        <v>1529907.0994726301</v>
      </c>
      <c r="G40" s="154">
        <v>26453955.38513286</v>
      </c>
      <c r="H40" s="106">
        <v>0.32139400000000001</v>
      </c>
      <c r="I40" s="102">
        <v>0.34999014970079312</v>
      </c>
      <c r="J40" s="106">
        <v>0.32168200000000002</v>
      </c>
      <c r="K40" s="103">
        <v>333.61</v>
      </c>
      <c r="L40" s="103">
        <v>248.07593123272878</v>
      </c>
      <c r="M40" s="103">
        <v>332.661</v>
      </c>
      <c r="N40" s="157">
        <v>11221643.652592231</v>
      </c>
      <c r="O40" s="157">
        <v>1392663.0774700001</v>
      </c>
      <c r="P40" s="157">
        <v>12614306.730062231</v>
      </c>
      <c r="Q40" s="157">
        <v>564683706.85338712</v>
      </c>
      <c r="R40" s="157">
        <v>5273334.3900300004</v>
      </c>
      <c r="S40" s="157">
        <v>569957041.24341702</v>
      </c>
      <c r="T40" s="157">
        <v>29727308.242920451</v>
      </c>
      <c r="U40" s="157">
        <v>138974.094698</v>
      </c>
      <c r="V40" s="157">
        <v>29866282.337618452</v>
      </c>
      <c r="W40" s="157">
        <v>12897510.115299549</v>
      </c>
      <c r="X40" s="157">
        <v>1415784.4892280002</v>
      </c>
      <c r="Y40" s="157">
        <v>14313294.60452755</v>
      </c>
      <c r="Z40" s="157">
        <v>354938.93199999997</v>
      </c>
      <c r="AA40" s="157">
        <v>0</v>
      </c>
      <c r="AB40" s="157">
        <v>354938.93199999997</v>
      </c>
    </row>
    <row r="41" spans="1:28" x14ac:dyDescent="0.2">
      <c r="A41" s="99" t="s">
        <v>105</v>
      </c>
      <c r="B41" s="153">
        <v>9513490628.1600037</v>
      </c>
      <c r="C41" s="153">
        <v>4181574538.6303368</v>
      </c>
      <c r="D41" s="153">
        <v>13695065166.79034</v>
      </c>
      <c r="E41" s="154">
        <v>27673737.262153335</v>
      </c>
      <c r="F41" s="154">
        <v>19309646.15013117</v>
      </c>
      <c r="G41" s="154">
        <v>46983383.412284508</v>
      </c>
      <c r="H41" s="106">
        <v>0.12003900000000001</v>
      </c>
      <c r="I41" s="102">
        <v>7.3990050696237639E-2</v>
      </c>
      <c r="J41" s="106">
        <v>0.10600800000000001</v>
      </c>
      <c r="K41" s="103">
        <v>137.24199999999999</v>
      </c>
      <c r="L41" s="103">
        <v>154.51675460067949</v>
      </c>
      <c r="M41" s="103">
        <v>142.45699999999999</v>
      </c>
      <c r="N41" s="157">
        <v>40859429.719700001</v>
      </c>
      <c r="O41" s="157">
        <v>36725793.342570998</v>
      </c>
      <c r="P41" s="157">
        <v>77585223.062270999</v>
      </c>
      <c r="Q41" s="157">
        <v>9144007092.1659603</v>
      </c>
      <c r="R41" s="157">
        <v>3993461665.4215965</v>
      </c>
      <c r="S41" s="157">
        <v>13137468757.587557</v>
      </c>
      <c r="T41" s="157">
        <v>266156962.57464197</v>
      </c>
      <c r="U41" s="157">
        <v>117172964.41077048</v>
      </c>
      <c r="V41" s="157">
        <v>383329926.98541248</v>
      </c>
      <c r="W41" s="157">
        <v>76456351.013000011</v>
      </c>
      <c r="X41" s="157">
        <v>56977307.729670003</v>
      </c>
      <c r="Y41" s="157">
        <v>133433658.74267001</v>
      </c>
      <c r="Z41" s="157">
        <v>26870222.406400003</v>
      </c>
      <c r="AA41" s="157">
        <v>13962601.068299999</v>
      </c>
      <c r="AB41" s="157">
        <v>40832823.474700004</v>
      </c>
    </row>
    <row r="42" spans="1:28" s="112" customFormat="1" x14ac:dyDescent="0.2">
      <c r="A42" s="108" t="s">
        <v>201</v>
      </c>
      <c r="B42" s="155">
        <v>6962769932.4607325</v>
      </c>
      <c r="C42" s="155">
        <v>3496204697.245255</v>
      </c>
      <c r="D42" s="155">
        <v>10458974629.705988</v>
      </c>
      <c r="E42" s="156">
        <v>21394356.524458941</v>
      </c>
      <c r="F42" s="156">
        <v>16647689.919972217</v>
      </c>
      <c r="G42" s="156">
        <v>38042046.444431156</v>
      </c>
      <c r="H42" s="109">
        <v>0.11931899999999999</v>
      </c>
      <c r="I42" s="110">
        <v>7.3862907513477877E-2</v>
      </c>
      <c r="J42" s="109">
        <v>0.10416300000000001</v>
      </c>
      <c r="K42" s="111">
        <v>140.48500000000001</v>
      </c>
      <c r="L42" s="111">
        <v>156.44304845361248</v>
      </c>
      <c r="M42" s="111">
        <v>145.762</v>
      </c>
      <c r="N42" s="158">
        <v>32963275.6538</v>
      </c>
      <c r="O42" s="158">
        <v>32693022.767850999</v>
      </c>
      <c r="P42" s="158">
        <v>65656298.421650998</v>
      </c>
      <c r="Q42" s="158">
        <v>6661142382.8155432</v>
      </c>
      <c r="R42" s="158">
        <v>3329644498.1085296</v>
      </c>
      <c r="S42" s="158">
        <v>9990786880.9240723</v>
      </c>
      <c r="T42" s="158">
        <v>210467539.1618894</v>
      </c>
      <c r="U42" s="158">
        <v>101895360.99803248</v>
      </c>
      <c r="V42" s="158">
        <v>312362900.15992188</v>
      </c>
      <c r="W42" s="158">
        <v>64739059.145599999</v>
      </c>
      <c r="X42" s="158">
        <v>50702237.070392996</v>
      </c>
      <c r="Y42" s="158">
        <v>115441296.21599299</v>
      </c>
      <c r="Z42" s="158">
        <v>26420951.337699998</v>
      </c>
      <c r="AA42" s="158">
        <v>13962601.068299999</v>
      </c>
      <c r="AB42" s="158">
        <v>40383552.405999996</v>
      </c>
    </row>
    <row r="43" spans="1:28" s="112" customFormat="1" x14ac:dyDescent="0.2">
      <c r="A43" s="108" t="s">
        <v>202</v>
      </c>
      <c r="B43" s="155">
        <v>1667749844.5069571</v>
      </c>
      <c r="C43" s="155">
        <v>493795478.17813897</v>
      </c>
      <c r="D43" s="155">
        <v>2161545322.6850958</v>
      </c>
      <c r="E43" s="156">
        <v>2983368.6991091003</v>
      </c>
      <c r="F43" s="156">
        <v>2142714.9527299199</v>
      </c>
      <c r="G43" s="156">
        <v>5126083.6518390197</v>
      </c>
      <c r="H43" s="109">
        <v>0.118144</v>
      </c>
      <c r="I43" s="110">
        <v>7.4783821740380257E-2</v>
      </c>
      <c r="J43" s="109">
        <v>0.10835</v>
      </c>
      <c r="K43" s="111">
        <v>137.905</v>
      </c>
      <c r="L43" s="111">
        <v>138.49922753328556</v>
      </c>
      <c r="M43" s="111">
        <v>138.04</v>
      </c>
      <c r="N43" s="158">
        <v>4497386.6012000004</v>
      </c>
      <c r="O43" s="158">
        <v>3456180.0609180001</v>
      </c>
      <c r="P43" s="158">
        <v>7953566.6621180009</v>
      </c>
      <c r="Q43" s="158">
        <v>1625068000.3153572</v>
      </c>
      <c r="R43" s="158">
        <v>478947793.37176597</v>
      </c>
      <c r="S43" s="158">
        <v>2104015793.6871231</v>
      </c>
      <c r="T43" s="158">
        <v>35820438.681199998</v>
      </c>
      <c r="U43" s="158">
        <v>9385998.2471980006</v>
      </c>
      <c r="V43" s="158">
        <v>45206436.928397998</v>
      </c>
      <c r="W43" s="158">
        <v>6677416.5813999996</v>
      </c>
      <c r="X43" s="158">
        <v>5461686.5591749996</v>
      </c>
      <c r="Y43" s="158">
        <v>12139103.140574999</v>
      </c>
      <c r="Z43" s="158">
        <v>183988.929</v>
      </c>
      <c r="AA43" s="158">
        <v>0</v>
      </c>
      <c r="AB43" s="158">
        <v>183988.929</v>
      </c>
    </row>
    <row r="44" spans="1:28" s="112" customFormat="1" x14ac:dyDescent="0.2">
      <c r="A44" s="108" t="s">
        <v>203</v>
      </c>
      <c r="B44" s="155">
        <v>882970851.19231558</v>
      </c>
      <c r="C44" s="155">
        <v>191574363.20724297</v>
      </c>
      <c r="D44" s="155">
        <v>1074545214.3995585</v>
      </c>
      <c r="E44" s="156">
        <v>3296012.0386852901</v>
      </c>
      <c r="F44" s="156">
        <v>519241.27742904006</v>
      </c>
      <c r="G44" s="156">
        <v>3815253.3161143302</v>
      </c>
      <c r="H44" s="109">
        <v>0.12857299999999999</v>
      </c>
      <c r="I44" s="110">
        <v>7.4221934867356912E-2</v>
      </c>
      <c r="J44" s="109">
        <v>0.11916300000000001</v>
      </c>
      <c r="K44" s="111">
        <v>110.435</v>
      </c>
      <c r="L44" s="111">
        <v>160.71973750280924</v>
      </c>
      <c r="M44" s="111">
        <v>119.255</v>
      </c>
      <c r="N44" s="158">
        <v>3398767.4646999994</v>
      </c>
      <c r="O44" s="158">
        <v>576590.51360200008</v>
      </c>
      <c r="P44" s="158">
        <v>3975357.9783019996</v>
      </c>
      <c r="Q44" s="158">
        <v>857796709.03496289</v>
      </c>
      <c r="R44" s="158">
        <v>184869373.94140097</v>
      </c>
      <c r="S44" s="158">
        <v>1042666082.9763639</v>
      </c>
      <c r="T44" s="158">
        <v>19868984.731652569</v>
      </c>
      <c r="U44" s="158">
        <v>5891605.1656400003</v>
      </c>
      <c r="V44" s="158">
        <v>25760589.897292569</v>
      </c>
      <c r="W44" s="158">
        <v>5039875.2860000003</v>
      </c>
      <c r="X44" s="158">
        <v>813384.100202</v>
      </c>
      <c r="Y44" s="158">
        <v>5853259.3862020001</v>
      </c>
      <c r="Z44" s="158">
        <v>265282.1397</v>
      </c>
      <c r="AA44" s="158">
        <v>0</v>
      </c>
      <c r="AB44" s="158">
        <v>265282.1397</v>
      </c>
    </row>
    <row r="45" spans="1:28" x14ac:dyDescent="0.2">
      <c r="A45" s="99" t="s">
        <v>204</v>
      </c>
      <c r="B45" s="153">
        <v>565616573.47284853</v>
      </c>
      <c r="C45" s="153">
        <v>559340.75384141994</v>
      </c>
      <c r="D45" s="153">
        <v>566175914.22668993</v>
      </c>
      <c r="E45" s="154">
        <v>2042349.2404</v>
      </c>
      <c r="F45" s="154">
        <v>48985.704899999997</v>
      </c>
      <c r="G45" s="154">
        <v>2091334.9453</v>
      </c>
      <c r="H45" s="106">
        <v>0.199626</v>
      </c>
      <c r="I45" s="102">
        <v>0.193383</v>
      </c>
      <c r="J45" s="106">
        <v>0.199631</v>
      </c>
      <c r="K45" s="103">
        <v>13.1074</v>
      </c>
      <c r="L45" s="103">
        <v>152.327</v>
      </c>
      <c r="M45" s="103">
        <v>13.239599999999999</v>
      </c>
      <c r="N45" s="157">
        <v>4516231.0981999999</v>
      </c>
      <c r="O45" s="157">
        <v>53626.303629999995</v>
      </c>
      <c r="P45" s="157">
        <v>4569857.4018299999</v>
      </c>
      <c r="Q45" s="157">
        <v>549052020.8469485</v>
      </c>
      <c r="R45" s="157">
        <v>491540.38391141995</v>
      </c>
      <c r="S45" s="157">
        <v>549543561.23085988</v>
      </c>
      <c r="T45" s="157">
        <v>8823581.8241000008</v>
      </c>
      <c r="U45" s="157">
        <v>6873.7371999999996</v>
      </c>
      <c r="V45" s="157">
        <v>8830455.5613000002</v>
      </c>
      <c r="W45" s="157">
        <v>7740970.8018000005</v>
      </c>
      <c r="X45" s="157">
        <v>60926.632729999998</v>
      </c>
      <c r="Y45" s="157">
        <v>7801897.4345300002</v>
      </c>
      <c r="Z45" s="157">
        <v>0</v>
      </c>
      <c r="AA45" s="157">
        <v>0</v>
      </c>
      <c r="AB45" s="157">
        <v>0</v>
      </c>
    </row>
    <row r="46" spans="1:28" x14ac:dyDescent="0.2">
      <c r="A46" s="99" t="s">
        <v>205</v>
      </c>
      <c r="B46" s="153">
        <v>8428099.0054000001</v>
      </c>
      <c r="C46" s="153">
        <v>26591.1247</v>
      </c>
      <c r="D46" s="153">
        <v>8454690.1301000006</v>
      </c>
      <c r="E46" s="154">
        <v>201330.58019817999</v>
      </c>
      <c r="F46" s="154">
        <v>61.927900000000001</v>
      </c>
      <c r="G46" s="154">
        <v>201392.50809818</v>
      </c>
      <c r="H46" s="106">
        <v>4.25409E-2</v>
      </c>
      <c r="I46" s="102">
        <v>7.0000000000000007E-2</v>
      </c>
      <c r="J46" s="106">
        <v>4.2532199999999999E-2</v>
      </c>
      <c r="K46" s="103">
        <v>63.792099999999998</v>
      </c>
      <c r="L46" s="103">
        <v>121.73299999999999</v>
      </c>
      <c r="M46" s="103">
        <v>63.989600000000003</v>
      </c>
      <c r="N46" s="157">
        <v>77778.12</v>
      </c>
      <c r="O46" s="157">
        <v>0</v>
      </c>
      <c r="P46" s="157">
        <v>77778.12</v>
      </c>
      <c r="Q46" s="157">
        <v>8251373.8253999995</v>
      </c>
      <c r="R46" s="157">
        <v>26591.1247</v>
      </c>
      <c r="S46" s="157">
        <v>8277964.9501</v>
      </c>
      <c r="T46" s="157">
        <v>93331.57</v>
      </c>
      <c r="U46" s="157">
        <v>0</v>
      </c>
      <c r="V46" s="157">
        <v>93331.57</v>
      </c>
      <c r="W46" s="157">
        <v>83393.61</v>
      </c>
      <c r="X46" s="157">
        <v>0</v>
      </c>
      <c r="Y46" s="157">
        <v>83393.61</v>
      </c>
      <c r="Z46" s="157">
        <v>0</v>
      </c>
      <c r="AA46" s="157">
        <v>0</v>
      </c>
      <c r="AB46" s="157">
        <v>0</v>
      </c>
    </row>
    <row r="47" spans="1:28" x14ac:dyDescent="0.2">
      <c r="A47" s="100" t="s">
        <v>266</v>
      </c>
      <c r="B47" s="153">
        <v>42565167950.210876</v>
      </c>
      <c r="C47" s="153">
        <v>30564834504.159168</v>
      </c>
      <c r="D47" s="153">
        <v>73130002454.370041</v>
      </c>
      <c r="E47" s="154">
        <v>845847530.28924549</v>
      </c>
      <c r="F47" s="154">
        <v>320990888.78474009</v>
      </c>
      <c r="G47" s="154">
        <v>1166838419.0739858</v>
      </c>
      <c r="H47" s="106">
        <v>0.151287</v>
      </c>
      <c r="I47" s="102">
        <v>8.9870295448155987E-2</v>
      </c>
      <c r="J47" s="106">
        <v>0.121824</v>
      </c>
      <c r="K47" s="103">
        <v>80.971299999999999</v>
      </c>
      <c r="L47" s="103">
        <v>93.4080776109368</v>
      </c>
      <c r="M47" s="103">
        <v>86.097499999999997</v>
      </c>
      <c r="N47" s="157">
        <v>617368690.4169997</v>
      </c>
      <c r="O47" s="157">
        <v>576413930.35726058</v>
      </c>
      <c r="P47" s="157">
        <v>1193782620.7742603</v>
      </c>
      <c r="Q47" s="157">
        <v>39639849675.144547</v>
      </c>
      <c r="R47" s="157">
        <v>27476673593.168953</v>
      </c>
      <c r="S47" s="157">
        <v>67116523268.313499</v>
      </c>
      <c r="T47" s="157">
        <v>1936586573.1274028</v>
      </c>
      <c r="U47" s="157">
        <v>2150921633.6231837</v>
      </c>
      <c r="V47" s="157">
        <v>4087508206.7505865</v>
      </c>
      <c r="W47" s="157">
        <v>924549401.64193344</v>
      </c>
      <c r="X47" s="157">
        <v>896212807.72936881</v>
      </c>
      <c r="Y47" s="157">
        <v>1820762209.3713021</v>
      </c>
      <c r="Z47" s="157">
        <v>64182300.296999998</v>
      </c>
      <c r="AA47" s="157">
        <v>41026469.637661003</v>
      </c>
      <c r="AB47" s="157">
        <v>105208769.934661</v>
      </c>
    </row>
    <row r="48" spans="1:28" x14ac:dyDescent="0.2">
      <c r="A48" s="101" t="s">
        <v>206</v>
      </c>
      <c r="B48" s="153">
        <v>7894474437.4570961</v>
      </c>
      <c r="C48" s="153">
        <v>17883414790.357632</v>
      </c>
      <c r="D48" s="153">
        <v>25777889227.814728</v>
      </c>
      <c r="E48" s="154">
        <v>119431056.66431722</v>
      </c>
      <c r="F48" s="154">
        <v>173548827.24717358</v>
      </c>
      <c r="G48" s="154">
        <v>292979883.9114908</v>
      </c>
      <c r="H48" s="106">
        <v>0.13128699999999999</v>
      </c>
      <c r="I48" s="102">
        <v>9.3978217495032101E-2</v>
      </c>
      <c r="J48" s="106">
        <v>0.10540099999999999</v>
      </c>
      <c r="K48" s="103">
        <v>56.057899999999997</v>
      </c>
      <c r="L48" s="103">
        <v>79.762964905962917</v>
      </c>
      <c r="M48" s="103">
        <v>72.516400000000004</v>
      </c>
      <c r="N48" s="157">
        <v>106619358.59470001</v>
      </c>
      <c r="O48" s="157">
        <v>238339254.20166898</v>
      </c>
      <c r="P48" s="157">
        <v>344958612.79636896</v>
      </c>
      <c r="Q48" s="157">
        <v>7305405828.1016693</v>
      </c>
      <c r="R48" s="157">
        <v>15868218656.24539</v>
      </c>
      <c r="S48" s="157">
        <v>23173624484.347057</v>
      </c>
      <c r="T48" s="157">
        <v>426723226.61470687</v>
      </c>
      <c r="U48" s="157">
        <v>1610553154.8801346</v>
      </c>
      <c r="V48" s="157">
        <v>2037276381.4948416</v>
      </c>
      <c r="W48" s="157">
        <v>156096312.62071958</v>
      </c>
      <c r="X48" s="157">
        <v>393391342.28780788</v>
      </c>
      <c r="Y48" s="157">
        <v>549487654.90852749</v>
      </c>
      <c r="Z48" s="157">
        <v>6249070.1200000001</v>
      </c>
      <c r="AA48" s="157">
        <v>11251636.944300001</v>
      </c>
      <c r="AB48" s="157">
        <v>17500707.064300001</v>
      </c>
    </row>
    <row r="49" spans="1:28" x14ac:dyDescent="0.2">
      <c r="A49" s="101" t="s">
        <v>207</v>
      </c>
      <c r="B49" s="153">
        <v>4228244002.0688362</v>
      </c>
      <c r="C49" s="153">
        <v>6303619869.7427425</v>
      </c>
      <c r="D49" s="153">
        <v>10531863871.811579</v>
      </c>
      <c r="E49" s="154">
        <v>94630887.028016895</v>
      </c>
      <c r="F49" s="154">
        <v>103410194.39692901</v>
      </c>
      <c r="G49" s="154">
        <v>198041081.42494589</v>
      </c>
      <c r="H49" s="106">
        <v>0.13349</v>
      </c>
      <c r="I49" s="102">
        <v>8.2051714337270126E-2</v>
      </c>
      <c r="J49" s="106">
        <v>0.102739</v>
      </c>
      <c r="K49" s="103">
        <v>75.831999999999994</v>
      </c>
      <c r="L49" s="103">
        <v>92.371062669009248</v>
      </c>
      <c r="M49" s="103">
        <v>85.761499999999998</v>
      </c>
      <c r="N49" s="157">
        <v>138297033.25167769</v>
      </c>
      <c r="O49" s="157">
        <v>266767145.66876259</v>
      </c>
      <c r="P49" s="157">
        <v>405064178.92044032</v>
      </c>
      <c r="Q49" s="157">
        <v>3788935148.8443875</v>
      </c>
      <c r="R49" s="157">
        <v>5561301932.2861938</v>
      </c>
      <c r="S49" s="157">
        <v>9350237081.1305809</v>
      </c>
      <c r="T49" s="157">
        <v>228213665.29343635</v>
      </c>
      <c r="U49" s="157">
        <v>341933472.08478647</v>
      </c>
      <c r="V49" s="157">
        <v>570147137.37822282</v>
      </c>
      <c r="W49" s="157">
        <v>203686171.40591183</v>
      </c>
      <c r="X49" s="157">
        <v>387616174.17040145</v>
      </c>
      <c r="Y49" s="157">
        <v>591302345.57631326</v>
      </c>
      <c r="Z49" s="157">
        <v>7409016.5251000002</v>
      </c>
      <c r="AA49" s="157">
        <v>12768291.201361001</v>
      </c>
      <c r="AB49" s="157">
        <v>20177307.726461001</v>
      </c>
    </row>
    <row r="50" spans="1:28" x14ac:dyDescent="0.2">
      <c r="A50" s="101" t="s">
        <v>208</v>
      </c>
      <c r="B50" s="153">
        <v>8179763886.56106</v>
      </c>
      <c r="C50" s="153">
        <v>1228804733.1743076</v>
      </c>
      <c r="D50" s="153">
        <v>9408568619.7353668</v>
      </c>
      <c r="E50" s="154">
        <v>199031893.73626137</v>
      </c>
      <c r="F50" s="154">
        <v>15979906.147841081</v>
      </c>
      <c r="G50" s="154">
        <v>215011799.88410243</v>
      </c>
      <c r="H50" s="106">
        <v>0.16841400000000001</v>
      </c>
      <c r="I50" s="102">
        <v>7.9904897496423988E-2</v>
      </c>
      <c r="J50" s="106">
        <v>0.15682199999999999</v>
      </c>
      <c r="K50" s="103">
        <v>63.040300000000002</v>
      </c>
      <c r="L50" s="103">
        <v>104.41555783582956</v>
      </c>
      <c r="M50" s="103">
        <v>68.2149</v>
      </c>
      <c r="N50" s="157">
        <v>158649671.15385014</v>
      </c>
      <c r="O50" s="157">
        <v>27556545.524027999</v>
      </c>
      <c r="P50" s="157">
        <v>186206216.67787814</v>
      </c>
      <c r="Q50" s="157">
        <v>7621344397.4048481</v>
      </c>
      <c r="R50" s="157">
        <v>1123198251.6773734</v>
      </c>
      <c r="S50" s="157">
        <v>8744542649.0822201</v>
      </c>
      <c r="T50" s="157">
        <v>347559280.94507259</v>
      </c>
      <c r="U50" s="157">
        <v>59890998.698426001</v>
      </c>
      <c r="V50" s="157">
        <v>407450279.6434986</v>
      </c>
      <c r="W50" s="157">
        <v>205227364.63393947</v>
      </c>
      <c r="X50" s="157">
        <v>43533436.645007998</v>
      </c>
      <c r="Y50" s="157">
        <v>248760801.27894747</v>
      </c>
      <c r="Z50" s="157">
        <v>5632843.5772000002</v>
      </c>
      <c r="AA50" s="157">
        <v>2182046.1535</v>
      </c>
      <c r="AB50" s="157">
        <v>7814889.7307000002</v>
      </c>
    </row>
    <row r="51" spans="1:28" x14ac:dyDescent="0.2">
      <c r="A51" s="101" t="s">
        <v>209</v>
      </c>
      <c r="B51" s="153">
        <v>22262685624.123978</v>
      </c>
      <c r="C51" s="153">
        <v>5148995110.3910809</v>
      </c>
      <c r="D51" s="153">
        <v>27411680734.51506</v>
      </c>
      <c r="E51" s="154">
        <v>432753692.86054999</v>
      </c>
      <c r="F51" s="154">
        <v>28051960.684863668</v>
      </c>
      <c r="G51" s="154">
        <v>460805653.54541367</v>
      </c>
      <c r="H51" s="106">
        <v>0.15262200000000001</v>
      </c>
      <c r="I51" s="102">
        <v>7.3725545938606127E-2</v>
      </c>
      <c r="J51" s="106">
        <v>0.137793</v>
      </c>
      <c r="K51" s="103">
        <v>97.170100000000005</v>
      </c>
      <c r="L51" s="103">
        <v>139.74757700951761</v>
      </c>
      <c r="M51" s="103">
        <v>105.038</v>
      </c>
      <c r="N51" s="157">
        <v>213802627.42677179</v>
      </c>
      <c r="O51" s="157">
        <v>43750984.962801002</v>
      </c>
      <c r="P51" s="157">
        <v>257553612.3895728</v>
      </c>
      <c r="Q51" s="157">
        <v>20924164300.803829</v>
      </c>
      <c r="R51" s="157">
        <v>4923954752.4565935</v>
      </c>
      <c r="S51" s="157">
        <v>25848119053.260426</v>
      </c>
      <c r="T51" s="157">
        <v>934090400.27418673</v>
      </c>
      <c r="U51" s="157">
        <v>138544007.96973649</v>
      </c>
      <c r="V51" s="157">
        <v>1072634408.2439232</v>
      </c>
      <c r="W51" s="157">
        <v>359539552.96126252</v>
      </c>
      <c r="X51" s="157">
        <v>71671854.62625137</v>
      </c>
      <c r="Y51" s="157">
        <v>431211407.58751392</v>
      </c>
      <c r="Z51" s="157">
        <v>44891370.084700003</v>
      </c>
      <c r="AA51" s="157">
        <v>14824495.338500001</v>
      </c>
      <c r="AB51" s="157">
        <v>59715865.423200004</v>
      </c>
    </row>
    <row r="53" spans="1:28" x14ac:dyDescent="0.2">
      <c r="A53" s="104" t="s">
        <v>366</v>
      </c>
      <c r="B53" s="161">
        <f>D7+D47-BS!E31</f>
        <v>-18531958.94152832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  <pageSetup scale="2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AB51"/>
  <sheetViews>
    <sheetView zoomScaleNormal="100" workbookViewId="0">
      <selection activeCell="A3" sqref="A3"/>
    </sheetView>
  </sheetViews>
  <sheetFormatPr defaultColWidth="8.7109375" defaultRowHeight="12.75" x14ac:dyDescent="0.2"/>
  <cols>
    <col min="1" max="1" width="75" style="104" bestFit="1" customWidth="1"/>
    <col min="2" max="2" width="14.7109375" style="104" customWidth="1"/>
    <col min="3" max="4" width="9.85546875" style="104" bestFit="1" customWidth="1"/>
    <col min="5" max="16" width="8.7109375" style="104"/>
    <col min="17" max="19" width="9.85546875" style="104" bestFit="1" customWidth="1"/>
    <col min="20" max="16384" width="8.7109375" style="104"/>
  </cols>
  <sheetData>
    <row r="1" spans="1:28" x14ac:dyDescent="0.2">
      <c r="A1" s="107" t="s">
        <v>106</v>
      </c>
    </row>
    <row r="2" spans="1:28" x14ac:dyDescent="0.2">
      <c r="A2" s="66"/>
    </row>
    <row r="3" spans="1:28" x14ac:dyDescent="0.2">
      <c r="A3" s="75">
        <f>BS!B3</f>
        <v>46081</v>
      </c>
    </row>
    <row r="4" spans="1:28" x14ac:dyDescent="0.2">
      <c r="A4" s="160" t="s">
        <v>274</v>
      </c>
    </row>
    <row r="5" spans="1:28" ht="54.95" customHeight="1" x14ac:dyDescent="0.2">
      <c r="A5" s="218" t="s">
        <v>212</v>
      </c>
      <c r="B5" s="219" t="s">
        <v>225</v>
      </c>
      <c r="C5" s="219"/>
      <c r="D5" s="219"/>
      <c r="E5" s="219" t="s">
        <v>224</v>
      </c>
      <c r="F5" s="219"/>
      <c r="G5" s="219"/>
      <c r="H5" s="219" t="s">
        <v>226</v>
      </c>
      <c r="I5" s="219"/>
      <c r="J5" s="219"/>
      <c r="K5" s="219" t="s">
        <v>227</v>
      </c>
      <c r="L5" s="219"/>
      <c r="M5" s="219"/>
      <c r="N5" s="219" t="s">
        <v>228</v>
      </c>
      <c r="O5" s="219"/>
      <c r="P5" s="219"/>
      <c r="Q5" s="219" t="s">
        <v>229</v>
      </c>
      <c r="R5" s="219"/>
      <c r="S5" s="219"/>
      <c r="T5" s="219" t="s">
        <v>230</v>
      </c>
      <c r="U5" s="219"/>
      <c r="V5" s="219"/>
      <c r="W5" s="219" t="s">
        <v>231</v>
      </c>
      <c r="X5" s="219"/>
      <c r="Y5" s="219"/>
      <c r="Z5" s="219" t="s">
        <v>232</v>
      </c>
      <c r="AA5" s="219"/>
      <c r="AB5" s="219"/>
    </row>
    <row r="6" spans="1:28" x14ac:dyDescent="0.2">
      <c r="A6" s="218"/>
      <c r="B6" s="105" t="s">
        <v>22</v>
      </c>
      <c r="C6" s="105" t="s">
        <v>23</v>
      </c>
      <c r="D6" s="105" t="s">
        <v>13</v>
      </c>
      <c r="E6" s="105" t="s">
        <v>22</v>
      </c>
      <c r="F6" s="105" t="s">
        <v>23</v>
      </c>
      <c r="G6" s="105" t="s">
        <v>13</v>
      </c>
      <c r="H6" s="105" t="s">
        <v>22</v>
      </c>
      <c r="I6" s="105" t="s">
        <v>23</v>
      </c>
      <c r="J6" s="105" t="s">
        <v>13</v>
      </c>
      <c r="K6" s="105" t="s">
        <v>22</v>
      </c>
      <c r="L6" s="105" t="s">
        <v>23</v>
      </c>
      <c r="M6" s="105" t="s">
        <v>13</v>
      </c>
      <c r="N6" s="105" t="s">
        <v>22</v>
      </c>
      <c r="O6" s="105" t="s">
        <v>23</v>
      </c>
      <c r="P6" s="105" t="s">
        <v>13</v>
      </c>
      <c r="Q6" s="105" t="s">
        <v>22</v>
      </c>
      <c r="R6" s="105" t="s">
        <v>23</v>
      </c>
      <c r="S6" s="105" t="s">
        <v>13</v>
      </c>
      <c r="T6" s="105" t="s">
        <v>22</v>
      </c>
      <c r="U6" s="105" t="s">
        <v>23</v>
      </c>
      <c r="V6" s="105" t="s">
        <v>13</v>
      </c>
      <c r="W6" s="105" t="s">
        <v>22</v>
      </c>
      <c r="X6" s="105" t="s">
        <v>23</v>
      </c>
      <c r="Y6" s="105" t="s">
        <v>13</v>
      </c>
      <c r="Z6" s="105" t="s">
        <v>22</v>
      </c>
      <c r="AA6" s="105" t="s">
        <v>23</v>
      </c>
      <c r="AB6" s="105" t="s">
        <v>13</v>
      </c>
    </row>
    <row r="7" spans="1:28" x14ac:dyDescent="0.2">
      <c r="A7" s="100" t="s">
        <v>264</v>
      </c>
      <c r="B7" s="153">
        <f>Sectors_I!B7</f>
        <v>261993019.14679998</v>
      </c>
      <c r="C7" s="153">
        <f>Sectors_I!C7</f>
        <v>1929221.4130299999</v>
      </c>
      <c r="D7" s="153">
        <f>Sectors_I!D7</f>
        <v>263922240.55982998</v>
      </c>
      <c r="E7" s="154">
        <f>Sectors_I!E7</f>
        <v>135596.37220000001</v>
      </c>
      <c r="F7" s="154">
        <f>Sectors_I!F7</f>
        <v>6585.49474388</v>
      </c>
      <c r="G7" s="154">
        <f>Sectors_I!G7</f>
        <v>142181.86694388001</v>
      </c>
      <c r="H7" s="106">
        <f>Sectors_I!H7</f>
        <v>8.3383600000000002E-2</v>
      </c>
      <c r="I7" s="102">
        <f>Sectors_I!I7</f>
        <v>0.11871500000000001</v>
      </c>
      <c r="J7" s="106">
        <f>Sectors_I!J7</f>
        <v>8.3641999999999994E-2</v>
      </c>
      <c r="K7" s="103">
        <f>Sectors_I!K7</f>
        <v>1.87154</v>
      </c>
      <c r="L7" s="103">
        <f>Sectors_I!L7</f>
        <v>1.4008499999999997</v>
      </c>
      <c r="M7" s="103">
        <f>Sectors_I!M7</f>
        <v>1.8681000000000001</v>
      </c>
      <c r="N7" s="157">
        <f>Sectors_I!N7</f>
        <v>0</v>
      </c>
      <c r="O7" s="157">
        <f>Sectors_I!O7</f>
        <v>0</v>
      </c>
      <c r="P7" s="157">
        <f>Sectors_I!P7</f>
        <v>0</v>
      </c>
      <c r="Q7" s="157">
        <f>Sectors_I!Q7</f>
        <v>261993019.14679998</v>
      </c>
      <c r="R7" s="157">
        <f>Sectors_I!R7</f>
        <v>1929221.4130299999</v>
      </c>
      <c r="S7" s="157">
        <f>Sectors_I!S7</f>
        <v>263922240.55982998</v>
      </c>
      <c r="T7" s="157">
        <f>Sectors_I!T7</f>
        <v>0</v>
      </c>
      <c r="U7" s="157">
        <f>Sectors_I!U7</f>
        <v>0</v>
      </c>
      <c r="V7" s="157">
        <f>Sectors_I!V7</f>
        <v>0</v>
      </c>
      <c r="W7" s="157">
        <f>Sectors_I!W7</f>
        <v>0</v>
      </c>
      <c r="X7" s="157">
        <f>Sectors_I!X7</f>
        <v>0</v>
      </c>
      <c r="Y7" s="157">
        <f>Sectors_I!Y7</f>
        <v>0</v>
      </c>
      <c r="Z7" s="157">
        <f>Sectors_I!Z7</f>
        <v>0</v>
      </c>
      <c r="AA7" s="157">
        <f>Sectors_I!AA7</f>
        <v>0</v>
      </c>
      <c r="AB7" s="157">
        <f>Sectors_I!AB7</f>
        <v>0</v>
      </c>
    </row>
    <row r="8" spans="1:28" x14ac:dyDescent="0.2">
      <c r="A8" s="99" t="s">
        <v>107</v>
      </c>
      <c r="B8" s="153">
        <f>Sectors_I!B8</f>
        <v>7955543.1996000018</v>
      </c>
      <c r="C8" s="153">
        <f>Sectors_I!C8</f>
        <v>34645492.417876497</v>
      </c>
      <c r="D8" s="153">
        <f>Sectors_I!D8</f>
        <v>42601035.617476501</v>
      </c>
      <c r="E8" s="154">
        <f>Sectors_I!E8</f>
        <v>70527.956121330004</v>
      </c>
      <c r="F8" s="154">
        <f>Sectors_I!F8</f>
        <v>225927.10730927001</v>
      </c>
      <c r="G8" s="154">
        <f>Sectors_I!G8</f>
        <v>296455.06343059998</v>
      </c>
      <c r="H8" s="106">
        <f>Sectors_I!H8</f>
        <v>0.168716</v>
      </c>
      <c r="I8" s="102">
        <f>Sectors_I!I8</f>
        <v>9.60866873788985E-2</v>
      </c>
      <c r="J8" s="106">
        <f>Sectors_I!J8</f>
        <v>0.109488</v>
      </c>
      <c r="K8" s="103">
        <f>Sectors_I!K8</f>
        <v>43.630800000000001</v>
      </c>
      <c r="L8" s="103">
        <f>Sectors_I!L8</f>
        <v>50.385984487081458</v>
      </c>
      <c r="M8" s="103">
        <f>Sectors_I!M8</f>
        <v>49.139800000000001</v>
      </c>
      <c r="N8" s="157">
        <f>Sectors_I!N8</f>
        <v>786.29</v>
      </c>
      <c r="O8" s="157">
        <f>Sectors_I!O8</f>
        <v>0</v>
      </c>
      <c r="P8" s="157">
        <f>Sectors_I!P8</f>
        <v>786.29</v>
      </c>
      <c r="Q8" s="157">
        <f>Sectors_I!Q8</f>
        <v>7925085.0496000014</v>
      </c>
      <c r="R8" s="157">
        <f>Sectors_I!R8</f>
        <v>34645492.417876497</v>
      </c>
      <c r="S8" s="157">
        <f>Sectors_I!S8</f>
        <v>42570577.467476495</v>
      </c>
      <c r="T8" s="157">
        <f>Sectors_I!T8</f>
        <v>6826.7</v>
      </c>
      <c r="U8" s="157">
        <f>Sectors_I!U8</f>
        <v>0</v>
      </c>
      <c r="V8" s="157">
        <f>Sectors_I!V8</f>
        <v>6826.7</v>
      </c>
      <c r="W8" s="157">
        <f>Sectors_I!W8</f>
        <v>23631.45</v>
      </c>
      <c r="X8" s="157">
        <f>Sectors_I!X8</f>
        <v>0</v>
      </c>
      <c r="Y8" s="157">
        <f>Sectors_I!Y8</f>
        <v>23631.45</v>
      </c>
      <c r="Z8" s="157">
        <f>Sectors_I!Z8</f>
        <v>0</v>
      </c>
      <c r="AA8" s="157">
        <f>Sectors_I!AA8</f>
        <v>0</v>
      </c>
      <c r="AB8" s="157">
        <f>Sectors_I!AB8</f>
        <v>0</v>
      </c>
    </row>
    <row r="9" spans="1:28" x14ac:dyDescent="0.2">
      <c r="A9" s="99" t="s">
        <v>108</v>
      </c>
      <c r="B9" s="153">
        <f>Sectors_I!B9</f>
        <v>1470639628.6981943</v>
      </c>
      <c r="C9" s="153">
        <f>Sectors_I!C9</f>
        <v>121500565.34805602</v>
      </c>
      <c r="D9" s="153">
        <f>Sectors_I!D9</f>
        <v>1592140194.0462503</v>
      </c>
      <c r="E9" s="154">
        <f>Sectors_I!E9</f>
        <v>3684707.52948809</v>
      </c>
      <c r="F9" s="154">
        <f>Sectors_I!F9</f>
        <v>496592.55985955003</v>
      </c>
      <c r="G9" s="154">
        <f>Sectors_I!G9</f>
        <v>4181300.0893476401</v>
      </c>
      <c r="H9" s="106">
        <f>Sectors_I!H9</f>
        <v>0.143155</v>
      </c>
      <c r="I9" s="102">
        <f>Sectors_I!I9</f>
        <v>9.7346660461609252E-2</v>
      </c>
      <c r="J9" s="106">
        <f>Sectors_I!J9</f>
        <v>0.139628</v>
      </c>
      <c r="K9" s="103">
        <f>Sectors_I!K9</f>
        <v>29.4068</v>
      </c>
      <c r="L9" s="103">
        <f>Sectors_I!L9</f>
        <v>52.727415908949652</v>
      </c>
      <c r="M9" s="103">
        <f>Sectors_I!M9</f>
        <v>31.208200000000001</v>
      </c>
      <c r="N9" s="157">
        <f>Sectors_I!N9</f>
        <v>1435051.13</v>
      </c>
      <c r="O9" s="157">
        <f>Sectors_I!O9</f>
        <v>382353.99</v>
      </c>
      <c r="P9" s="157">
        <f>Sectors_I!P9</f>
        <v>1817405.1199999999</v>
      </c>
      <c r="Q9" s="157">
        <f>Sectors_I!Q9</f>
        <v>1465005191.3976941</v>
      </c>
      <c r="R9" s="157">
        <f>Sectors_I!R9</f>
        <v>115703460.54315601</v>
      </c>
      <c r="S9" s="157">
        <f>Sectors_I!S9</f>
        <v>1580708651.9408503</v>
      </c>
      <c r="T9" s="157">
        <f>Sectors_I!T9</f>
        <v>3911999.7733999901</v>
      </c>
      <c r="U9" s="157">
        <f>Sectors_I!U9</f>
        <v>5412496.1818000004</v>
      </c>
      <c r="V9" s="157">
        <f>Sectors_I!V9</f>
        <v>9324495.9551999904</v>
      </c>
      <c r="W9" s="157">
        <f>Sectors_I!W9</f>
        <v>682678.76</v>
      </c>
      <c r="X9" s="157">
        <f>Sectors_I!X9</f>
        <v>325591.81309999997</v>
      </c>
      <c r="Y9" s="157">
        <f>Sectors_I!Y9</f>
        <v>1008270.5730999999</v>
      </c>
      <c r="Z9" s="157">
        <f>Sectors_I!Z9</f>
        <v>1039758.7670999999</v>
      </c>
      <c r="AA9" s="157">
        <f>Sectors_I!AA9</f>
        <v>59016.81</v>
      </c>
      <c r="AB9" s="157">
        <f>Sectors_I!AB9</f>
        <v>1098775.5770999999</v>
      </c>
    </row>
    <row r="10" spans="1:28" x14ac:dyDescent="0.2">
      <c r="A10" s="99" t="s">
        <v>219</v>
      </c>
      <c r="B10" s="153">
        <f>Sectors_I!B10</f>
        <v>266450430.83757704</v>
      </c>
      <c r="C10" s="153">
        <f>Sectors_I!C10</f>
        <v>3960767.9309</v>
      </c>
      <c r="D10" s="153">
        <f>Sectors_I!D10</f>
        <v>270411198.76847702</v>
      </c>
      <c r="E10" s="154">
        <f>Sectors_I!E10</f>
        <v>869112.61846999999</v>
      </c>
      <c r="F10" s="154">
        <f>Sectors_I!F10</f>
        <v>9844.1558999999997</v>
      </c>
      <c r="G10" s="154">
        <f>Sectors_I!G10</f>
        <v>878956.77437</v>
      </c>
      <c r="H10" s="106">
        <f>Sectors_I!H10</f>
        <v>0.14260200000000001</v>
      </c>
      <c r="I10" s="102">
        <f>Sectors_I!I10</f>
        <v>9.4478500000000007E-2</v>
      </c>
      <c r="J10" s="106">
        <f>Sectors_I!J10</f>
        <v>0.14194000000000001</v>
      </c>
      <c r="K10" s="103">
        <f>Sectors_I!K10</f>
        <v>25.684899999999999</v>
      </c>
      <c r="L10" s="103">
        <f>Sectors_I!L10</f>
        <v>86.845799999999997</v>
      </c>
      <c r="M10" s="103">
        <f>Sectors_I!M10</f>
        <v>26.583500000000001</v>
      </c>
      <c r="N10" s="157">
        <f>Sectors_I!N10</f>
        <v>688.29</v>
      </c>
      <c r="O10" s="157">
        <f>Sectors_I!O10</f>
        <v>0</v>
      </c>
      <c r="P10" s="157">
        <f>Sectors_I!P10</f>
        <v>688.29</v>
      </c>
      <c r="Q10" s="157">
        <f>Sectors_I!Q10</f>
        <v>266176431.69757706</v>
      </c>
      <c r="R10" s="157">
        <f>Sectors_I!R10</f>
        <v>3960767.9309</v>
      </c>
      <c r="S10" s="157">
        <f>Sectors_I!S10</f>
        <v>270137199.62847698</v>
      </c>
      <c r="T10" s="157">
        <f>Sectors_I!T10</f>
        <v>273310.85000000003</v>
      </c>
      <c r="U10" s="157">
        <f>Sectors_I!U10</f>
        <v>0</v>
      </c>
      <c r="V10" s="157">
        <f>Sectors_I!V10</f>
        <v>273310.85000000003</v>
      </c>
      <c r="W10" s="157">
        <f>Sectors_I!W10</f>
        <v>688.29</v>
      </c>
      <c r="X10" s="157">
        <f>Sectors_I!X10</f>
        <v>0</v>
      </c>
      <c r="Y10" s="157">
        <f>Sectors_I!Y10</f>
        <v>688.29</v>
      </c>
      <c r="Z10" s="157">
        <f>Sectors_I!Z10</f>
        <v>0</v>
      </c>
      <c r="AA10" s="157">
        <f>Sectors_I!AA10</f>
        <v>0</v>
      </c>
      <c r="AB10" s="157">
        <f>Sectors_I!AB10</f>
        <v>0</v>
      </c>
    </row>
    <row r="11" spans="1:28" x14ac:dyDescent="0.2">
      <c r="A11" s="99" t="s">
        <v>233</v>
      </c>
      <c r="B11" s="153">
        <f>Sectors_I!B11</f>
        <v>304008196.31450462</v>
      </c>
      <c r="C11" s="153">
        <f>Sectors_I!C11</f>
        <v>4267613910.950233</v>
      </c>
      <c r="D11" s="153">
        <f>Sectors_I!D11</f>
        <v>4571622107.2647381</v>
      </c>
      <c r="E11" s="154">
        <f>Sectors_I!E11</f>
        <v>14606150.401200414</v>
      </c>
      <c r="F11" s="154">
        <f>Sectors_I!F11</f>
        <v>23481821.09354711</v>
      </c>
      <c r="G11" s="154">
        <f>Sectors_I!G11</f>
        <v>38087971.494747519</v>
      </c>
      <c r="H11" s="106">
        <f>Sectors_I!H11</f>
        <v>0.130909</v>
      </c>
      <c r="I11" s="102">
        <f>Sectors_I!I11</f>
        <v>0.10640424811795043</v>
      </c>
      <c r="J11" s="106">
        <f>Sectors_I!J11</f>
        <v>0.107972</v>
      </c>
      <c r="K11" s="103">
        <f>Sectors_I!K11</f>
        <v>45.682400000000001</v>
      </c>
      <c r="L11" s="103">
        <f>Sectors_I!L11</f>
        <v>38.787031722704995</v>
      </c>
      <c r="M11" s="103">
        <f>Sectors_I!M11</f>
        <v>39.228999999999999</v>
      </c>
      <c r="N11" s="157">
        <f>Sectors_I!N11</f>
        <v>18571149.835400004</v>
      </c>
      <c r="O11" s="157">
        <f>Sectors_I!O11</f>
        <v>85145114.988494843</v>
      </c>
      <c r="P11" s="157">
        <f>Sectors_I!P11</f>
        <v>103716264.82389484</v>
      </c>
      <c r="Q11" s="157">
        <f>Sectors_I!Q11</f>
        <v>269099791.07076895</v>
      </c>
      <c r="R11" s="157">
        <f>Sectors_I!R11</f>
        <v>3944004591.0372868</v>
      </c>
      <c r="S11" s="157">
        <f>Sectors_I!S11</f>
        <v>4213104382.1080565</v>
      </c>
      <c r="T11" s="157">
        <f>Sectors_I!T11</f>
        <v>4142925.4284803299</v>
      </c>
      <c r="U11" s="157">
        <f>Sectors_I!U11</f>
        <v>216098028.14093101</v>
      </c>
      <c r="V11" s="157">
        <f>Sectors_I!V11</f>
        <v>220240953.56941134</v>
      </c>
      <c r="W11" s="157">
        <f>Sectors_I!W11</f>
        <v>30529629.025255308</v>
      </c>
      <c r="X11" s="157">
        <f>Sectors_I!X11</f>
        <v>100968506.94921474</v>
      </c>
      <c r="Y11" s="157">
        <f>Sectors_I!Y11</f>
        <v>131498135.97447005</v>
      </c>
      <c r="Z11" s="157">
        <f>Sectors_I!Z11</f>
        <v>235850.79</v>
      </c>
      <c r="AA11" s="157">
        <f>Sectors_I!AA11</f>
        <v>6542784.8228000002</v>
      </c>
      <c r="AB11" s="157">
        <f>Sectors_I!AB11</f>
        <v>6778635.6128000002</v>
      </c>
    </row>
    <row r="12" spans="1:28" x14ac:dyDescent="0.2">
      <c r="A12" s="99" t="s">
        <v>109</v>
      </c>
      <c r="B12" s="153">
        <f>Sectors_I!B12</f>
        <v>621788359.59697437</v>
      </c>
      <c r="C12" s="153">
        <f>Sectors_I!C12</f>
        <v>3405841775.018887</v>
      </c>
      <c r="D12" s="153">
        <f>Sectors_I!D12</f>
        <v>4027630134.6158614</v>
      </c>
      <c r="E12" s="154">
        <f>Sectors_I!E12</f>
        <v>5971673.48880501</v>
      </c>
      <c r="F12" s="154">
        <f>Sectors_I!F12</f>
        <v>21105359.672920007</v>
      </c>
      <c r="G12" s="154">
        <f>Sectors_I!G12</f>
        <v>27077033.161725018</v>
      </c>
      <c r="H12" s="106">
        <f>Sectors_I!H12</f>
        <v>0.12804399999999999</v>
      </c>
      <c r="I12" s="102">
        <f>Sectors_I!I12</f>
        <v>8.6523633693924198E-2</v>
      </c>
      <c r="J12" s="106">
        <f>Sectors_I!J12</f>
        <v>9.28118E-2</v>
      </c>
      <c r="K12" s="103">
        <f>Sectors_I!K12</f>
        <v>98.566599999999994</v>
      </c>
      <c r="L12" s="103">
        <f>Sectors_I!L12</f>
        <v>120.41305974954743</v>
      </c>
      <c r="M12" s="103">
        <f>Sectors_I!M12</f>
        <v>117.05800000000001</v>
      </c>
      <c r="N12" s="157">
        <f>Sectors_I!N12</f>
        <v>21842979.872800004</v>
      </c>
      <c r="O12" s="157">
        <f>Sectors_I!O12</f>
        <v>41335205.300559998</v>
      </c>
      <c r="P12" s="157">
        <f>Sectors_I!P12</f>
        <v>63178185.173360005</v>
      </c>
      <c r="Q12" s="157">
        <f>Sectors_I!Q12</f>
        <v>565313155.63088322</v>
      </c>
      <c r="R12" s="157">
        <f>Sectors_I!R12</f>
        <v>3153129805.13305</v>
      </c>
      <c r="S12" s="157">
        <f>Sectors_I!S12</f>
        <v>3718442960.7639332</v>
      </c>
      <c r="T12" s="157">
        <f>Sectors_I!T12</f>
        <v>23453559.737891182</v>
      </c>
      <c r="U12" s="157">
        <f>Sectors_I!U12</f>
        <v>190073364.88901716</v>
      </c>
      <c r="V12" s="157">
        <f>Sectors_I!V12</f>
        <v>213526924.62690836</v>
      </c>
      <c r="W12" s="157">
        <f>Sectors_I!W12</f>
        <v>32285295.617199998</v>
      </c>
      <c r="X12" s="157">
        <f>Sectors_I!X12</f>
        <v>61049890.244069993</v>
      </c>
      <c r="Y12" s="157">
        <f>Sectors_I!Y12</f>
        <v>93335185.861269996</v>
      </c>
      <c r="Z12" s="157">
        <f>Sectors_I!Z12</f>
        <v>736348.61100000003</v>
      </c>
      <c r="AA12" s="157">
        <f>Sectors_I!AA12</f>
        <v>1588714.75275</v>
      </c>
      <c r="AB12" s="157">
        <f>Sectors_I!AB12</f>
        <v>2325063.36375</v>
      </c>
    </row>
    <row r="13" spans="1:28" x14ac:dyDescent="0.2">
      <c r="A13" s="99" t="s">
        <v>110</v>
      </c>
      <c r="B13" s="153">
        <f>Sectors_I!B13</f>
        <v>671726267.71991062</v>
      </c>
      <c r="C13" s="153">
        <f>Sectors_I!C13</f>
        <v>508322609.97253716</v>
      </c>
      <c r="D13" s="153">
        <f>Sectors_I!D13</f>
        <v>1180048877.6924477</v>
      </c>
      <c r="E13" s="154">
        <f>Sectors_I!E13</f>
        <v>24571782.974956147</v>
      </c>
      <c r="F13" s="154">
        <f>Sectors_I!F13</f>
        <v>9769270.5421553999</v>
      </c>
      <c r="G13" s="154">
        <f>Sectors_I!G13</f>
        <v>34341053.517111547</v>
      </c>
      <c r="H13" s="106">
        <f>Sectors_I!H13</f>
        <v>0.143516</v>
      </c>
      <c r="I13" s="102">
        <f>Sectors_I!I13</f>
        <v>9.3932154886295249E-2</v>
      </c>
      <c r="J13" s="106">
        <f>Sectors_I!J13</f>
        <v>0.122075</v>
      </c>
      <c r="K13" s="103">
        <f>Sectors_I!K13</f>
        <v>38.887099999999997</v>
      </c>
      <c r="L13" s="103">
        <f>Sectors_I!L13</f>
        <v>63.354581053813519</v>
      </c>
      <c r="M13" s="103">
        <f>Sectors_I!M13</f>
        <v>49.456600000000002</v>
      </c>
      <c r="N13" s="157">
        <f>Sectors_I!N13</f>
        <v>29982000.547400001</v>
      </c>
      <c r="O13" s="157">
        <f>Sectors_I!O13</f>
        <v>21026660.458046999</v>
      </c>
      <c r="P13" s="157">
        <f>Sectors_I!P13</f>
        <v>51008661.005447</v>
      </c>
      <c r="Q13" s="157">
        <f>Sectors_I!Q13</f>
        <v>570457763.11981058</v>
      </c>
      <c r="R13" s="157">
        <f>Sectors_I!R13</f>
        <v>452508632.24809462</v>
      </c>
      <c r="S13" s="157">
        <f>Sectors_I!S13</f>
        <v>1022966395.3679051</v>
      </c>
      <c r="T13" s="157">
        <f>Sectors_I!T13</f>
        <v>55811110.230999999</v>
      </c>
      <c r="U13" s="157">
        <f>Sectors_I!U13</f>
        <v>29145865.044640511</v>
      </c>
      <c r="V13" s="157">
        <f>Sectors_I!V13</f>
        <v>84956975.275640517</v>
      </c>
      <c r="W13" s="157">
        <f>Sectors_I!W13</f>
        <v>45027817.414800003</v>
      </c>
      <c r="X13" s="157">
        <f>Sectors_I!X13</f>
        <v>26668112.679802001</v>
      </c>
      <c r="Y13" s="157">
        <f>Sectors_I!Y13</f>
        <v>71695930.094602004</v>
      </c>
      <c r="Z13" s="157">
        <f>Sectors_I!Z13</f>
        <v>429576.95429999998</v>
      </c>
      <c r="AA13" s="157">
        <f>Sectors_I!AA13</f>
        <v>0</v>
      </c>
      <c r="AB13" s="157">
        <f>Sectors_I!AB13</f>
        <v>429576.95429999998</v>
      </c>
    </row>
    <row r="14" spans="1:28" x14ac:dyDescent="0.2">
      <c r="A14" s="99" t="s">
        <v>111</v>
      </c>
      <c r="B14" s="153">
        <f>Sectors_I!B14</f>
        <v>676270711.84429789</v>
      </c>
      <c r="C14" s="153">
        <f>Sectors_I!C14</f>
        <v>1423637427.9161429</v>
      </c>
      <c r="D14" s="153">
        <f>Sectors_I!D14</f>
        <v>2099908139.7604408</v>
      </c>
      <c r="E14" s="154">
        <f>Sectors_I!E14</f>
        <v>12351062.781581959</v>
      </c>
      <c r="F14" s="154">
        <f>Sectors_I!F14</f>
        <v>10992809.340448441</v>
      </c>
      <c r="G14" s="154">
        <f>Sectors_I!G14</f>
        <v>23343872.1220304</v>
      </c>
      <c r="H14" s="106">
        <f>Sectors_I!H14</f>
        <v>0.13658300000000001</v>
      </c>
      <c r="I14" s="102">
        <f>Sectors_I!I14</f>
        <v>9.4629419073550894E-2</v>
      </c>
      <c r="J14" s="106">
        <f>Sectors_I!J14</f>
        <v>0.108393</v>
      </c>
      <c r="K14" s="103">
        <f>Sectors_I!K14</f>
        <v>64.281499999999994</v>
      </c>
      <c r="L14" s="103">
        <f>Sectors_I!L14</f>
        <v>64.768821027694884</v>
      </c>
      <c r="M14" s="103">
        <f>Sectors_I!M14</f>
        <v>64.606700000000004</v>
      </c>
      <c r="N14" s="157">
        <f>Sectors_I!N14</f>
        <v>11382559.421499999</v>
      </c>
      <c r="O14" s="157">
        <f>Sectors_I!O14</f>
        <v>26945661.081998006</v>
      </c>
      <c r="P14" s="157">
        <f>Sectors_I!P14</f>
        <v>38328220.503498003</v>
      </c>
      <c r="Q14" s="157">
        <f>Sectors_I!Q14</f>
        <v>548048242.23212373</v>
      </c>
      <c r="R14" s="157">
        <f>Sectors_I!R14</f>
        <v>1349528581.891134</v>
      </c>
      <c r="S14" s="157">
        <f>Sectors_I!S14</f>
        <v>1897576824.1232576</v>
      </c>
      <c r="T14" s="157">
        <f>Sectors_I!T14</f>
        <v>107920577.32577425</v>
      </c>
      <c r="U14" s="157">
        <f>Sectors_I!U14</f>
        <v>29688010.300374996</v>
      </c>
      <c r="V14" s="157">
        <f>Sectors_I!V14</f>
        <v>137608587.62614924</v>
      </c>
      <c r="W14" s="157">
        <f>Sectors_I!W14</f>
        <v>19701258.081</v>
      </c>
      <c r="X14" s="157">
        <f>Sectors_I!X14</f>
        <v>44083182.853334002</v>
      </c>
      <c r="Y14" s="157">
        <f>Sectors_I!Y14</f>
        <v>63784440.934334002</v>
      </c>
      <c r="Z14" s="157">
        <f>Sectors_I!Z14</f>
        <v>600634.20539999998</v>
      </c>
      <c r="AA14" s="157">
        <f>Sectors_I!AA14</f>
        <v>337652.8713</v>
      </c>
      <c r="AB14" s="157">
        <f>Sectors_I!AB14</f>
        <v>938287.07669999998</v>
      </c>
    </row>
    <row r="15" spans="1:28" x14ac:dyDescent="0.2">
      <c r="A15" s="99" t="s">
        <v>112</v>
      </c>
      <c r="B15" s="153">
        <f>Sectors_I!B15</f>
        <v>1528769130.3342783</v>
      </c>
      <c r="C15" s="153">
        <f>Sectors_I!C15</f>
        <v>1178695796.8832588</v>
      </c>
      <c r="D15" s="153">
        <f>Sectors_I!D15</f>
        <v>2707464927.2175369</v>
      </c>
      <c r="E15" s="154">
        <f>Sectors_I!E15</f>
        <v>26675867.82101449</v>
      </c>
      <c r="F15" s="154">
        <f>Sectors_I!F15</f>
        <v>6135790.6863344293</v>
      </c>
      <c r="G15" s="154">
        <f>Sectors_I!G15</f>
        <v>32811658.507348917</v>
      </c>
      <c r="H15" s="106">
        <f>Sectors_I!H15</f>
        <v>0.13228000000000001</v>
      </c>
      <c r="I15" s="102">
        <f>Sectors_I!I15</f>
        <v>8.3116032231380477E-2</v>
      </c>
      <c r="J15" s="106">
        <f>Sectors_I!J15</f>
        <v>0.110887</v>
      </c>
      <c r="K15" s="103">
        <f>Sectors_I!K15</f>
        <v>52.721400000000003</v>
      </c>
      <c r="L15" s="103">
        <f>Sectors_I!L15</f>
        <v>61.474756965455953</v>
      </c>
      <c r="M15" s="103">
        <f>Sectors_I!M15</f>
        <v>56.4191</v>
      </c>
      <c r="N15" s="157">
        <f>Sectors_I!N15</f>
        <v>21327753.718599997</v>
      </c>
      <c r="O15" s="157">
        <f>Sectors_I!O15</f>
        <v>29833280.752696101</v>
      </c>
      <c r="P15" s="157">
        <f>Sectors_I!P15</f>
        <v>51161034.471296102</v>
      </c>
      <c r="Q15" s="157">
        <f>Sectors_I!Q15</f>
        <v>1442103790.709482</v>
      </c>
      <c r="R15" s="157">
        <f>Sectors_I!R15</f>
        <v>1096290672.0832367</v>
      </c>
      <c r="S15" s="157">
        <f>Sectors_I!S15</f>
        <v>2538394462.7927184</v>
      </c>
      <c r="T15" s="157">
        <f>Sectors_I!T15</f>
        <v>67002459.294085056</v>
      </c>
      <c r="U15" s="157">
        <f>Sectors_I!U15</f>
        <v>73221278.558125988</v>
      </c>
      <c r="V15" s="157">
        <f>Sectors_I!V15</f>
        <v>140223737.85221106</v>
      </c>
      <c r="W15" s="157">
        <f>Sectors_I!W15</f>
        <v>18426244.539311379</v>
      </c>
      <c r="X15" s="157">
        <f>Sectors_I!X15</f>
        <v>8937459.0183961019</v>
      </c>
      <c r="Y15" s="157">
        <f>Sectors_I!Y15</f>
        <v>27363703.557707481</v>
      </c>
      <c r="Z15" s="157">
        <f>Sectors_I!Z15</f>
        <v>1236635.7914</v>
      </c>
      <c r="AA15" s="157">
        <f>Sectors_I!AA15</f>
        <v>246387.22349999999</v>
      </c>
      <c r="AB15" s="157">
        <f>Sectors_I!AB15</f>
        <v>1483023.0149000001</v>
      </c>
    </row>
    <row r="16" spans="1:28" x14ac:dyDescent="0.2">
      <c r="A16" s="99" t="s">
        <v>113</v>
      </c>
      <c r="B16" s="153">
        <f>Sectors_I!B16</f>
        <v>1116384142.6171491</v>
      </c>
      <c r="C16" s="153">
        <f>Sectors_I!C16</f>
        <v>756305760.24961972</v>
      </c>
      <c r="D16" s="153">
        <f>Sectors_I!D16</f>
        <v>1872689902.8667688</v>
      </c>
      <c r="E16" s="154">
        <f>Sectors_I!E16</f>
        <v>16859930.0770882</v>
      </c>
      <c r="F16" s="154">
        <f>Sectors_I!F16</f>
        <v>61780053.211012259</v>
      </c>
      <c r="G16" s="154">
        <f>Sectors_I!G16</f>
        <v>78639983.288100451</v>
      </c>
      <c r="H16" s="106">
        <f>Sectors_I!H16</f>
        <v>0.12928999999999999</v>
      </c>
      <c r="I16" s="102">
        <f>Sectors_I!I16</f>
        <v>8.6855475264792897E-2</v>
      </c>
      <c r="J16" s="106">
        <f>Sectors_I!J16</f>
        <v>0.11221200000000001</v>
      </c>
      <c r="K16" s="103">
        <f>Sectors_I!K16</f>
        <v>57.345500000000001</v>
      </c>
      <c r="L16" s="103">
        <f>Sectors_I!L16</f>
        <v>87.960200207976101</v>
      </c>
      <c r="M16" s="103">
        <f>Sectors_I!M16</f>
        <v>69.584199999999996</v>
      </c>
      <c r="N16" s="157">
        <f>Sectors_I!N16</f>
        <v>5984538.1403999999</v>
      </c>
      <c r="O16" s="157">
        <f>Sectors_I!O16</f>
        <v>15480345.171990681</v>
      </c>
      <c r="P16" s="157">
        <f>Sectors_I!P16</f>
        <v>21464883.312390681</v>
      </c>
      <c r="Q16" s="157">
        <f>Sectors_I!Q16</f>
        <v>1039771402.8861082</v>
      </c>
      <c r="R16" s="157">
        <f>Sectors_I!R16</f>
        <v>550901473.01160002</v>
      </c>
      <c r="S16" s="157">
        <f>Sectors_I!S16</f>
        <v>1590672875.8977082</v>
      </c>
      <c r="T16" s="157">
        <f>Sectors_I!T16</f>
        <v>55968378.400294065</v>
      </c>
      <c r="U16" s="157">
        <f>Sectors_I!U16</f>
        <v>110210407.959629</v>
      </c>
      <c r="V16" s="157">
        <f>Sectors_I!V16</f>
        <v>166178786.35992306</v>
      </c>
      <c r="W16" s="157">
        <f>Sectors_I!W16</f>
        <v>15099509.971746862</v>
      </c>
      <c r="X16" s="157">
        <f>Sectors_I!X16</f>
        <v>95193879.278390676</v>
      </c>
      <c r="Y16" s="157">
        <f>Sectors_I!Y16</f>
        <v>110293389.25013754</v>
      </c>
      <c r="Z16" s="157">
        <f>Sectors_I!Z16</f>
        <v>5544851.3590000002</v>
      </c>
      <c r="AA16" s="157">
        <f>Sectors_I!AA16</f>
        <v>0</v>
      </c>
      <c r="AB16" s="157">
        <f>Sectors_I!AB16</f>
        <v>5544851.3590000002</v>
      </c>
    </row>
    <row r="17" spans="1:28" x14ac:dyDescent="0.2">
      <c r="A17" s="99" t="s">
        <v>114</v>
      </c>
      <c r="B17" s="153">
        <f>Sectors_I!B17</f>
        <v>334558093.83926266</v>
      </c>
      <c r="C17" s="153">
        <f>Sectors_I!C17</f>
        <v>540959580.20431519</v>
      </c>
      <c r="D17" s="153">
        <f>Sectors_I!D17</f>
        <v>875517674.04357791</v>
      </c>
      <c r="E17" s="154">
        <f>Sectors_I!E17</f>
        <v>5218247.6918440601</v>
      </c>
      <c r="F17" s="154">
        <f>Sectors_I!F17</f>
        <v>7447996.1379385795</v>
      </c>
      <c r="G17" s="154">
        <f>Sectors_I!G17</f>
        <v>12666243.829782639</v>
      </c>
      <c r="H17" s="106">
        <f>Sectors_I!H17</f>
        <v>0.135514</v>
      </c>
      <c r="I17" s="102">
        <f>Sectors_I!I17</f>
        <v>8.2102526215460839E-2</v>
      </c>
      <c r="J17" s="106">
        <f>Sectors_I!J17</f>
        <v>0.102378</v>
      </c>
      <c r="K17" s="103">
        <f>Sectors_I!K17</f>
        <v>57.893099999999997</v>
      </c>
      <c r="L17" s="103">
        <f>Sectors_I!L17</f>
        <v>65.941929800158562</v>
      </c>
      <c r="M17" s="103">
        <f>Sectors_I!M17</f>
        <v>62.836399999999998</v>
      </c>
      <c r="N17" s="157">
        <f>Sectors_I!N17</f>
        <v>3535165.1053999998</v>
      </c>
      <c r="O17" s="157">
        <f>Sectors_I!O17</f>
        <v>5463005.947648</v>
      </c>
      <c r="P17" s="157">
        <f>Sectors_I!P17</f>
        <v>8998171.0530479997</v>
      </c>
      <c r="Q17" s="157">
        <f>Sectors_I!Q17</f>
        <v>313829571.99267787</v>
      </c>
      <c r="R17" s="157">
        <f>Sectors_I!R17</f>
        <v>518670911.07523316</v>
      </c>
      <c r="S17" s="157">
        <f>Sectors_I!S17</f>
        <v>832500483.06791103</v>
      </c>
      <c r="T17" s="157">
        <f>Sectors_I!T17</f>
        <v>15841027.348622248</v>
      </c>
      <c r="U17" s="157">
        <f>Sectors_I!U17</f>
        <v>14577893.587734001</v>
      </c>
      <c r="V17" s="157">
        <f>Sectors_I!V17</f>
        <v>30418920.936356246</v>
      </c>
      <c r="W17" s="157">
        <f>Sectors_I!W17</f>
        <v>4822211.2858625101</v>
      </c>
      <c r="X17" s="157">
        <f>Sectors_I!X17</f>
        <v>7189142.8738480005</v>
      </c>
      <c r="Y17" s="157">
        <f>Sectors_I!Y17</f>
        <v>12011354.159710512</v>
      </c>
      <c r="Z17" s="157">
        <f>Sectors_I!Z17</f>
        <v>65283.212100000004</v>
      </c>
      <c r="AA17" s="157">
        <f>Sectors_I!AA17</f>
        <v>521632.66749999998</v>
      </c>
      <c r="AB17" s="157">
        <f>Sectors_I!AB17</f>
        <v>586915.87959999999</v>
      </c>
    </row>
    <row r="18" spans="1:28" x14ac:dyDescent="0.2">
      <c r="A18" s="99" t="s">
        <v>115</v>
      </c>
      <c r="B18" s="153">
        <f>Sectors_I!B18</f>
        <v>267939696.5895488</v>
      </c>
      <c r="C18" s="153">
        <f>Sectors_I!C18</f>
        <v>342658405.034154</v>
      </c>
      <c r="D18" s="153">
        <f>Sectors_I!D18</f>
        <v>610598101.62370276</v>
      </c>
      <c r="E18" s="154">
        <f>Sectors_I!E18</f>
        <v>3706514.5289678089</v>
      </c>
      <c r="F18" s="154">
        <f>Sectors_I!F18</f>
        <v>988007.88841669005</v>
      </c>
      <c r="G18" s="154">
        <f>Sectors_I!G18</f>
        <v>4694522.4173844988</v>
      </c>
      <c r="H18" s="106">
        <f>Sectors_I!H18</f>
        <v>0.14804600000000001</v>
      </c>
      <c r="I18" s="102">
        <f>Sectors_I!I18</f>
        <v>7.9983361036431458E-2</v>
      </c>
      <c r="J18" s="106">
        <f>Sectors_I!J18</f>
        <v>0.10949299999999999</v>
      </c>
      <c r="K18" s="103">
        <f>Sectors_I!K18</f>
        <v>50.029699999999998</v>
      </c>
      <c r="L18" s="103">
        <f>Sectors_I!L18</f>
        <v>58.967016912867898</v>
      </c>
      <c r="M18" s="103">
        <f>Sectors_I!M18</f>
        <v>54.821800000000003</v>
      </c>
      <c r="N18" s="157">
        <f>Sectors_I!N18</f>
        <v>4335760.6914528497</v>
      </c>
      <c r="O18" s="157">
        <f>Sectors_I!O18</f>
        <v>604327.44279999996</v>
      </c>
      <c r="P18" s="157">
        <f>Sectors_I!P18</f>
        <v>4940088.13425285</v>
      </c>
      <c r="Q18" s="157">
        <f>Sectors_I!Q18</f>
        <v>250919109.03503549</v>
      </c>
      <c r="R18" s="157">
        <f>Sectors_I!R18</f>
        <v>261504120.56285399</v>
      </c>
      <c r="S18" s="157">
        <f>Sectors_I!S18</f>
        <v>512423229.59788942</v>
      </c>
      <c r="T18" s="157">
        <f>Sectors_I!T18</f>
        <v>11609192.299090032</v>
      </c>
      <c r="U18" s="157">
        <f>Sectors_I!U18</f>
        <v>79079879.655300006</v>
      </c>
      <c r="V18" s="157">
        <f>Sectors_I!V18</f>
        <v>90689071.954390034</v>
      </c>
      <c r="W18" s="157">
        <f>Sectors_I!W18</f>
        <v>4985896.4150232701</v>
      </c>
      <c r="X18" s="157">
        <f>Sectors_I!X18</f>
        <v>1980749.1488000001</v>
      </c>
      <c r="Y18" s="157">
        <f>Sectors_I!Y18</f>
        <v>6966645.5638232697</v>
      </c>
      <c r="Z18" s="157">
        <f>Sectors_I!Z18</f>
        <v>425498.84040000004</v>
      </c>
      <c r="AA18" s="157">
        <f>Sectors_I!AA18</f>
        <v>93655.667199999996</v>
      </c>
      <c r="AB18" s="157">
        <f>Sectors_I!AB18</f>
        <v>519154.50760000001</v>
      </c>
    </row>
    <row r="19" spans="1:28" x14ac:dyDescent="0.2">
      <c r="A19" s="99" t="s">
        <v>116</v>
      </c>
      <c r="B19" s="153">
        <f>Sectors_I!B19</f>
        <v>953887595.21156788</v>
      </c>
      <c r="C19" s="153">
        <f>Sectors_I!C19</f>
        <v>1161475675.6925409</v>
      </c>
      <c r="D19" s="153">
        <f>Sectors_I!D19</f>
        <v>2115363270.9041088</v>
      </c>
      <c r="E19" s="154">
        <f>Sectors_I!E19</f>
        <v>23820028.448713981</v>
      </c>
      <c r="F19" s="154">
        <f>Sectors_I!F19</f>
        <v>27316708.012634832</v>
      </c>
      <c r="G19" s="154">
        <f>Sectors_I!G19</f>
        <v>51136736.461348817</v>
      </c>
      <c r="H19" s="106">
        <f>Sectors_I!H19</f>
        <v>0.13952999999999999</v>
      </c>
      <c r="I19" s="102">
        <f>Sectors_I!I19</f>
        <v>8.2370234818048157E-2</v>
      </c>
      <c r="J19" s="106">
        <f>Sectors_I!J19</f>
        <v>0.107985</v>
      </c>
      <c r="K19" s="103">
        <f>Sectors_I!K19</f>
        <v>63.635899999999999</v>
      </c>
      <c r="L19" s="103">
        <f>Sectors_I!L19</f>
        <v>71.008223564273678</v>
      </c>
      <c r="M19" s="103">
        <f>Sectors_I!M19</f>
        <v>67.637100000000004</v>
      </c>
      <c r="N19" s="157">
        <f>Sectors_I!N19</f>
        <v>28029531.428286299</v>
      </c>
      <c r="O19" s="157">
        <f>Sectors_I!O19</f>
        <v>64084399.992952406</v>
      </c>
      <c r="P19" s="157">
        <f>Sectors_I!P19</f>
        <v>92113931.421238706</v>
      </c>
      <c r="Q19" s="157">
        <f>Sectors_I!Q19</f>
        <v>869533757.97897005</v>
      </c>
      <c r="R19" s="157">
        <f>Sectors_I!R19</f>
        <v>1025351388.2916025</v>
      </c>
      <c r="S19" s="157">
        <f>Sectors_I!S19</f>
        <v>1894885146.2705724</v>
      </c>
      <c r="T19" s="157">
        <f>Sectors_I!T19</f>
        <v>47937649.942714453</v>
      </c>
      <c r="U19" s="157">
        <f>Sectors_I!U19</f>
        <v>54719325.755446002</v>
      </c>
      <c r="V19" s="157">
        <f>Sectors_I!V19</f>
        <v>102656975.69816045</v>
      </c>
      <c r="W19" s="157">
        <f>Sectors_I!W19</f>
        <v>35724647.001783408</v>
      </c>
      <c r="X19" s="157">
        <f>Sectors_I!X19</f>
        <v>80271182.815892398</v>
      </c>
      <c r="Y19" s="157">
        <f>Sectors_I!Y19</f>
        <v>115995829.8176758</v>
      </c>
      <c r="Z19" s="157">
        <f>Sectors_I!Z19</f>
        <v>691540.28810000001</v>
      </c>
      <c r="AA19" s="157">
        <f>Sectors_I!AA19</f>
        <v>1133778.8296000001</v>
      </c>
      <c r="AB19" s="157">
        <f>Sectors_I!AB19</f>
        <v>1825319.1177000001</v>
      </c>
    </row>
    <row r="20" spans="1:28" x14ac:dyDescent="0.2">
      <c r="A20" s="99" t="s">
        <v>117</v>
      </c>
      <c r="B20" s="153">
        <f>Sectors_I!B20</f>
        <v>397531261.83985233</v>
      </c>
      <c r="C20" s="153">
        <f>Sectors_I!C20</f>
        <v>573941577.15349627</v>
      </c>
      <c r="D20" s="153">
        <f>Sectors_I!D20</f>
        <v>971472838.9933486</v>
      </c>
      <c r="E20" s="154">
        <f>Sectors_I!E20</f>
        <v>9012048.5531357415</v>
      </c>
      <c r="F20" s="154">
        <f>Sectors_I!F20</f>
        <v>10573156.626235699</v>
      </c>
      <c r="G20" s="154">
        <f>Sectors_I!G20</f>
        <v>19585205.179371439</v>
      </c>
      <c r="H20" s="106">
        <f>Sectors_I!H20</f>
        <v>0.131824</v>
      </c>
      <c r="I20" s="102">
        <f>Sectors_I!I20</f>
        <v>8.4486511164596628E-2</v>
      </c>
      <c r="J20" s="106">
        <f>Sectors_I!J20</f>
        <v>0.103919</v>
      </c>
      <c r="K20" s="103">
        <f>Sectors_I!K20</f>
        <v>75.6768</v>
      </c>
      <c r="L20" s="103">
        <f>Sectors_I!L20</f>
        <v>57.771996086001153</v>
      </c>
      <c r="M20" s="103">
        <f>Sectors_I!M20</f>
        <v>65.093599999999995</v>
      </c>
      <c r="N20" s="157">
        <f>Sectors_I!N20</f>
        <v>8504061.6843777001</v>
      </c>
      <c r="O20" s="157">
        <f>Sectors_I!O20</f>
        <v>8084662.5202175491</v>
      </c>
      <c r="P20" s="157">
        <f>Sectors_I!P20</f>
        <v>16588724.204595249</v>
      </c>
      <c r="Q20" s="157">
        <f>Sectors_I!Q20</f>
        <v>365173178.36796194</v>
      </c>
      <c r="R20" s="157">
        <f>Sectors_I!R20</f>
        <v>503181677.17054123</v>
      </c>
      <c r="S20" s="157">
        <f>Sectors_I!S20</f>
        <v>868354855.53850317</v>
      </c>
      <c r="T20" s="157">
        <f>Sectors_I!T20</f>
        <v>12857736.935511429</v>
      </c>
      <c r="U20" s="157">
        <f>Sectors_I!U20</f>
        <v>55628621.395137474</v>
      </c>
      <c r="V20" s="157">
        <f>Sectors_I!V20</f>
        <v>68486358.330648899</v>
      </c>
      <c r="W20" s="157">
        <f>Sectors_I!W20</f>
        <v>19500210.876378968</v>
      </c>
      <c r="X20" s="157">
        <f>Sectors_I!X20</f>
        <v>15131278.58781755</v>
      </c>
      <c r="Y20" s="157">
        <f>Sectors_I!Y20</f>
        <v>34631489.464196518</v>
      </c>
      <c r="Z20" s="157">
        <f>Sectors_I!Z20</f>
        <v>135.66</v>
      </c>
      <c r="AA20" s="157">
        <f>Sectors_I!AA20</f>
        <v>0</v>
      </c>
      <c r="AB20" s="157">
        <f>Sectors_I!AB20</f>
        <v>135.66</v>
      </c>
    </row>
    <row r="21" spans="1:28" x14ac:dyDescent="0.2">
      <c r="A21" s="99" t="s">
        <v>118</v>
      </c>
      <c r="B21" s="153">
        <f>Sectors_I!B21</f>
        <v>734695509.11267805</v>
      </c>
      <c r="C21" s="153">
        <f>Sectors_I!C21</f>
        <v>2285266261.8979392</v>
      </c>
      <c r="D21" s="153">
        <f>Sectors_I!D21</f>
        <v>3019961771.0106173</v>
      </c>
      <c r="E21" s="154">
        <f>Sectors_I!E21</f>
        <v>19185966.7187781</v>
      </c>
      <c r="F21" s="154">
        <f>Sectors_I!F21</f>
        <v>28932942.901370637</v>
      </c>
      <c r="G21" s="154">
        <f>Sectors_I!G21</f>
        <v>48118909.620148733</v>
      </c>
      <c r="H21" s="106">
        <f>Sectors_I!H21</f>
        <v>0.13410900000000001</v>
      </c>
      <c r="I21" s="102">
        <f>Sectors_I!I21</f>
        <v>8.7549850405380353E-2</v>
      </c>
      <c r="J21" s="106">
        <f>Sectors_I!J21</f>
        <v>9.8316700000000007E-2</v>
      </c>
      <c r="K21" s="103">
        <f>Sectors_I!K21</f>
        <v>106.31399999999999</v>
      </c>
      <c r="L21" s="103">
        <f>Sectors_I!L21</f>
        <v>118.93626478643711</v>
      </c>
      <c r="M21" s="103">
        <f>Sectors_I!M21</f>
        <v>115.95099999999999</v>
      </c>
      <c r="N21" s="157">
        <f>Sectors_I!N21</f>
        <v>25708008.353600003</v>
      </c>
      <c r="O21" s="157">
        <f>Sectors_I!O21</f>
        <v>89641016.515756994</v>
      </c>
      <c r="P21" s="157">
        <f>Sectors_I!P21</f>
        <v>115349024.86935699</v>
      </c>
      <c r="Q21" s="157">
        <f>Sectors_I!Q21</f>
        <v>630421205.50407791</v>
      </c>
      <c r="R21" s="157">
        <f>Sectors_I!R21</f>
        <v>1592918985.4260647</v>
      </c>
      <c r="S21" s="157">
        <f>Sectors_I!S21</f>
        <v>2223340190.9301429</v>
      </c>
      <c r="T21" s="157">
        <f>Sectors_I!T21</f>
        <v>62465481.032700002</v>
      </c>
      <c r="U21" s="157">
        <f>Sectors_I!U21</f>
        <v>536955570.28514242</v>
      </c>
      <c r="V21" s="157">
        <f>Sectors_I!V21</f>
        <v>599421051.31784248</v>
      </c>
      <c r="W21" s="157">
        <f>Sectors_I!W21</f>
        <v>38596385.345699996</v>
      </c>
      <c r="X21" s="157">
        <f>Sectors_I!X21</f>
        <v>154489429.27569288</v>
      </c>
      <c r="Y21" s="157">
        <f>Sectors_I!Y21</f>
        <v>193085814.62139288</v>
      </c>
      <c r="Z21" s="157">
        <f>Sectors_I!Z21</f>
        <v>3212437.2302000001</v>
      </c>
      <c r="AA21" s="157">
        <f>Sectors_I!AA21</f>
        <v>902276.91103900003</v>
      </c>
      <c r="AB21" s="157">
        <f>Sectors_I!AB21</f>
        <v>4114714.141239</v>
      </c>
    </row>
    <row r="22" spans="1:28" x14ac:dyDescent="0.2">
      <c r="A22" s="99" t="s">
        <v>119</v>
      </c>
      <c r="B22" s="153">
        <f>Sectors_I!B22</f>
        <v>387314594.04060924</v>
      </c>
      <c r="C22" s="153">
        <f>Sectors_I!C22</f>
        <v>577374024.22341597</v>
      </c>
      <c r="D22" s="153">
        <f>Sectors_I!D22</f>
        <v>964688618.26402521</v>
      </c>
      <c r="E22" s="154">
        <f>Sectors_I!E22</f>
        <v>5249382.3553732214</v>
      </c>
      <c r="F22" s="154">
        <f>Sectors_I!F22</f>
        <v>7523283.83418719</v>
      </c>
      <c r="G22" s="154">
        <f>Sectors_I!G22</f>
        <v>12772666.189560411</v>
      </c>
      <c r="H22" s="106">
        <f>Sectors_I!H22</f>
        <v>0.130659</v>
      </c>
      <c r="I22" s="102">
        <f>Sectors_I!I22</f>
        <v>8.0000188237965855E-2</v>
      </c>
      <c r="J22" s="106">
        <f>Sectors_I!J22</f>
        <v>0.100355</v>
      </c>
      <c r="K22" s="103">
        <f>Sectors_I!K22</f>
        <v>87.191199999999995</v>
      </c>
      <c r="L22" s="103">
        <f>Sectors_I!L22</f>
        <v>104.61651037451747</v>
      </c>
      <c r="M22" s="103">
        <f>Sectors_I!M22</f>
        <v>97.578999999999994</v>
      </c>
      <c r="N22" s="157">
        <f>Sectors_I!N22</f>
        <v>12763118.683</v>
      </c>
      <c r="O22" s="157">
        <f>Sectors_I!O22</f>
        <v>29448286.670279004</v>
      </c>
      <c r="P22" s="157">
        <f>Sectors_I!P22</f>
        <v>42211405.353279002</v>
      </c>
      <c r="Q22" s="157">
        <f>Sectors_I!Q22</f>
        <v>338777999.47928226</v>
      </c>
      <c r="R22" s="157">
        <f>Sectors_I!R22</f>
        <v>494663114.26759696</v>
      </c>
      <c r="S22" s="157">
        <f>Sectors_I!S22</f>
        <v>833441113.74687934</v>
      </c>
      <c r="T22" s="157">
        <f>Sectors_I!T22</f>
        <v>33771197.288892962</v>
      </c>
      <c r="U22" s="157">
        <f>Sectors_I!U22</f>
        <v>42298429.364240006</v>
      </c>
      <c r="V22" s="157">
        <f>Sectors_I!V22</f>
        <v>76069626.653132975</v>
      </c>
      <c r="W22" s="157">
        <f>Sectors_I!W22</f>
        <v>14502759.070033951</v>
      </c>
      <c r="X22" s="157">
        <f>Sectors_I!X22</f>
        <v>39329940.128978997</v>
      </c>
      <c r="Y22" s="157">
        <f>Sectors_I!Y22</f>
        <v>53832699.19901295</v>
      </c>
      <c r="Z22" s="157">
        <f>Sectors_I!Z22</f>
        <v>262638.20240000001</v>
      </c>
      <c r="AA22" s="157">
        <f>Sectors_I!AA22</f>
        <v>1082540.4626</v>
      </c>
      <c r="AB22" s="157">
        <f>Sectors_I!AB22</f>
        <v>1345178.665</v>
      </c>
    </row>
    <row r="23" spans="1:28" x14ac:dyDescent="0.2">
      <c r="A23" s="99" t="s">
        <v>120</v>
      </c>
      <c r="B23" s="153">
        <f>Sectors_I!B23</f>
        <v>115523273.80721831</v>
      </c>
      <c r="C23" s="153">
        <f>Sectors_I!C23</f>
        <v>785878828.4145931</v>
      </c>
      <c r="D23" s="153">
        <f>Sectors_I!D23</f>
        <v>901402102.22181141</v>
      </c>
      <c r="E23" s="154">
        <f>Sectors_I!E23</f>
        <v>11658032.794589762</v>
      </c>
      <c r="F23" s="154">
        <f>Sectors_I!F23</f>
        <v>18280554.84274618</v>
      </c>
      <c r="G23" s="154">
        <f>Sectors_I!G23</f>
        <v>29938587.637335941</v>
      </c>
      <c r="H23" s="106">
        <f>Sectors_I!H23</f>
        <v>0.129555</v>
      </c>
      <c r="I23" s="102">
        <f>Sectors_I!I23</f>
        <v>9.6555697312369237E-2</v>
      </c>
      <c r="J23" s="106">
        <f>Sectors_I!J23</f>
        <v>0.100802</v>
      </c>
      <c r="K23" s="103">
        <f>Sectors_I!K23</f>
        <v>63.389600000000002</v>
      </c>
      <c r="L23" s="103">
        <f>Sectors_I!L23</f>
        <v>66.70640838248876</v>
      </c>
      <c r="M23" s="103">
        <f>Sectors_I!M23</f>
        <v>66.278599999999997</v>
      </c>
      <c r="N23" s="157">
        <f>Sectors_I!N23</f>
        <v>8303657.3393000001</v>
      </c>
      <c r="O23" s="157">
        <f>Sectors_I!O23</f>
        <v>16946607.5493</v>
      </c>
      <c r="P23" s="157">
        <f>Sectors_I!P23</f>
        <v>25250264.888599999</v>
      </c>
      <c r="Q23" s="157">
        <f>Sectors_I!Q23</f>
        <v>59377146.74174159</v>
      </c>
      <c r="R23" s="157">
        <f>Sectors_I!R23</f>
        <v>448569478.33943188</v>
      </c>
      <c r="S23" s="157">
        <f>Sectors_I!S23</f>
        <v>507946625.08117342</v>
      </c>
      <c r="T23" s="157">
        <f>Sectors_I!T23</f>
        <v>42416186.098076731</v>
      </c>
      <c r="U23" s="157">
        <f>Sectors_I!U23</f>
        <v>277313944.55476123</v>
      </c>
      <c r="V23" s="157">
        <f>Sectors_I!V23</f>
        <v>319730130.65283799</v>
      </c>
      <c r="W23" s="157">
        <f>Sectors_I!W23</f>
        <v>13729940.96739999</v>
      </c>
      <c r="X23" s="157">
        <f>Sectors_I!X23</f>
        <v>59995405.520399995</v>
      </c>
      <c r="Y23" s="157">
        <f>Sectors_I!Y23</f>
        <v>73725346.487799987</v>
      </c>
      <c r="Z23" s="157">
        <f>Sectors_I!Z23</f>
        <v>0</v>
      </c>
      <c r="AA23" s="157">
        <f>Sectors_I!AA23</f>
        <v>0</v>
      </c>
      <c r="AB23" s="157">
        <f>Sectors_I!AB23</f>
        <v>0</v>
      </c>
    </row>
    <row r="24" spans="1:28" x14ac:dyDescent="0.2">
      <c r="A24" s="99" t="s">
        <v>213</v>
      </c>
      <c r="B24" s="153">
        <f>Sectors_I!B24</f>
        <v>155581945.22733885</v>
      </c>
      <c r="C24" s="153">
        <f>Sectors_I!C24</f>
        <v>711653341.89247894</v>
      </c>
      <c r="D24" s="153">
        <f>Sectors_I!D24</f>
        <v>867235287.11981773</v>
      </c>
      <c r="E24" s="154">
        <f>Sectors_I!E24</f>
        <v>4608448.6884977706</v>
      </c>
      <c r="F24" s="154">
        <f>Sectors_I!F24</f>
        <v>3015098.9342603199</v>
      </c>
      <c r="G24" s="154">
        <f>Sectors_I!G24</f>
        <v>7623547.6227580905</v>
      </c>
      <c r="H24" s="106">
        <f>Sectors_I!H24</f>
        <v>0.14283699999999999</v>
      </c>
      <c r="I24" s="102">
        <f>Sectors_I!I24</f>
        <v>9.5151850191448728E-2</v>
      </c>
      <c r="J24" s="106">
        <f>Sectors_I!J24</f>
        <v>0.103904</v>
      </c>
      <c r="K24" s="103">
        <f>Sectors_I!K24</f>
        <v>54.606400000000001</v>
      </c>
      <c r="L24" s="103">
        <f>Sectors_I!L24</f>
        <v>48.199008887520435</v>
      </c>
      <c r="M24" s="103">
        <f>Sectors_I!M24</f>
        <v>49.373399999999997</v>
      </c>
      <c r="N24" s="157">
        <f>Sectors_I!N24</f>
        <v>1362815.2981</v>
      </c>
      <c r="O24" s="157">
        <f>Sectors_I!O24</f>
        <v>8394125.7580000013</v>
      </c>
      <c r="P24" s="157">
        <f>Sectors_I!P24</f>
        <v>9756941.0561000016</v>
      </c>
      <c r="Q24" s="157">
        <f>Sectors_I!Q24</f>
        <v>146987669.98333886</v>
      </c>
      <c r="R24" s="157">
        <f>Sectors_I!R24</f>
        <v>697285371.773579</v>
      </c>
      <c r="S24" s="157">
        <f>Sectors_I!S24</f>
        <v>844273041.75691772</v>
      </c>
      <c r="T24" s="157">
        <f>Sectors_I!T24</f>
        <v>494045.8443</v>
      </c>
      <c r="U24" s="157">
        <f>Sectors_I!U24</f>
        <v>10224337.091600001</v>
      </c>
      <c r="V24" s="157">
        <f>Sectors_I!V24</f>
        <v>10718382.935900001</v>
      </c>
      <c r="W24" s="157">
        <f>Sectors_I!W24</f>
        <v>8090140.1764999991</v>
      </c>
      <c r="X24" s="157">
        <f>Sectors_I!X24</f>
        <v>4057852.2338</v>
      </c>
      <c r="Y24" s="157">
        <f>Sectors_I!Y24</f>
        <v>12147992.4103</v>
      </c>
      <c r="Z24" s="157">
        <f>Sectors_I!Z24</f>
        <v>10089.2232</v>
      </c>
      <c r="AA24" s="157">
        <f>Sectors_I!AA24</f>
        <v>85780.7935</v>
      </c>
      <c r="AB24" s="157">
        <f>Sectors_I!AB24</f>
        <v>95870.016700000007</v>
      </c>
    </row>
    <row r="25" spans="1:28" x14ac:dyDescent="0.2">
      <c r="A25" s="99" t="s">
        <v>121</v>
      </c>
      <c r="B25" s="153">
        <f>Sectors_I!B25</f>
        <v>1009565352.8834323</v>
      </c>
      <c r="C25" s="153">
        <f>Sectors_I!C25</f>
        <v>1945962479.3733883</v>
      </c>
      <c r="D25" s="153">
        <f>Sectors_I!D25</f>
        <v>2955527832.2568207</v>
      </c>
      <c r="E25" s="154">
        <f>Sectors_I!E25</f>
        <v>2654709.0865556295</v>
      </c>
      <c r="F25" s="154">
        <f>Sectors_I!F25</f>
        <v>5219312.6419432797</v>
      </c>
      <c r="G25" s="154">
        <f>Sectors_I!G25</f>
        <v>7874021.7284989096</v>
      </c>
      <c r="H25" s="106">
        <f>Sectors_I!H25</f>
        <v>0.124379</v>
      </c>
      <c r="I25" s="102">
        <f>Sectors_I!I25</f>
        <v>8.6121019904127877E-2</v>
      </c>
      <c r="J25" s="106">
        <f>Sectors_I!J25</f>
        <v>9.9285999999999999E-2</v>
      </c>
      <c r="K25" s="103">
        <f>Sectors_I!K25</f>
        <v>38.520899999999997</v>
      </c>
      <c r="L25" s="103">
        <f>Sectors_I!L25</f>
        <v>141.68180516896925</v>
      </c>
      <c r="M25" s="103">
        <f>Sectors_I!M25</f>
        <v>106.149</v>
      </c>
      <c r="N25" s="157">
        <f>Sectors_I!N25</f>
        <v>915.98</v>
      </c>
      <c r="O25" s="157">
        <f>Sectors_I!O25</f>
        <v>214480.760832</v>
      </c>
      <c r="P25" s="157">
        <f>Sectors_I!P25</f>
        <v>215396.74083200001</v>
      </c>
      <c r="Q25" s="157">
        <f>Sectors_I!Q25</f>
        <v>1008573249.8370323</v>
      </c>
      <c r="R25" s="157">
        <f>Sectors_I!R25</f>
        <v>1911428825.0142603</v>
      </c>
      <c r="S25" s="157">
        <f>Sectors_I!S25</f>
        <v>2920002074.8512931</v>
      </c>
      <c r="T25" s="157">
        <f>Sectors_I!T25</f>
        <v>873194.30449999997</v>
      </c>
      <c r="U25" s="157">
        <f>Sectors_I!U25</f>
        <v>34319173.598295897</v>
      </c>
      <c r="V25" s="157">
        <f>Sectors_I!V25</f>
        <v>35192367.902795896</v>
      </c>
      <c r="W25" s="157">
        <f>Sectors_I!W25</f>
        <v>118908.74189999999</v>
      </c>
      <c r="X25" s="157">
        <f>Sectors_I!X25</f>
        <v>214480.760832</v>
      </c>
      <c r="Y25" s="157">
        <f>Sectors_I!Y25</f>
        <v>333389.50273199996</v>
      </c>
      <c r="Z25" s="157">
        <f>Sectors_I!Z25</f>
        <v>0</v>
      </c>
      <c r="AA25" s="157">
        <f>Sectors_I!AA25</f>
        <v>0</v>
      </c>
      <c r="AB25" s="157">
        <f>Sectors_I!AB25</f>
        <v>0</v>
      </c>
    </row>
    <row r="26" spans="1:28" x14ac:dyDescent="0.2">
      <c r="A26" s="99" t="s">
        <v>122</v>
      </c>
      <c r="B26" s="153">
        <f>Sectors_I!B26</f>
        <v>44333725.308201797</v>
      </c>
      <c r="C26" s="153">
        <f>Sectors_I!C26</f>
        <v>283992903.26393902</v>
      </c>
      <c r="D26" s="153">
        <f>Sectors_I!D26</f>
        <v>328326628.57214081</v>
      </c>
      <c r="E26" s="154">
        <f>Sectors_I!E26</f>
        <v>818328.3515314901</v>
      </c>
      <c r="F26" s="154">
        <f>Sectors_I!F26</f>
        <v>923994.78846115991</v>
      </c>
      <c r="G26" s="154">
        <f>Sectors_I!G26</f>
        <v>1742323.1399926501</v>
      </c>
      <c r="H26" s="106">
        <f>Sectors_I!H26</f>
        <v>0.15138599999999999</v>
      </c>
      <c r="I26" s="102">
        <f>Sectors_I!I26</f>
        <v>9.5437931282246521E-2</v>
      </c>
      <c r="J26" s="106">
        <f>Sectors_I!J26</f>
        <v>0.102849</v>
      </c>
      <c r="K26" s="103">
        <f>Sectors_I!K26</f>
        <v>56.38</v>
      </c>
      <c r="L26" s="103">
        <f>Sectors_I!L26</f>
        <v>29.849230258775258</v>
      </c>
      <c r="M26" s="103">
        <f>Sectors_I!M26</f>
        <v>33.415500000000002</v>
      </c>
      <c r="N26" s="157">
        <f>Sectors_I!N26</f>
        <v>667334.8898</v>
      </c>
      <c r="O26" s="157">
        <f>Sectors_I!O26</f>
        <v>1100536.784</v>
      </c>
      <c r="P26" s="157">
        <f>Sectors_I!P26</f>
        <v>1767871.6738</v>
      </c>
      <c r="Q26" s="157">
        <f>Sectors_I!Q26</f>
        <v>41077339.500801794</v>
      </c>
      <c r="R26" s="157">
        <f>Sectors_I!R26</f>
        <v>282420285.15753901</v>
      </c>
      <c r="S26" s="157">
        <f>Sectors_I!S26</f>
        <v>323497624.65834081</v>
      </c>
      <c r="T26" s="157">
        <f>Sectors_I!T26</f>
        <v>2298389.2140000002</v>
      </c>
      <c r="U26" s="157">
        <f>Sectors_I!U26</f>
        <v>471857.21580000001</v>
      </c>
      <c r="V26" s="157">
        <f>Sectors_I!V26</f>
        <v>2770246.4298</v>
      </c>
      <c r="W26" s="157">
        <f>Sectors_I!W26</f>
        <v>957996.59340000001</v>
      </c>
      <c r="X26" s="157">
        <f>Sectors_I!X26</f>
        <v>1100760.8906</v>
      </c>
      <c r="Y26" s="157">
        <f>Sectors_I!Y26</f>
        <v>2058757.4840000002</v>
      </c>
      <c r="Z26" s="157">
        <f>Sectors_I!Z26</f>
        <v>0</v>
      </c>
      <c r="AA26" s="157">
        <f>Sectors_I!AA26</f>
        <v>0</v>
      </c>
      <c r="AB26" s="157">
        <f>Sectors_I!AB26</f>
        <v>0</v>
      </c>
    </row>
    <row r="27" spans="1:28" x14ac:dyDescent="0.2">
      <c r="A27" s="99" t="s">
        <v>123</v>
      </c>
      <c r="B27" s="153">
        <f>Sectors_I!B27</f>
        <v>488890138.62963969</v>
      </c>
      <c r="C27" s="153">
        <f>Sectors_I!C27</f>
        <v>528964026.94453299</v>
      </c>
      <c r="D27" s="153">
        <f>Sectors_I!D27</f>
        <v>1017854165.5741727</v>
      </c>
      <c r="E27" s="154">
        <f>Sectors_I!E27</f>
        <v>14195696.80476425</v>
      </c>
      <c r="F27" s="154">
        <f>Sectors_I!F27</f>
        <v>11290382.82963096</v>
      </c>
      <c r="G27" s="154">
        <f>Sectors_I!G27</f>
        <v>25486079.634395212</v>
      </c>
      <c r="H27" s="106">
        <f>Sectors_I!H27</f>
        <v>0.128082</v>
      </c>
      <c r="I27" s="102">
        <f>Sectors_I!I27</f>
        <v>8.0935787460964345E-2</v>
      </c>
      <c r="J27" s="106">
        <f>Sectors_I!J27</f>
        <v>0.103244</v>
      </c>
      <c r="K27" s="103">
        <f>Sectors_I!K27</f>
        <v>94.986900000000006</v>
      </c>
      <c r="L27" s="103">
        <f>Sectors_I!L27</f>
        <v>102.35043065892678</v>
      </c>
      <c r="M27" s="103">
        <f>Sectors_I!M27</f>
        <v>98.852199999999996</v>
      </c>
      <c r="N27" s="157">
        <f>Sectors_I!N27</f>
        <v>29280569.372300003</v>
      </c>
      <c r="O27" s="157">
        <f>Sectors_I!O27</f>
        <v>25193791.848248001</v>
      </c>
      <c r="P27" s="157">
        <f>Sectors_I!P27</f>
        <v>54474361.220548004</v>
      </c>
      <c r="Q27" s="157">
        <f>Sectors_I!Q27</f>
        <v>394478138.99313432</v>
      </c>
      <c r="R27" s="157">
        <f>Sectors_I!R27</f>
        <v>450386963.3902722</v>
      </c>
      <c r="S27" s="157">
        <f>Sectors_I!S27</f>
        <v>844865102.38340652</v>
      </c>
      <c r="T27" s="157">
        <f>Sectors_I!T27</f>
        <v>59116880.356905401</v>
      </c>
      <c r="U27" s="157">
        <f>Sectors_I!U27</f>
        <v>50085207.579012796</v>
      </c>
      <c r="V27" s="157">
        <f>Sectors_I!V27</f>
        <v>109202087.9359182</v>
      </c>
      <c r="W27" s="157">
        <f>Sectors_I!W27</f>
        <v>34541221.698599994</v>
      </c>
      <c r="X27" s="157">
        <f>Sectors_I!X27</f>
        <v>23463034.023047999</v>
      </c>
      <c r="Y27" s="157">
        <f>Sectors_I!Y27</f>
        <v>58004255.721647993</v>
      </c>
      <c r="Z27" s="157">
        <f>Sectors_I!Z27</f>
        <v>753897.58100000001</v>
      </c>
      <c r="AA27" s="157">
        <f>Sectors_I!AA27</f>
        <v>5028821.9522000002</v>
      </c>
      <c r="AB27" s="157">
        <f>Sectors_I!AB27</f>
        <v>5782719.5332000004</v>
      </c>
    </row>
    <row r="28" spans="1:28" x14ac:dyDescent="0.2">
      <c r="A28" s="99" t="s">
        <v>124</v>
      </c>
      <c r="B28" s="153">
        <f>Sectors_I!B28</f>
        <v>169356352.25349432</v>
      </c>
      <c r="C28" s="153">
        <f>Sectors_I!C28</f>
        <v>118648441.886003</v>
      </c>
      <c r="D28" s="153">
        <f>Sectors_I!D28</f>
        <v>288004794.13949734</v>
      </c>
      <c r="E28" s="154">
        <f>Sectors_I!E28</f>
        <v>620585.38507071999</v>
      </c>
      <c r="F28" s="154">
        <f>Sectors_I!F28</f>
        <v>549453.52995246998</v>
      </c>
      <c r="G28" s="154">
        <f>Sectors_I!G28</f>
        <v>1170038.91502319</v>
      </c>
      <c r="H28" s="106">
        <f>Sectors_I!H28</f>
        <v>0.127968</v>
      </c>
      <c r="I28" s="102">
        <f>Sectors_I!I28</f>
        <v>8.2174215672332948E-2</v>
      </c>
      <c r="J28" s="106">
        <f>Sectors_I!J28</f>
        <v>0.109055</v>
      </c>
      <c r="K28" s="103">
        <f>Sectors_I!K28</f>
        <v>49.541899999999998</v>
      </c>
      <c r="L28" s="103">
        <f>Sectors_I!L28</f>
        <v>57.637438007457497</v>
      </c>
      <c r="M28" s="103">
        <f>Sectors_I!M28</f>
        <v>52.900500000000001</v>
      </c>
      <c r="N28" s="157">
        <f>Sectors_I!N28</f>
        <v>307884.26420000003</v>
      </c>
      <c r="O28" s="157">
        <f>Sectors_I!O28</f>
        <v>675998.06270000001</v>
      </c>
      <c r="P28" s="157">
        <f>Sectors_I!P28</f>
        <v>983882.32689999999</v>
      </c>
      <c r="Q28" s="157">
        <f>Sectors_I!Q28</f>
        <v>161553462.08889434</v>
      </c>
      <c r="R28" s="157">
        <f>Sectors_I!R28</f>
        <v>111332322.767103</v>
      </c>
      <c r="S28" s="157">
        <f>Sectors_I!S28</f>
        <v>272885784.85599732</v>
      </c>
      <c r="T28" s="157">
        <f>Sectors_I!T28</f>
        <v>7007800.2909000004</v>
      </c>
      <c r="U28" s="157">
        <f>Sectors_I!U28</f>
        <v>6618487.8591999998</v>
      </c>
      <c r="V28" s="157">
        <f>Sectors_I!V28</f>
        <v>13626288.1501</v>
      </c>
      <c r="W28" s="157">
        <f>Sectors_I!W28</f>
        <v>795089.8737</v>
      </c>
      <c r="X28" s="157">
        <f>Sectors_I!X28</f>
        <v>697631.25970000005</v>
      </c>
      <c r="Y28" s="157">
        <f>Sectors_I!Y28</f>
        <v>1492721.1334000002</v>
      </c>
      <c r="Z28" s="157">
        <f>Sectors_I!Z28</f>
        <v>0</v>
      </c>
      <c r="AA28" s="157">
        <f>Sectors_I!AA28</f>
        <v>0</v>
      </c>
      <c r="AB28" s="157">
        <f>Sectors_I!AB28</f>
        <v>0</v>
      </c>
    </row>
    <row r="29" spans="1:28" x14ac:dyDescent="0.2">
      <c r="A29" s="99" t="s">
        <v>125</v>
      </c>
      <c r="B29" s="153">
        <f>Sectors_I!B29</f>
        <v>77966962.421528175</v>
      </c>
      <c r="C29" s="153">
        <f>Sectors_I!C29</f>
        <v>217475540.53775179</v>
      </c>
      <c r="D29" s="153">
        <f>Sectors_I!D29</f>
        <v>295442502.95927995</v>
      </c>
      <c r="E29" s="154">
        <f>Sectors_I!E29</f>
        <v>168102.81964922001</v>
      </c>
      <c r="F29" s="154">
        <f>Sectors_I!F29</f>
        <v>338557.07342570997</v>
      </c>
      <c r="G29" s="154">
        <f>Sectors_I!G29</f>
        <v>506659.89307492995</v>
      </c>
      <c r="H29" s="106">
        <f>Sectors_I!H29</f>
        <v>0.11848599999999999</v>
      </c>
      <c r="I29" s="102">
        <f>Sectors_I!I29</f>
        <v>9.0239525413437993E-2</v>
      </c>
      <c r="J29" s="106">
        <f>Sectors_I!J29</f>
        <v>9.7055900000000001E-2</v>
      </c>
      <c r="K29" s="103">
        <f>Sectors_I!K29</f>
        <v>76.512900000000002</v>
      </c>
      <c r="L29" s="103">
        <f>Sectors_I!L29</f>
        <v>63.641071238825617</v>
      </c>
      <c r="M29" s="103">
        <f>Sectors_I!M29</f>
        <v>66.745699999999999</v>
      </c>
      <c r="N29" s="157">
        <f>Sectors_I!N29</f>
        <v>0</v>
      </c>
      <c r="O29" s="157">
        <f>Sectors_I!O29</f>
        <v>0</v>
      </c>
      <c r="P29" s="157">
        <f>Sectors_I!P29</f>
        <v>0</v>
      </c>
      <c r="Q29" s="157">
        <f>Sectors_I!Q29</f>
        <v>75184129.881663859</v>
      </c>
      <c r="R29" s="157">
        <f>Sectors_I!R29</f>
        <v>199298304.30875179</v>
      </c>
      <c r="S29" s="157">
        <f>Sectors_I!S29</f>
        <v>274482434.19041562</v>
      </c>
      <c r="T29" s="157">
        <f>Sectors_I!T29</f>
        <v>137930.6202</v>
      </c>
      <c r="U29" s="157">
        <f>Sectors_I!U29</f>
        <v>17746083.1701</v>
      </c>
      <c r="V29" s="157">
        <f>Sectors_I!V29</f>
        <v>17884013.7903</v>
      </c>
      <c r="W29" s="157">
        <f>Sectors_I!W29</f>
        <v>2644901.9196643303</v>
      </c>
      <c r="X29" s="157">
        <f>Sectors_I!X29</f>
        <v>431153.0589</v>
      </c>
      <c r="Y29" s="157">
        <f>Sectors_I!Y29</f>
        <v>3076054.9785643304</v>
      </c>
      <c r="Z29" s="157">
        <f>Sectors_I!Z29</f>
        <v>0</v>
      </c>
      <c r="AA29" s="157">
        <f>Sectors_I!AA29</f>
        <v>0</v>
      </c>
      <c r="AB29" s="157">
        <f>Sectors_I!AB29</f>
        <v>0</v>
      </c>
    </row>
    <row r="30" spans="1:28" x14ac:dyDescent="0.2">
      <c r="A30" s="99" t="s">
        <v>126</v>
      </c>
      <c r="B30" s="153">
        <f>Sectors_I!B30</f>
        <v>1815648186.9818816</v>
      </c>
      <c r="C30" s="153">
        <f>Sectors_I!C30</f>
        <v>2423213802.8522382</v>
      </c>
      <c r="D30" s="153">
        <f>Sectors_I!D30</f>
        <v>4238861989.8341198</v>
      </c>
      <c r="E30" s="154">
        <f>Sectors_I!E30</f>
        <v>33316369.94660278</v>
      </c>
      <c r="F30" s="154">
        <f>Sectors_I!F30</f>
        <v>20980638.664781027</v>
      </c>
      <c r="G30" s="154">
        <f>Sectors_I!G30</f>
        <v>54297008.611383811</v>
      </c>
      <c r="H30" s="106">
        <f>Sectors_I!H30</f>
        <v>0.14325599999999999</v>
      </c>
      <c r="I30" s="102">
        <f>Sectors_I!I30</f>
        <v>8.7055697158124182E-2</v>
      </c>
      <c r="J30" s="106">
        <f>Sectors_I!J30</f>
        <v>0.110777</v>
      </c>
      <c r="K30" s="103">
        <f>Sectors_I!K30</f>
        <v>71.374600000000001</v>
      </c>
      <c r="L30" s="103">
        <f>Sectors_I!L30</f>
        <v>94.435125518759122</v>
      </c>
      <c r="M30" s="103">
        <f>Sectors_I!M30</f>
        <v>84.155199999999994</v>
      </c>
      <c r="N30" s="157">
        <f>Sectors_I!N30</f>
        <v>32296396.296581078</v>
      </c>
      <c r="O30" s="157">
        <f>Sectors_I!O30</f>
        <v>38233726.012459002</v>
      </c>
      <c r="P30" s="157">
        <f>Sectors_I!P30</f>
        <v>70530122.309040084</v>
      </c>
      <c r="Q30" s="157">
        <f>Sectors_I!Q30</f>
        <v>1701192489.1917427</v>
      </c>
      <c r="R30" s="157">
        <f>Sectors_I!R30</f>
        <v>2255083704.2528906</v>
      </c>
      <c r="S30" s="157">
        <f>Sectors_I!S30</f>
        <v>3956276193.4446335</v>
      </c>
      <c r="T30" s="157">
        <f>Sectors_I!T30</f>
        <v>65716392.902796358</v>
      </c>
      <c r="U30" s="157">
        <f>Sectors_I!U30</f>
        <v>98554691.030818462</v>
      </c>
      <c r="V30" s="157">
        <f>Sectors_I!V30</f>
        <v>164271083.93361482</v>
      </c>
      <c r="W30" s="157">
        <f>Sectors_I!W30</f>
        <v>47794904.583342761</v>
      </c>
      <c r="X30" s="157">
        <f>Sectors_I!X30</f>
        <v>65074535.578629002</v>
      </c>
      <c r="Y30" s="157">
        <f>Sectors_I!Y30</f>
        <v>112869440.16197176</v>
      </c>
      <c r="Z30" s="157">
        <f>Sectors_I!Z30</f>
        <v>944400.304</v>
      </c>
      <c r="AA30" s="157">
        <f>Sectors_I!AA30</f>
        <v>4500871.9899000004</v>
      </c>
      <c r="AB30" s="157">
        <f>Sectors_I!AB30</f>
        <v>5445272.2938999999</v>
      </c>
    </row>
    <row r="31" spans="1:28" x14ac:dyDescent="0.2">
      <c r="A31" s="99" t="s">
        <v>127</v>
      </c>
      <c r="B31" s="153">
        <f>Sectors_I!B31</f>
        <v>3112093325.5593357</v>
      </c>
      <c r="C31" s="153">
        <f>Sectors_I!C31</f>
        <v>451366054.08972716</v>
      </c>
      <c r="D31" s="153">
        <f>Sectors_I!D31</f>
        <v>3563459379.6490631</v>
      </c>
      <c r="E31" s="154">
        <f>Sectors_I!E31</f>
        <v>85357114.058153242</v>
      </c>
      <c r="F31" s="154">
        <f>Sectors_I!F31</f>
        <v>8814197.9290766921</v>
      </c>
      <c r="G31" s="154">
        <f>Sectors_I!G31</f>
        <v>94171311.987229928</v>
      </c>
      <c r="H31" s="106">
        <f>Sectors_I!H31</f>
        <v>0.154275</v>
      </c>
      <c r="I31" s="102">
        <f>Sectors_I!I31</f>
        <v>8.5371902017098822E-2</v>
      </c>
      <c r="J31" s="106">
        <f>Sectors_I!J31</f>
        <v>0.14558599999999999</v>
      </c>
      <c r="K31" s="103">
        <f>Sectors_I!K31</f>
        <v>60.9955</v>
      </c>
      <c r="L31" s="103">
        <f>Sectors_I!L31</f>
        <v>88.348033587113108</v>
      </c>
      <c r="M31" s="103">
        <f>Sectors_I!M31</f>
        <v>64.395600000000002</v>
      </c>
      <c r="N31" s="157">
        <f>Sectors_I!N31</f>
        <v>95063641.484053746</v>
      </c>
      <c r="O31" s="157">
        <f>Sectors_I!O31</f>
        <v>15881806.371353</v>
      </c>
      <c r="P31" s="157">
        <f>Sectors_I!P31</f>
        <v>110945447.85540675</v>
      </c>
      <c r="Q31" s="157">
        <f>Sectors_I!Q31</f>
        <v>2842759402.9342527</v>
      </c>
      <c r="R31" s="157">
        <f>Sectors_I!R31</f>
        <v>402670769.5939042</v>
      </c>
      <c r="S31" s="157">
        <f>Sectors_I!S31</f>
        <v>3245430172.5281572</v>
      </c>
      <c r="T31" s="157">
        <f>Sectors_I!T31</f>
        <v>146938135.35485989</v>
      </c>
      <c r="U31" s="157">
        <f>Sectors_I!U31</f>
        <v>23985330.994199991</v>
      </c>
      <c r="V31" s="157">
        <f>Sectors_I!V31</f>
        <v>170923466.34905988</v>
      </c>
      <c r="W31" s="157">
        <f>Sectors_I!W31</f>
        <v>119988177.97392303</v>
      </c>
      <c r="X31" s="157">
        <f>Sectors_I!X31</f>
        <v>23451765.482623003</v>
      </c>
      <c r="Y31" s="157">
        <f>Sectors_I!Y31</f>
        <v>143439943.45654604</v>
      </c>
      <c r="Z31" s="157">
        <f>Sectors_I!Z31</f>
        <v>2407609.2963</v>
      </c>
      <c r="AA31" s="157">
        <f>Sectors_I!AA31</f>
        <v>1258188.0190000001</v>
      </c>
      <c r="AB31" s="157">
        <f>Sectors_I!AB31</f>
        <v>3665797.3152999999</v>
      </c>
    </row>
    <row r="32" spans="1:28" x14ac:dyDescent="0.2">
      <c r="A32" s="99" t="s">
        <v>182</v>
      </c>
      <c r="B32" s="153">
        <f>Sectors_I!B32</f>
        <v>221735537.90501961</v>
      </c>
      <c r="C32" s="153">
        <f>Sectors_I!C32</f>
        <v>328784337.70195735</v>
      </c>
      <c r="D32" s="153">
        <f>Sectors_I!D32</f>
        <v>550519875.60697699</v>
      </c>
      <c r="E32" s="154">
        <f>Sectors_I!E32</f>
        <v>3582445.6907328297</v>
      </c>
      <c r="F32" s="154">
        <f>Sectors_I!F32</f>
        <v>3916423.4792196504</v>
      </c>
      <c r="G32" s="154">
        <f>Sectors_I!G32</f>
        <v>7498869.1699524801</v>
      </c>
      <c r="H32" s="106">
        <f>Sectors_I!H32</f>
        <v>0.177705</v>
      </c>
      <c r="I32" s="102">
        <f>Sectors_I!I32</f>
        <v>8.6918131722425393E-2</v>
      </c>
      <c r="J32" s="106">
        <f>Sectors_I!J32</f>
        <v>0.122875</v>
      </c>
      <c r="K32" s="103">
        <f>Sectors_I!K32</f>
        <v>61.544699999999999</v>
      </c>
      <c r="L32" s="103">
        <f>Sectors_I!L32</f>
        <v>63.271657701136242</v>
      </c>
      <c r="M32" s="103">
        <f>Sectors_I!M32</f>
        <v>62.438699999999997</v>
      </c>
      <c r="N32" s="157">
        <f>Sectors_I!N32</f>
        <v>3337495.0321832797</v>
      </c>
      <c r="O32" s="157">
        <f>Sectors_I!O32</f>
        <v>5866566.8645669995</v>
      </c>
      <c r="P32" s="157">
        <f>Sectors_I!P32</f>
        <v>9204061.8967502788</v>
      </c>
      <c r="Q32" s="157">
        <f>Sectors_I!Q32</f>
        <v>174645663.11316612</v>
      </c>
      <c r="R32" s="157">
        <f>Sectors_I!R32</f>
        <v>282163970.60052741</v>
      </c>
      <c r="S32" s="157">
        <f>Sectors_I!S32</f>
        <v>456809633.71369344</v>
      </c>
      <c r="T32" s="157">
        <f>Sectors_I!T32</f>
        <v>41614969.223170221</v>
      </c>
      <c r="U32" s="157">
        <f>Sectors_I!U32</f>
        <v>39097962.903169997</v>
      </c>
      <c r="V32" s="157">
        <f>Sectors_I!V32</f>
        <v>80712932.12634021</v>
      </c>
      <c r="W32" s="157">
        <f>Sectors_I!W32</f>
        <v>5429338.2597832801</v>
      </c>
      <c r="X32" s="157">
        <f>Sectors_I!X32</f>
        <v>7018407.1595880007</v>
      </c>
      <c r="Y32" s="157">
        <f>Sectors_I!Y32</f>
        <v>12447745.419371281</v>
      </c>
      <c r="Z32" s="157">
        <f>Sectors_I!Z32</f>
        <v>45567.308899999996</v>
      </c>
      <c r="AA32" s="157">
        <f>Sectors_I!AA32</f>
        <v>503997.038672</v>
      </c>
      <c r="AB32" s="157">
        <f>Sectors_I!AB32</f>
        <v>549564.347572</v>
      </c>
    </row>
    <row r="33" spans="1:28" x14ac:dyDescent="0.2">
      <c r="A33" s="108" t="s">
        <v>214</v>
      </c>
      <c r="B33" s="153">
        <f>Sectors_I!B33</f>
        <v>281634385.02656472</v>
      </c>
      <c r="C33" s="153">
        <f>Sectors_I!C33</f>
        <v>595328275.54803574</v>
      </c>
      <c r="D33" s="153">
        <f>Sectors_I!D33</f>
        <v>876962660.57460046</v>
      </c>
      <c r="E33" s="154">
        <f>Sectors_I!E33</f>
        <v>4551506.48768216</v>
      </c>
      <c r="F33" s="154">
        <f>Sectors_I!F33</f>
        <v>26883871.704411417</v>
      </c>
      <c r="G33" s="154">
        <f>Sectors_I!G33</f>
        <v>31435378.192093577</v>
      </c>
      <c r="H33" s="106">
        <f>Sectors_I!H33</f>
        <v>0.129717</v>
      </c>
      <c r="I33" s="102">
        <f>Sectors_I!I33</f>
        <v>9.3348014390264744E-2</v>
      </c>
      <c r="J33" s="106">
        <f>Sectors_I!J33</f>
        <v>0.10527400000000001</v>
      </c>
      <c r="K33" s="103">
        <f>Sectors_I!K33</f>
        <v>52.518700000000003</v>
      </c>
      <c r="L33" s="103">
        <f>Sectors_I!L33</f>
        <v>69.835968081478413</v>
      </c>
      <c r="M33" s="103">
        <f>Sectors_I!M33</f>
        <v>64.134699999999995</v>
      </c>
      <c r="N33" s="157">
        <f>Sectors_I!N33</f>
        <v>2700088.4923</v>
      </c>
      <c r="O33" s="157">
        <f>Sectors_I!O33</f>
        <v>17897395.181600001</v>
      </c>
      <c r="P33" s="157">
        <f>Sectors_I!P33</f>
        <v>20597483.673900001</v>
      </c>
      <c r="Q33" s="157">
        <f>Sectors_I!Q33</f>
        <v>255293529.97026473</v>
      </c>
      <c r="R33" s="157">
        <f>Sectors_I!R33</f>
        <v>418854277.08433574</v>
      </c>
      <c r="S33" s="157">
        <f>Sectors_I!S33</f>
        <v>674147807.0546006</v>
      </c>
      <c r="T33" s="157">
        <f>Sectors_I!T33</f>
        <v>11951418.279999999</v>
      </c>
      <c r="U33" s="157">
        <f>Sectors_I!U33</f>
        <v>121010284.5775</v>
      </c>
      <c r="V33" s="157">
        <f>Sectors_I!V33</f>
        <v>132961702.8575</v>
      </c>
      <c r="W33" s="157">
        <f>Sectors_I!W33</f>
        <v>8582666.0439999998</v>
      </c>
      <c r="X33" s="157">
        <f>Sectors_I!X33</f>
        <v>54505063.536200002</v>
      </c>
      <c r="Y33" s="157">
        <f>Sectors_I!Y33</f>
        <v>63087729.580200002</v>
      </c>
      <c r="Z33" s="157">
        <f>Sectors_I!Z33</f>
        <v>5806770.7323000003</v>
      </c>
      <c r="AA33" s="157">
        <f>Sectors_I!AA33</f>
        <v>958650.35</v>
      </c>
      <c r="AB33" s="157">
        <f>Sectors_I!AB33</f>
        <v>6765421.0822999999</v>
      </c>
    </row>
    <row r="34" spans="1:28" x14ac:dyDescent="0.2">
      <c r="A34" s="100" t="s">
        <v>128</v>
      </c>
      <c r="B34" s="153">
        <f>Sectors_I!B34</f>
        <v>25614347638.938072</v>
      </c>
      <c r="C34" s="153">
        <f>Sectors_I!C34</f>
        <v>5586695116.3093863</v>
      </c>
      <c r="D34" s="153">
        <f>Sectors_I!D34</f>
        <v>31201042755.247459</v>
      </c>
      <c r="E34" s="154">
        <f>Sectors_I!E34</f>
        <v>517010135.99803919</v>
      </c>
      <c r="F34" s="154">
        <f>Sectors_I!F34</f>
        <v>30882710.301172446</v>
      </c>
      <c r="G34" s="154">
        <f>Sectors_I!G34</f>
        <v>547892846.29921162</v>
      </c>
      <c r="H34" s="106">
        <f>Sectors_I!H34</f>
        <v>0.156083</v>
      </c>
      <c r="I34" s="102">
        <f>Sectors_I!I34</f>
        <v>7.4073756705574326E-2</v>
      </c>
      <c r="J34" s="106">
        <f>Sectors_I!J34</f>
        <v>0.14177400000000001</v>
      </c>
      <c r="K34" s="103">
        <f>Sectors_I!K34</f>
        <v>94.427400000000006</v>
      </c>
      <c r="L34" s="103">
        <f>Sectors_I!L34</f>
        <v>138.00871374812425</v>
      </c>
      <c r="M34" s="103">
        <f>Sectors_I!M34</f>
        <v>102.114</v>
      </c>
      <c r="N34" s="157">
        <f>Sectors_I!N34</f>
        <v>253344827.26816466</v>
      </c>
      <c r="O34" s="157">
        <f>Sectors_I!O34</f>
        <v>46431969.512460999</v>
      </c>
      <c r="P34" s="157">
        <f>Sectors_I!P34</f>
        <v>299776796.78062564</v>
      </c>
      <c r="Q34" s="157">
        <f>Sectors_I!Q34</f>
        <v>24091258958.22691</v>
      </c>
      <c r="R34" s="157">
        <f>Sectors_I!R34</f>
        <v>5339069924.8807678</v>
      </c>
      <c r="S34" s="157">
        <f>Sectors_I!S34</f>
        <v>29430328883.107681</v>
      </c>
      <c r="T34" s="157">
        <f>Sectors_I!T34</f>
        <v>1066999216.3294381</v>
      </c>
      <c r="U34" s="157">
        <f>Sectors_I!U34</f>
        <v>155395386.50850645</v>
      </c>
      <c r="V34" s="157">
        <f>Sectors_I!V34</f>
        <v>1222394602.8379445</v>
      </c>
      <c r="W34" s="157">
        <f>Sectors_I!W34</f>
        <v>410549917.70952439</v>
      </c>
      <c r="X34" s="157">
        <f>Sectors_I!X34</f>
        <v>75089436.094011366</v>
      </c>
      <c r="Y34" s="157">
        <f>Sectors_I!Y34</f>
        <v>485639353.80353576</v>
      </c>
      <c r="Z34" s="157">
        <f>Sectors_I!Z34</f>
        <v>45539546.672200002</v>
      </c>
      <c r="AA34" s="157">
        <f>Sectors_I!AA34</f>
        <v>17140368.826099999</v>
      </c>
      <c r="AB34" s="157">
        <f>Sectors_I!AB34</f>
        <v>62679915.498300001</v>
      </c>
    </row>
    <row r="35" spans="1:28" x14ac:dyDescent="0.2">
      <c r="A35" s="99" t="s">
        <v>129</v>
      </c>
      <c r="B35" s="153">
        <f>Sectors_I!B35</f>
        <v>244127033.75892875</v>
      </c>
      <c r="C35" s="153">
        <f>Sectors_I!C35</f>
        <v>42714015.608539999</v>
      </c>
      <c r="D35" s="153">
        <f>Sectors_I!D35</f>
        <v>286841049.36746871</v>
      </c>
      <c r="E35" s="154">
        <f>Sectors_I!E35</f>
        <v>4130168.5896144798</v>
      </c>
      <c r="F35" s="154">
        <f>Sectors_I!F35</f>
        <v>1390440.1440619901</v>
      </c>
      <c r="G35" s="154">
        <f>Sectors_I!G35</f>
        <v>5520608.7336764699</v>
      </c>
      <c r="H35" s="106">
        <f>Sectors_I!H35</f>
        <v>0.20261399999999999</v>
      </c>
      <c r="I35" s="102">
        <f>Sectors_I!I35</f>
        <v>8.3732016048933516E-2</v>
      </c>
      <c r="J35" s="106">
        <f>Sectors_I!J35</f>
        <v>0.135569</v>
      </c>
      <c r="K35" s="103">
        <f>Sectors_I!K35</f>
        <v>52.234200000000001</v>
      </c>
      <c r="L35" s="103">
        <f>Sectors_I!L35</f>
        <v>60.993371934038379</v>
      </c>
      <c r="M35" s="103">
        <f>Sectors_I!M35</f>
        <v>45.110799999999998</v>
      </c>
      <c r="N35" s="157">
        <f>Sectors_I!N35</f>
        <v>4092306.31299434</v>
      </c>
      <c r="O35" s="157">
        <f>Sectors_I!O35</f>
        <v>1060954.1329000001</v>
      </c>
      <c r="P35" s="157">
        <f>Sectors_I!P35</f>
        <v>5153260.4458943401</v>
      </c>
      <c r="Q35" s="157">
        <f>Sectors_I!Q35</f>
        <v>229849392.8051303</v>
      </c>
      <c r="R35" s="157">
        <f>Sectors_I!R35</f>
        <v>37994851.040639997</v>
      </c>
      <c r="S35" s="157">
        <f>Sectors_I!S35</f>
        <v>267844243.84577027</v>
      </c>
      <c r="T35" s="157">
        <f>Sectors_I!T35</f>
        <v>8520969.9388511498</v>
      </c>
      <c r="U35" s="157">
        <f>Sectors_I!U35</f>
        <v>3015940.9639999997</v>
      </c>
      <c r="V35" s="157">
        <f>Sectors_I!V35</f>
        <v>11536910.902851149</v>
      </c>
      <c r="W35" s="157">
        <f>Sectors_I!W35</f>
        <v>5756671.0149472998</v>
      </c>
      <c r="X35" s="157">
        <f>Sectors_I!X35</f>
        <v>1675122</v>
      </c>
      <c r="Y35" s="157">
        <f>Sectors_I!Y35</f>
        <v>7431793.0149472998</v>
      </c>
      <c r="Z35" s="157">
        <f>Sectors_I!Z35</f>
        <v>0</v>
      </c>
      <c r="AA35" s="157">
        <f>Sectors_I!AA35</f>
        <v>28101.603899999998</v>
      </c>
      <c r="AB35" s="157">
        <f>Sectors_I!AB35</f>
        <v>28101.603899999998</v>
      </c>
    </row>
    <row r="36" spans="1:28" x14ac:dyDescent="0.2">
      <c r="A36" s="99" t="s">
        <v>130</v>
      </c>
      <c r="B36" s="153">
        <f>Sectors_I!B36</f>
        <v>13924069647.194139</v>
      </c>
      <c r="C36" s="153">
        <f>Sectors_I!C36</f>
        <v>1345207132.6034141</v>
      </c>
      <c r="D36" s="153">
        <f>Sectors_I!D36</f>
        <v>15269276779.797554</v>
      </c>
      <c r="E36" s="154">
        <f>Sectors_I!E36</f>
        <v>435693563.60585332</v>
      </c>
      <c r="F36" s="154">
        <f>Sectors_I!F36</f>
        <v>5422063.4582450995</v>
      </c>
      <c r="G36" s="154">
        <f>Sectors_I!G36</f>
        <v>441115627.06409836</v>
      </c>
      <c r="H36" s="106">
        <f>Sectors_I!H36</f>
        <v>0.17180500000000001</v>
      </c>
      <c r="I36" s="102">
        <f>Sectors_I!I36</f>
        <v>7.2283646665815895E-2</v>
      </c>
      <c r="J36" s="106">
        <f>Sectors_I!J36</f>
        <v>0.163275</v>
      </c>
      <c r="K36" s="103">
        <f>Sectors_I!K36</f>
        <v>62.154899999999998</v>
      </c>
      <c r="L36" s="103">
        <f>Sectors_I!L36</f>
        <v>89.618393417236192</v>
      </c>
      <c r="M36" s="103">
        <f>Sectors_I!M36</f>
        <v>64.542100000000005</v>
      </c>
      <c r="N36" s="157">
        <f>Sectors_I!N36</f>
        <v>178284366.99696678</v>
      </c>
      <c r="O36" s="157">
        <f>Sectors_I!O36</f>
        <v>4266703.8308699997</v>
      </c>
      <c r="P36" s="157">
        <f>Sectors_I!P36</f>
        <v>182551070.82783678</v>
      </c>
      <c r="Q36" s="157">
        <f>Sectors_I!Q36</f>
        <v>12888212625.154707</v>
      </c>
      <c r="R36" s="157">
        <f>Sectors_I!R36</f>
        <v>1295370929.9890027</v>
      </c>
      <c r="S36" s="157">
        <f>Sectors_I!S36</f>
        <v>14183583555.143709</v>
      </c>
      <c r="T36" s="157">
        <f>Sectors_I!T36</f>
        <v>725929710.28640711</v>
      </c>
      <c r="U36" s="157">
        <f>Sectors_I!U36</f>
        <v>34704608.908837996</v>
      </c>
      <c r="V36" s="157">
        <f>Sectors_I!V36</f>
        <v>760634319.19524515</v>
      </c>
      <c r="W36" s="157">
        <f>Sectors_I!W36</f>
        <v>291612926.41922599</v>
      </c>
      <c r="X36" s="157">
        <f>Sectors_I!X36</f>
        <v>11981927.55167336</v>
      </c>
      <c r="Y36" s="157">
        <f>Sectors_I!Y36</f>
        <v>303594853.97089934</v>
      </c>
      <c r="Z36" s="157">
        <f>Sectors_I!Z36</f>
        <v>18314385.333799999</v>
      </c>
      <c r="AA36" s="157">
        <f>Sectors_I!AA36</f>
        <v>3149666.1539000003</v>
      </c>
      <c r="AB36" s="157">
        <f>Sectors_I!AB36</f>
        <v>21464051.4877</v>
      </c>
    </row>
    <row r="37" spans="1:28" x14ac:dyDescent="0.2">
      <c r="A37" s="99" t="s">
        <v>215</v>
      </c>
      <c r="B37" s="153">
        <f>Sectors_I!B37</f>
        <v>34928.736300000004</v>
      </c>
      <c r="C37" s="153">
        <f>Sectors_I!C37</f>
        <v>0</v>
      </c>
      <c r="D37" s="153">
        <f>Sectors_I!D37</f>
        <v>34928.736300000004</v>
      </c>
      <c r="E37" s="154">
        <f>Sectors_I!E37</f>
        <v>5339.4125599500003</v>
      </c>
      <c r="F37" s="154">
        <f>Sectors_I!F37</f>
        <v>0</v>
      </c>
      <c r="G37" s="154">
        <f>Sectors_I!G37</f>
        <v>5339.4125599500003</v>
      </c>
      <c r="H37" s="106">
        <f>Sectors_I!H37</f>
        <v>0.26202999999999999</v>
      </c>
      <c r="I37" s="102" t="str">
        <f>Sectors_I!I37</f>
        <v/>
      </c>
      <c r="J37" s="106">
        <f>Sectors_I!J37</f>
        <v>0.26202999999999999</v>
      </c>
      <c r="K37" s="103">
        <f>Sectors_I!K37</f>
        <v>41.209899999999998</v>
      </c>
      <c r="L37" s="103" t="str">
        <f>Sectors_I!L37</f>
        <v/>
      </c>
      <c r="M37" s="103">
        <f>Sectors_I!M37</f>
        <v>41.209899999999998</v>
      </c>
      <c r="N37" s="157">
        <f>Sectors_I!N37</f>
        <v>2443.31</v>
      </c>
      <c r="O37" s="157">
        <f>Sectors_I!O37</f>
        <v>0</v>
      </c>
      <c r="P37" s="157">
        <f>Sectors_I!P37</f>
        <v>2443.31</v>
      </c>
      <c r="Q37" s="157">
        <f>Sectors_I!Q37</f>
        <v>14023.146000000002</v>
      </c>
      <c r="R37" s="157">
        <f>Sectors_I!R37</f>
        <v>0</v>
      </c>
      <c r="S37" s="157">
        <f>Sectors_I!S37</f>
        <v>14023.146000000002</v>
      </c>
      <c r="T37" s="157">
        <f>Sectors_I!T37</f>
        <v>13175.0388</v>
      </c>
      <c r="U37" s="157">
        <f>Sectors_I!U37</f>
        <v>0</v>
      </c>
      <c r="V37" s="157">
        <f>Sectors_I!V37</f>
        <v>13175.0388</v>
      </c>
      <c r="W37" s="157">
        <f>Sectors_I!W37</f>
        <v>7730.5514999999996</v>
      </c>
      <c r="X37" s="157">
        <f>Sectors_I!X37</f>
        <v>0</v>
      </c>
      <c r="Y37" s="157">
        <f>Sectors_I!Y37</f>
        <v>7730.5514999999996</v>
      </c>
      <c r="Z37" s="157">
        <f>Sectors_I!Z37</f>
        <v>0</v>
      </c>
      <c r="AA37" s="157">
        <f>Sectors_I!AA37</f>
        <v>0</v>
      </c>
      <c r="AB37" s="157">
        <f>Sectors_I!AB37</f>
        <v>0</v>
      </c>
    </row>
    <row r="38" spans="1:28" x14ac:dyDescent="0.2">
      <c r="A38" s="99" t="s">
        <v>131</v>
      </c>
      <c r="B38" s="153">
        <f>Sectors_I!B38</f>
        <v>680260757.83420169</v>
      </c>
      <c r="C38" s="153">
        <f>Sectors_I!C38</f>
        <v>14.5837</v>
      </c>
      <c r="D38" s="153">
        <f>Sectors_I!D38</f>
        <v>680260772.41790164</v>
      </c>
      <c r="E38" s="154">
        <f>Sectors_I!E38</f>
        <v>23198220.666325063</v>
      </c>
      <c r="F38" s="154">
        <f>Sectors_I!F38</f>
        <v>0</v>
      </c>
      <c r="G38" s="154">
        <f>Sectors_I!G38</f>
        <v>23198220.666325063</v>
      </c>
      <c r="H38" s="106">
        <f>Sectors_I!H38</f>
        <v>0.16405900000000001</v>
      </c>
      <c r="I38" s="102" t="str">
        <f>Sectors_I!I38</f>
        <v/>
      </c>
      <c r="J38" s="106">
        <f>Sectors_I!J38</f>
        <v>0.16405900000000001</v>
      </c>
      <c r="K38" s="103">
        <f>Sectors_I!K38</f>
        <v>21.0854</v>
      </c>
      <c r="L38" s="103" t="str">
        <f>Sectors_I!L38</f>
        <v/>
      </c>
      <c r="M38" s="103">
        <f>Sectors_I!M38</f>
        <v>21.0854</v>
      </c>
      <c r="N38" s="157">
        <f>Sectors_I!N38</f>
        <v>10143187.7213</v>
      </c>
      <c r="O38" s="157">
        <f>Sectors_I!O38</f>
        <v>0</v>
      </c>
      <c r="P38" s="157">
        <f>Sectors_I!P38</f>
        <v>10143187.7213</v>
      </c>
      <c r="Q38" s="157">
        <f>Sectors_I!Q38</f>
        <v>648633571.56110168</v>
      </c>
      <c r="R38" s="157">
        <f>Sectors_I!R38</f>
        <v>14.5837</v>
      </c>
      <c r="S38" s="157">
        <f>Sectors_I!S38</f>
        <v>648633586.14480162</v>
      </c>
      <c r="T38" s="157">
        <f>Sectors_I!T38</f>
        <v>20187646.907099999</v>
      </c>
      <c r="U38" s="157">
        <f>Sectors_I!U38</f>
        <v>0</v>
      </c>
      <c r="V38" s="157">
        <f>Sectors_I!V38</f>
        <v>20187646.907099999</v>
      </c>
      <c r="W38" s="157">
        <f>Sectors_I!W38</f>
        <v>11439539.366</v>
      </c>
      <c r="X38" s="157">
        <f>Sectors_I!X38</f>
        <v>0</v>
      </c>
      <c r="Y38" s="157">
        <f>Sectors_I!Y38</f>
        <v>11439539.366</v>
      </c>
      <c r="Z38" s="157">
        <f>Sectors_I!Z38</f>
        <v>0</v>
      </c>
      <c r="AA38" s="157">
        <f>Sectors_I!AA38</f>
        <v>0</v>
      </c>
      <c r="AB38" s="157">
        <f>Sectors_I!AB38</f>
        <v>0</v>
      </c>
    </row>
    <row r="39" spans="1:28" x14ac:dyDescent="0.2">
      <c r="A39" s="99" t="s">
        <v>132</v>
      </c>
      <c r="B39" s="153">
        <f>Sectors_I!B39</f>
        <v>66619268.2535</v>
      </c>
      <c r="C39" s="153">
        <f>Sectors_I!C39</f>
        <v>9735341.758882001</v>
      </c>
      <c r="D39" s="153">
        <f>Sectors_I!D39</f>
        <v>76354610.012382001</v>
      </c>
      <c r="E39" s="154">
        <f>Sectors_I!E39</f>
        <v>6888724.0494274208</v>
      </c>
      <c r="F39" s="154">
        <f>Sectors_I!F39</f>
        <v>3192153.1281352998</v>
      </c>
      <c r="G39" s="154">
        <f>Sectors_I!G39</f>
        <v>10080877.177562721</v>
      </c>
      <c r="H39" s="106">
        <f>Sectors_I!H39</f>
        <v>0.15268999999999999</v>
      </c>
      <c r="I39" s="102">
        <f>Sectors_I!I39</f>
        <v>0.11850313290655262</v>
      </c>
      <c r="J39" s="106">
        <f>Sectors_I!J39</f>
        <v>0.14880299999999999</v>
      </c>
      <c r="K39" s="103">
        <f>Sectors_I!K39</f>
        <v>237.846</v>
      </c>
      <c r="L39" s="103">
        <f>Sectors_I!L39</f>
        <v>69.321153570218826</v>
      </c>
      <c r="M39" s="103">
        <f>Sectors_I!M39</f>
        <v>219.76900000000001</v>
      </c>
      <c r="N39" s="157">
        <f>Sectors_I!N39</f>
        <v>3996114.2463999996</v>
      </c>
      <c r="O39" s="157">
        <f>Sectors_I!O39</f>
        <v>2932228.8250199999</v>
      </c>
      <c r="P39" s="157">
        <f>Sectors_I!P39</f>
        <v>6928343.071419999</v>
      </c>
      <c r="Q39" s="157">
        <f>Sectors_I!Q39</f>
        <v>54982013.737099998</v>
      </c>
      <c r="R39" s="157">
        <f>Sectors_I!R39</f>
        <v>6400949.6852720017</v>
      </c>
      <c r="S39" s="157">
        <f>Sectors_I!S39</f>
        <v>61382963.422372006</v>
      </c>
      <c r="T39" s="157">
        <f>Sectors_I!T39</f>
        <v>7318304.3999999994</v>
      </c>
      <c r="U39" s="157">
        <f>Sectors_I!U39</f>
        <v>356024.38299999997</v>
      </c>
      <c r="V39" s="157">
        <f>Sectors_I!V39</f>
        <v>7674328.7829999998</v>
      </c>
      <c r="W39" s="157">
        <f>Sectors_I!W39</f>
        <v>4318950.1164000006</v>
      </c>
      <c r="X39" s="157">
        <f>Sectors_I!X39</f>
        <v>2978367.6906099999</v>
      </c>
      <c r="Y39" s="157">
        <f>Sectors_I!Y39</f>
        <v>7297317.8070100006</v>
      </c>
      <c r="Z39" s="157">
        <f>Sectors_I!Z39</f>
        <v>0</v>
      </c>
      <c r="AA39" s="157">
        <f>Sectors_I!AA39</f>
        <v>0</v>
      </c>
      <c r="AB39" s="157">
        <f>Sectors_I!AB39</f>
        <v>0</v>
      </c>
    </row>
    <row r="40" spans="1:28" x14ac:dyDescent="0.2">
      <c r="A40" s="99" t="s">
        <v>133</v>
      </c>
      <c r="B40" s="153">
        <f>Sectors_I!B40</f>
        <v>607663464.14360714</v>
      </c>
      <c r="C40" s="153">
        <f>Sectors_I!C40</f>
        <v>6828092.9739560001</v>
      </c>
      <c r="D40" s="153">
        <f>Sectors_I!D40</f>
        <v>614491557.11756313</v>
      </c>
      <c r="E40" s="154">
        <f>Sectors_I!E40</f>
        <v>24924048.28566023</v>
      </c>
      <c r="F40" s="154">
        <f>Sectors_I!F40</f>
        <v>1529907.0994726301</v>
      </c>
      <c r="G40" s="154">
        <f>Sectors_I!G40</f>
        <v>26453955.38513286</v>
      </c>
      <c r="H40" s="106">
        <f>Sectors_I!H40</f>
        <v>0.32139400000000001</v>
      </c>
      <c r="I40" s="102">
        <f>Sectors_I!I40</f>
        <v>0.34999014970079312</v>
      </c>
      <c r="J40" s="106">
        <f>Sectors_I!J40</f>
        <v>0.32168200000000002</v>
      </c>
      <c r="K40" s="103">
        <f>Sectors_I!K40</f>
        <v>333.61</v>
      </c>
      <c r="L40" s="103">
        <f>Sectors_I!L40</f>
        <v>248.07593123272878</v>
      </c>
      <c r="M40" s="103">
        <f>Sectors_I!M40</f>
        <v>332.661</v>
      </c>
      <c r="N40" s="157">
        <f>Sectors_I!N40</f>
        <v>11221643.652592231</v>
      </c>
      <c r="O40" s="157">
        <f>Sectors_I!O40</f>
        <v>1392663.0774700001</v>
      </c>
      <c r="P40" s="157">
        <f>Sectors_I!P40</f>
        <v>12614306.730062231</v>
      </c>
      <c r="Q40" s="157">
        <f>Sectors_I!Q40</f>
        <v>564683706.85338712</v>
      </c>
      <c r="R40" s="157">
        <f>Sectors_I!R40</f>
        <v>5273334.3900300004</v>
      </c>
      <c r="S40" s="157">
        <f>Sectors_I!S40</f>
        <v>569957041.24341702</v>
      </c>
      <c r="T40" s="157">
        <f>Sectors_I!T40</f>
        <v>29727308.242920451</v>
      </c>
      <c r="U40" s="157">
        <f>Sectors_I!U40</f>
        <v>138974.094698</v>
      </c>
      <c r="V40" s="157">
        <f>Sectors_I!V40</f>
        <v>29866282.337618452</v>
      </c>
      <c r="W40" s="157">
        <f>Sectors_I!W40</f>
        <v>12897510.115299549</v>
      </c>
      <c r="X40" s="157">
        <f>Sectors_I!X40</f>
        <v>1415784.4892280002</v>
      </c>
      <c r="Y40" s="157">
        <f>Sectors_I!Y40</f>
        <v>14313294.60452755</v>
      </c>
      <c r="Z40" s="157">
        <f>Sectors_I!Z40</f>
        <v>354938.93199999997</v>
      </c>
      <c r="AA40" s="157">
        <f>Sectors_I!AA40</f>
        <v>0</v>
      </c>
      <c r="AB40" s="157">
        <f>Sectors_I!AB40</f>
        <v>354938.93199999997</v>
      </c>
    </row>
    <row r="41" spans="1:28" x14ac:dyDescent="0.2">
      <c r="A41" s="99" t="s">
        <v>134</v>
      </c>
      <c r="B41" s="153">
        <f>Sectors_I!B41</f>
        <v>9513490628.1600037</v>
      </c>
      <c r="C41" s="153">
        <f>Sectors_I!C41</f>
        <v>4181574538.6303368</v>
      </c>
      <c r="D41" s="153">
        <f>Sectors_I!D41</f>
        <v>13695065166.79034</v>
      </c>
      <c r="E41" s="154">
        <f>Sectors_I!E41</f>
        <v>27673737.262153335</v>
      </c>
      <c r="F41" s="154">
        <f>Sectors_I!F41</f>
        <v>19309646.15013117</v>
      </c>
      <c r="G41" s="154">
        <f>Sectors_I!G41</f>
        <v>46983383.412284508</v>
      </c>
      <c r="H41" s="106">
        <f>Sectors_I!H41</f>
        <v>0.12003900000000001</v>
      </c>
      <c r="I41" s="102">
        <f>Sectors_I!I41</f>
        <v>7.3990050696237639E-2</v>
      </c>
      <c r="J41" s="106">
        <f>Sectors_I!J41</f>
        <v>0.10600800000000001</v>
      </c>
      <c r="K41" s="103">
        <f>Sectors_I!K41</f>
        <v>137.24199999999999</v>
      </c>
      <c r="L41" s="103">
        <f>Sectors_I!L41</f>
        <v>154.51675460067949</v>
      </c>
      <c r="M41" s="103">
        <f>Sectors_I!M41</f>
        <v>142.45699999999999</v>
      </c>
      <c r="N41" s="157">
        <f>Sectors_I!N41</f>
        <v>40859429.719700001</v>
      </c>
      <c r="O41" s="157">
        <f>Sectors_I!O41</f>
        <v>36725793.342570998</v>
      </c>
      <c r="P41" s="157">
        <f>Sectors_I!P41</f>
        <v>77585223.062270999</v>
      </c>
      <c r="Q41" s="157">
        <f>Sectors_I!Q41</f>
        <v>9144007092.1659603</v>
      </c>
      <c r="R41" s="157">
        <f>Sectors_I!R41</f>
        <v>3993461665.4215965</v>
      </c>
      <c r="S41" s="157">
        <f>Sectors_I!S41</f>
        <v>13137468757.587557</v>
      </c>
      <c r="T41" s="157">
        <f>Sectors_I!T41</f>
        <v>266156962.57464197</v>
      </c>
      <c r="U41" s="157">
        <f>Sectors_I!U41</f>
        <v>117172964.41077048</v>
      </c>
      <c r="V41" s="157">
        <f>Sectors_I!V41</f>
        <v>383329926.98541248</v>
      </c>
      <c r="W41" s="157">
        <f>Sectors_I!W41</f>
        <v>76456351.013000011</v>
      </c>
      <c r="X41" s="157">
        <f>Sectors_I!X41</f>
        <v>56977307.729670003</v>
      </c>
      <c r="Y41" s="157">
        <f>Sectors_I!Y41</f>
        <v>133433658.74267001</v>
      </c>
      <c r="Z41" s="157">
        <f>Sectors_I!Z41</f>
        <v>26870222.406400003</v>
      </c>
      <c r="AA41" s="157">
        <f>Sectors_I!AA41</f>
        <v>13962601.068299999</v>
      </c>
      <c r="AB41" s="157">
        <f>Sectors_I!AB41</f>
        <v>40832823.474700004</v>
      </c>
    </row>
    <row r="42" spans="1:28" s="112" customFormat="1" x14ac:dyDescent="0.2">
      <c r="A42" s="108" t="s">
        <v>135</v>
      </c>
      <c r="B42" s="155">
        <f>Sectors_I!B42</f>
        <v>6962769932.4607325</v>
      </c>
      <c r="C42" s="155">
        <f>Sectors_I!C42</f>
        <v>3496204697.245255</v>
      </c>
      <c r="D42" s="155">
        <f>Sectors_I!D42</f>
        <v>10458974629.705988</v>
      </c>
      <c r="E42" s="156">
        <f>Sectors_I!E42</f>
        <v>21394356.524458941</v>
      </c>
      <c r="F42" s="156">
        <f>Sectors_I!F42</f>
        <v>16647689.919972217</v>
      </c>
      <c r="G42" s="156">
        <f>Sectors_I!G42</f>
        <v>38042046.444431156</v>
      </c>
      <c r="H42" s="109">
        <f>Sectors_I!H42</f>
        <v>0.11931899999999999</v>
      </c>
      <c r="I42" s="110">
        <f>Sectors_I!I42</f>
        <v>7.3862907513477877E-2</v>
      </c>
      <c r="J42" s="109">
        <f>Sectors_I!J42</f>
        <v>0.10416300000000001</v>
      </c>
      <c r="K42" s="111">
        <f>Sectors_I!K42</f>
        <v>140.48500000000001</v>
      </c>
      <c r="L42" s="111">
        <f>Sectors_I!L42</f>
        <v>156.44304845361248</v>
      </c>
      <c r="M42" s="111">
        <f>Sectors_I!M42</f>
        <v>145.762</v>
      </c>
      <c r="N42" s="158">
        <f>Sectors_I!N42</f>
        <v>32963275.6538</v>
      </c>
      <c r="O42" s="158">
        <f>Sectors_I!O42</f>
        <v>32693022.767850999</v>
      </c>
      <c r="P42" s="158">
        <f>Sectors_I!P42</f>
        <v>65656298.421650998</v>
      </c>
      <c r="Q42" s="158">
        <f>Sectors_I!Q42</f>
        <v>6661142382.8155432</v>
      </c>
      <c r="R42" s="158">
        <f>Sectors_I!R42</f>
        <v>3329644498.1085296</v>
      </c>
      <c r="S42" s="158">
        <f>Sectors_I!S42</f>
        <v>9990786880.9240723</v>
      </c>
      <c r="T42" s="158">
        <f>Sectors_I!T42</f>
        <v>210467539.1618894</v>
      </c>
      <c r="U42" s="158">
        <f>Sectors_I!U42</f>
        <v>101895360.99803248</v>
      </c>
      <c r="V42" s="158">
        <f>Sectors_I!V42</f>
        <v>312362900.15992188</v>
      </c>
      <c r="W42" s="158">
        <f>Sectors_I!W42</f>
        <v>64739059.145599999</v>
      </c>
      <c r="X42" s="158">
        <f>Sectors_I!X42</f>
        <v>50702237.070392996</v>
      </c>
      <c r="Y42" s="158">
        <f>Sectors_I!Y42</f>
        <v>115441296.21599299</v>
      </c>
      <c r="Z42" s="158">
        <f>Sectors_I!Z42</f>
        <v>26420951.337699998</v>
      </c>
      <c r="AA42" s="158">
        <f>Sectors_I!AA42</f>
        <v>13962601.068299999</v>
      </c>
      <c r="AB42" s="158">
        <f>Sectors_I!AB42</f>
        <v>40383552.405999996</v>
      </c>
    </row>
    <row r="43" spans="1:28" s="112" customFormat="1" x14ac:dyDescent="0.2">
      <c r="A43" s="108" t="s">
        <v>136</v>
      </c>
      <c r="B43" s="155">
        <f>Sectors_I!B43</f>
        <v>1667749844.5069571</v>
      </c>
      <c r="C43" s="155">
        <f>Sectors_I!C43</f>
        <v>493795478.17813897</v>
      </c>
      <c r="D43" s="155">
        <f>Sectors_I!D43</f>
        <v>2161545322.6850958</v>
      </c>
      <c r="E43" s="156">
        <f>Sectors_I!E43</f>
        <v>2983368.6991091003</v>
      </c>
      <c r="F43" s="156">
        <f>Sectors_I!F43</f>
        <v>2142714.9527299199</v>
      </c>
      <c r="G43" s="156">
        <f>Sectors_I!G43</f>
        <v>5126083.6518390197</v>
      </c>
      <c r="H43" s="109">
        <f>Sectors_I!H43</f>
        <v>0.118144</v>
      </c>
      <c r="I43" s="110">
        <f>Sectors_I!I43</f>
        <v>7.4783821740380257E-2</v>
      </c>
      <c r="J43" s="109">
        <f>Sectors_I!J43</f>
        <v>0.10835</v>
      </c>
      <c r="K43" s="111">
        <f>Sectors_I!K43</f>
        <v>137.905</v>
      </c>
      <c r="L43" s="111">
        <f>Sectors_I!L43</f>
        <v>138.49922753328556</v>
      </c>
      <c r="M43" s="111">
        <f>Sectors_I!M43</f>
        <v>138.04</v>
      </c>
      <c r="N43" s="158">
        <f>Sectors_I!N43</f>
        <v>4497386.6012000004</v>
      </c>
      <c r="O43" s="158">
        <f>Sectors_I!O43</f>
        <v>3456180.0609180001</v>
      </c>
      <c r="P43" s="158">
        <f>Sectors_I!P43</f>
        <v>7953566.6621180009</v>
      </c>
      <c r="Q43" s="158">
        <f>Sectors_I!Q43</f>
        <v>1625068000.3153572</v>
      </c>
      <c r="R43" s="158">
        <f>Sectors_I!R43</f>
        <v>478947793.37176597</v>
      </c>
      <c r="S43" s="158">
        <f>Sectors_I!S43</f>
        <v>2104015793.6871231</v>
      </c>
      <c r="T43" s="158">
        <f>Sectors_I!T43</f>
        <v>35820438.681199998</v>
      </c>
      <c r="U43" s="158">
        <f>Sectors_I!U43</f>
        <v>9385998.2471980006</v>
      </c>
      <c r="V43" s="158">
        <f>Sectors_I!V43</f>
        <v>45206436.928397998</v>
      </c>
      <c r="W43" s="158">
        <f>Sectors_I!W43</f>
        <v>6677416.5813999996</v>
      </c>
      <c r="X43" s="158">
        <f>Sectors_I!X43</f>
        <v>5461686.5591749996</v>
      </c>
      <c r="Y43" s="158">
        <f>Sectors_I!Y43</f>
        <v>12139103.140574999</v>
      </c>
      <c r="Z43" s="158">
        <f>Sectors_I!Z43</f>
        <v>183988.929</v>
      </c>
      <c r="AA43" s="158">
        <f>Sectors_I!AA43</f>
        <v>0</v>
      </c>
      <c r="AB43" s="158">
        <f>Sectors_I!AB43</f>
        <v>183988.929</v>
      </c>
    </row>
    <row r="44" spans="1:28" s="112" customFormat="1" x14ac:dyDescent="0.2">
      <c r="A44" s="108" t="s">
        <v>216</v>
      </c>
      <c r="B44" s="155">
        <f>Sectors_I!B44</f>
        <v>882970851.19231558</v>
      </c>
      <c r="C44" s="155">
        <f>Sectors_I!C44</f>
        <v>191574363.20724297</v>
      </c>
      <c r="D44" s="155">
        <f>Sectors_I!D44</f>
        <v>1074545214.3995585</v>
      </c>
      <c r="E44" s="156">
        <f>Sectors_I!E44</f>
        <v>3296012.0386852901</v>
      </c>
      <c r="F44" s="156">
        <f>Sectors_I!F44</f>
        <v>519241.27742904006</v>
      </c>
      <c r="G44" s="156">
        <f>Sectors_I!G44</f>
        <v>3815253.3161143302</v>
      </c>
      <c r="H44" s="109">
        <f>Sectors_I!H44</f>
        <v>0.12857299999999999</v>
      </c>
      <c r="I44" s="110">
        <f>Sectors_I!I44</f>
        <v>7.4221934867356912E-2</v>
      </c>
      <c r="J44" s="109">
        <f>Sectors_I!J44</f>
        <v>0.11916300000000001</v>
      </c>
      <c r="K44" s="111">
        <f>Sectors_I!K44</f>
        <v>110.435</v>
      </c>
      <c r="L44" s="111">
        <f>Sectors_I!L44</f>
        <v>160.71973750280924</v>
      </c>
      <c r="M44" s="111">
        <f>Sectors_I!M44</f>
        <v>119.255</v>
      </c>
      <c r="N44" s="158">
        <f>Sectors_I!N44</f>
        <v>3398767.4646999994</v>
      </c>
      <c r="O44" s="158">
        <f>Sectors_I!O44</f>
        <v>576590.51360200008</v>
      </c>
      <c r="P44" s="158">
        <f>Sectors_I!P44</f>
        <v>3975357.9783019996</v>
      </c>
      <c r="Q44" s="158">
        <f>Sectors_I!Q44</f>
        <v>857796709.03496289</v>
      </c>
      <c r="R44" s="158">
        <f>Sectors_I!R44</f>
        <v>184869373.94140097</v>
      </c>
      <c r="S44" s="158">
        <f>Sectors_I!S44</f>
        <v>1042666082.9763639</v>
      </c>
      <c r="T44" s="158">
        <f>Sectors_I!T44</f>
        <v>19868984.731652569</v>
      </c>
      <c r="U44" s="158">
        <f>Sectors_I!U44</f>
        <v>5891605.1656400003</v>
      </c>
      <c r="V44" s="158">
        <f>Sectors_I!V44</f>
        <v>25760589.897292569</v>
      </c>
      <c r="W44" s="158">
        <f>Sectors_I!W44</f>
        <v>5039875.2860000003</v>
      </c>
      <c r="X44" s="158">
        <f>Sectors_I!X44</f>
        <v>813384.100202</v>
      </c>
      <c r="Y44" s="158">
        <f>Sectors_I!Y44</f>
        <v>5853259.3862020001</v>
      </c>
      <c r="Z44" s="158">
        <f>Sectors_I!Z44</f>
        <v>265282.1397</v>
      </c>
      <c r="AA44" s="158">
        <f>Sectors_I!AA44</f>
        <v>0</v>
      </c>
      <c r="AB44" s="158">
        <f>Sectors_I!AB44</f>
        <v>265282.1397</v>
      </c>
    </row>
    <row r="45" spans="1:28" x14ac:dyDescent="0.2">
      <c r="A45" s="99" t="s">
        <v>218</v>
      </c>
      <c r="B45" s="153">
        <f>Sectors_I!B45</f>
        <v>565616573.47284853</v>
      </c>
      <c r="C45" s="153">
        <f>Sectors_I!C45</f>
        <v>559340.75384141994</v>
      </c>
      <c r="D45" s="153">
        <f>Sectors_I!D45</f>
        <v>566175914.22668993</v>
      </c>
      <c r="E45" s="154">
        <f>Sectors_I!E45</f>
        <v>2042349.2404</v>
      </c>
      <c r="F45" s="154">
        <f>Sectors_I!F45</f>
        <v>48985.704899999997</v>
      </c>
      <c r="G45" s="154">
        <f>Sectors_I!G45</f>
        <v>2091334.9453</v>
      </c>
      <c r="H45" s="106">
        <f>Sectors_I!H45</f>
        <v>0.199626</v>
      </c>
      <c r="I45" s="102">
        <f>Sectors_I!I45</f>
        <v>0.193383</v>
      </c>
      <c r="J45" s="106">
        <f>Sectors_I!J45</f>
        <v>0.199631</v>
      </c>
      <c r="K45" s="103">
        <f>Sectors_I!K45</f>
        <v>13.1074</v>
      </c>
      <c r="L45" s="103">
        <f>Sectors_I!L45</f>
        <v>152.327</v>
      </c>
      <c r="M45" s="103">
        <f>Sectors_I!M45</f>
        <v>13.239599999999999</v>
      </c>
      <c r="N45" s="157">
        <f>Sectors_I!N45</f>
        <v>4516231.0981999999</v>
      </c>
      <c r="O45" s="157">
        <f>Sectors_I!O45</f>
        <v>53626.303629999995</v>
      </c>
      <c r="P45" s="157">
        <f>Sectors_I!P45</f>
        <v>4569857.4018299999</v>
      </c>
      <c r="Q45" s="157">
        <f>Sectors_I!Q45</f>
        <v>549052020.8469485</v>
      </c>
      <c r="R45" s="157">
        <f>Sectors_I!R45</f>
        <v>491540.38391141995</v>
      </c>
      <c r="S45" s="157">
        <f>Sectors_I!S45</f>
        <v>549543561.23085988</v>
      </c>
      <c r="T45" s="157">
        <f>Sectors_I!T45</f>
        <v>8823581.8241000008</v>
      </c>
      <c r="U45" s="157">
        <f>Sectors_I!U45</f>
        <v>6873.7371999999996</v>
      </c>
      <c r="V45" s="157">
        <f>Sectors_I!V45</f>
        <v>8830455.5613000002</v>
      </c>
      <c r="W45" s="157">
        <f>Sectors_I!W45</f>
        <v>7740970.8018000005</v>
      </c>
      <c r="X45" s="157">
        <f>Sectors_I!X45</f>
        <v>60926.632729999998</v>
      </c>
      <c r="Y45" s="157">
        <f>Sectors_I!Y45</f>
        <v>7801897.4345300002</v>
      </c>
      <c r="Z45" s="157">
        <f>Sectors_I!Z45</f>
        <v>0</v>
      </c>
      <c r="AA45" s="157">
        <f>Sectors_I!AA45</f>
        <v>0</v>
      </c>
      <c r="AB45" s="157">
        <f>Sectors_I!AB45</f>
        <v>0</v>
      </c>
    </row>
    <row r="46" spans="1:28" x14ac:dyDescent="0.2">
      <c r="A46" s="99" t="s">
        <v>217</v>
      </c>
      <c r="B46" s="153">
        <f>Sectors_I!B46</f>
        <v>8428099.0054000001</v>
      </c>
      <c r="C46" s="153">
        <f>Sectors_I!C46</f>
        <v>26591.1247</v>
      </c>
      <c r="D46" s="153">
        <f>Sectors_I!D46</f>
        <v>8454690.1301000006</v>
      </c>
      <c r="E46" s="154">
        <f>Sectors_I!E46</f>
        <v>201330.58019817999</v>
      </c>
      <c r="F46" s="154">
        <f>Sectors_I!F46</f>
        <v>61.927900000000001</v>
      </c>
      <c r="G46" s="154">
        <f>Sectors_I!G46</f>
        <v>201392.50809818</v>
      </c>
      <c r="H46" s="106">
        <f>Sectors_I!H46</f>
        <v>4.25409E-2</v>
      </c>
      <c r="I46" s="102">
        <f>Sectors_I!I46</f>
        <v>7.0000000000000007E-2</v>
      </c>
      <c r="J46" s="106">
        <f>Sectors_I!J46</f>
        <v>4.2532199999999999E-2</v>
      </c>
      <c r="K46" s="103">
        <f>Sectors_I!K46</f>
        <v>63.792099999999998</v>
      </c>
      <c r="L46" s="103">
        <f>Sectors_I!L46</f>
        <v>121.73299999999999</v>
      </c>
      <c r="M46" s="103">
        <f>Sectors_I!M46</f>
        <v>63.989600000000003</v>
      </c>
      <c r="N46" s="157">
        <f>Sectors_I!N46</f>
        <v>77778.12</v>
      </c>
      <c r="O46" s="157">
        <f>Sectors_I!O46</f>
        <v>0</v>
      </c>
      <c r="P46" s="157">
        <f>Sectors_I!P46</f>
        <v>77778.12</v>
      </c>
      <c r="Q46" s="157">
        <f>Sectors_I!Q46</f>
        <v>8251373.8253999995</v>
      </c>
      <c r="R46" s="157">
        <f>Sectors_I!R46</f>
        <v>26591.1247</v>
      </c>
      <c r="S46" s="157">
        <f>Sectors_I!S46</f>
        <v>8277964.9501</v>
      </c>
      <c r="T46" s="157">
        <f>Sectors_I!T46</f>
        <v>93331.57</v>
      </c>
      <c r="U46" s="157">
        <f>Sectors_I!U46</f>
        <v>0</v>
      </c>
      <c r="V46" s="157">
        <f>Sectors_I!V46</f>
        <v>93331.57</v>
      </c>
      <c r="W46" s="157">
        <f>Sectors_I!W46</f>
        <v>83393.61</v>
      </c>
      <c r="X46" s="157">
        <f>Sectors_I!X46</f>
        <v>0</v>
      </c>
      <c r="Y46" s="157">
        <f>Sectors_I!Y46</f>
        <v>83393.61</v>
      </c>
      <c r="Z46" s="157">
        <f>Sectors_I!Z46</f>
        <v>0</v>
      </c>
      <c r="AA46" s="157">
        <f>Sectors_I!AA46</f>
        <v>0</v>
      </c>
      <c r="AB46" s="157">
        <f>Sectors_I!AB46</f>
        <v>0</v>
      </c>
    </row>
    <row r="47" spans="1:28" x14ac:dyDescent="0.2">
      <c r="A47" s="100" t="s">
        <v>267</v>
      </c>
      <c r="B47" s="153">
        <f>Sectors_I!B47</f>
        <v>42565167950.210876</v>
      </c>
      <c r="C47" s="153">
        <f>Sectors_I!C47</f>
        <v>30564834504.159168</v>
      </c>
      <c r="D47" s="153">
        <f>Sectors_I!D47</f>
        <v>73130002454.370041</v>
      </c>
      <c r="E47" s="154">
        <f>Sectors_I!E47</f>
        <v>845847530.28924549</v>
      </c>
      <c r="F47" s="154">
        <f>Sectors_I!F47</f>
        <v>320990888.78474009</v>
      </c>
      <c r="G47" s="154">
        <f>Sectors_I!G47</f>
        <v>1166838419.0739858</v>
      </c>
      <c r="H47" s="106">
        <f>Sectors_I!H47</f>
        <v>0.151287</v>
      </c>
      <c r="I47" s="102">
        <f>Sectors_I!I47</f>
        <v>8.9870295448155987E-2</v>
      </c>
      <c r="J47" s="106">
        <f>Sectors_I!J47</f>
        <v>0.121824</v>
      </c>
      <c r="K47" s="103">
        <f>Sectors_I!K47</f>
        <v>80.971299999999999</v>
      </c>
      <c r="L47" s="103">
        <f>Sectors_I!L47</f>
        <v>93.4080776109368</v>
      </c>
      <c r="M47" s="103">
        <f>Sectors_I!M47</f>
        <v>86.097499999999997</v>
      </c>
      <c r="N47" s="157">
        <f>Sectors_I!N47</f>
        <v>617368690.4169997</v>
      </c>
      <c r="O47" s="157">
        <f>Sectors_I!O47</f>
        <v>576413930.35726058</v>
      </c>
      <c r="P47" s="157">
        <f>Sectors_I!P47</f>
        <v>1193782620.7742603</v>
      </c>
      <c r="Q47" s="157">
        <f>Sectors_I!Q47</f>
        <v>39639849675.144547</v>
      </c>
      <c r="R47" s="157">
        <f>Sectors_I!R47</f>
        <v>27476673593.168953</v>
      </c>
      <c r="S47" s="157">
        <f>Sectors_I!S47</f>
        <v>67116523268.313499</v>
      </c>
      <c r="T47" s="157">
        <f>Sectors_I!T47</f>
        <v>1936586573.1274028</v>
      </c>
      <c r="U47" s="157">
        <f>Sectors_I!U47</f>
        <v>2150921633.6231837</v>
      </c>
      <c r="V47" s="157">
        <f>Sectors_I!V47</f>
        <v>4087508206.7505865</v>
      </c>
      <c r="W47" s="157">
        <f>Sectors_I!W47</f>
        <v>924549401.64193344</v>
      </c>
      <c r="X47" s="157">
        <f>Sectors_I!X47</f>
        <v>896212807.72936881</v>
      </c>
      <c r="Y47" s="157">
        <f>Sectors_I!Y47</f>
        <v>1820762209.3713021</v>
      </c>
      <c r="Z47" s="157">
        <f>Sectors_I!Z47</f>
        <v>64182300.296999998</v>
      </c>
      <c r="AA47" s="157">
        <f>Sectors_I!AA47</f>
        <v>41026469.637661003</v>
      </c>
      <c r="AB47" s="157">
        <f>Sectors_I!AB47</f>
        <v>105208769.934661</v>
      </c>
    </row>
    <row r="48" spans="1:28" x14ac:dyDescent="0.2">
      <c r="A48" s="101" t="s">
        <v>220</v>
      </c>
      <c r="B48" s="153">
        <f>Sectors_I!B48</f>
        <v>7894474437.4570961</v>
      </c>
      <c r="C48" s="153">
        <f>Sectors_I!C48</f>
        <v>17883414790.357632</v>
      </c>
      <c r="D48" s="153">
        <f>Sectors_I!D48</f>
        <v>25777889227.814728</v>
      </c>
      <c r="E48" s="154">
        <f>Sectors_I!E48</f>
        <v>119431056.66431722</v>
      </c>
      <c r="F48" s="154">
        <f>Sectors_I!F48</f>
        <v>173548827.24717358</v>
      </c>
      <c r="G48" s="154">
        <f>Sectors_I!G48</f>
        <v>292979883.9114908</v>
      </c>
      <c r="H48" s="106">
        <f>Sectors_I!H48</f>
        <v>0.13128699999999999</v>
      </c>
      <c r="I48" s="102">
        <f>Sectors_I!I48</f>
        <v>9.3978217495032101E-2</v>
      </c>
      <c r="J48" s="106">
        <f>Sectors_I!J48</f>
        <v>0.10540099999999999</v>
      </c>
      <c r="K48" s="103">
        <f>Sectors_I!K48</f>
        <v>56.057899999999997</v>
      </c>
      <c r="L48" s="103">
        <f>Sectors_I!L48</f>
        <v>79.762964905962917</v>
      </c>
      <c r="M48" s="103">
        <f>Sectors_I!M48</f>
        <v>72.516400000000004</v>
      </c>
      <c r="N48" s="157">
        <f>Sectors_I!N48</f>
        <v>106619358.59470001</v>
      </c>
      <c r="O48" s="157">
        <f>Sectors_I!O48</f>
        <v>238339254.20166898</v>
      </c>
      <c r="P48" s="157">
        <f>Sectors_I!P48</f>
        <v>344958612.79636896</v>
      </c>
      <c r="Q48" s="157">
        <f>Sectors_I!Q48</f>
        <v>7305405828.1016693</v>
      </c>
      <c r="R48" s="157">
        <f>Sectors_I!R48</f>
        <v>15868218656.24539</v>
      </c>
      <c r="S48" s="157">
        <f>Sectors_I!S48</f>
        <v>23173624484.347057</v>
      </c>
      <c r="T48" s="157">
        <f>Sectors_I!T48</f>
        <v>426723226.61470687</v>
      </c>
      <c r="U48" s="157">
        <f>Sectors_I!U48</f>
        <v>1610553154.8801346</v>
      </c>
      <c r="V48" s="157">
        <f>Sectors_I!V48</f>
        <v>2037276381.4948416</v>
      </c>
      <c r="W48" s="157">
        <f>Sectors_I!W48</f>
        <v>156096312.62071958</v>
      </c>
      <c r="X48" s="157">
        <f>Sectors_I!X48</f>
        <v>393391342.28780788</v>
      </c>
      <c r="Y48" s="157">
        <f>Sectors_I!Y48</f>
        <v>549487654.90852749</v>
      </c>
      <c r="Z48" s="157">
        <f>Sectors_I!Z48</f>
        <v>6249070.1200000001</v>
      </c>
      <c r="AA48" s="157">
        <f>Sectors_I!AA48</f>
        <v>11251636.944300001</v>
      </c>
      <c r="AB48" s="157">
        <f>Sectors_I!AB48</f>
        <v>17500707.064300001</v>
      </c>
    </row>
    <row r="49" spans="1:28" x14ac:dyDescent="0.2">
      <c r="A49" s="101" t="s">
        <v>221</v>
      </c>
      <c r="B49" s="153">
        <f>Sectors_I!B49</f>
        <v>4228244002.0688362</v>
      </c>
      <c r="C49" s="153">
        <f>Sectors_I!C49</f>
        <v>6303619869.7427425</v>
      </c>
      <c r="D49" s="153">
        <f>Sectors_I!D49</f>
        <v>10531863871.811579</v>
      </c>
      <c r="E49" s="154">
        <f>Sectors_I!E49</f>
        <v>94630887.028016895</v>
      </c>
      <c r="F49" s="154">
        <f>Sectors_I!F49</f>
        <v>103410194.39692901</v>
      </c>
      <c r="G49" s="154">
        <f>Sectors_I!G49</f>
        <v>198041081.42494589</v>
      </c>
      <c r="H49" s="106">
        <f>Sectors_I!H49</f>
        <v>0.13349</v>
      </c>
      <c r="I49" s="102">
        <f>Sectors_I!I49</f>
        <v>8.2051714337270126E-2</v>
      </c>
      <c r="J49" s="106">
        <f>Sectors_I!J49</f>
        <v>0.102739</v>
      </c>
      <c r="K49" s="103">
        <f>Sectors_I!K49</f>
        <v>75.831999999999994</v>
      </c>
      <c r="L49" s="103">
        <f>Sectors_I!L49</f>
        <v>92.371062669009248</v>
      </c>
      <c r="M49" s="103">
        <f>Sectors_I!M49</f>
        <v>85.761499999999998</v>
      </c>
      <c r="N49" s="157">
        <f>Sectors_I!N49</f>
        <v>138297033.25167769</v>
      </c>
      <c r="O49" s="157">
        <f>Sectors_I!O49</f>
        <v>266767145.66876259</v>
      </c>
      <c r="P49" s="157">
        <f>Sectors_I!P49</f>
        <v>405064178.92044032</v>
      </c>
      <c r="Q49" s="157">
        <f>Sectors_I!Q49</f>
        <v>3788935148.8443875</v>
      </c>
      <c r="R49" s="157">
        <f>Sectors_I!R49</f>
        <v>5561301932.2861938</v>
      </c>
      <c r="S49" s="157">
        <f>Sectors_I!S49</f>
        <v>9350237081.1305809</v>
      </c>
      <c r="T49" s="157">
        <f>Sectors_I!T49</f>
        <v>228213665.29343635</v>
      </c>
      <c r="U49" s="157">
        <f>Sectors_I!U49</f>
        <v>341933472.08478647</v>
      </c>
      <c r="V49" s="157">
        <f>Sectors_I!V49</f>
        <v>570147137.37822282</v>
      </c>
      <c r="W49" s="157">
        <f>Sectors_I!W49</f>
        <v>203686171.40591183</v>
      </c>
      <c r="X49" s="157">
        <f>Sectors_I!X49</f>
        <v>387616174.17040145</v>
      </c>
      <c r="Y49" s="157">
        <f>Sectors_I!Y49</f>
        <v>591302345.57631326</v>
      </c>
      <c r="Z49" s="157">
        <f>Sectors_I!Z49</f>
        <v>7409016.5251000002</v>
      </c>
      <c r="AA49" s="157">
        <f>Sectors_I!AA49</f>
        <v>12768291.201361001</v>
      </c>
      <c r="AB49" s="157">
        <f>Sectors_I!AB49</f>
        <v>20177307.726461001</v>
      </c>
    </row>
    <row r="50" spans="1:28" x14ac:dyDescent="0.2">
      <c r="A50" s="101" t="s">
        <v>222</v>
      </c>
      <c r="B50" s="153">
        <f>Sectors_I!B50</f>
        <v>8179763886.56106</v>
      </c>
      <c r="C50" s="153">
        <f>Sectors_I!C50</f>
        <v>1228804733.1743076</v>
      </c>
      <c r="D50" s="153">
        <f>Sectors_I!D50</f>
        <v>9408568619.7353668</v>
      </c>
      <c r="E50" s="154">
        <f>Sectors_I!E50</f>
        <v>199031893.73626137</v>
      </c>
      <c r="F50" s="154">
        <f>Sectors_I!F50</f>
        <v>15979906.147841081</v>
      </c>
      <c r="G50" s="154">
        <f>Sectors_I!G50</f>
        <v>215011799.88410243</v>
      </c>
      <c r="H50" s="106">
        <f>Sectors_I!H50</f>
        <v>0.16841400000000001</v>
      </c>
      <c r="I50" s="102">
        <f>Sectors_I!I50</f>
        <v>7.9904897496423988E-2</v>
      </c>
      <c r="J50" s="106">
        <f>Sectors_I!J50</f>
        <v>0.15682199999999999</v>
      </c>
      <c r="K50" s="103">
        <f>Sectors_I!K50</f>
        <v>63.040300000000002</v>
      </c>
      <c r="L50" s="103">
        <f>Sectors_I!L50</f>
        <v>104.41555783582956</v>
      </c>
      <c r="M50" s="103">
        <f>Sectors_I!M50</f>
        <v>68.2149</v>
      </c>
      <c r="N50" s="157">
        <f>Sectors_I!N50</f>
        <v>158649671.15385014</v>
      </c>
      <c r="O50" s="157">
        <f>Sectors_I!O50</f>
        <v>27556545.524027999</v>
      </c>
      <c r="P50" s="157">
        <f>Sectors_I!P50</f>
        <v>186206216.67787814</v>
      </c>
      <c r="Q50" s="157">
        <f>Sectors_I!Q50</f>
        <v>7621344397.4048481</v>
      </c>
      <c r="R50" s="157">
        <f>Sectors_I!R50</f>
        <v>1123198251.6773734</v>
      </c>
      <c r="S50" s="157">
        <f>Sectors_I!S50</f>
        <v>8744542649.0822201</v>
      </c>
      <c r="T50" s="157">
        <f>Sectors_I!T50</f>
        <v>347559280.94507259</v>
      </c>
      <c r="U50" s="157">
        <f>Sectors_I!U50</f>
        <v>59890998.698426001</v>
      </c>
      <c r="V50" s="157">
        <f>Sectors_I!V50</f>
        <v>407450279.6434986</v>
      </c>
      <c r="W50" s="157">
        <f>Sectors_I!W50</f>
        <v>205227364.63393947</v>
      </c>
      <c r="X50" s="157">
        <f>Sectors_I!X50</f>
        <v>43533436.645007998</v>
      </c>
      <c r="Y50" s="157">
        <f>Sectors_I!Y50</f>
        <v>248760801.27894747</v>
      </c>
      <c r="Z50" s="157">
        <f>Sectors_I!Z50</f>
        <v>5632843.5772000002</v>
      </c>
      <c r="AA50" s="157">
        <f>Sectors_I!AA50</f>
        <v>2182046.1535</v>
      </c>
      <c r="AB50" s="157">
        <f>Sectors_I!AB50</f>
        <v>7814889.7307000002</v>
      </c>
    </row>
    <row r="51" spans="1:28" x14ac:dyDescent="0.2">
      <c r="A51" s="101" t="s">
        <v>223</v>
      </c>
      <c r="B51" s="153">
        <f>Sectors_I!B51</f>
        <v>22262685624.123978</v>
      </c>
      <c r="C51" s="153">
        <f>Sectors_I!C51</f>
        <v>5148995110.3910809</v>
      </c>
      <c r="D51" s="153">
        <f>Sectors_I!D51</f>
        <v>27411680734.51506</v>
      </c>
      <c r="E51" s="154">
        <f>Sectors_I!E51</f>
        <v>432753692.86054999</v>
      </c>
      <c r="F51" s="154">
        <f>Sectors_I!F51</f>
        <v>28051960.684863668</v>
      </c>
      <c r="G51" s="154">
        <f>Sectors_I!G51</f>
        <v>460805653.54541367</v>
      </c>
      <c r="H51" s="106">
        <f>Sectors_I!H51</f>
        <v>0.15262200000000001</v>
      </c>
      <c r="I51" s="102">
        <f>Sectors_I!I51</f>
        <v>7.3725545938606127E-2</v>
      </c>
      <c r="J51" s="106">
        <f>Sectors_I!J51</f>
        <v>0.137793</v>
      </c>
      <c r="K51" s="103">
        <f>Sectors_I!K51</f>
        <v>97.170100000000005</v>
      </c>
      <c r="L51" s="103">
        <f>Sectors_I!L51</f>
        <v>139.74757700951761</v>
      </c>
      <c r="M51" s="103">
        <f>Sectors_I!M51</f>
        <v>105.038</v>
      </c>
      <c r="N51" s="157">
        <f>Sectors_I!N51</f>
        <v>213802627.42677179</v>
      </c>
      <c r="O51" s="157">
        <f>Sectors_I!O51</f>
        <v>43750984.962801002</v>
      </c>
      <c r="P51" s="157">
        <f>Sectors_I!P51</f>
        <v>257553612.3895728</v>
      </c>
      <c r="Q51" s="157">
        <f>Sectors_I!Q51</f>
        <v>20924164300.803829</v>
      </c>
      <c r="R51" s="157">
        <f>Sectors_I!R51</f>
        <v>4923954752.4565935</v>
      </c>
      <c r="S51" s="157">
        <f>Sectors_I!S51</f>
        <v>25848119053.260426</v>
      </c>
      <c r="T51" s="157">
        <f>Sectors_I!T51</f>
        <v>934090400.27418673</v>
      </c>
      <c r="U51" s="157">
        <f>Sectors_I!U51</f>
        <v>138544007.96973649</v>
      </c>
      <c r="V51" s="157">
        <f>Sectors_I!V51</f>
        <v>1072634408.2439232</v>
      </c>
      <c r="W51" s="157">
        <f>Sectors_I!W51</f>
        <v>359539552.96126252</v>
      </c>
      <c r="X51" s="157">
        <f>Sectors_I!X51</f>
        <v>71671854.62625137</v>
      </c>
      <c r="Y51" s="157">
        <f>Sectors_I!Y51</f>
        <v>431211407.58751392</v>
      </c>
      <c r="Z51" s="157">
        <f>Sectors_I!Z51</f>
        <v>44891370.084700003</v>
      </c>
      <c r="AA51" s="157">
        <f>Sectors_I!AA51</f>
        <v>14824495.338500001</v>
      </c>
      <c r="AB51" s="157">
        <f>Sectors_I!AB51</f>
        <v>59715865.423200004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6"/>
  <sheetViews>
    <sheetView workbookViewId="0">
      <selection activeCell="B3" sqref="B3"/>
    </sheetView>
  </sheetViews>
  <sheetFormatPr defaultRowHeight="12.75" x14ac:dyDescent="0.2"/>
  <cols>
    <col min="1" max="1" width="19.42578125" customWidth="1"/>
    <col min="2" max="2" width="37.28515625" bestFit="1" customWidth="1"/>
    <col min="3" max="3" width="9" bestFit="1" customWidth="1"/>
    <col min="4" max="4" width="12.85546875" bestFit="1" customWidth="1"/>
    <col min="5" max="5" width="13.42578125" bestFit="1" customWidth="1"/>
    <col min="6" max="6" width="8.42578125" bestFit="1" customWidth="1"/>
  </cols>
  <sheetData>
    <row r="1" spans="1:6" x14ac:dyDescent="0.2">
      <c r="A1" s="107" t="s">
        <v>291</v>
      </c>
    </row>
    <row r="2" spans="1:6" x14ac:dyDescent="0.2">
      <c r="A2" s="66"/>
    </row>
    <row r="3" spans="1:6" x14ac:dyDescent="0.2">
      <c r="B3" s="168">
        <f>BS!B3</f>
        <v>46081</v>
      </c>
    </row>
    <row r="4" spans="1:6" x14ac:dyDescent="0.2">
      <c r="A4" s="160"/>
    </row>
    <row r="5" spans="1:6" x14ac:dyDescent="0.2">
      <c r="B5" t="s">
        <v>317</v>
      </c>
    </row>
    <row r="6" spans="1:6" ht="63.75" x14ac:dyDescent="0.2">
      <c r="B6" s="170"/>
      <c r="C6" s="173" t="s">
        <v>293</v>
      </c>
      <c r="D6" s="173" t="s">
        <v>294</v>
      </c>
      <c r="E6" s="173" t="s">
        <v>364</v>
      </c>
      <c r="F6" s="173" t="s">
        <v>295</v>
      </c>
    </row>
    <row r="7" spans="1:6" x14ac:dyDescent="0.2">
      <c r="B7" s="170" t="s">
        <v>296</v>
      </c>
      <c r="C7" s="171">
        <v>327279</v>
      </c>
      <c r="D7" s="172">
        <v>7.5961856484850168E-2</v>
      </c>
      <c r="E7" s="171">
        <v>844145587.52221465</v>
      </c>
      <c r="F7" s="172">
        <v>1.1579070462247305E-2</v>
      </c>
    </row>
    <row r="8" spans="1:6" x14ac:dyDescent="0.2">
      <c r="B8" s="170" t="s">
        <v>297</v>
      </c>
      <c r="C8" s="171">
        <v>42754</v>
      </c>
      <c r="D8" s="172">
        <v>9.9232557302890937E-3</v>
      </c>
      <c r="E8" s="171">
        <v>817562800.88708448</v>
      </c>
      <c r="F8" s="172">
        <v>1.121443672598085E-2</v>
      </c>
    </row>
    <row r="9" spans="1:6" x14ac:dyDescent="0.2">
      <c r="B9" s="170" t="s">
        <v>298</v>
      </c>
      <c r="C9" s="171">
        <v>396660</v>
      </c>
      <c r="D9" s="172">
        <v>9.2065271506209287E-2</v>
      </c>
      <c r="E9" s="171">
        <v>1248019097.7514546</v>
      </c>
      <c r="F9" s="172">
        <v>1.7118967728672878E-2</v>
      </c>
    </row>
    <row r="10" spans="1:6" x14ac:dyDescent="0.2">
      <c r="B10" s="170" t="s">
        <v>299</v>
      </c>
      <c r="C10" s="171">
        <v>717007</v>
      </c>
      <c r="D10" s="172">
        <v>0.16641820230638987</v>
      </c>
      <c r="E10" s="171">
        <v>4433035986.4434824</v>
      </c>
      <c r="F10" s="172">
        <v>6.080756306429929E-2</v>
      </c>
    </row>
    <row r="11" spans="1:6" x14ac:dyDescent="0.2">
      <c r="B11" s="170" t="s">
        <v>300</v>
      </c>
      <c r="C11" s="171">
        <v>659205</v>
      </c>
      <c r="D11" s="172">
        <v>0.15300228735756238</v>
      </c>
      <c r="E11" s="171">
        <v>5472943451.2726889</v>
      </c>
      <c r="F11" s="172">
        <v>7.507188190628751E-2</v>
      </c>
    </row>
    <row r="12" spans="1:6" x14ac:dyDescent="0.2">
      <c r="B12" s="170" t="s">
        <v>301</v>
      </c>
      <c r="C12" s="171">
        <v>1565546</v>
      </c>
      <c r="D12" s="172">
        <v>0.36336514280608057</v>
      </c>
      <c r="E12" s="171">
        <v>21503715874.604332</v>
      </c>
      <c r="F12" s="172">
        <v>0.2949645712690962</v>
      </c>
    </row>
    <row r="13" spans="1:6" x14ac:dyDescent="0.2">
      <c r="B13" s="170" t="s">
        <v>302</v>
      </c>
      <c r="C13" s="171">
        <v>161512</v>
      </c>
      <c r="D13" s="172">
        <v>3.7487132888395287E-2</v>
      </c>
      <c r="E13" s="171">
        <v>13585624649.951103</v>
      </c>
      <c r="F13" s="172">
        <v>0.18635281333066006</v>
      </c>
    </row>
    <row r="14" spans="1:6" x14ac:dyDescent="0.2">
      <c r="B14" s="170" t="s">
        <v>303</v>
      </c>
      <c r="C14" s="171">
        <v>438502</v>
      </c>
      <c r="D14" s="172">
        <v>0.10177685092022333</v>
      </c>
      <c r="E14" s="171">
        <v>24997660093.98122</v>
      </c>
      <c r="F14" s="172">
        <v>0.34289069551275575</v>
      </c>
    </row>
    <row r="15" spans="1:6" x14ac:dyDescent="0.2">
      <c r="B15" s="170" t="s">
        <v>66</v>
      </c>
      <c r="C15" s="171">
        <v>4308465</v>
      </c>
      <c r="D15" s="172">
        <v>1</v>
      </c>
      <c r="E15" s="171">
        <v>72902707542.413589</v>
      </c>
      <c r="F15" s="172">
        <v>1</v>
      </c>
    </row>
    <row r="18" spans="2:6" x14ac:dyDescent="0.2">
      <c r="B18" s="174" t="s">
        <v>339</v>
      </c>
    </row>
    <row r="19" spans="2:6" ht="63.75" x14ac:dyDescent="0.2">
      <c r="B19" s="170"/>
      <c r="C19" s="173" t="s">
        <v>293</v>
      </c>
      <c r="D19" s="173" t="s">
        <v>294</v>
      </c>
      <c r="E19" s="173" t="s">
        <v>364</v>
      </c>
      <c r="F19" s="173" t="s">
        <v>295</v>
      </c>
    </row>
    <row r="20" spans="2:6" x14ac:dyDescent="0.2">
      <c r="B20" s="170" t="s">
        <v>329</v>
      </c>
      <c r="C20" s="171">
        <v>1651657</v>
      </c>
      <c r="D20" s="172">
        <v>0.38335161130472223</v>
      </c>
      <c r="E20" s="171">
        <v>667316334.29777157</v>
      </c>
      <c r="F20" s="172">
        <v>9.1535192148891227E-3</v>
      </c>
    </row>
    <row r="21" spans="2:6" x14ac:dyDescent="0.2">
      <c r="B21" s="170" t="s">
        <v>330</v>
      </c>
      <c r="C21" s="171">
        <v>638607</v>
      </c>
      <c r="D21" s="172">
        <v>0.14822146634590277</v>
      </c>
      <c r="E21" s="171">
        <v>667273739.56152678</v>
      </c>
      <c r="F21" s="172">
        <v>9.1529349466543553E-3</v>
      </c>
    </row>
    <row r="22" spans="2:6" x14ac:dyDescent="0.2">
      <c r="B22" s="170" t="s">
        <v>331</v>
      </c>
      <c r="C22" s="171">
        <v>1521093</v>
      </c>
      <c r="D22" s="172">
        <v>0.35304754709623959</v>
      </c>
      <c r="E22" s="171">
        <v>7674042503.1711473</v>
      </c>
      <c r="F22" s="172">
        <v>0.10526416318367564</v>
      </c>
    </row>
    <row r="23" spans="2:6" x14ac:dyDescent="0.2">
      <c r="B23" s="170" t="s">
        <v>332</v>
      </c>
      <c r="C23" s="171">
        <v>260264</v>
      </c>
      <c r="D23" s="172">
        <v>6.0407592959441474E-2</v>
      </c>
      <c r="E23" s="171">
        <v>6259790484.5018959</v>
      </c>
      <c r="F23" s="172">
        <v>8.586499316154908E-2</v>
      </c>
    </row>
    <row r="24" spans="2:6" x14ac:dyDescent="0.2">
      <c r="B24" s="170" t="s">
        <v>333</v>
      </c>
      <c r="C24" s="171">
        <v>108229</v>
      </c>
      <c r="D24" s="172">
        <v>2.5120083370759657E-2</v>
      </c>
      <c r="E24" s="171">
        <v>5902695596.3720207</v>
      </c>
      <c r="F24" s="172">
        <v>8.096675412252545E-2</v>
      </c>
    </row>
    <row r="25" spans="2:6" x14ac:dyDescent="0.2">
      <c r="B25" s="170" t="s">
        <v>334</v>
      </c>
      <c r="C25" s="171">
        <v>109836</v>
      </c>
      <c r="D25" s="172">
        <v>2.5493070037704842E-2</v>
      </c>
      <c r="E25" s="171">
        <v>16064660819.765892</v>
      </c>
      <c r="F25" s="172">
        <v>0.22035753350642132</v>
      </c>
    </row>
    <row r="26" spans="2:6" x14ac:dyDescent="0.2">
      <c r="B26" s="170" t="s">
        <v>335</v>
      </c>
      <c r="C26" s="171">
        <v>9520</v>
      </c>
      <c r="D26" s="172">
        <v>2.2096036523448605E-3</v>
      </c>
      <c r="E26" s="171">
        <v>5024335179.8153229</v>
      </c>
      <c r="F26" s="172">
        <v>6.89183618723785E-2</v>
      </c>
    </row>
    <row r="27" spans="2:6" x14ac:dyDescent="0.2">
      <c r="B27" s="170" t="s">
        <v>336</v>
      </c>
      <c r="C27" s="171">
        <v>4562</v>
      </c>
      <c r="D27" s="172">
        <v>1.058845783823241E-3</v>
      </c>
      <c r="E27" s="171">
        <v>4747776357.3697233</v>
      </c>
      <c r="F27" s="172">
        <v>6.5124828932761739E-2</v>
      </c>
    </row>
    <row r="28" spans="2:6" x14ac:dyDescent="0.2">
      <c r="B28" s="170" t="s">
        <v>337</v>
      </c>
      <c r="C28" s="171">
        <v>2784</v>
      </c>
      <c r="D28" s="172">
        <v>6.4616980757648023E-4</v>
      </c>
      <c r="E28" s="171">
        <v>6350060598.8412886</v>
      </c>
      <c r="F28" s="172">
        <v>8.7103220346569796E-2</v>
      </c>
    </row>
    <row r="29" spans="2:6" x14ac:dyDescent="0.2">
      <c r="B29" s="170" t="s">
        <v>338</v>
      </c>
      <c r="C29" s="171">
        <v>1913</v>
      </c>
      <c r="D29" s="172">
        <v>4.4400964148484439E-4</v>
      </c>
      <c r="E29" s="171">
        <v>19544755927.717075</v>
      </c>
      <c r="F29" s="172">
        <v>0.26809369071257522</v>
      </c>
    </row>
    <row r="30" spans="2:6" x14ac:dyDescent="0.2">
      <c r="B30" s="170" t="s">
        <v>66</v>
      </c>
      <c r="C30" s="171">
        <v>4308465</v>
      </c>
      <c r="D30" s="172">
        <v>1</v>
      </c>
      <c r="E30" s="171">
        <v>72902707541.413651</v>
      </c>
      <c r="F30" s="172">
        <v>1</v>
      </c>
    </row>
    <row r="33" spans="2:6" x14ac:dyDescent="0.2">
      <c r="B33" s="174" t="s">
        <v>351</v>
      </c>
    </row>
    <row r="34" spans="2:6" ht="63.75" x14ac:dyDescent="0.2">
      <c r="B34" s="170"/>
      <c r="C34" s="173" t="s">
        <v>293</v>
      </c>
      <c r="D34" s="173" t="s">
        <v>294</v>
      </c>
      <c r="E34" s="173" t="s">
        <v>364</v>
      </c>
      <c r="F34" s="173" t="s">
        <v>295</v>
      </c>
    </row>
    <row r="35" spans="2:6" x14ac:dyDescent="0.2">
      <c r="B35" s="170" t="s">
        <v>340</v>
      </c>
      <c r="C35" s="171">
        <v>585066</v>
      </c>
      <c r="D35" s="172">
        <v>0.13579453471247879</v>
      </c>
      <c r="E35" s="171">
        <v>1030876117.1147879</v>
      </c>
      <c r="F35" s="172">
        <v>1.4140436643305452E-2</v>
      </c>
    </row>
    <row r="36" spans="2:6" x14ac:dyDescent="0.2">
      <c r="B36" s="170" t="s">
        <v>341</v>
      </c>
      <c r="C36" s="171">
        <v>273878</v>
      </c>
      <c r="D36" s="172">
        <v>6.3567419022784219E-2</v>
      </c>
      <c r="E36" s="171">
        <v>23929772704.382847</v>
      </c>
      <c r="F36" s="172">
        <v>0.32824257851862476</v>
      </c>
    </row>
    <row r="37" spans="2:6" x14ac:dyDescent="0.2">
      <c r="B37" s="170" t="s">
        <v>342</v>
      </c>
      <c r="C37" s="171">
        <v>943160</v>
      </c>
      <c r="D37" s="172">
        <v>0.21890859041445154</v>
      </c>
      <c r="E37" s="171">
        <v>35332676319.720551</v>
      </c>
      <c r="F37" s="172">
        <v>0.48465520021528902</v>
      </c>
    </row>
    <row r="38" spans="2:6" x14ac:dyDescent="0.2">
      <c r="B38" s="170" t="s">
        <v>343</v>
      </c>
      <c r="C38" s="171">
        <v>680299</v>
      </c>
      <c r="D38" s="172">
        <v>0.15789823057631894</v>
      </c>
      <c r="E38" s="171">
        <v>7290766518.707118</v>
      </c>
      <c r="F38" s="172">
        <v>0.1000068003587584</v>
      </c>
    </row>
    <row r="39" spans="2:6" x14ac:dyDescent="0.2">
      <c r="B39" s="170" t="s">
        <v>344</v>
      </c>
      <c r="C39" s="171">
        <v>765842</v>
      </c>
      <c r="D39" s="172">
        <v>0.17775286557973663</v>
      </c>
      <c r="E39" s="171">
        <v>2493876505.5501752</v>
      </c>
      <c r="F39" s="172">
        <v>3.420828374767125E-2</v>
      </c>
    </row>
    <row r="40" spans="2:6" x14ac:dyDescent="0.2">
      <c r="B40" s="170" t="s">
        <v>345</v>
      </c>
      <c r="C40" s="171">
        <v>384046</v>
      </c>
      <c r="D40" s="172">
        <v>8.9137546666852349E-2</v>
      </c>
      <c r="E40" s="171">
        <v>1405728074.4832966</v>
      </c>
      <c r="F40" s="172">
        <v>1.9282247832630172E-2</v>
      </c>
    </row>
    <row r="41" spans="2:6" x14ac:dyDescent="0.2">
      <c r="B41" s="170" t="s">
        <v>346</v>
      </c>
      <c r="C41" s="171">
        <v>223136</v>
      </c>
      <c r="D41" s="172">
        <v>5.1790138715296516E-2</v>
      </c>
      <c r="E41" s="171">
        <v>528621290.5803678</v>
      </c>
      <c r="F41" s="172">
        <v>7.2510515508642064E-3</v>
      </c>
    </row>
    <row r="42" spans="2:6" x14ac:dyDescent="0.2">
      <c r="B42" s="170" t="s">
        <v>347</v>
      </c>
      <c r="C42" s="171">
        <v>378067</v>
      </c>
      <c r="D42" s="172">
        <v>8.7749813448641217E-2</v>
      </c>
      <c r="E42" s="171">
        <v>584943502.04540861</v>
      </c>
      <c r="F42" s="172">
        <v>8.0236183507055719E-3</v>
      </c>
    </row>
    <row r="43" spans="2:6" x14ac:dyDescent="0.2">
      <c r="B43" s="170" t="s">
        <v>348</v>
      </c>
      <c r="C43" s="171">
        <v>29519</v>
      </c>
      <c r="D43" s="172">
        <v>6.8513960308369684E-3</v>
      </c>
      <c r="E43" s="171">
        <v>231905103.5365299</v>
      </c>
      <c r="F43" s="172">
        <v>3.1810218215117987E-3</v>
      </c>
    </row>
    <row r="44" spans="2:6" x14ac:dyDescent="0.2">
      <c r="B44" s="170" t="s">
        <v>349</v>
      </c>
      <c r="C44" s="171">
        <v>45395</v>
      </c>
      <c r="D44" s="172">
        <v>1.0536235062835604E-2</v>
      </c>
      <c r="E44" s="171">
        <v>73484610.932777107</v>
      </c>
      <c r="F44" s="172">
        <v>1.0079819174210049E-3</v>
      </c>
    </row>
    <row r="45" spans="2:6" x14ac:dyDescent="0.2">
      <c r="B45" s="170" t="s">
        <v>350</v>
      </c>
      <c r="C45" s="171">
        <v>57</v>
      </c>
      <c r="D45" s="172">
        <v>1.3229769767190859E-5</v>
      </c>
      <c r="E45" s="171">
        <v>56794.36</v>
      </c>
      <c r="F45" s="172">
        <v>7.79043219591493E-7</v>
      </c>
    </row>
    <row r="46" spans="2:6" x14ac:dyDescent="0.2">
      <c r="B46" s="170" t="s">
        <v>66</v>
      </c>
      <c r="C46" s="171">
        <v>4308465</v>
      </c>
      <c r="D46" s="172">
        <v>1</v>
      </c>
      <c r="E46" s="171">
        <v>72902707541.413773</v>
      </c>
      <c r="F46" s="172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2hnb2dpY2hhc2h2aWxpPC9Vc2VyTmFtZT48RGF0ZVRpbWU+My8xOC8yMDIyIDk6NDg6NDMgQU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F1C9FA9D-944A-4CE2-9387-591728EE552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D4993B1F-015C-41F7-99E6-AD9C29FE498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BS</vt:lpstr>
      <vt:lpstr>BS-E</vt:lpstr>
      <vt:lpstr>IS</vt:lpstr>
      <vt:lpstr>IS-E</vt:lpstr>
      <vt:lpstr>RC-D</vt:lpstr>
      <vt:lpstr>RC-D-E</vt:lpstr>
      <vt:lpstr>Sectors_I</vt:lpstr>
      <vt:lpstr>Sectors_I-E</vt:lpstr>
      <vt:lpstr>A-CP</vt:lpstr>
      <vt:lpstr>A-CP-E</vt:lpstr>
      <vt:lpstr>'RC-D'!Print_Area</vt:lpstr>
      <vt:lpstr>'RC-D-E'!Print_Area</vt:lpstr>
      <vt:lpstr>Sectors_I!Print_Area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Khvicha Gogichashvili</dc:creator>
  <cp:lastModifiedBy>Khvicha Gogichashvili</cp:lastModifiedBy>
  <cp:lastPrinted>2019-02-14T08:17:15Z</cp:lastPrinted>
  <dcterms:created xsi:type="dcterms:W3CDTF">2009-07-14T01:33:30Z</dcterms:created>
  <dcterms:modified xsi:type="dcterms:W3CDTF">2026-03-27T12:20:30Z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ab3a3765-3674-4866-8fa1-b844816e5512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YiSZA/+naU2N4UcnvRmdv93tWQmOTiVU</vt:lpwstr>
  </property>
  <property fmtid="{D5CDD505-2E9C-101B-9397-08002B2CF9AE}" pid="5" name="bjClsUserRVM">
    <vt:lpwstr>[]</vt:lpwstr>
  </property>
  <property fmtid="{D5CDD505-2E9C-101B-9397-08002B2CF9AE}" pid="6" name="bjLabelHistoryID">
    <vt:lpwstr>{F1C9FA9D-944A-4CE2-9387-591728EE5527}</vt:lpwstr>
  </property>
</Properties>
</file>