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hare\NBG\Private\Confidential\FSTD\STDP\ThirdParties\01-2026\"/>
    </mc:Choice>
  </mc:AlternateContent>
  <bookViews>
    <workbookView xWindow="20" yWindow="350" windowWidth="19130" windowHeight="10770" tabRatio="932" activeTab="6"/>
  </bookViews>
  <sheets>
    <sheet name="BS" sheetId="14" r:id="rId1"/>
    <sheet name="BS-E" sheetId="15" r:id="rId2"/>
    <sheet name="IS" sheetId="16" r:id="rId3"/>
    <sheet name="IS-E" sheetId="17" r:id="rId4"/>
    <sheet name="RC-D" sheetId="45" r:id="rId5"/>
    <sheet name="RC-D-E" sheetId="46" r:id="rId6"/>
    <sheet name="Sectors_I" sheetId="43" r:id="rId7"/>
    <sheet name="Sectors_I-E" sheetId="44" r:id="rId8"/>
    <sheet name="A-CP" sheetId="47" r:id="rId9"/>
    <sheet name="A-CP-E" sheetId="48" r:id="rId10"/>
  </sheets>
  <externalReferences>
    <externalReference r:id="rId11"/>
    <externalReference r:id="rId12"/>
  </externalReferences>
  <definedNames>
    <definedName name="_Key1" localSheetId="7" hidden="1">#REF!</definedName>
    <definedName name="_Key1" hidden="1">#REF!</definedName>
    <definedName name="_Order1" hidden="1">255</definedName>
    <definedName name="_Order2" hidden="1">255</definedName>
    <definedName name="_Parse_In" localSheetId="7" hidden="1">#REF!</definedName>
    <definedName name="_Parse_In" hidden="1">#REF!</definedName>
    <definedName name="_Sort" localSheetId="7" hidden="1">#REF!</definedName>
    <definedName name="_Sort" hidden="1">#REF!</definedName>
    <definedName name="a" localSheetId="7" hidden="1">#REF!</definedName>
    <definedName name="a" hidden="1">#REF!</definedName>
    <definedName name="aaaaaaaaa" localSheetId="7" hidden="1">#REF!</definedName>
    <definedName name="aaaaaaaaa" hidden="1">#REF!</definedName>
    <definedName name="acctype">[1]Validation!$C$8:$C$16</definedName>
    <definedName name="ana" localSheetId="7" hidden="1">#REF!</definedName>
    <definedName name="ana" hidden="1">#REF!</definedName>
    <definedName name="AS2DocOpenMode" hidden="1">"AS2DocumentEdit"</definedName>
    <definedName name="AS2ReportLS" hidden="1">1</definedName>
    <definedName name="AS2StaticLS" localSheetId="7" hidden="1">#REF!</definedName>
    <definedName name="AS2StaticLS" hidden="1">#REF!</definedName>
    <definedName name="AS2SyncStepLS" hidden="1">0</definedName>
    <definedName name="AS2TickmarkLS" localSheetId="7" hidden="1">#REF!</definedName>
    <definedName name="AS2TickmarkLS" hidden="1">#REF!</definedName>
    <definedName name="AS2VersionLS" hidden="1">300</definedName>
    <definedName name="BA_Demand_Deposits_Res_Ind" localSheetId="7">#REF!</definedName>
    <definedName name="BA_Demand_Deposits_Res_Ind">#REF!</definedName>
    <definedName name="BALACC" localSheetId="7">#REF!</definedName>
    <definedName name="BALACC">#REF!</definedName>
    <definedName name="BG_Del" hidden="1">15</definedName>
    <definedName name="BG_Ins" hidden="1">4</definedName>
    <definedName name="BG_Mod" hidden="1">6</definedName>
    <definedName name="call">[1]Validation!$E$8:$E$9</definedName>
    <definedName name="convert">[1]Validation!$F$8:$F$10</definedName>
    <definedName name="Countries">[1]Countries!$A$3:$A$500</definedName>
    <definedName name="currencies">'[1]Currency Codes'!$A$3:$A$166</definedName>
    <definedName name="dependency">[1]Validation!$B$8:$B$11</definedName>
    <definedName name="dfgh" localSheetId="7" hidden="1">#REF!</definedName>
    <definedName name="dfgh" hidden="1">#REF!</definedName>
    <definedName name="fintype">[1]Validation!$C$8:$C$12</definedName>
    <definedName name="jgjhg" localSheetId="7" hidden="1">#REF!</definedName>
    <definedName name="jgjhg" hidden="1">#REF!</definedName>
    <definedName name="jgjhg1" localSheetId="7" hidden="1">#REF!</definedName>
    <definedName name="jgjhg1" hidden="1">#REF!</definedName>
    <definedName name="L_FORMULAS_GEO">[2]ListSheet!$W$2:$W$15</definedName>
    <definedName name="LDtype">[1]Validation!$A$8:$A$13</definedName>
    <definedName name="NDtype">[1]Validation!$A$3:$A$4</definedName>
    <definedName name="ÓÓÓÓÓÓÓÓ" localSheetId="7" hidden="1">#REF!</definedName>
    <definedName name="ÓÓÓÓÓÓÓÓ" hidden="1">#REF!</definedName>
    <definedName name="ÓÓÓÓÓÓÓÓÓÓÓÓÓÓÓ" localSheetId="7" hidden="1">#REF!</definedName>
    <definedName name="ÓÓÓÓÓÓÓÓÓÓÓÓÓÓÓ" hidden="1">#REF!</definedName>
    <definedName name="_xlnm.Print_Area" localSheetId="4">'RC-D'!$A$1:$Q$23</definedName>
    <definedName name="_xlnm.Print_Area" localSheetId="5">'RC-D-E'!$A$1:$Q$23</definedName>
    <definedName name="_xlnm.Print_Area" localSheetId="6">Sectors_I!$A$1:$AB$51</definedName>
    <definedName name="Q" localSheetId="7" hidden="1">#REF!</definedName>
    <definedName name="Q" hidden="1">#REF!</definedName>
    <definedName name="sdsss" localSheetId="7" hidden="1">#REF!</definedName>
    <definedName name="sdsss" hidden="1">#REF!</definedName>
    <definedName name="ss" localSheetId="7" hidden="1">#REF!</definedName>
    <definedName name="ss" hidden="1">#REF!</definedName>
    <definedName name="sub">[1]Validation!$D$8:$D$9</definedName>
    <definedName name="TextRefCopyRangeCount" hidden="1">3</definedName>
    <definedName name="wrn.Aging._.and._.Trend._.Analysis." hidden="1">{#N/A,#N/A,FALSE,"Aging Summary";#N/A,#N/A,FALSE,"Ratio Analysis";#N/A,#N/A,FALSE,"Test 120 Day Accts";#N/A,#N/A,FALSE,"Tickmarks"}</definedName>
    <definedName name="აა" localSheetId="7" hidden="1">#REF!</definedName>
    <definedName name="აა" hidden="1">#REF!</definedName>
    <definedName name="ს" localSheetId="7" hidden="1">#REF!</definedName>
    <definedName name="ს" hidden="1">#REF!</definedName>
    <definedName name="სსს" localSheetId="7" hidden="1">#REF!</definedName>
    <definedName name="სსს" hidden="1">#REF!</definedName>
  </definedNames>
  <calcPr calcId="162913"/>
</workbook>
</file>

<file path=xl/calcChain.xml><?xml version="1.0" encoding="utf-8"?>
<calcChain xmlns="http://schemas.openxmlformats.org/spreadsheetml/2006/main">
  <c r="Q24" i="45" l="1"/>
  <c r="C31" i="15" l="1"/>
  <c r="D31" i="15"/>
  <c r="E31" i="15"/>
  <c r="F31" i="15"/>
  <c r="G31" i="15"/>
  <c r="H31" i="15"/>
  <c r="I31" i="15"/>
  <c r="J31" i="15"/>
  <c r="K31" i="15"/>
  <c r="L31" i="15"/>
  <c r="M31" i="15"/>
  <c r="N31" i="15"/>
  <c r="O31" i="15"/>
  <c r="C32" i="15"/>
  <c r="D32" i="15"/>
  <c r="E32" i="15"/>
  <c r="F32" i="15"/>
  <c r="G32" i="15"/>
  <c r="H32" i="15"/>
  <c r="I32" i="15"/>
  <c r="J32" i="15"/>
  <c r="K32" i="15"/>
  <c r="L32" i="15"/>
  <c r="N32" i="15"/>
  <c r="O32" i="15"/>
  <c r="C33" i="15"/>
  <c r="D33" i="15"/>
  <c r="E33" i="15"/>
  <c r="F33" i="15"/>
  <c r="G33" i="15"/>
  <c r="H33" i="15"/>
  <c r="I33" i="15"/>
  <c r="J33" i="15"/>
  <c r="K33" i="15"/>
  <c r="L33" i="15"/>
  <c r="N33" i="15"/>
  <c r="O33" i="15"/>
  <c r="C34" i="15"/>
  <c r="D34" i="15"/>
  <c r="E34" i="15"/>
  <c r="F34" i="15"/>
  <c r="G34" i="15"/>
  <c r="H34" i="15"/>
  <c r="I34" i="15"/>
  <c r="J34" i="15"/>
  <c r="K34" i="15"/>
  <c r="L34" i="15"/>
  <c r="N34" i="15"/>
  <c r="O34" i="15"/>
  <c r="C35" i="15"/>
  <c r="D35" i="15"/>
  <c r="E35" i="15"/>
  <c r="F35" i="15"/>
  <c r="G35" i="15"/>
  <c r="H35" i="15"/>
  <c r="I35" i="15"/>
  <c r="J35" i="15"/>
  <c r="K35" i="15"/>
  <c r="L35" i="15"/>
  <c r="N35" i="15"/>
  <c r="O35" i="15"/>
  <c r="C36" i="15"/>
  <c r="D36" i="15"/>
  <c r="E36" i="15"/>
  <c r="F36" i="15"/>
  <c r="G36" i="15"/>
  <c r="H36" i="15"/>
  <c r="I36" i="15"/>
  <c r="J36" i="15"/>
  <c r="K36" i="15"/>
  <c r="L36" i="15"/>
  <c r="N36" i="15"/>
  <c r="O36" i="15"/>
  <c r="C37" i="15"/>
  <c r="D37" i="15"/>
  <c r="E37" i="15"/>
  <c r="F37" i="15"/>
  <c r="G37" i="15"/>
  <c r="H37" i="15"/>
  <c r="I37" i="15"/>
  <c r="J37" i="15"/>
  <c r="K37" i="15"/>
  <c r="L37" i="15"/>
  <c r="N37" i="15"/>
  <c r="O37" i="15"/>
  <c r="C38" i="15"/>
  <c r="D38" i="15"/>
  <c r="E38" i="15"/>
  <c r="F38" i="15"/>
  <c r="G38" i="15"/>
  <c r="H38" i="15"/>
  <c r="I38" i="15"/>
  <c r="J38" i="15"/>
  <c r="K38" i="15"/>
  <c r="L38" i="15"/>
  <c r="N38" i="15"/>
  <c r="O38" i="15"/>
  <c r="C39" i="15"/>
  <c r="D39" i="15"/>
  <c r="E39" i="15"/>
  <c r="F39" i="15"/>
  <c r="G39" i="15"/>
  <c r="H39" i="15"/>
  <c r="I39" i="15"/>
  <c r="J39" i="15"/>
  <c r="K39" i="15"/>
  <c r="L39" i="15"/>
  <c r="N39" i="15"/>
  <c r="O39" i="15"/>
  <c r="C40" i="15"/>
  <c r="D40" i="15"/>
  <c r="E40" i="15"/>
  <c r="F40" i="15"/>
  <c r="G40" i="15"/>
  <c r="H40" i="15"/>
  <c r="I40" i="15"/>
  <c r="J40" i="15"/>
  <c r="K40" i="15"/>
  <c r="L40" i="15"/>
  <c r="N40" i="15"/>
  <c r="O40" i="15"/>
  <c r="C41" i="15"/>
  <c r="D41" i="15"/>
  <c r="E41" i="15"/>
  <c r="F41" i="15"/>
  <c r="G41" i="15"/>
  <c r="H41" i="15"/>
  <c r="I41" i="15"/>
  <c r="J41" i="15"/>
  <c r="K41" i="15"/>
  <c r="L41" i="15"/>
  <c r="N41" i="15"/>
  <c r="O41" i="15"/>
  <c r="C42" i="15"/>
  <c r="D42" i="15"/>
  <c r="E42" i="15"/>
  <c r="F42" i="15"/>
  <c r="G42" i="15"/>
  <c r="H42" i="15"/>
  <c r="I42" i="15"/>
  <c r="J42" i="15"/>
  <c r="K42" i="15"/>
  <c r="L42" i="15"/>
  <c r="N42" i="15"/>
  <c r="O42" i="15"/>
  <c r="C43" i="15"/>
  <c r="D43" i="15"/>
  <c r="E43" i="15"/>
  <c r="F43" i="15"/>
  <c r="G43" i="15"/>
  <c r="H43" i="15"/>
  <c r="I43" i="15"/>
  <c r="J43" i="15"/>
  <c r="K43" i="15"/>
  <c r="L43" i="15"/>
  <c r="N43" i="15"/>
  <c r="O43" i="15"/>
  <c r="C44" i="15"/>
  <c r="D44" i="15"/>
  <c r="E44" i="15"/>
  <c r="F44" i="15"/>
  <c r="G44" i="15"/>
  <c r="H44" i="15"/>
  <c r="I44" i="15"/>
  <c r="J44" i="15"/>
  <c r="K44" i="15"/>
  <c r="L44" i="15"/>
  <c r="N44" i="15"/>
  <c r="O44" i="15"/>
  <c r="C45" i="15"/>
  <c r="D45" i="15"/>
  <c r="E45" i="15"/>
  <c r="F45" i="15"/>
  <c r="G45" i="15"/>
  <c r="H45" i="15"/>
  <c r="I45" i="15"/>
  <c r="J45" i="15"/>
  <c r="K45" i="15"/>
  <c r="L45" i="15"/>
  <c r="N45" i="15"/>
  <c r="O45" i="15"/>
  <c r="C46" i="15"/>
  <c r="D46" i="15"/>
  <c r="E46" i="15"/>
  <c r="F46" i="15"/>
  <c r="G46" i="15"/>
  <c r="H46" i="15"/>
  <c r="I46" i="15"/>
  <c r="J46" i="15"/>
  <c r="K46" i="15"/>
  <c r="L46" i="15"/>
  <c r="N46" i="15"/>
  <c r="O46" i="15"/>
  <c r="C47" i="15"/>
  <c r="D47" i="15"/>
  <c r="E47" i="15"/>
  <c r="F47" i="15"/>
  <c r="G47" i="15"/>
  <c r="H47" i="15"/>
  <c r="I47" i="15"/>
  <c r="J47" i="15"/>
  <c r="K47" i="15"/>
  <c r="L47" i="15"/>
  <c r="N47" i="15"/>
  <c r="O47" i="15"/>
  <c r="C48" i="15"/>
  <c r="D48" i="15"/>
  <c r="E48" i="15"/>
  <c r="F48" i="15"/>
  <c r="G48" i="15"/>
  <c r="H48" i="15"/>
  <c r="I48" i="15"/>
  <c r="J48" i="15"/>
  <c r="K48" i="15"/>
  <c r="L48" i="15"/>
  <c r="N48" i="15"/>
  <c r="O48" i="15"/>
  <c r="C49" i="15"/>
  <c r="D49" i="15"/>
  <c r="E49" i="15"/>
  <c r="F49" i="15"/>
  <c r="G49" i="15"/>
  <c r="H49" i="15"/>
  <c r="I49" i="15"/>
  <c r="J49" i="15"/>
  <c r="K49" i="15"/>
  <c r="L49" i="15"/>
  <c r="N49" i="15"/>
  <c r="O49" i="15"/>
  <c r="C50" i="15"/>
  <c r="D50" i="15"/>
  <c r="E50" i="15"/>
  <c r="F50" i="15"/>
  <c r="G50" i="15"/>
  <c r="H50" i="15"/>
  <c r="I50" i="15"/>
  <c r="J50" i="15"/>
  <c r="K50" i="15"/>
  <c r="L50" i="15"/>
  <c r="N50" i="15"/>
  <c r="O50" i="15"/>
  <c r="F46" i="48" l="1"/>
  <c r="E46" i="48"/>
  <c r="D46" i="48"/>
  <c r="C46" i="48"/>
  <c r="F45" i="48"/>
  <c r="E45" i="48"/>
  <c r="D45" i="48"/>
  <c r="C45" i="48"/>
  <c r="F44" i="48"/>
  <c r="E44" i="48"/>
  <c r="D44" i="48"/>
  <c r="C44" i="48"/>
  <c r="F43" i="48"/>
  <c r="E43" i="48"/>
  <c r="D43" i="48"/>
  <c r="C43" i="48"/>
  <c r="F42" i="48"/>
  <c r="E42" i="48"/>
  <c r="D42" i="48"/>
  <c r="C42" i="48"/>
  <c r="F41" i="48"/>
  <c r="E41" i="48"/>
  <c r="D41" i="48"/>
  <c r="C41" i="48"/>
  <c r="F40" i="48"/>
  <c r="E40" i="48"/>
  <c r="D40" i="48"/>
  <c r="C40" i="48"/>
  <c r="F39" i="48"/>
  <c r="E39" i="48"/>
  <c r="D39" i="48"/>
  <c r="C39" i="48"/>
  <c r="F38" i="48"/>
  <c r="E38" i="48"/>
  <c r="D38" i="48"/>
  <c r="C38" i="48"/>
  <c r="F37" i="48"/>
  <c r="E37" i="48"/>
  <c r="D37" i="48"/>
  <c r="C37" i="48"/>
  <c r="F36" i="48"/>
  <c r="E36" i="48"/>
  <c r="D36" i="48"/>
  <c r="C36" i="48"/>
  <c r="F35" i="48"/>
  <c r="E35" i="48"/>
  <c r="D35" i="48"/>
  <c r="C35" i="48"/>
  <c r="F30" i="48"/>
  <c r="E30" i="48"/>
  <c r="D30" i="48"/>
  <c r="C30" i="48"/>
  <c r="F29" i="48"/>
  <c r="E29" i="48"/>
  <c r="D29" i="48"/>
  <c r="C29" i="48"/>
  <c r="F28" i="48"/>
  <c r="E28" i="48"/>
  <c r="D28" i="48"/>
  <c r="C28" i="48"/>
  <c r="F27" i="48"/>
  <c r="E27" i="48"/>
  <c r="D27" i="48"/>
  <c r="C27" i="48"/>
  <c r="F26" i="48"/>
  <c r="E26" i="48"/>
  <c r="D26" i="48"/>
  <c r="C26" i="48"/>
  <c r="F25" i="48"/>
  <c r="E25" i="48"/>
  <c r="D25" i="48"/>
  <c r="C25" i="48"/>
  <c r="F24" i="48"/>
  <c r="E24" i="48"/>
  <c r="D24" i="48"/>
  <c r="C24" i="48"/>
  <c r="F23" i="48"/>
  <c r="E23" i="48"/>
  <c r="D23" i="48"/>
  <c r="C23" i="48"/>
  <c r="F22" i="48"/>
  <c r="E22" i="48"/>
  <c r="D22" i="48"/>
  <c r="C22" i="48"/>
  <c r="F21" i="48"/>
  <c r="E21" i="48"/>
  <c r="D21" i="48"/>
  <c r="C21" i="48"/>
  <c r="F20" i="48"/>
  <c r="E20" i="48"/>
  <c r="D20" i="48"/>
  <c r="C20" i="48"/>
  <c r="F15" i="48"/>
  <c r="E15" i="48"/>
  <c r="D15" i="48"/>
  <c r="C15" i="48"/>
  <c r="F14" i="48"/>
  <c r="E14" i="48"/>
  <c r="D14" i="48"/>
  <c r="C14" i="48"/>
  <c r="F13" i="48"/>
  <c r="E13" i="48"/>
  <c r="D13" i="48"/>
  <c r="C13" i="48"/>
  <c r="F12" i="48"/>
  <c r="E12" i="48"/>
  <c r="D12" i="48"/>
  <c r="C12" i="48"/>
  <c r="F11" i="48"/>
  <c r="E11" i="48"/>
  <c r="D11" i="48"/>
  <c r="C11" i="48"/>
  <c r="F10" i="48"/>
  <c r="E10" i="48"/>
  <c r="D10" i="48"/>
  <c r="C10" i="48"/>
  <c r="F9" i="48"/>
  <c r="E9" i="48"/>
  <c r="D9" i="48"/>
  <c r="C9" i="48"/>
  <c r="F8" i="48"/>
  <c r="E8" i="48"/>
  <c r="D8" i="48"/>
  <c r="C8" i="48"/>
  <c r="F7" i="48"/>
  <c r="E7" i="48"/>
  <c r="D7" i="48"/>
  <c r="C7" i="48"/>
  <c r="B3" i="48"/>
  <c r="B3" i="47"/>
  <c r="B53" i="43" l="1"/>
  <c r="B7" i="14" l="1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5" i="15" l="1"/>
  <c r="A25" i="15"/>
  <c r="B24" i="15"/>
  <c r="A24" i="15"/>
  <c r="B23" i="15"/>
  <c r="A23" i="15"/>
  <c r="B22" i="15"/>
  <c r="A22" i="15"/>
  <c r="F25" i="16"/>
  <c r="E25" i="16"/>
  <c r="D25" i="16"/>
  <c r="C25" i="16"/>
  <c r="A25" i="16"/>
  <c r="A25" i="17" l="1"/>
  <c r="A24" i="17"/>
  <c r="A23" i="17"/>
  <c r="O49" i="17"/>
  <c r="N49" i="17"/>
  <c r="M49" i="17"/>
  <c r="L49" i="17"/>
  <c r="K49" i="17"/>
  <c r="J49" i="17"/>
  <c r="I49" i="17"/>
  <c r="H49" i="17"/>
  <c r="G49" i="17"/>
  <c r="F49" i="17"/>
  <c r="E49" i="17"/>
  <c r="D49" i="17"/>
  <c r="C49" i="17"/>
  <c r="B49" i="17"/>
  <c r="B24" i="17" s="1"/>
  <c r="A49" i="17"/>
  <c r="O50" i="17"/>
  <c r="N50" i="17"/>
  <c r="M50" i="17"/>
  <c r="L50" i="17"/>
  <c r="K50" i="17"/>
  <c r="J50" i="17"/>
  <c r="I50" i="17"/>
  <c r="H50" i="17"/>
  <c r="G50" i="17"/>
  <c r="F50" i="17"/>
  <c r="E50" i="17"/>
  <c r="D50" i="17"/>
  <c r="C50" i="17"/>
  <c r="B50" i="17"/>
  <c r="B25" i="17" s="1"/>
  <c r="A50" i="17"/>
  <c r="B50" i="16"/>
  <c r="A50" i="16"/>
  <c r="B49" i="16"/>
  <c r="A49" i="16"/>
  <c r="F25" i="17"/>
  <c r="E25" i="17"/>
  <c r="D25" i="17"/>
  <c r="C25" i="17"/>
  <c r="F24" i="16"/>
  <c r="F24" i="17" s="1"/>
  <c r="E24" i="16"/>
  <c r="E24" i="17" s="1"/>
  <c r="D24" i="16"/>
  <c r="D24" i="17" s="1"/>
  <c r="C24" i="16"/>
  <c r="C24" i="17" s="1"/>
  <c r="F23" i="16"/>
  <c r="F23" i="17" s="1"/>
  <c r="E23" i="16"/>
  <c r="E23" i="17" s="1"/>
  <c r="D23" i="16"/>
  <c r="D23" i="17" s="1"/>
  <c r="C23" i="16"/>
  <c r="C23" i="17" s="1"/>
  <c r="F22" i="16"/>
  <c r="E22" i="16"/>
  <c r="D22" i="16"/>
  <c r="C22" i="16"/>
  <c r="F21" i="16"/>
  <c r="E21" i="16"/>
  <c r="D21" i="16"/>
  <c r="C21" i="16"/>
  <c r="T50" i="15"/>
  <c r="S50" i="15"/>
  <c r="R50" i="15"/>
  <c r="Q50" i="15"/>
  <c r="P50" i="15"/>
  <c r="T49" i="15"/>
  <c r="S49" i="15"/>
  <c r="R49" i="15"/>
  <c r="Q49" i="15"/>
  <c r="P49" i="15"/>
  <c r="J25" i="14"/>
  <c r="J25" i="15" s="1"/>
  <c r="I25" i="14"/>
  <c r="I25" i="15" s="1"/>
  <c r="H25" i="14"/>
  <c r="H25" i="15" s="1"/>
  <c r="G25" i="14"/>
  <c r="G25" i="15" s="1"/>
  <c r="F25" i="14"/>
  <c r="F25" i="15" s="1"/>
  <c r="E25" i="14"/>
  <c r="E25" i="15" s="1"/>
  <c r="D25" i="14"/>
  <c r="D25" i="15" s="1"/>
  <c r="C25" i="14"/>
  <c r="C25" i="15" s="1"/>
  <c r="B25" i="16"/>
  <c r="A25" i="14"/>
  <c r="F20" i="16" l="1"/>
  <c r="E20" i="16"/>
  <c r="D20" i="16"/>
  <c r="C20" i="16"/>
  <c r="F19" i="16"/>
  <c r="E19" i="16"/>
  <c r="D19" i="16"/>
  <c r="C19" i="16"/>
  <c r="F18" i="16"/>
  <c r="E18" i="16"/>
  <c r="D18" i="16"/>
  <c r="C18" i="16"/>
  <c r="F17" i="16"/>
  <c r="E17" i="16"/>
  <c r="D17" i="16"/>
  <c r="C17" i="16"/>
  <c r="F16" i="16"/>
  <c r="E16" i="16"/>
  <c r="D16" i="16"/>
  <c r="C16" i="16"/>
  <c r="F15" i="16"/>
  <c r="E15" i="16"/>
  <c r="D15" i="16"/>
  <c r="C15" i="16"/>
  <c r="F14" i="16"/>
  <c r="E14" i="16"/>
  <c r="D14" i="16"/>
  <c r="C14" i="16"/>
  <c r="F13" i="16"/>
  <c r="E13" i="16"/>
  <c r="D13" i="16"/>
  <c r="C13" i="16"/>
  <c r="F12" i="16"/>
  <c r="E12" i="16"/>
  <c r="D12" i="16"/>
  <c r="C12" i="16"/>
  <c r="F11" i="16"/>
  <c r="E11" i="16"/>
  <c r="D11" i="16"/>
  <c r="C11" i="16"/>
  <c r="F10" i="16"/>
  <c r="E10" i="16"/>
  <c r="D10" i="16"/>
  <c r="C10" i="16"/>
  <c r="F9" i="16"/>
  <c r="E9" i="16"/>
  <c r="D9" i="16"/>
  <c r="C9" i="16"/>
  <c r="F8" i="16"/>
  <c r="E8" i="16"/>
  <c r="D8" i="16"/>
  <c r="C8" i="16"/>
  <c r="A11" i="17" l="1"/>
  <c r="A10" i="17"/>
  <c r="A9" i="17"/>
  <c r="A8" i="17"/>
  <c r="A7" i="17"/>
  <c r="A48" i="17"/>
  <c r="A47" i="17"/>
  <c r="A22" i="17" s="1"/>
  <c r="A46" i="17"/>
  <c r="A21" i="17" s="1"/>
  <c r="A45" i="17"/>
  <c r="A20" i="17" s="1"/>
  <c r="A44" i="17"/>
  <c r="A19" i="17" s="1"/>
  <c r="A43" i="17"/>
  <c r="A18" i="17" s="1"/>
  <c r="A42" i="17"/>
  <c r="A17" i="17" s="1"/>
  <c r="A41" i="17"/>
  <c r="A16" i="17" s="1"/>
  <c r="A40" i="17"/>
  <c r="A15" i="17" s="1"/>
  <c r="A39" i="17"/>
  <c r="A14" i="17" s="1"/>
  <c r="A38" i="17"/>
  <c r="A13" i="17" s="1"/>
  <c r="A37" i="17"/>
  <c r="A12" i="17" s="1"/>
  <c r="A36" i="17"/>
  <c r="A35" i="17"/>
  <c r="A34" i="17"/>
  <c r="A33" i="17"/>
  <c r="A32" i="17"/>
  <c r="A24" i="16"/>
  <c r="B48" i="16"/>
  <c r="A48" i="16"/>
  <c r="A23" i="16" s="1"/>
  <c r="B47" i="16"/>
  <c r="A47" i="16"/>
  <c r="A22" i="16" s="1"/>
  <c r="B46" i="16"/>
  <c r="A46" i="16"/>
  <c r="A21" i="16" s="1"/>
  <c r="B45" i="16"/>
  <c r="A45" i="16"/>
  <c r="A20" i="16" s="1"/>
  <c r="B44" i="16"/>
  <c r="A44" i="16"/>
  <c r="A19" i="16" s="1"/>
  <c r="B43" i="16"/>
  <c r="A43" i="16"/>
  <c r="A18" i="16" s="1"/>
  <c r="B42" i="16"/>
  <c r="A42" i="16"/>
  <c r="A17" i="16" s="1"/>
  <c r="B41" i="16"/>
  <c r="A41" i="16"/>
  <c r="A16" i="16" s="1"/>
  <c r="B40" i="16"/>
  <c r="A40" i="16"/>
  <c r="A15" i="16" s="1"/>
  <c r="B39" i="16"/>
  <c r="A39" i="16"/>
  <c r="B38" i="16"/>
  <c r="A38" i="16"/>
  <c r="B37" i="16"/>
  <c r="A37" i="16"/>
  <c r="B36" i="16"/>
  <c r="A36" i="16"/>
  <c r="A11" i="16" s="1"/>
  <c r="B35" i="16"/>
  <c r="A35" i="16"/>
  <c r="A10" i="16" s="1"/>
  <c r="B34" i="16"/>
  <c r="A34" i="16"/>
  <c r="A9" i="16" s="1"/>
  <c r="B33" i="16"/>
  <c r="A33" i="16"/>
  <c r="A8" i="16" s="1"/>
  <c r="B32" i="16"/>
  <c r="A32" i="16"/>
  <c r="A7" i="16" s="1"/>
  <c r="C21" i="17"/>
  <c r="C22" i="17"/>
  <c r="C19" i="17"/>
  <c r="C18" i="17"/>
  <c r="C17" i="17"/>
  <c r="C16" i="17"/>
  <c r="C15" i="17"/>
  <c r="A14" i="16"/>
  <c r="C13" i="17"/>
  <c r="A13" i="16"/>
  <c r="C12" i="17"/>
  <c r="A12" i="16"/>
  <c r="C9" i="17"/>
  <c r="C8" i="17"/>
  <c r="A21" i="15"/>
  <c r="A20" i="15"/>
  <c r="A19" i="15"/>
  <c r="A18" i="15"/>
  <c r="A17" i="15"/>
  <c r="A16" i="15"/>
  <c r="A15" i="15"/>
  <c r="A14" i="15"/>
  <c r="A13" i="15"/>
  <c r="A12" i="15"/>
  <c r="A11" i="15"/>
  <c r="A10" i="15"/>
  <c r="A9" i="15"/>
  <c r="A8" i="15"/>
  <c r="A7" i="15"/>
  <c r="J24" i="14"/>
  <c r="J24" i="15" s="1"/>
  <c r="I24" i="14"/>
  <c r="I24" i="15" s="1"/>
  <c r="H24" i="14"/>
  <c r="H24" i="15" s="1"/>
  <c r="G24" i="14"/>
  <c r="G24" i="15" s="1"/>
  <c r="F24" i="14"/>
  <c r="F24" i="15" s="1"/>
  <c r="E24" i="14"/>
  <c r="E24" i="15" s="1"/>
  <c r="D24" i="14"/>
  <c r="D24" i="15" s="1"/>
  <c r="J23" i="14"/>
  <c r="J23" i="15" s="1"/>
  <c r="I23" i="14"/>
  <c r="I23" i="15" s="1"/>
  <c r="H23" i="14"/>
  <c r="H23" i="15" s="1"/>
  <c r="G23" i="14"/>
  <c r="G23" i="15" s="1"/>
  <c r="F23" i="14"/>
  <c r="F23" i="15" s="1"/>
  <c r="E23" i="14"/>
  <c r="E23" i="15" s="1"/>
  <c r="D23" i="14"/>
  <c r="D23" i="15" s="1"/>
  <c r="J22" i="14"/>
  <c r="J22" i="15" s="1"/>
  <c r="I22" i="14"/>
  <c r="I22" i="15" s="1"/>
  <c r="H22" i="14"/>
  <c r="H22" i="15" s="1"/>
  <c r="G22" i="14"/>
  <c r="G22" i="15" s="1"/>
  <c r="F22" i="14"/>
  <c r="F22" i="15" s="1"/>
  <c r="E22" i="14"/>
  <c r="E22" i="15" s="1"/>
  <c r="D22" i="14"/>
  <c r="D22" i="15" s="1"/>
  <c r="J21" i="14"/>
  <c r="J21" i="15" s="1"/>
  <c r="I21" i="14"/>
  <c r="I21" i="15" s="1"/>
  <c r="H21" i="14"/>
  <c r="H21" i="15" s="1"/>
  <c r="G21" i="14"/>
  <c r="G21" i="15" s="1"/>
  <c r="F21" i="14"/>
  <c r="F21" i="15" s="1"/>
  <c r="E21" i="14"/>
  <c r="E21" i="15" s="1"/>
  <c r="D21" i="14"/>
  <c r="D21" i="15" s="1"/>
  <c r="J20" i="14"/>
  <c r="J20" i="15" s="1"/>
  <c r="I20" i="14"/>
  <c r="I20" i="15" s="1"/>
  <c r="H20" i="14"/>
  <c r="H20" i="15" s="1"/>
  <c r="G20" i="14"/>
  <c r="G20" i="15" s="1"/>
  <c r="F20" i="14"/>
  <c r="F20" i="15" s="1"/>
  <c r="E20" i="14"/>
  <c r="E20" i="15" s="1"/>
  <c r="D20" i="14"/>
  <c r="D20" i="15" s="1"/>
  <c r="J19" i="14"/>
  <c r="J19" i="15" s="1"/>
  <c r="I19" i="14"/>
  <c r="I19" i="15" s="1"/>
  <c r="H19" i="14"/>
  <c r="H19" i="15" s="1"/>
  <c r="G19" i="14"/>
  <c r="G19" i="15" s="1"/>
  <c r="F19" i="14"/>
  <c r="F19" i="15" s="1"/>
  <c r="E19" i="14"/>
  <c r="E19" i="15" s="1"/>
  <c r="D19" i="14"/>
  <c r="D19" i="15" s="1"/>
  <c r="J18" i="14"/>
  <c r="J18" i="15" s="1"/>
  <c r="I18" i="14"/>
  <c r="I18" i="15" s="1"/>
  <c r="H18" i="14"/>
  <c r="H18" i="15" s="1"/>
  <c r="G18" i="14"/>
  <c r="G18" i="15" s="1"/>
  <c r="F18" i="14"/>
  <c r="F18" i="15" s="1"/>
  <c r="E18" i="14"/>
  <c r="E18" i="15" s="1"/>
  <c r="D18" i="14"/>
  <c r="D18" i="15" s="1"/>
  <c r="J17" i="14"/>
  <c r="J17" i="15" s="1"/>
  <c r="I17" i="14"/>
  <c r="I17" i="15" s="1"/>
  <c r="H17" i="14"/>
  <c r="H17" i="15" s="1"/>
  <c r="G17" i="14"/>
  <c r="G17" i="15" s="1"/>
  <c r="F17" i="14"/>
  <c r="F17" i="15" s="1"/>
  <c r="E17" i="14"/>
  <c r="E17" i="15" s="1"/>
  <c r="D17" i="14"/>
  <c r="D17" i="15" s="1"/>
  <c r="J16" i="14"/>
  <c r="J16" i="15" s="1"/>
  <c r="I16" i="14"/>
  <c r="I16" i="15" s="1"/>
  <c r="H16" i="14"/>
  <c r="H16" i="15" s="1"/>
  <c r="G16" i="14"/>
  <c r="G16" i="15" s="1"/>
  <c r="F16" i="14"/>
  <c r="F16" i="15" s="1"/>
  <c r="E16" i="14"/>
  <c r="E16" i="15" s="1"/>
  <c r="D16" i="14"/>
  <c r="D16" i="15" s="1"/>
  <c r="J15" i="14"/>
  <c r="J15" i="15" s="1"/>
  <c r="I15" i="14"/>
  <c r="I15" i="15" s="1"/>
  <c r="H15" i="14"/>
  <c r="H15" i="15" s="1"/>
  <c r="G15" i="14"/>
  <c r="G15" i="15" s="1"/>
  <c r="F15" i="14"/>
  <c r="F15" i="15" s="1"/>
  <c r="E15" i="14"/>
  <c r="E15" i="15" s="1"/>
  <c r="D15" i="14"/>
  <c r="D15" i="15" s="1"/>
  <c r="J14" i="14"/>
  <c r="J14" i="15" s="1"/>
  <c r="I14" i="14"/>
  <c r="I14" i="15" s="1"/>
  <c r="H14" i="14"/>
  <c r="H14" i="15" s="1"/>
  <c r="G14" i="14"/>
  <c r="G14" i="15" s="1"/>
  <c r="F14" i="14"/>
  <c r="F14" i="15" s="1"/>
  <c r="E14" i="14"/>
  <c r="E14" i="15" s="1"/>
  <c r="D14" i="14"/>
  <c r="D14" i="15" s="1"/>
  <c r="J13" i="14"/>
  <c r="J13" i="15" s="1"/>
  <c r="I13" i="14"/>
  <c r="I13" i="15" s="1"/>
  <c r="H13" i="14"/>
  <c r="H13" i="15" s="1"/>
  <c r="G13" i="14"/>
  <c r="G13" i="15" s="1"/>
  <c r="F13" i="14"/>
  <c r="F13" i="15" s="1"/>
  <c r="E13" i="14"/>
  <c r="E13" i="15" s="1"/>
  <c r="D13" i="14"/>
  <c r="D13" i="15" s="1"/>
  <c r="J12" i="14"/>
  <c r="J12" i="15" s="1"/>
  <c r="I12" i="14"/>
  <c r="I12" i="15" s="1"/>
  <c r="H12" i="14"/>
  <c r="H12" i="15" s="1"/>
  <c r="G12" i="14"/>
  <c r="G12" i="15" s="1"/>
  <c r="F12" i="14"/>
  <c r="F12" i="15" s="1"/>
  <c r="E12" i="14"/>
  <c r="E12" i="15" s="1"/>
  <c r="D12" i="14"/>
  <c r="D12" i="15" s="1"/>
  <c r="J11" i="14"/>
  <c r="J11" i="15" s="1"/>
  <c r="I11" i="14"/>
  <c r="I11" i="15" s="1"/>
  <c r="H11" i="14"/>
  <c r="H11" i="15" s="1"/>
  <c r="G11" i="14"/>
  <c r="G11" i="15" s="1"/>
  <c r="F11" i="14"/>
  <c r="F11" i="15" s="1"/>
  <c r="E11" i="14"/>
  <c r="E11" i="15" s="1"/>
  <c r="D11" i="14"/>
  <c r="D11" i="15" s="1"/>
  <c r="J10" i="14"/>
  <c r="J10" i="15" s="1"/>
  <c r="I10" i="14"/>
  <c r="I10" i="15" s="1"/>
  <c r="H10" i="14"/>
  <c r="H10" i="15" s="1"/>
  <c r="G10" i="14"/>
  <c r="G10" i="15" s="1"/>
  <c r="F10" i="14"/>
  <c r="F10" i="15" s="1"/>
  <c r="E10" i="14"/>
  <c r="E10" i="15" s="1"/>
  <c r="D10" i="14"/>
  <c r="D10" i="15" s="1"/>
  <c r="J9" i="14"/>
  <c r="J9" i="15" s="1"/>
  <c r="I9" i="14"/>
  <c r="I9" i="15" s="1"/>
  <c r="H9" i="14"/>
  <c r="H9" i="15" s="1"/>
  <c r="G9" i="14"/>
  <c r="G9" i="15" s="1"/>
  <c r="F9" i="14"/>
  <c r="F9" i="15" s="1"/>
  <c r="E9" i="14"/>
  <c r="E9" i="15" s="1"/>
  <c r="D9" i="14"/>
  <c r="D9" i="15" s="1"/>
  <c r="J8" i="14"/>
  <c r="I8" i="14"/>
  <c r="H8" i="14"/>
  <c r="G8" i="14"/>
  <c r="F8" i="14"/>
  <c r="E8" i="14"/>
  <c r="D8" i="14"/>
  <c r="C24" i="14"/>
  <c r="C24" i="15" s="1"/>
  <c r="C23" i="14"/>
  <c r="C23" i="15" s="1"/>
  <c r="C22" i="14"/>
  <c r="C22" i="15" s="1"/>
  <c r="C21" i="14"/>
  <c r="C21" i="15" s="1"/>
  <c r="C20" i="14"/>
  <c r="C20" i="15" s="1"/>
  <c r="C19" i="14"/>
  <c r="C19" i="15" s="1"/>
  <c r="C18" i="14"/>
  <c r="C18" i="15" s="1"/>
  <c r="C17" i="14"/>
  <c r="C17" i="15" s="1"/>
  <c r="C16" i="14"/>
  <c r="C16" i="15" s="1"/>
  <c r="C15" i="14"/>
  <c r="C15" i="15" s="1"/>
  <c r="C14" i="14"/>
  <c r="C14" i="15" s="1"/>
  <c r="C13" i="14"/>
  <c r="C13" i="15" s="1"/>
  <c r="C12" i="14"/>
  <c r="C12" i="15" s="1"/>
  <c r="C11" i="14"/>
  <c r="C11" i="15" s="1"/>
  <c r="C10" i="14"/>
  <c r="C10" i="15" s="1"/>
  <c r="C9" i="14"/>
  <c r="C9" i="15" s="1"/>
  <c r="C8" i="14"/>
  <c r="C8" i="15" s="1"/>
  <c r="B24" i="16"/>
  <c r="A24" i="14"/>
  <c r="E8" i="15" l="1"/>
  <c r="F8" i="15"/>
  <c r="G8" i="15"/>
  <c r="H8" i="15"/>
  <c r="J8" i="15"/>
  <c r="I8" i="15"/>
  <c r="D8" i="15"/>
  <c r="C10" i="17"/>
  <c r="C20" i="17"/>
  <c r="C14" i="17"/>
  <c r="C11" i="17"/>
  <c r="E9" i="17" l="1"/>
  <c r="E12" i="17"/>
  <c r="E18" i="17"/>
  <c r="E21" i="17"/>
  <c r="E17" i="17"/>
  <c r="E10" i="17"/>
  <c r="E20" i="17"/>
  <c r="E8" i="17"/>
  <c r="E22" i="17"/>
  <c r="E14" i="17"/>
  <c r="E13" i="17"/>
  <c r="E11" i="17"/>
  <c r="E16" i="17"/>
  <c r="E19" i="17"/>
  <c r="E15" i="17"/>
  <c r="D21" i="17"/>
  <c r="D14" i="17"/>
  <c r="D9" i="17"/>
  <c r="D12" i="17"/>
  <c r="D11" i="17"/>
  <c r="D20" i="17"/>
  <c r="D16" i="17"/>
  <c r="D8" i="17"/>
  <c r="D15" i="17"/>
  <c r="D18" i="17"/>
  <c r="D17" i="17"/>
  <c r="D10" i="17"/>
  <c r="D19" i="17"/>
  <c r="D22" i="17"/>
  <c r="D13" i="17"/>
  <c r="F17" i="17"/>
  <c r="F10" i="17"/>
  <c r="F16" i="17"/>
  <c r="F19" i="17"/>
  <c r="F8" i="17"/>
  <c r="F22" i="17"/>
  <c r="F11" i="17"/>
  <c r="F14" i="17"/>
  <c r="F9" i="17"/>
  <c r="F15" i="17"/>
  <c r="F21" i="17"/>
  <c r="F20" i="17"/>
  <c r="F13" i="17"/>
  <c r="F12" i="17"/>
  <c r="F18" i="17"/>
  <c r="L48" i="17"/>
  <c r="L47" i="17"/>
  <c r="L46" i="17"/>
  <c r="L45" i="17"/>
  <c r="L44" i="17"/>
  <c r="L43" i="17"/>
  <c r="L42" i="17"/>
  <c r="L41" i="17"/>
  <c r="L40" i="17"/>
  <c r="L39" i="17"/>
  <c r="L38" i="17"/>
  <c r="L37" i="17"/>
  <c r="L36" i="17"/>
  <c r="L35" i="17"/>
  <c r="L34" i="17"/>
  <c r="L33" i="17"/>
  <c r="L32" i="17"/>
  <c r="L31" i="17"/>
  <c r="M31" i="17"/>
  <c r="M32" i="17"/>
  <c r="M33" i="17"/>
  <c r="M34" i="17"/>
  <c r="M35" i="17"/>
  <c r="M36" i="17"/>
  <c r="M37" i="17"/>
  <c r="M38" i="17"/>
  <c r="M39" i="17"/>
  <c r="M40" i="17"/>
  <c r="M41" i="17"/>
  <c r="M42" i="17"/>
  <c r="M43" i="17"/>
  <c r="M44" i="17"/>
  <c r="M45" i="17"/>
  <c r="M46" i="17"/>
  <c r="M47" i="17"/>
  <c r="M48" i="17"/>
  <c r="B8" i="16" l="1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6" i="14"/>
  <c r="C7" i="14"/>
  <c r="C26" i="14" s="1"/>
  <c r="B7" i="15" l="1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O48" i="17" l="1"/>
  <c r="N48" i="17"/>
  <c r="K48" i="17"/>
  <c r="J48" i="17"/>
  <c r="I48" i="17"/>
  <c r="H48" i="17"/>
  <c r="G48" i="17"/>
  <c r="F48" i="17"/>
  <c r="E48" i="17"/>
  <c r="D48" i="17"/>
  <c r="C48" i="17"/>
  <c r="B48" i="17"/>
  <c r="B23" i="17" s="1"/>
  <c r="T48" i="15"/>
  <c r="S48" i="15"/>
  <c r="R48" i="15"/>
  <c r="Q48" i="15"/>
  <c r="P48" i="15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O47" i="17" l="1"/>
  <c r="N47" i="17"/>
  <c r="K47" i="17"/>
  <c r="J47" i="17"/>
  <c r="I47" i="17"/>
  <c r="H47" i="17"/>
  <c r="G47" i="17"/>
  <c r="F47" i="17"/>
  <c r="E47" i="17"/>
  <c r="D47" i="17"/>
  <c r="C47" i="17"/>
  <c r="B47" i="17"/>
  <c r="B22" i="17" s="1"/>
  <c r="T47" i="15"/>
  <c r="S47" i="15"/>
  <c r="R47" i="15"/>
  <c r="Q47" i="15"/>
  <c r="P47" i="15"/>
  <c r="AB7" i="44" l="1"/>
  <c r="AA7" i="44"/>
  <c r="Z7" i="44"/>
  <c r="Y7" i="44"/>
  <c r="X7" i="44"/>
  <c r="W7" i="44"/>
  <c r="V7" i="44"/>
  <c r="U7" i="44"/>
  <c r="T7" i="44"/>
  <c r="S7" i="44"/>
  <c r="R7" i="44"/>
  <c r="Q7" i="44"/>
  <c r="P7" i="44"/>
  <c r="O7" i="44"/>
  <c r="N7" i="44"/>
  <c r="M7" i="44"/>
  <c r="L7" i="44"/>
  <c r="K7" i="44"/>
  <c r="J7" i="44"/>
  <c r="I7" i="44"/>
  <c r="H7" i="44"/>
  <c r="G7" i="44"/>
  <c r="F7" i="44"/>
  <c r="E7" i="44"/>
  <c r="D7" i="44"/>
  <c r="C7" i="44"/>
  <c r="B7" i="44"/>
  <c r="P31" i="15" l="1"/>
  <c r="Q31" i="15"/>
  <c r="R31" i="15"/>
  <c r="S31" i="15"/>
  <c r="T31" i="15"/>
  <c r="P32" i="15"/>
  <c r="Q32" i="15"/>
  <c r="R32" i="15"/>
  <c r="S32" i="15"/>
  <c r="T32" i="15"/>
  <c r="P33" i="15"/>
  <c r="Q33" i="15"/>
  <c r="R33" i="15"/>
  <c r="S33" i="15"/>
  <c r="T33" i="15"/>
  <c r="P34" i="15"/>
  <c r="Q34" i="15"/>
  <c r="R34" i="15"/>
  <c r="S34" i="15"/>
  <c r="T34" i="15"/>
  <c r="P35" i="15"/>
  <c r="Q35" i="15"/>
  <c r="R35" i="15"/>
  <c r="S35" i="15"/>
  <c r="T35" i="15"/>
  <c r="P36" i="15"/>
  <c r="Q36" i="15"/>
  <c r="R36" i="15"/>
  <c r="S36" i="15"/>
  <c r="T36" i="15"/>
  <c r="P37" i="15"/>
  <c r="Q37" i="15"/>
  <c r="R37" i="15"/>
  <c r="S37" i="15"/>
  <c r="T37" i="15"/>
  <c r="P38" i="15"/>
  <c r="Q38" i="15"/>
  <c r="R38" i="15"/>
  <c r="S38" i="15"/>
  <c r="T38" i="15"/>
  <c r="P39" i="15"/>
  <c r="Q39" i="15"/>
  <c r="R39" i="15"/>
  <c r="S39" i="15"/>
  <c r="T39" i="15"/>
  <c r="P40" i="15"/>
  <c r="Q40" i="15"/>
  <c r="R40" i="15"/>
  <c r="S40" i="15"/>
  <c r="T40" i="15"/>
  <c r="P41" i="15"/>
  <c r="Q41" i="15"/>
  <c r="R41" i="15"/>
  <c r="S41" i="15"/>
  <c r="T41" i="15"/>
  <c r="P42" i="15"/>
  <c r="Q42" i="15"/>
  <c r="R42" i="15"/>
  <c r="S42" i="15"/>
  <c r="T42" i="15"/>
  <c r="P43" i="15"/>
  <c r="Q43" i="15"/>
  <c r="R43" i="15"/>
  <c r="S43" i="15"/>
  <c r="T43" i="15"/>
  <c r="P44" i="15"/>
  <c r="Q44" i="15"/>
  <c r="R44" i="15"/>
  <c r="S44" i="15"/>
  <c r="T44" i="15"/>
  <c r="P45" i="15"/>
  <c r="Q45" i="15"/>
  <c r="R45" i="15"/>
  <c r="S45" i="15"/>
  <c r="T45" i="15"/>
  <c r="P46" i="15"/>
  <c r="Q46" i="15"/>
  <c r="R46" i="15"/>
  <c r="S46" i="15"/>
  <c r="T46" i="15"/>
  <c r="A3" i="44" l="1"/>
  <c r="AB51" i="44"/>
  <c r="AA51" i="44"/>
  <c r="Z51" i="44"/>
  <c r="Y51" i="44"/>
  <c r="X51" i="44"/>
  <c r="W51" i="44"/>
  <c r="V51" i="44"/>
  <c r="U51" i="44"/>
  <c r="T51" i="44"/>
  <c r="S51" i="44"/>
  <c r="R51" i="44"/>
  <c r="Q51" i="44"/>
  <c r="P51" i="44"/>
  <c r="O51" i="44"/>
  <c r="N51" i="44"/>
  <c r="M51" i="44"/>
  <c r="L51" i="44"/>
  <c r="K51" i="44"/>
  <c r="J51" i="44"/>
  <c r="I51" i="44"/>
  <c r="H51" i="44"/>
  <c r="G51" i="44"/>
  <c r="F51" i="44"/>
  <c r="E51" i="44"/>
  <c r="D51" i="44"/>
  <c r="C51" i="44"/>
  <c r="B51" i="44"/>
  <c r="AB50" i="44"/>
  <c r="AA50" i="44"/>
  <c r="Z50" i="44"/>
  <c r="Y50" i="44"/>
  <c r="X50" i="44"/>
  <c r="W50" i="44"/>
  <c r="V50" i="44"/>
  <c r="U50" i="44"/>
  <c r="T50" i="44"/>
  <c r="S50" i="44"/>
  <c r="R50" i="44"/>
  <c r="Q50" i="44"/>
  <c r="P50" i="44"/>
  <c r="O50" i="44"/>
  <c r="N50" i="44"/>
  <c r="M50" i="44"/>
  <c r="L50" i="44"/>
  <c r="K50" i="44"/>
  <c r="J50" i="44"/>
  <c r="I50" i="44"/>
  <c r="H50" i="44"/>
  <c r="G50" i="44"/>
  <c r="F50" i="44"/>
  <c r="E50" i="44"/>
  <c r="D50" i="44"/>
  <c r="C50" i="44"/>
  <c r="B50" i="44"/>
  <c r="AB49" i="44"/>
  <c r="AA49" i="44"/>
  <c r="Z49" i="44"/>
  <c r="Y49" i="44"/>
  <c r="X49" i="44"/>
  <c r="W49" i="44"/>
  <c r="V49" i="44"/>
  <c r="U49" i="44"/>
  <c r="T49" i="44"/>
  <c r="S49" i="44"/>
  <c r="R49" i="44"/>
  <c r="Q49" i="44"/>
  <c r="P49" i="44"/>
  <c r="O49" i="44"/>
  <c r="N49" i="44"/>
  <c r="M49" i="44"/>
  <c r="L49" i="44"/>
  <c r="K49" i="44"/>
  <c r="J49" i="44"/>
  <c r="I49" i="44"/>
  <c r="H49" i="44"/>
  <c r="G49" i="44"/>
  <c r="F49" i="44"/>
  <c r="E49" i="44"/>
  <c r="D49" i="44"/>
  <c r="C49" i="44"/>
  <c r="B49" i="44"/>
  <c r="AB48" i="44"/>
  <c r="AA48" i="44"/>
  <c r="Z48" i="44"/>
  <c r="Y48" i="44"/>
  <c r="X48" i="44"/>
  <c r="W48" i="44"/>
  <c r="V48" i="44"/>
  <c r="U48" i="44"/>
  <c r="T48" i="44"/>
  <c r="S48" i="44"/>
  <c r="R48" i="44"/>
  <c r="Q48" i="44"/>
  <c r="P48" i="44"/>
  <c r="O48" i="44"/>
  <c r="N48" i="44"/>
  <c r="M48" i="44"/>
  <c r="L48" i="44"/>
  <c r="K48" i="44"/>
  <c r="J48" i="44"/>
  <c r="I48" i="44"/>
  <c r="H48" i="44"/>
  <c r="G48" i="44"/>
  <c r="F48" i="44"/>
  <c r="E48" i="44"/>
  <c r="D48" i="44"/>
  <c r="C48" i="44"/>
  <c r="B48" i="44"/>
  <c r="AB47" i="44"/>
  <c r="AA47" i="44"/>
  <c r="Z47" i="44"/>
  <c r="Y47" i="44"/>
  <c r="X47" i="44"/>
  <c r="W47" i="44"/>
  <c r="V47" i="44"/>
  <c r="U47" i="44"/>
  <c r="T47" i="44"/>
  <c r="S47" i="44"/>
  <c r="R47" i="44"/>
  <c r="Q47" i="44"/>
  <c r="P47" i="44"/>
  <c r="O47" i="44"/>
  <c r="N47" i="44"/>
  <c r="M47" i="44"/>
  <c r="L47" i="44"/>
  <c r="K47" i="44"/>
  <c r="J47" i="44"/>
  <c r="I47" i="44"/>
  <c r="H47" i="44"/>
  <c r="G47" i="44"/>
  <c r="F47" i="44"/>
  <c r="E47" i="44"/>
  <c r="D47" i="44"/>
  <c r="C47" i="44"/>
  <c r="B47" i="44"/>
  <c r="AB46" i="44"/>
  <c r="AA46" i="44"/>
  <c r="Z46" i="44"/>
  <c r="Y46" i="44"/>
  <c r="X46" i="44"/>
  <c r="W46" i="44"/>
  <c r="V46" i="44"/>
  <c r="U46" i="44"/>
  <c r="T46" i="44"/>
  <c r="S46" i="44"/>
  <c r="R46" i="44"/>
  <c r="Q46" i="44"/>
  <c r="P46" i="44"/>
  <c r="O46" i="44"/>
  <c r="N46" i="44"/>
  <c r="M46" i="44"/>
  <c r="L46" i="44"/>
  <c r="K46" i="44"/>
  <c r="J46" i="44"/>
  <c r="I46" i="44"/>
  <c r="H46" i="44"/>
  <c r="G46" i="44"/>
  <c r="F46" i="44"/>
  <c r="E46" i="44"/>
  <c r="D46" i="44"/>
  <c r="C46" i="44"/>
  <c r="B46" i="44"/>
  <c r="AB45" i="44"/>
  <c r="AA45" i="44"/>
  <c r="Z45" i="44"/>
  <c r="Y45" i="44"/>
  <c r="X45" i="44"/>
  <c r="W45" i="44"/>
  <c r="V45" i="44"/>
  <c r="U45" i="44"/>
  <c r="T45" i="44"/>
  <c r="S45" i="44"/>
  <c r="R45" i="44"/>
  <c r="Q45" i="44"/>
  <c r="P45" i="44"/>
  <c r="O45" i="44"/>
  <c r="N45" i="44"/>
  <c r="M45" i="44"/>
  <c r="L45" i="44"/>
  <c r="K45" i="44"/>
  <c r="J45" i="44"/>
  <c r="I45" i="44"/>
  <c r="H45" i="44"/>
  <c r="G45" i="44"/>
  <c r="F45" i="44"/>
  <c r="E45" i="44"/>
  <c r="D45" i="44"/>
  <c r="C45" i="44"/>
  <c r="B45" i="44"/>
  <c r="AB44" i="44"/>
  <c r="AA44" i="44"/>
  <c r="Z44" i="44"/>
  <c r="Y44" i="44"/>
  <c r="X44" i="44"/>
  <c r="W44" i="44"/>
  <c r="V44" i="44"/>
  <c r="U44" i="44"/>
  <c r="T44" i="44"/>
  <c r="S44" i="44"/>
  <c r="R44" i="44"/>
  <c r="Q44" i="44"/>
  <c r="P44" i="44"/>
  <c r="O44" i="44"/>
  <c r="N44" i="44"/>
  <c r="M44" i="44"/>
  <c r="L44" i="44"/>
  <c r="K44" i="44"/>
  <c r="J44" i="44"/>
  <c r="I44" i="44"/>
  <c r="H44" i="44"/>
  <c r="G44" i="44"/>
  <c r="F44" i="44"/>
  <c r="E44" i="44"/>
  <c r="D44" i="44"/>
  <c r="C44" i="44"/>
  <c r="B44" i="44"/>
  <c r="AB43" i="44"/>
  <c r="AA43" i="44"/>
  <c r="Z43" i="44"/>
  <c r="Y43" i="44"/>
  <c r="X43" i="44"/>
  <c r="W43" i="44"/>
  <c r="V43" i="44"/>
  <c r="U43" i="44"/>
  <c r="T43" i="44"/>
  <c r="S43" i="44"/>
  <c r="R43" i="44"/>
  <c r="Q43" i="44"/>
  <c r="P43" i="44"/>
  <c r="O43" i="44"/>
  <c r="N43" i="44"/>
  <c r="M43" i="44"/>
  <c r="L43" i="44"/>
  <c r="K43" i="44"/>
  <c r="J43" i="44"/>
  <c r="I43" i="44"/>
  <c r="H43" i="44"/>
  <c r="G43" i="44"/>
  <c r="F43" i="44"/>
  <c r="E43" i="44"/>
  <c r="D43" i="44"/>
  <c r="C43" i="44"/>
  <c r="B43" i="44"/>
  <c r="AB42" i="44"/>
  <c r="AA42" i="44"/>
  <c r="Z42" i="44"/>
  <c r="Y42" i="44"/>
  <c r="X42" i="44"/>
  <c r="W42" i="44"/>
  <c r="V42" i="44"/>
  <c r="U42" i="44"/>
  <c r="T42" i="44"/>
  <c r="S42" i="44"/>
  <c r="R42" i="44"/>
  <c r="Q42" i="44"/>
  <c r="P42" i="44"/>
  <c r="O42" i="44"/>
  <c r="N42" i="44"/>
  <c r="M42" i="44"/>
  <c r="L42" i="44"/>
  <c r="K42" i="44"/>
  <c r="J42" i="44"/>
  <c r="I42" i="44"/>
  <c r="H42" i="44"/>
  <c r="G42" i="44"/>
  <c r="F42" i="44"/>
  <c r="E42" i="44"/>
  <c r="D42" i="44"/>
  <c r="C42" i="44"/>
  <c r="B42" i="44"/>
  <c r="AB41" i="44"/>
  <c r="AA41" i="44"/>
  <c r="Z41" i="44"/>
  <c r="Y41" i="44"/>
  <c r="X41" i="44"/>
  <c r="W41" i="44"/>
  <c r="V41" i="44"/>
  <c r="U41" i="44"/>
  <c r="T41" i="44"/>
  <c r="S41" i="44"/>
  <c r="R41" i="44"/>
  <c r="Q41" i="44"/>
  <c r="P41" i="44"/>
  <c r="O41" i="44"/>
  <c r="N41" i="44"/>
  <c r="M41" i="44"/>
  <c r="L41" i="44"/>
  <c r="K41" i="44"/>
  <c r="J41" i="44"/>
  <c r="I41" i="44"/>
  <c r="H41" i="44"/>
  <c r="G41" i="44"/>
  <c r="F41" i="44"/>
  <c r="E41" i="44"/>
  <c r="D41" i="44"/>
  <c r="C41" i="44"/>
  <c r="B41" i="44"/>
  <c r="AB40" i="44"/>
  <c r="AA40" i="44"/>
  <c r="Z40" i="44"/>
  <c r="Y40" i="44"/>
  <c r="X40" i="44"/>
  <c r="W40" i="44"/>
  <c r="V40" i="44"/>
  <c r="U40" i="44"/>
  <c r="T40" i="44"/>
  <c r="S40" i="44"/>
  <c r="R40" i="44"/>
  <c r="Q40" i="44"/>
  <c r="P40" i="44"/>
  <c r="O40" i="44"/>
  <c r="N40" i="44"/>
  <c r="M40" i="44"/>
  <c r="L40" i="44"/>
  <c r="K40" i="44"/>
  <c r="J40" i="44"/>
  <c r="I40" i="44"/>
  <c r="H40" i="44"/>
  <c r="G40" i="44"/>
  <c r="F40" i="44"/>
  <c r="E40" i="44"/>
  <c r="D40" i="44"/>
  <c r="C40" i="44"/>
  <c r="B40" i="44"/>
  <c r="AB39" i="44"/>
  <c r="AA39" i="44"/>
  <c r="Z39" i="44"/>
  <c r="Y39" i="44"/>
  <c r="X39" i="44"/>
  <c r="W39" i="44"/>
  <c r="V39" i="44"/>
  <c r="U39" i="44"/>
  <c r="T39" i="44"/>
  <c r="S39" i="44"/>
  <c r="R39" i="44"/>
  <c r="Q39" i="44"/>
  <c r="P39" i="44"/>
  <c r="O39" i="44"/>
  <c r="N39" i="44"/>
  <c r="M39" i="44"/>
  <c r="L39" i="44"/>
  <c r="K39" i="44"/>
  <c r="J39" i="44"/>
  <c r="I39" i="44"/>
  <c r="H39" i="44"/>
  <c r="G39" i="44"/>
  <c r="F39" i="44"/>
  <c r="E39" i="44"/>
  <c r="D39" i="44"/>
  <c r="C39" i="44"/>
  <c r="B39" i="44"/>
  <c r="AB38" i="44"/>
  <c r="AA38" i="44"/>
  <c r="Z38" i="44"/>
  <c r="Y38" i="44"/>
  <c r="X38" i="44"/>
  <c r="W38" i="44"/>
  <c r="V38" i="44"/>
  <c r="U38" i="44"/>
  <c r="T38" i="44"/>
  <c r="S38" i="44"/>
  <c r="R38" i="44"/>
  <c r="Q38" i="44"/>
  <c r="P38" i="44"/>
  <c r="O38" i="44"/>
  <c r="N38" i="44"/>
  <c r="M38" i="44"/>
  <c r="L38" i="44"/>
  <c r="K38" i="44"/>
  <c r="J38" i="44"/>
  <c r="I38" i="44"/>
  <c r="H38" i="44"/>
  <c r="G38" i="44"/>
  <c r="F38" i="44"/>
  <c r="E38" i="44"/>
  <c r="D38" i="44"/>
  <c r="C38" i="44"/>
  <c r="B38" i="44"/>
  <c r="AB37" i="44"/>
  <c r="AA37" i="44"/>
  <c r="Z37" i="44"/>
  <c r="Y37" i="44"/>
  <c r="X37" i="44"/>
  <c r="W37" i="44"/>
  <c r="V37" i="44"/>
  <c r="U37" i="44"/>
  <c r="T37" i="44"/>
  <c r="S37" i="44"/>
  <c r="R37" i="44"/>
  <c r="Q37" i="44"/>
  <c r="P37" i="44"/>
  <c r="O37" i="44"/>
  <c r="N37" i="44"/>
  <c r="M37" i="44"/>
  <c r="L37" i="44"/>
  <c r="K37" i="44"/>
  <c r="J37" i="44"/>
  <c r="I37" i="44"/>
  <c r="H37" i="44"/>
  <c r="G37" i="44"/>
  <c r="F37" i="44"/>
  <c r="E37" i="44"/>
  <c r="D37" i="44"/>
  <c r="C37" i="44"/>
  <c r="B37" i="44"/>
  <c r="AB36" i="44"/>
  <c r="AA36" i="44"/>
  <c r="Z36" i="44"/>
  <c r="Y36" i="44"/>
  <c r="X36" i="44"/>
  <c r="W36" i="44"/>
  <c r="V36" i="44"/>
  <c r="U36" i="44"/>
  <c r="T36" i="44"/>
  <c r="S36" i="44"/>
  <c r="R36" i="44"/>
  <c r="Q36" i="44"/>
  <c r="P36" i="44"/>
  <c r="O36" i="44"/>
  <c r="N36" i="44"/>
  <c r="M36" i="44"/>
  <c r="L36" i="44"/>
  <c r="K36" i="44"/>
  <c r="J36" i="44"/>
  <c r="I36" i="44"/>
  <c r="H36" i="44"/>
  <c r="G36" i="44"/>
  <c r="F36" i="44"/>
  <c r="E36" i="44"/>
  <c r="D36" i="44"/>
  <c r="C36" i="44"/>
  <c r="B36" i="44"/>
  <c r="AB35" i="44"/>
  <c r="AA35" i="44"/>
  <c r="Z35" i="44"/>
  <c r="Y35" i="44"/>
  <c r="X35" i="44"/>
  <c r="W35" i="44"/>
  <c r="V35" i="44"/>
  <c r="U35" i="44"/>
  <c r="T35" i="44"/>
  <c r="S35" i="44"/>
  <c r="R35" i="44"/>
  <c r="Q35" i="44"/>
  <c r="P35" i="44"/>
  <c r="O35" i="44"/>
  <c r="N35" i="44"/>
  <c r="M35" i="44"/>
  <c r="L35" i="44"/>
  <c r="K35" i="44"/>
  <c r="J35" i="44"/>
  <c r="I35" i="44"/>
  <c r="H35" i="44"/>
  <c r="G35" i="44"/>
  <c r="F35" i="44"/>
  <c r="E35" i="44"/>
  <c r="D35" i="44"/>
  <c r="C35" i="44"/>
  <c r="B35" i="44"/>
  <c r="AB34" i="44"/>
  <c r="AA34" i="44"/>
  <c r="Z34" i="44"/>
  <c r="Y34" i="44"/>
  <c r="X34" i="44"/>
  <c r="W34" i="44"/>
  <c r="V34" i="44"/>
  <c r="U34" i="44"/>
  <c r="T34" i="44"/>
  <c r="S34" i="44"/>
  <c r="R34" i="44"/>
  <c r="Q34" i="44"/>
  <c r="P34" i="44"/>
  <c r="O34" i="44"/>
  <c r="N34" i="44"/>
  <c r="M34" i="44"/>
  <c r="L34" i="44"/>
  <c r="K34" i="44"/>
  <c r="J34" i="44"/>
  <c r="I34" i="44"/>
  <c r="H34" i="44"/>
  <c r="G34" i="44"/>
  <c r="F34" i="44"/>
  <c r="E34" i="44"/>
  <c r="D34" i="44"/>
  <c r="C34" i="44"/>
  <c r="B34" i="44"/>
  <c r="AB33" i="44"/>
  <c r="AA33" i="44"/>
  <c r="Z33" i="44"/>
  <c r="Y33" i="44"/>
  <c r="X33" i="44"/>
  <c r="W33" i="44"/>
  <c r="V33" i="44"/>
  <c r="U33" i="44"/>
  <c r="T33" i="44"/>
  <c r="S33" i="44"/>
  <c r="R33" i="44"/>
  <c r="Q33" i="44"/>
  <c r="P33" i="44"/>
  <c r="O33" i="44"/>
  <c r="N33" i="44"/>
  <c r="M33" i="44"/>
  <c r="L33" i="44"/>
  <c r="K33" i="44"/>
  <c r="J33" i="44"/>
  <c r="I33" i="44"/>
  <c r="H33" i="44"/>
  <c r="G33" i="44"/>
  <c r="F33" i="44"/>
  <c r="E33" i="44"/>
  <c r="D33" i="44"/>
  <c r="C33" i="44"/>
  <c r="B33" i="44"/>
  <c r="AB32" i="44"/>
  <c r="AA32" i="44"/>
  <c r="Z32" i="44"/>
  <c r="Y32" i="44"/>
  <c r="X32" i="44"/>
  <c r="W32" i="44"/>
  <c r="V32" i="44"/>
  <c r="U32" i="44"/>
  <c r="T32" i="44"/>
  <c r="S32" i="44"/>
  <c r="R32" i="44"/>
  <c r="Q32" i="44"/>
  <c r="P32" i="44"/>
  <c r="O32" i="44"/>
  <c r="N32" i="44"/>
  <c r="M32" i="44"/>
  <c r="L32" i="44"/>
  <c r="K32" i="44"/>
  <c r="J32" i="44"/>
  <c r="I32" i="44"/>
  <c r="H32" i="44"/>
  <c r="G32" i="44"/>
  <c r="F32" i="44"/>
  <c r="E32" i="44"/>
  <c r="D32" i="44"/>
  <c r="C32" i="44"/>
  <c r="B32" i="44"/>
  <c r="AB31" i="44"/>
  <c r="AA31" i="44"/>
  <c r="Z31" i="44"/>
  <c r="Y31" i="44"/>
  <c r="X31" i="44"/>
  <c r="W31" i="44"/>
  <c r="V31" i="44"/>
  <c r="U31" i="44"/>
  <c r="T31" i="44"/>
  <c r="S31" i="44"/>
  <c r="R31" i="44"/>
  <c r="Q31" i="44"/>
  <c r="P31" i="44"/>
  <c r="O31" i="44"/>
  <c r="N31" i="44"/>
  <c r="M31" i="44"/>
  <c r="L31" i="44"/>
  <c r="K31" i="44"/>
  <c r="J31" i="44"/>
  <c r="I31" i="44"/>
  <c r="H31" i="44"/>
  <c r="G31" i="44"/>
  <c r="F31" i="44"/>
  <c r="E31" i="44"/>
  <c r="D31" i="44"/>
  <c r="C31" i="44"/>
  <c r="B31" i="44"/>
  <c r="AB30" i="44"/>
  <c r="AA30" i="44"/>
  <c r="Z30" i="44"/>
  <c r="Y30" i="44"/>
  <c r="X30" i="44"/>
  <c r="W30" i="44"/>
  <c r="V30" i="44"/>
  <c r="U30" i="44"/>
  <c r="T30" i="44"/>
  <c r="S30" i="44"/>
  <c r="R30" i="44"/>
  <c r="Q30" i="44"/>
  <c r="P30" i="44"/>
  <c r="O30" i="44"/>
  <c r="N30" i="44"/>
  <c r="M30" i="44"/>
  <c r="L30" i="44"/>
  <c r="K30" i="44"/>
  <c r="J30" i="44"/>
  <c r="I30" i="44"/>
  <c r="H30" i="44"/>
  <c r="G30" i="44"/>
  <c r="F30" i="44"/>
  <c r="E30" i="44"/>
  <c r="D30" i="44"/>
  <c r="C30" i="44"/>
  <c r="B30" i="44"/>
  <c r="AB29" i="44"/>
  <c r="AA29" i="44"/>
  <c r="Z29" i="44"/>
  <c r="Y29" i="44"/>
  <c r="X29" i="44"/>
  <c r="W29" i="44"/>
  <c r="V29" i="44"/>
  <c r="U29" i="44"/>
  <c r="T29" i="44"/>
  <c r="S29" i="44"/>
  <c r="R29" i="44"/>
  <c r="Q29" i="44"/>
  <c r="P29" i="44"/>
  <c r="O29" i="44"/>
  <c r="N29" i="44"/>
  <c r="M29" i="44"/>
  <c r="L29" i="44"/>
  <c r="K29" i="44"/>
  <c r="J29" i="44"/>
  <c r="I29" i="44"/>
  <c r="H29" i="44"/>
  <c r="G29" i="44"/>
  <c r="F29" i="44"/>
  <c r="E29" i="44"/>
  <c r="D29" i="44"/>
  <c r="C29" i="44"/>
  <c r="B29" i="44"/>
  <c r="AB28" i="44"/>
  <c r="AA28" i="44"/>
  <c r="Z28" i="44"/>
  <c r="Y28" i="44"/>
  <c r="X28" i="44"/>
  <c r="W28" i="44"/>
  <c r="V28" i="44"/>
  <c r="U28" i="44"/>
  <c r="T28" i="44"/>
  <c r="S28" i="44"/>
  <c r="R28" i="44"/>
  <c r="Q28" i="44"/>
  <c r="P28" i="44"/>
  <c r="O28" i="44"/>
  <c r="N28" i="44"/>
  <c r="M28" i="44"/>
  <c r="L28" i="44"/>
  <c r="K28" i="44"/>
  <c r="J28" i="44"/>
  <c r="I28" i="44"/>
  <c r="H28" i="44"/>
  <c r="G28" i="44"/>
  <c r="F28" i="44"/>
  <c r="E28" i="44"/>
  <c r="D28" i="44"/>
  <c r="C28" i="44"/>
  <c r="B28" i="44"/>
  <c r="AB27" i="44"/>
  <c r="AA27" i="44"/>
  <c r="Z27" i="44"/>
  <c r="Y27" i="44"/>
  <c r="X27" i="44"/>
  <c r="W27" i="44"/>
  <c r="V27" i="44"/>
  <c r="U27" i="44"/>
  <c r="T27" i="44"/>
  <c r="S27" i="44"/>
  <c r="R27" i="44"/>
  <c r="Q27" i="44"/>
  <c r="P27" i="44"/>
  <c r="O27" i="44"/>
  <c r="N27" i="44"/>
  <c r="M27" i="44"/>
  <c r="L27" i="44"/>
  <c r="K27" i="44"/>
  <c r="J27" i="44"/>
  <c r="I27" i="44"/>
  <c r="H27" i="44"/>
  <c r="G27" i="44"/>
  <c r="F27" i="44"/>
  <c r="E27" i="44"/>
  <c r="D27" i="44"/>
  <c r="C27" i="44"/>
  <c r="B27" i="44"/>
  <c r="AB26" i="44"/>
  <c r="AA26" i="44"/>
  <c r="Z26" i="44"/>
  <c r="Y26" i="44"/>
  <c r="X26" i="44"/>
  <c r="W26" i="44"/>
  <c r="V26" i="44"/>
  <c r="U26" i="44"/>
  <c r="T26" i="44"/>
  <c r="S26" i="44"/>
  <c r="R26" i="44"/>
  <c r="Q26" i="44"/>
  <c r="P26" i="44"/>
  <c r="O26" i="44"/>
  <c r="N26" i="44"/>
  <c r="M26" i="44"/>
  <c r="L26" i="44"/>
  <c r="K26" i="44"/>
  <c r="J26" i="44"/>
  <c r="I26" i="44"/>
  <c r="H26" i="44"/>
  <c r="G26" i="44"/>
  <c r="F26" i="44"/>
  <c r="E26" i="44"/>
  <c r="D26" i="44"/>
  <c r="C26" i="44"/>
  <c r="B26" i="44"/>
  <c r="AB25" i="44"/>
  <c r="AA25" i="44"/>
  <c r="Z25" i="44"/>
  <c r="Y25" i="44"/>
  <c r="X25" i="44"/>
  <c r="W25" i="44"/>
  <c r="V25" i="44"/>
  <c r="U25" i="44"/>
  <c r="T25" i="44"/>
  <c r="S25" i="44"/>
  <c r="R25" i="44"/>
  <c r="Q25" i="44"/>
  <c r="P25" i="44"/>
  <c r="O25" i="44"/>
  <c r="N25" i="44"/>
  <c r="M25" i="44"/>
  <c r="L25" i="44"/>
  <c r="K25" i="44"/>
  <c r="J25" i="44"/>
  <c r="I25" i="44"/>
  <c r="H25" i="44"/>
  <c r="G25" i="44"/>
  <c r="F25" i="44"/>
  <c r="E25" i="44"/>
  <c r="D25" i="44"/>
  <c r="C25" i="44"/>
  <c r="B25" i="44"/>
  <c r="AB24" i="44"/>
  <c r="AA24" i="44"/>
  <c r="Z24" i="44"/>
  <c r="Y24" i="44"/>
  <c r="X24" i="44"/>
  <c r="W24" i="44"/>
  <c r="V24" i="44"/>
  <c r="U24" i="44"/>
  <c r="T24" i="44"/>
  <c r="S24" i="44"/>
  <c r="R24" i="44"/>
  <c r="Q24" i="44"/>
  <c r="P24" i="44"/>
  <c r="O24" i="44"/>
  <c r="N24" i="44"/>
  <c r="M24" i="44"/>
  <c r="L24" i="44"/>
  <c r="K24" i="44"/>
  <c r="J24" i="44"/>
  <c r="I24" i="44"/>
  <c r="H24" i="44"/>
  <c r="G24" i="44"/>
  <c r="F24" i="44"/>
  <c r="E24" i="44"/>
  <c r="D24" i="44"/>
  <c r="C24" i="44"/>
  <c r="B24" i="44"/>
  <c r="AB23" i="44"/>
  <c r="AA23" i="44"/>
  <c r="Z23" i="44"/>
  <c r="Y23" i="44"/>
  <c r="X23" i="44"/>
  <c r="W23" i="44"/>
  <c r="V23" i="44"/>
  <c r="U23" i="44"/>
  <c r="T23" i="44"/>
  <c r="S23" i="44"/>
  <c r="R23" i="44"/>
  <c r="Q23" i="44"/>
  <c r="P23" i="44"/>
  <c r="O23" i="44"/>
  <c r="N23" i="44"/>
  <c r="M23" i="44"/>
  <c r="L23" i="44"/>
  <c r="K23" i="44"/>
  <c r="J23" i="44"/>
  <c r="I23" i="44"/>
  <c r="H23" i="44"/>
  <c r="G23" i="44"/>
  <c r="F23" i="44"/>
  <c r="E23" i="44"/>
  <c r="D23" i="44"/>
  <c r="C23" i="44"/>
  <c r="B23" i="44"/>
  <c r="AB22" i="44"/>
  <c r="AA22" i="44"/>
  <c r="Z22" i="44"/>
  <c r="Y22" i="44"/>
  <c r="X22" i="44"/>
  <c r="W22" i="44"/>
  <c r="V22" i="44"/>
  <c r="U22" i="44"/>
  <c r="T22" i="44"/>
  <c r="S22" i="44"/>
  <c r="R22" i="44"/>
  <c r="Q22" i="44"/>
  <c r="P22" i="44"/>
  <c r="O22" i="44"/>
  <c r="N22" i="44"/>
  <c r="M22" i="44"/>
  <c r="L22" i="44"/>
  <c r="K22" i="44"/>
  <c r="J22" i="44"/>
  <c r="I22" i="44"/>
  <c r="H22" i="44"/>
  <c r="G22" i="44"/>
  <c r="F22" i="44"/>
  <c r="E22" i="44"/>
  <c r="D22" i="44"/>
  <c r="C22" i="44"/>
  <c r="B22" i="44"/>
  <c r="AB21" i="44"/>
  <c r="AA21" i="44"/>
  <c r="Z21" i="44"/>
  <c r="Y21" i="44"/>
  <c r="X21" i="44"/>
  <c r="W21" i="44"/>
  <c r="V21" i="44"/>
  <c r="U21" i="44"/>
  <c r="T21" i="44"/>
  <c r="S21" i="44"/>
  <c r="R21" i="44"/>
  <c r="Q21" i="44"/>
  <c r="P21" i="44"/>
  <c r="O21" i="44"/>
  <c r="N21" i="44"/>
  <c r="M21" i="44"/>
  <c r="L21" i="44"/>
  <c r="K21" i="44"/>
  <c r="J21" i="44"/>
  <c r="I21" i="44"/>
  <c r="H21" i="44"/>
  <c r="G21" i="44"/>
  <c r="F21" i="44"/>
  <c r="E21" i="44"/>
  <c r="D21" i="44"/>
  <c r="C21" i="44"/>
  <c r="B21" i="44"/>
  <c r="AB20" i="44"/>
  <c r="AA20" i="44"/>
  <c r="Z20" i="44"/>
  <c r="Y20" i="44"/>
  <c r="X20" i="44"/>
  <c r="W20" i="44"/>
  <c r="V20" i="44"/>
  <c r="U20" i="44"/>
  <c r="T20" i="44"/>
  <c r="S20" i="44"/>
  <c r="R20" i="44"/>
  <c r="Q20" i="44"/>
  <c r="P20" i="44"/>
  <c r="O20" i="44"/>
  <c r="N20" i="44"/>
  <c r="M20" i="44"/>
  <c r="L20" i="44"/>
  <c r="K20" i="44"/>
  <c r="J20" i="44"/>
  <c r="I20" i="44"/>
  <c r="H20" i="44"/>
  <c r="G20" i="44"/>
  <c r="F20" i="44"/>
  <c r="E20" i="44"/>
  <c r="D20" i="44"/>
  <c r="C20" i="44"/>
  <c r="B20" i="44"/>
  <c r="AB19" i="44"/>
  <c r="AA19" i="44"/>
  <c r="Z19" i="44"/>
  <c r="Y19" i="44"/>
  <c r="X19" i="44"/>
  <c r="W19" i="44"/>
  <c r="V19" i="44"/>
  <c r="U19" i="44"/>
  <c r="T19" i="44"/>
  <c r="S19" i="44"/>
  <c r="R19" i="44"/>
  <c r="Q19" i="44"/>
  <c r="P19" i="44"/>
  <c r="O19" i="44"/>
  <c r="N19" i="44"/>
  <c r="M19" i="44"/>
  <c r="L19" i="44"/>
  <c r="K19" i="44"/>
  <c r="J19" i="44"/>
  <c r="I19" i="44"/>
  <c r="H19" i="44"/>
  <c r="G19" i="44"/>
  <c r="F19" i="44"/>
  <c r="E19" i="44"/>
  <c r="D19" i="44"/>
  <c r="C19" i="44"/>
  <c r="B19" i="44"/>
  <c r="AB18" i="44"/>
  <c r="AA18" i="44"/>
  <c r="Z18" i="44"/>
  <c r="Y18" i="44"/>
  <c r="X18" i="44"/>
  <c r="W18" i="44"/>
  <c r="V18" i="44"/>
  <c r="U18" i="44"/>
  <c r="T18" i="44"/>
  <c r="S18" i="44"/>
  <c r="R18" i="44"/>
  <c r="Q18" i="44"/>
  <c r="P18" i="44"/>
  <c r="O18" i="44"/>
  <c r="N18" i="44"/>
  <c r="M18" i="44"/>
  <c r="L18" i="44"/>
  <c r="K18" i="44"/>
  <c r="J18" i="44"/>
  <c r="I18" i="44"/>
  <c r="H18" i="44"/>
  <c r="G18" i="44"/>
  <c r="F18" i="44"/>
  <c r="E18" i="44"/>
  <c r="D18" i="44"/>
  <c r="C18" i="44"/>
  <c r="B18" i="44"/>
  <c r="AB17" i="44"/>
  <c r="AA17" i="44"/>
  <c r="Z17" i="44"/>
  <c r="Y17" i="44"/>
  <c r="X17" i="44"/>
  <c r="W17" i="44"/>
  <c r="V17" i="44"/>
  <c r="U17" i="44"/>
  <c r="T17" i="44"/>
  <c r="S17" i="44"/>
  <c r="R17" i="44"/>
  <c r="Q17" i="44"/>
  <c r="P17" i="44"/>
  <c r="O17" i="44"/>
  <c r="N17" i="44"/>
  <c r="M17" i="44"/>
  <c r="L17" i="44"/>
  <c r="K17" i="44"/>
  <c r="J17" i="44"/>
  <c r="I17" i="44"/>
  <c r="H17" i="44"/>
  <c r="G17" i="44"/>
  <c r="F17" i="44"/>
  <c r="E17" i="44"/>
  <c r="D17" i="44"/>
  <c r="C17" i="44"/>
  <c r="B17" i="44"/>
  <c r="AB16" i="44"/>
  <c r="AA16" i="44"/>
  <c r="Z16" i="44"/>
  <c r="Y16" i="44"/>
  <c r="X16" i="44"/>
  <c r="W16" i="44"/>
  <c r="V16" i="44"/>
  <c r="U16" i="44"/>
  <c r="T16" i="44"/>
  <c r="S16" i="44"/>
  <c r="R16" i="44"/>
  <c r="Q16" i="44"/>
  <c r="P16" i="44"/>
  <c r="O16" i="44"/>
  <c r="N16" i="44"/>
  <c r="M16" i="44"/>
  <c r="L16" i="44"/>
  <c r="K16" i="44"/>
  <c r="J16" i="44"/>
  <c r="I16" i="44"/>
  <c r="H16" i="44"/>
  <c r="G16" i="44"/>
  <c r="F16" i="44"/>
  <c r="E16" i="44"/>
  <c r="D16" i="44"/>
  <c r="C16" i="44"/>
  <c r="B16" i="44"/>
  <c r="AB15" i="44"/>
  <c r="AA15" i="44"/>
  <c r="Z15" i="44"/>
  <c r="Y15" i="44"/>
  <c r="X15" i="44"/>
  <c r="W15" i="44"/>
  <c r="V15" i="44"/>
  <c r="U15" i="44"/>
  <c r="T15" i="44"/>
  <c r="S15" i="44"/>
  <c r="R15" i="44"/>
  <c r="Q15" i="44"/>
  <c r="P15" i="44"/>
  <c r="O15" i="44"/>
  <c r="N15" i="44"/>
  <c r="M15" i="44"/>
  <c r="L15" i="44"/>
  <c r="K15" i="44"/>
  <c r="J15" i="44"/>
  <c r="I15" i="44"/>
  <c r="H15" i="44"/>
  <c r="G15" i="44"/>
  <c r="F15" i="44"/>
  <c r="E15" i="44"/>
  <c r="D15" i="44"/>
  <c r="C15" i="44"/>
  <c r="B15" i="44"/>
  <c r="AB14" i="44"/>
  <c r="AA14" i="44"/>
  <c r="Z14" i="44"/>
  <c r="Y14" i="44"/>
  <c r="X14" i="44"/>
  <c r="W14" i="44"/>
  <c r="V14" i="44"/>
  <c r="U14" i="44"/>
  <c r="T14" i="44"/>
  <c r="S14" i="44"/>
  <c r="R14" i="44"/>
  <c r="Q14" i="44"/>
  <c r="P14" i="44"/>
  <c r="O14" i="44"/>
  <c r="N14" i="44"/>
  <c r="M14" i="44"/>
  <c r="L14" i="44"/>
  <c r="K14" i="44"/>
  <c r="J14" i="44"/>
  <c r="I14" i="44"/>
  <c r="H14" i="44"/>
  <c r="G14" i="44"/>
  <c r="F14" i="44"/>
  <c r="E14" i="44"/>
  <c r="D14" i="44"/>
  <c r="C14" i="44"/>
  <c r="B14" i="44"/>
  <c r="AB13" i="44"/>
  <c r="AA13" i="44"/>
  <c r="Z13" i="44"/>
  <c r="Y13" i="44"/>
  <c r="X13" i="44"/>
  <c r="W13" i="44"/>
  <c r="V13" i="44"/>
  <c r="U13" i="44"/>
  <c r="T13" i="44"/>
  <c r="S13" i="44"/>
  <c r="R13" i="44"/>
  <c r="Q13" i="44"/>
  <c r="P13" i="44"/>
  <c r="O13" i="44"/>
  <c r="N13" i="44"/>
  <c r="M13" i="44"/>
  <c r="L13" i="44"/>
  <c r="K13" i="44"/>
  <c r="J13" i="44"/>
  <c r="I13" i="44"/>
  <c r="H13" i="44"/>
  <c r="G13" i="44"/>
  <c r="F13" i="44"/>
  <c r="E13" i="44"/>
  <c r="D13" i="44"/>
  <c r="C13" i="44"/>
  <c r="B13" i="44"/>
  <c r="AB12" i="44"/>
  <c r="AA12" i="44"/>
  <c r="Z12" i="44"/>
  <c r="Y12" i="44"/>
  <c r="X12" i="44"/>
  <c r="W12" i="44"/>
  <c r="V12" i="44"/>
  <c r="U12" i="44"/>
  <c r="T12" i="44"/>
  <c r="S12" i="44"/>
  <c r="R12" i="44"/>
  <c r="Q12" i="44"/>
  <c r="P12" i="44"/>
  <c r="O12" i="44"/>
  <c r="N12" i="44"/>
  <c r="M12" i="44"/>
  <c r="L12" i="44"/>
  <c r="K12" i="44"/>
  <c r="J12" i="44"/>
  <c r="I12" i="44"/>
  <c r="H12" i="44"/>
  <c r="G12" i="44"/>
  <c r="F12" i="44"/>
  <c r="E12" i="44"/>
  <c r="D12" i="44"/>
  <c r="C12" i="44"/>
  <c r="B12" i="44"/>
  <c r="AB11" i="44"/>
  <c r="AA11" i="44"/>
  <c r="Z11" i="44"/>
  <c r="Y11" i="44"/>
  <c r="X11" i="44"/>
  <c r="W11" i="44"/>
  <c r="V11" i="44"/>
  <c r="U11" i="44"/>
  <c r="T11" i="44"/>
  <c r="S11" i="44"/>
  <c r="R11" i="44"/>
  <c r="Q11" i="44"/>
  <c r="P11" i="44"/>
  <c r="O11" i="44"/>
  <c r="N11" i="44"/>
  <c r="M11" i="44"/>
  <c r="L11" i="44"/>
  <c r="K11" i="44"/>
  <c r="J11" i="44"/>
  <c r="I11" i="44"/>
  <c r="H11" i="44"/>
  <c r="G11" i="44"/>
  <c r="F11" i="44"/>
  <c r="E11" i="44"/>
  <c r="D11" i="44"/>
  <c r="C11" i="44"/>
  <c r="B11" i="44"/>
  <c r="AB10" i="44"/>
  <c r="AA10" i="44"/>
  <c r="Z10" i="44"/>
  <c r="Y10" i="44"/>
  <c r="X10" i="44"/>
  <c r="W10" i="44"/>
  <c r="V10" i="44"/>
  <c r="U10" i="44"/>
  <c r="T10" i="44"/>
  <c r="S10" i="44"/>
  <c r="R10" i="44"/>
  <c r="Q10" i="44"/>
  <c r="P10" i="44"/>
  <c r="O10" i="44"/>
  <c r="N10" i="44"/>
  <c r="M10" i="44"/>
  <c r="L10" i="44"/>
  <c r="K10" i="44"/>
  <c r="J10" i="44"/>
  <c r="I10" i="44"/>
  <c r="H10" i="44"/>
  <c r="G10" i="44"/>
  <c r="F10" i="44"/>
  <c r="E10" i="44"/>
  <c r="D10" i="44"/>
  <c r="C10" i="44"/>
  <c r="B10" i="44"/>
  <c r="AB9" i="44"/>
  <c r="AA9" i="44"/>
  <c r="Z9" i="44"/>
  <c r="Y9" i="44"/>
  <c r="X9" i="44"/>
  <c r="W9" i="44"/>
  <c r="V9" i="44"/>
  <c r="U9" i="44"/>
  <c r="T9" i="44"/>
  <c r="S9" i="44"/>
  <c r="R9" i="44"/>
  <c r="Q9" i="44"/>
  <c r="P9" i="44"/>
  <c r="O9" i="44"/>
  <c r="N9" i="44"/>
  <c r="M9" i="44"/>
  <c r="L9" i="44"/>
  <c r="K9" i="44"/>
  <c r="J9" i="44"/>
  <c r="I9" i="44"/>
  <c r="H9" i="44"/>
  <c r="G9" i="44"/>
  <c r="F9" i="44"/>
  <c r="E9" i="44"/>
  <c r="D9" i="44"/>
  <c r="C9" i="44"/>
  <c r="B9" i="44"/>
  <c r="AB8" i="44"/>
  <c r="AA8" i="44"/>
  <c r="Z8" i="44"/>
  <c r="Y8" i="44"/>
  <c r="X8" i="44"/>
  <c r="W8" i="44"/>
  <c r="V8" i="44"/>
  <c r="U8" i="44"/>
  <c r="T8" i="44"/>
  <c r="S8" i="44"/>
  <c r="R8" i="44"/>
  <c r="Q8" i="44"/>
  <c r="P8" i="44"/>
  <c r="O8" i="44"/>
  <c r="N8" i="44"/>
  <c r="M8" i="44"/>
  <c r="L8" i="44"/>
  <c r="K8" i="44"/>
  <c r="J8" i="44"/>
  <c r="I8" i="44"/>
  <c r="H8" i="44"/>
  <c r="G8" i="44"/>
  <c r="F8" i="44"/>
  <c r="E8" i="44"/>
  <c r="D8" i="44"/>
  <c r="C8" i="44"/>
  <c r="B8" i="44"/>
  <c r="B2" i="46" l="1"/>
  <c r="B2" i="45"/>
  <c r="Q23" i="46"/>
  <c r="P23" i="46"/>
  <c r="O23" i="46"/>
  <c r="N23" i="46"/>
  <c r="M23" i="46"/>
  <c r="L23" i="46"/>
  <c r="K23" i="46"/>
  <c r="J23" i="46"/>
  <c r="I23" i="46"/>
  <c r="H23" i="46"/>
  <c r="G23" i="46"/>
  <c r="F23" i="46"/>
  <c r="E23" i="46"/>
  <c r="D23" i="46"/>
  <c r="C23" i="46"/>
  <c r="Q22" i="46"/>
  <c r="P22" i="46"/>
  <c r="O22" i="46"/>
  <c r="N22" i="46"/>
  <c r="M22" i="46"/>
  <c r="L22" i="46"/>
  <c r="K22" i="46"/>
  <c r="J22" i="46"/>
  <c r="I22" i="46"/>
  <c r="H22" i="46"/>
  <c r="G22" i="46"/>
  <c r="F22" i="46"/>
  <c r="E22" i="46"/>
  <c r="D22" i="46"/>
  <c r="C22" i="46"/>
  <c r="Q21" i="46"/>
  <c r="P21" i="46"/>
  <c r="O21" i="46"/>
  <c r="N21" i="46"/>
  <c r="M21" i="46"/>
  <c r="L21" i="46"/>
  <c r="K21" i="46"/>
  <c r="J21" i="46"/>
  <c r="I21" i="46"/>
  <c r="H21" i="46"/>
  <c r="G21" i="46"/>
  <c r="F21" i="46"/>
  <c r="E21" i="46"/>
  <c r="D21" i="46"/>
  <c r="C21" i="46"/>
  <c r="Q20" i="46"/>
  <c r="P20" i="46"/>
  <c r="O20" i="46"/>
  <c r="N20" i="46"/>
  <c r="M20" i="46"/>
  <c r="L20" i="46"/>
  <c r="K20" i="46"/>
  <c r="J20" i="46"/>
  <c r="I20" i="46"/>
  <c r="H20" i="46"/>
  <c r="G20" i="46"/>
  <c r="F20" i="46"/>
  <c r="E20" i="46"/>
  <c r="D20" i="46"/>
  <c r="C20" i="46"/>
  <c r="Q19" i="46"/>
  <c r="P19" i="46"/>
  <c r="O19" i="46"/>
  <c r="N19" i="46"/>
  <c r="M19" i="46"/>
  <c r="L19" i="46"/>
  <c r="K19" i="46"/>
  <c r="J19" i="46"/>
  <c r="I19" i="46"/>
  <c r="H19" i="46"/>
  <c r="G19" i="46"/>
  <c r="F19" i="46"/>
  <c r="E19" i="46"/>
  <c r="D19" i="46"/>
  <c r="C19" i="46"/>
  <c r="Q18" i="46"/>
  <c r="P18" i="46"/>
  <c r="O18" i="46"/>
  <c r="N18" i="46"/>
  <c r="M18" i="46"/>
  <c r="L18" i="46"/>
  <c r="K18" i="46"/>
  <c r="J18" i="46"/>
  <c r="I18" i="46"/>
  <c r="H18" i="46"/>
  <c r="G18" i="46"/>
  <c r="F18" i="46"/>
  <c r="E18" i="46"/>
  <c r="D18" i="46"/>
  <c r="C18" i="46"/>
  <c r="Q17" i="46"/>
  <c r="P17" i="46"/>
  <c r="O17" i="46"/>
  <c r="N17" i="46"/>
  <c r="M17" i="46"/>
  <c r="L17" i="46"/>
  <c r="K17" i="46"/>
  <c r="J17" i="46"/>
  <c r="I17" i="46"/>
  <c r="H17" i="46"/>
  <c r="G17" i="46"/>
  <c r="F17" i="46"/>
  <c r="E17" i="46"/>
  <c r="D17" i="46"/>
  <c r="C17" i="46"/>
  <c r="Q16" i="46"/>
  <c r="P16" i="46"/>
  <c r="O16" i="46"/>
  <c r="N16" i="46"/>
  <c r="M16" i="46"/>
  <c r="L16" i="46"/>
  <c r="K16" i="46"/>
  <c r="J16" i="46"/>
  <c r="I16" i="46"/>
  <c r="H16" i="46"/>
  <c r="G16" i="46"/>
  <c r="F16" i="46"/>
  <c r="E16" i="46"/>
  <c r="D16" i="46"/>
  <c r="C16" i="46"/>
  <c r="Q14" i="46"/>
  <c r="P14" i="46"/>
  <c r="O14" i="46"/>
  <c r="N14" i="46"/>
  <c r="M14" i="46"/>
  <c r="L14" i="46"/>
  <c r="K14" i="46"/>
  <c r="J14" i="46"/>
  <c r="I14" i="46"/>
  <c r="H14" i="46"/>
  <c r="G14" i="46"/>
  <c r="F14" i="46"/>
  <c r="E14" i="46"/>
  <c r="D14" i="46"/>
  <c r="C14" i="46"/>
  <c r="Q13" i="46"/>
  <c r="P13" i="46"/>
  <c r="O13" i="46"/>
  <c r="N13" i="46"/>
  <c r="M13" i="46"/>
  <c r="L13" i="46"/>
  <c r="K13" i="46"/>
  <c r="J13" i="46"/>
  <c r="I13" i="46"/>
  <c r="H13" i="46"/>
  <c r="G13" i="46"/>
  <c r="F13" i="46"/>
  <c r="E13" i="46"/>
  <c r="D13" i="46"/>
  <c r="C13" i="46"/>
  <c r="Q12" i="46"/>
  <c r="P12" i="46"/>
  <c r="O12" i="46"/>
  <c r="N12" i="46"/>
  <c r="M12" i="46"/>
  <c r="L12" i="46"/>
  <c r="K12" i="46"/>
  <c r="J12" i="46"/>
  <c r="I12" i="46"/>
  <c r="H12" i="46"/>
  <c r="G12" i="46"/>
  <c r="F12" i="46"/>
  <c r="E12" i="46"/>
  <c r="D12" i="46"/>
  <c r="C12" i="46"/>
  <c r="Q11" i="46"/>
  <c r="P11" i="46"/>
  <c r="O11" i="46"/>
  <c r="N11" i="46"/>
  <c r="M11" i="46"/>
  <c r="L11" i="46"/>
  <c r="K11" i="46"/>
  <c r="J11" i="46"/>
  <c r="I11" i="46"/>
  <c r="H11" i="46"/>
  <c r="G11" i="46"/>
  <c r="F11" i="46"/>
  <c r="E11" i="46"/>
  <c r="D11" i="46"/>
  <c r="C11" i="46"/>
  <c r="Q10" i="46"/>
  <c r="P10" i="46"/>
  <c r="O10" i="46"/>
  <c r="N10" i="46"/>
  <c r="M10" i="46"/>
  <c r="L10" i="46"/>
  <c r="K10" i="46"/>
  <c r="J10" i="46"/>
  <c r="I10" i="46"/>
  <c r="H10" i="46"/>
  <c r="G10" i="46"/>
  <c r="F10" i="46"/>
  <c r="E10" i="46"/>
  <c r="D10" i="46"/>
  <c r="C10" i="46"/>
  <c r="Q9" i="46"/>
  <c r="P9" i="46"/>
  <c r="O9" i="46"/>
  <c r="N9" i="46"/>
  <c r="M9" i="46"/>
  <c r="L9" i="46"/>
  <c r="K9" i="46"/>
  <c r="J9" i="46"/>
  <c r="I9" i="46"/>
  <c r="H9" i="46"/>
  <c r="G9" i="46"/>
  <c r="F9" i="46"/>
  <c r="E9" i="46"/>
  <c r="D9" i="46"/>
  <c r="C9" i="46"/>
  <c r="Q8" i="46"/>
  <c r="P8" i="46"/>
  <c r="O8" i="46"/>
  <c r="N8" i="46"/>
  <c r="M8" i="46"/>
  <c r="L8" i="46"/>
  <c r="K8" i="46"/>
  <c r="J8" i="46"/>
  <c r="I8" i="46"/>
  <c r="H8" i="46"/>
  <c r="G8" i="46"/>
  <c r="F8" i="46"/>
  <c r="E8" i="46"/>
  <c r="D8" i="46"/>
  <c r="C8" i="46"/>
  <c r="Q7" i="46"/>
  <c r="P7" i="46"/>
  <c r="O7" i="46"/>
  <c r="N7" i="46"/>
  <c r="M7" i="46"/>
  <c r="L7" i="46"/>
  <c r="K7" i="46"/>
  <c r="J7" i="46"/>
  <c r="I7" i="46"/>
  <c r="H7" i="46"/>
  <c r="G7" i="46"/>
  <c r="F7" i="46"/>
  <c r="E7" i="46"/>
  <c r="D7" i="46"/>
  <c r="C7" i="46"/>
  <c r="O46" i="17" l="1"/>
  <c r="N46" i="17"/>
  <c r="K46" i="17"/>
  <c r="J46" i="17"/>
  <c r="I46" i="17"/>
  <c r="H46" i="17"/>
  <c r="G46" i="17"/>
  <c r="F46" i="17"/>
  <c r="E46" i="17"/>
  <c r="D46" i="17"/>
  <c r="C46" i="17"/>
  <c r="B46" i="17"/>
  <c r="B21" i="17" s="1"/>
  <c r="F7" i="16" l="1"/>
  <c r="E7" i="16"/>
  <c r="D7" i="16"/>
  <c r="C7" i="16"/>
  <c r="C26" i="16" s="1"/>
  <c r="B31" i="16"/>
  <c r="D26" i="16" l="1"/>
  <c r="F26" i="16"/>
  <c r="E26" i="16"/>
  <c r="A3" i="43"/>
  <c r="O45" i="17" l="1"/>
  <c r="N45" i="17"/>
  <c r="K45" i="17"/>
  <c r="J45" i="17"/>
  <c r="I45" i="17"/>
  <c r="H45" i="17"/>
  <c r="G45" i="17"/>
  <c r="F45" i="17"/>
  <c r="E45" i="17"/>
  <c r="D45" i="17"/>
  <c r="C45" i="17"/>
  <c r="B45" i="17"/>
  <c r="B20" i="17" s="1"/>
  <c r="I7" i="14" l="1"/>
  <c r="I26" i="14" s="1"/>
  <c r="B7" i="16"/>
  <c r="C7" i="15"/>
  <c r="C26" i="15" s="1"/>
  <c r="D7" i="14"/>
  <c r="D26" i="14" s="1"/>
  <c r="E7" i="14"/>
  <c r="E26" i="14" s="1"/>
  <c r="F7" i="14"/>
  <c r="F26" i="14" s="1"/>
  <c r="G7" i="14"/>
  <c r="G26" i="14" s="1"/>
  <c r="H7" i="14"/>
  <c r="H26" i="14" s="1"/>
  <c r="J7" i="14"/>
  <c r="J26" i="14" s="1"/>
  <c r="D7" i="17"/>
  <c r="D26" i="17" s="1"/>
  <c r="E7" i="17"/>
  <c r="E26" i="17" s="1"/>
  <c r="F7" i="17"/>
  <c r="F26" i="17" s="1"/>
  <c r="R30" i="14"/>
  <c r="B3" i="16"/>
  <c r="O29" i="16" s="1"/>
  <c r="B3" i="15"/>
  <c r="R30" i="15" s="1"/>
  <c r="O29" i="17" s="1"/>
  <c r="B26" i="16"/>
  <c r="B44" i="17"/>
  <c r="B19" i="17" s="1"/>
  <c r="B43" i="17"/>
  <c r="B18" i="17" s="1"/>
  <c r="B42" i="17"/>
  <c r="B17" i="17" s="1"/>
  <c r="B41" i="17"/>
  <c r="B16" i="17" s="1"/>
  <c r="B40" i="17"/>
  <c r="B15" i="17" s="1"/>
  <c r="B39" i="17"/>
  <c r="B14" i="17" s="1"/>
  <c r="B38" i="17"/>
  <c r="B13" i="17" s="1"/>
  <c r="B37" i="17"/>
  <c r="B12" i="17" s="1"/>
  <c r="B36" i="17"/>
  <c r="B11" i="17" s="1"/>
  <c r="B35" i="17"/>
  <c r="B10" i="17" s="1"/>
  <c r="B34" i="17"/>
  <c r="B9" i="17" s="1"/>
  <c r="B33" i="17"/>
  <c r="B8" i="17" s="1"/>
  <c r="B32" i="17"/>
  <c r="B7" i="17" s="1"/>
  <c r="B31" i="17"/>
  <c r="O44" i="17"/>
  <c r="N44" i="17"/>
  <c r="K44" i="17"/>
  <c r="J44" i="17"/>
  <c r="I44" i="17"/>
  <c r="H44" i="17"/>
  <c r="G44" i="17"/>
  <c r="F44" i="17"/>
  <c r="E44" i="17"/>
  <c r="D44" i="17"/>
  <c r="C44" i="17"/>
  <c r="O43" i="17"/>
  <c r="N43" i="17"/>
  <c r="K43" i="17"/>
  <c r="J43" i="17"/>
  <c r="I43" i="17"/>
  <c r="H43" i="17"/>
  <c r="G43" i="17"/>
  <c r="F43" i="17"/>
  <c r="E43" i="17"/>
  <c r="D43" i="17"/>
  <c r="C43" i="17"/>
  <c r="O42" i="17"/>
  <c r="N42" i="17"/>
  <c r="K42" i="17"/>
  <c r="J42" i="17"/>
  <c r="I42" i="17"/>
  <c r="H42" i="17"/>
  <c r="G42" i="17"/>
  <c r="F42" i="17"/>
  <c r="E42" i="17"/>
  <c r="D42" i="17"/>
  <c r="C42" i="17"/>
  <c r="O41" i="17"/>
  <c r="N41" i="17"/>
  <c r="K41" i="17"/>
  <c r="J41" i="17"/>
  <c r="I41" i="17"/>
  <c r="H41" i="17"/>
  <c r="G41" i="17"/>
  <c r="F41" i="17"/>
  <c r="E41" i="17"/>
  <c r="D41" i="17"/>
  <c r="C41" i="17"/>
  <c r="O40" i="17"/>
  <c r="N40" i="17"/>
  <c r="K40" i="17"/>
  <c r="J40" i="17"/>
  <c r="I40" i="17"/>
  <c r="H40" i="17"/>
  <c r="G40" i="17"/>
  <c r="F40" i="17"/>
  <c r="E40" i="17"/>
  <c r="D40" i="17"/>
  <c r="C40" i="17"/>
  <c r="O39" i="17"/>
  <c r="N39" i="17"/>
  <c r="K39" i="17"/>
  <c r="J39" i="17"/>
  <c r="I39" i="17"/>
  <c r="H39" i="17"/>
  <c r="G39" i="17"/>
  <c r="F39" i="17"/>
  <c r="E39" i="17"/>
  <c r="D39" i="17"/>
  <c r="C39" i="17"/>
  <c r="O38" i="17"/>
  <c r="N38" i="17"/>
  <c r="K38" i="17"/>
  <c r="J38" i="17"/>
  <c r="I38" i="17"/>
  <c r="H38" i="17"/>
  <c r="G38" i="17"/>
  <c r="F38" i="17"/>
  <c r="E38" i="17"/>
  <c r="D38" i="17"/>
  <c r="C38" i="17"/>
  <c r="O37" i="17"/>
  <c r="N37" i="17"/>
  <c r="K37" i="17"/>
  <c r="J37" i="17"/>
  <c r="I37" i="17"/>
  <c r="H37" i="17"/>
  <c r="G37" i="17"/>
  <c r="F37" i="17"/>
  <c r="E37" i="17"/>
  <c r="D37" i="17"/>
  <c r="C37" i="17"/>
  <c r="O36" i="17"/>
  <c r="N36" i="17"/>
  <c r="K36" i="17"/>
  <c r="J36" i="17"/>
  <c r="I36" i="17"/>
  <c r="H36" i="17"/>
  <c r="G36" i="17"/>
  <c r="F36" i="17"/>
  <c r="E36" i="17"/>
  <c r="D36" i="17"/>
  <c r="C36" i="17"/>
  <c r="O35" i="17"/>
  <c r="N35" i="17"/>
  <c r="K35" i="17"/>
  <c r="J35" i="17"/>
  <c r="I35" i="17"/>
  <c r="H35" i="17"/>
  <c r="G35" i="17"/>
  <c r="F35" i="17"/>
  <c r="E35" i="17"/>
  <c r="D35" i="17"/>
  <c r="C35" i="17"/>
  <c r="O34" i="17"/>
  <c r="N34" i="17"/>
  <c r="K34" i="17"/>
  <c r="J34" i="17"/>
  <c r="I34" i="17"/>
  <c r="H34" i="17"/>
  <c r="G34" i="17"/>
  <c r="F34" i="17"/>
  <c r="E34" i="17"/>
  <c r="D34" i="17"/>
  <c r="C34" i="17"/>
  <c r="O33" i="17"/>
  <c r="N33" i="17"/>
  <c r="K33" i="17"/>
  <c r="J33" i="17"/>
  <c r="I33" i="17"/>
  <c r="H33" i="17"/>
  <c r="G33" i="17"/>
  <c r="F33" i="17"/>
  <c r="E33" i="17"/>
  <c r="D33" i="17"/>
  <c r="C33" i="17"/>
  <c r="O32" i="17"/>
  <c r="N32" i="17"/>
  <c r="K32" i="17"/>
  <c r="J32" i="17"/>
  <c r="I32" i="17"/>
  <c r="H32" i="17"/>
  <c r="G32" i="17"/>
  <c r="F32" i="17"/>
  <c r="E32" i="17"/>
  <c r="D32" i="17"/>
  <c r="C32" i="17"/>
  <c r="O31" i="17"/>
  <c r="N31" i="17"/>
  <c r="K31" i="17"/>
  <c r="J31" i="17"/>
  <c r="I31" i="17"/>
  <c r="H31" i="17"/>
  <c r="G31" i="17"/>
  <c r="F31" i="17"/>
  <c r="E31" i="17"/>
  <c r="D31" i="17"/>
  <c r="C31" i="17"/>
  <c r="F7" i="15" l="1"/>
  <c r="F26" i="15" s="1"/>
  <c r="J7" i="15"/>
  <c r="J26" i="15" s="1"/>
  <c r="E7" i="15"/>
  <c r="E26" i="15" s="1"/>
  <c r="H7" i="15"/>
  <c r="D7" i="15"/>
  <c r="D26" i="15" s="1"/>
  <c r="I7" i="15"/>
  <c r="G7" i="15"/>
  <c r="G26" i="15" s="1"/>
  <c r="B3" i="17"/>
  <c r="C7" i="17"/>
  <c r="C26" i="17" s="1"/>
  <c r="I26" i="15" l="1"/>
  <c r="H26" i="15"/>
</calcChain>
</file>

<file path=xl/sharedStrings.xml><?xml version="1.0" encoding="utf-8"?>
<sst xmlns="http://schemas.openxmlformats.org/spreadsheetml/2006/main" count="512" uniqueCount="366">
  <si>
    <t>N</t>
  </si>
  <si>
    <t>Assets</t>
  </si>
  <si>
    <t>Liabilities</t>
  </si>
  <si>
    <t>Capital</t>
  </si>
  <si>
    <t>Profit</t>
  </si>
  <si>
    <t>Total Assets</t>
  </si>
  <si>
    <t>Loan Portfolio</t>
  </si>
  <si>
    <t>Total Liabilities</t>
  </si>
  <si>
    <t>Deposits of Individuals</t>
  </si>
  <si>
    <t>Loan Loss Reserves</t>
  </si>
  <si>
    <t>Shareholders' Equity</t>
  </si>
  <si>
    <t>Share Capital</t>
  </si>
  <si>
    <t>Regulatory Capital</t>
  </si>
  <si>
    <t>Total</t>
  </si>
  <si>
    <t>Provisions for Possible Losses</t>
  </si>
  <si>
    <t>Net Interest Income</t>
  </si>
  <si>
    <t>Net Fee and Commission Income</t>
  </si>
  <si>
    <t>Total Interest Income</t>
  </si>
  <si>
    <t>Interest Income from Loans</t>
  </si>
  <si>
    <t>Total Interest Expenses</t>
  </si>
  <si>
    <t>Interest Expenses on Deposits</t>
  </si>
  <si>
    <t>Gain (Loss) on Foreign Exchange Trade</t>
  </si>
  <si>
    <t>GEL</t>
  </si>
  <si>
    <t>FX</t>
  </si>
  <si>
    <t>Deposits' Structure of Banking Sector</t>
  </si>
  <si>
    <t>Deposits of Legal Entities</t>
  </si>
  <si>
    <t>Total Deposits</t>
  </si>
  <si>
    <t>წილი საბანკო სექტორში</t>
  </si>
  <si>
    <t>აქტივები</t>
  </si>
  <si>
    <t>საკრედიტო დაბანდება</t>
  </si>
  <si>
    <t>მთლიანი ვალდებულებები</t>
  </si>
  <si>
    <t>დეპოზიტები</t>
  </si>
  <si>
    <t>არასაბანკო იურიდიული და ფიზიკური პირების დეპოზიტები</t>
  </si>
  <si>
    <t>მ.შ. იურიდიულ პირთა დეპოზიტები</t>
  </si>
  <si>
    <t>მ.შ. ფიზიკურ პირთა დეპოზიტები</t>
  </si>
  <si>
    <t>სააქციო კაპიტალი</t>
  </si>
  <si>
    <t>ათას ლარებში</t>
  </si>
  <si>
    <t>ვალდებულებები</t>
  </si>
  <si>
    <t>კაპიტალი</t>
  </si>
  <si>
    <t>მოგება</t>
  </si>
  <si>
    <t>მთლიანი აქტივები</t>
  </si>
  <si>
    <t>ფულადი სახსრები</t>
  </si>
  <si>
    <t>სესხების შესაძლო დანაკარგების რეზერვი</t>
  </si>
  <si>
    <t>სულ დეპოზიტები</t>
  </si>
  <si>
    <t>ნასესხები სახსრები</t>
  </si>
  <si>
    <t>მ.შ.საწესდებო კაპიტალი</t>
  </si>
  <si>
    <t>საზედამხედველო კაპიტალი</t>
  </si>
  <si>
    <t>Market Share</t>
  </si>
  <si>
    <t>Non Banking Deposits</t>
  </si>
  <si>
    <t>Total Banking Sector</t>
  </si>
  <si>
    <t>Cash Equivalents</t>
  </si>
  <si>
    <t>Borrowed Funds</t>
  </si>
  <si>
    <t>Thausands GEL</t>
  </si>
  <si>
    <t>წმინდა საპროცენტო შემოსავალი</t>
  </si>
  <si>
    <t>წმინდა საკომისიო შემოსავალი</t>
  </si>
  <si>
    <t>წმინდა მოგება</t>
  </si>
  <si>
    <t>მთლიანი აქტივების მოცულობა</t>
  </si>
  <si>
    <t>დანახარჯები აქტივების შესაძლო დანაკარგების მიხედვით</t>
  </si>
  <si>
    <t>მთლიანი საპროცენტო შემოსავალი</t>
  </si>
  <si>
    <t>მ.შ. საპროცენტო შემოსავლები სესხებიდან</t>
  </si>
  <si>
    <t>მთლიანი საპროცენტო ხარჯი</t>
  </si>
  <si>
    <t>მ.შ. დეპოზიტებზე გადახდილი პროცენტები</t>
  </si>
  <si>
    <t>წმინდა არასაპროცენტო შემოსავალი</t>
  </si>
  <si>
    <t>NET Interest Income</t>
  </si>
  <si>
    <t>NET Income</t>
  </si>
  <si>
    <t>Net Non-Interest Income</t>
  </si>
  <si>
    <t>სულ</t>
  </si>
  <si>
    <t>ლარი</t>
  </si>
  <si>
    <t>სებ–ის დეპოზიტები</t>
  </si>
  <si>
    <t>კომერციული ბანკების დეპოზიტები</t>
  </si>
  <si>
    <t>იურიდიული პირების დეპოზიტები</t>
  </si>
  <si>
    <t>რეზიდენტი იურიდიული პირების დეპოზიტები</t>
  </si>
  <si>
    <t>არარეზიდენტი იურიდიული პირების დეპოზიტები</t>
  </si>
  <si>
    <t>ფიზიკური პირების დეპოზიტები</t>
  </si>
  <si>
    <t>რეზიდენტი ფიზიკური პირების დეპოზიტები</t>
  </si>
  <si>
    <t>არარეზიდენტი ფიზიკური პირების დეპოზიტები</t>
  </si>
  <si>
    <t>ვადიანი დეპოზიტები</t>
  </si>
  <si>
    <t>მოგება აქტივებზე ROA, გაწლიურებული</t>
  </si>
  <si>
    <t>მოგება კაპიტალზე ROE, გაწლიურებული</t>
  </si>
  <si>
    <t>Return on Assets - ROA, Annualized</t>
  </si>
  <si>
    <t>Return on Equity - ROE, Annualized</t>
  </si>
  <si>
    <t>კონსოლიდირებული</t>
  </si>
  <si>
    <t>სახელმწიფო ორგანიზაციები</t>
  </si>
  <si>
    <t xml:space="preserve">საფინანსო ინსტიტუტები </t>
  </si>
  <si>
    <t>უძრავი ქონების დეველოპმენტი</t>
  </si>
  <si>
    <t>უძრავი ქონების მენეჯმენტი</t>
  </si>
  <si>
    <t>სამშენებლო კომპანიები (არა დეველოპერები)</t>
  </si>
  <si>
    <t>სამშენებლო მასალების მოპოვება, წარმოება და ვაჭრობა</t>
  </si>
  <si>
    <t>სამომხმარებლო საქონლის წარმოება</t>
  </si>
  <si>
    <t>ვაჭრობა (სხვა)</t>
  </si>
  <si>
    <t>წარმოება (სხვა)</t>
  </si>
  <si>
    <t>სასტუმროები და ტურიზმი</t>
  </si>
  <si>
    <t>რესტორნები, ბარები, კაფეები და სწრაფი კვების ობიექტები</t>
  </si>
  <si>
    <t>მძიმე მრეწველობა</t>
  </si>
  <si>
    <t>ენერგეტიკა</t>
  </si>
  <si>
    <t>ავტომობილების დილერები</t>
  </si>
  <si>
    <t>ჯანდაცვა</t>
  </si>
  <si>
    <t>ფარმაცევტიკა</t>
  </si>
  <si>
    <t>ტელეკომუნიკაცია</t>
  </si>
  <si>
    <t>სერვისი</t>
  </si>
  <si>
    <t>სოფლის მეურნეობის სექტორი</t>
  </si>
  <si>
    <t>საცალო პროდუქტები</t>
  </si>
  <si>
    <t>მომენტალური განვადება</t>
  </si>
  <si>
    <t>ოვერდრაფტები</t>
  </si>
  <si>
    <t>საკრედიტო ბარათები</t>
  </si>
  <si>
    <t>იპოთეკური სესხები</t>
  </si>
  <si>
    <t>Table N 7 - Credit portfolio by sectors</t>
  </si>
  <si>
    <t>State</t>
  </si>
  <si>
    <t>Financial Institutions</t>
  </si>
  <si>
    <t>Real Estate Management</t>
  </si>
  <si>
    <t>Construction Companies</t>
  </si>
  <si>
    <t>Production and Trade of Construction Materials</t>
  </si>
  <si>
    <t>Trade of Consumer Foods and Goods</t>
  </si>
  <si>
    <t>Production of Consumer Foods and Goods</t>
  </si>
  <si>
    <t>Production and Trade of Durable Goods</t>
  </si>
  <si>
    <t>Production and Trade of Clothes, Shoes and Textiles</t>
  </si>
  <si>
    <t>Trade (Other)</t>
  </si>
  <si>
    <t>Other Production</t>
  </si>
  <si>
    <t>Hotels, Tourism</t>
  </si>
  <si>
    <t>Restaurants</t>
  </si>
  <si>
    <t>Industry</t>
  </si>
  <si>
    <t>Energy</t>
  </si>
  <si>
    <t>Auto Dealers</t>
  </si>
  <si>
    <t>Health Care</t>
  </si>
  <si>
    <t>Pharmacy</t>
  </si>
  <si>
    <t>Telecommunication</t>
  </si>
  <si>
    <t>Service</t>
  </si>
  <si>
    <t>Agro</t>
  </si>
  <si>
    <t>Retail</t>
  </si>
  <si>
    <t>Car Loans</t>
  </si>
  <si>
    <t>Consumer Loans</t>
  </si>
  <si>
    <t>Momental Installments</t>
  </si>
  <si>
    <t>Payrolls (Overdrafts)</t>
  </si>
  <si>
    <t>Credit Cards</t>
  </si>
  <si>
    <t>Mortgages</t>
  </si>
  <si>
    <t>For Finished Property</t>
  </si>
  <si>
    <t>For in Progress Property</t>
  </si>
  <si>
    <t>საქართველოს ბანკი</t>
  </si>
  <si>
    <t>თი–ბი–სი ბანკი</t>
  </si>
  <si>
    <t>ლიბერთი ბანკი</t>
  </si>
  <si>
    <t>ვი–თი–ბი ბანკი</t>
  </si>
  <si>
    <t>პროკრედიტ ბანკი</t>
  </si>
  <si>
    <t>ბაზის ბანკი</t>
  </si>
  <si>
    <t>ქართუ ბანკი</t>
  </si>
  <si>
    <t>ტერა ბანკი</t>
  </si>
  <si>
    <t>კრედო ბანკი</t>
  </si>
  <si>
    <t>ხალიკ ბანკი</t>
  </si>
  <si>
    <t>ზირაათ ბანკი</t>
  </si>
  <si>
    <t>Bank of Georgia</t>
  </si>
  <si>
    <t>TBC Bank</t>
  </si>
  <si>
    <t>Liberty Bank</t>
  </si>
  <si>
    <t>VTB Bank Georgia</t>
  </si>
  <si>
    <t>ProCredit Bank</t>
  </si>
  <si>
    <t>Basis Bank</t>
  </si>
  <si>
    <t>Cartu Bank</t>
  </si>
  <si>
    <t>Tera bank</t>
  </si>
  <si>
    <t>Credo Bank</t>
  </si>
  <si>
    <t>HALYK Bank</t>
  </si>
  <si>
    <t>Pasha Bank</t>
  </si>
  <si>
    <t>Ziraat Bank</t>
  </si>
  <si>
    <t>Silk Bank</t>
  </si>
  <si>
    <t>სილქ ბანკი</t>
  </si>
  <si>
    <t xml:space="preserve">სახელმწიფო ინსტიტუტებისა და სახელმწიფო კონტროლს დაქვემდებარებულ ორგანიზაციებიდან მოზიდული უზრუნველყოფილი დეპოზიტები
</t>
  </si>
  <si>
    <t>Secured deposits of government institutions and government controlled entities</t>
  </si>
  <si>
    <t>პეისერა</t>
  </si>
  <si>
    <t>Paysera</t>
  </si>
  <si>
    <t>სხვა</t>
  </si>
  <si>
    <t>მოთხოვნამდე დეპოზიტები</t>
  </si>
  <si>
    <t>მიმდინარე დეპოზიტები</t>
  </si>
  <si>
    <t>სადეპოზიტო სერტიფიკატები (CD)</t>
  </si>
  <si>
    <t>ყველა სახის დეპოზიტები</t>
  </si>
  <si>
    <t>ფინანსური სექტორის დეპოზიტები</t>
  </si>
  <si>
    <t>რეზიდენტი კომერციული ბანკების დეპოზიტები</t>
  </si>
  <si>
    <t>არარეზიდენტი კომერციული ბანკების დეპოზიტები</t>
  </si>
  <si>
    <t>არასაბანკო ფინანსური ინსტიტუტების დეპოზიტები</t>
  </si>
  <si>
    <t>რეზიდენტი არასაბანკო ფინანსური ინსტიტუტების დეპოზიტები</t>
  </si>
  <si>
    <t>არარეზიდენტი არასაბანკო ფინანსური ინსტიტუტების დეპოზიტები</t>
  </si>
  <si>
    <t>სულ ფინანსური სექტორის დეპოზიტები</t>
  </si>
  <si>
    <t>არაფინანსური სექტორის დეპოზიტები</t>
  </si>
  <si>
    <t>სულ არასაბანკო იურიდიული და ფიზიკური პირების დეპოზიტები</t>
  </si>
  <si>
    <t>მოგება–ზარალი ვალუტის ყიდვა–გაყიდვის ოპერაციებიდან</t>
  </si>
  <si>
    <t>ცხრილი N5 – დეპოზიტების სტრუქტურა საბანკო სექტორში</t>
  </si>
  <si>
    <t>Other</t>
  </si>
  <si>
    <t>ფინანსური ინსტრუმენტის ამორტიზირებული ღირებულება</t>
  </si>
  <si>
    <t>ფინანსური ინსტრუმენტის მოსალოდნელი საკრედიტო ზარალი (BANK)</t>
  </si>
  <si>
    <t>სესხის ძირი თანხით შეწონილი საპროცენტო განაკვეთი</t>
  </si>
  <si>
    <t>სესხის ძირი თანხით შეწონილი საშუალო საკონტრაქტო ვადიანობა სტოკზე (თვე)</t>
  </si>
  <si>
    <t>91 და მეტი დღით ვადაგადაცილებული  ფინანსური ინსტრუმენტების ამორტიზებული ღირებულება</t>
  </si>
  <si>
    <t>1-ი დონის (BANK) საკრედიტო რისკი ფინანსური ინსტრუმენტების ამორტიზირებული ღირებულება</t>
  </si>
  <si>
    <t>მე-2 დონის (BANK) საკრედიტო რისკი ფინანსური ინსტრუმენტების ამორტიზირებული ღირებულება</t>
  </si>
  <si>
    <t>მე-3 დონის (BANK)  საკრედიტო რისკი ფინანსური ინსტრუმენტების ამორტიზირებული ღირებულება</t>
  </si>
  <si>
    <t>შეძენილი ან გამოშვებული, გაუფასურებული (POCI) (BANK)  ფინანსური ინსტრუმენტების ამორტიზირებული ღირებულება</t>
  </si>
  <si>
    <t>საბითუმო ლომბარდი</t>
  </si>
  <si>
    <t>სამომხმარებლო საქონლით ვაჭრობა</t>
  </si>
  <si>
    <t>ხანგრძლივი მოხმარების სამომხმარებლო საქონლის წარმოება და ვაჭრობა</t>
  </si>
  <si>
    <t>ფეხსაცმლის, ტანსაცმლისა და ტექსტილის წარმოება და ვაჭრობა</t>
  </si>
  <si>
    <t>ბენზინგასამართი სადგურები და ბენზინის იმპორტიორები</t>
  </si>
  <si>
    <t>მათ შორის: ექსპორტიორები</t>
  </si>
  <si>
    <t>სატრანსპორტო სესხები</t>
  </si>
  <si>
    <t>სამომხმარებლო სესხები</t>
  </si>
  <si>
    <t>სწრაფი სესხები (Pay Day Loans)</t>
  </si>
  <si>
    <t>იპოთეკური სესხები - დასრულებული უძრავი ქონების შეძენა</t>
  </si>
  <si>
    <t>იპოთეკური სესხები - მშენებლობა, მშენებლობის პროცესში მყოფი უძრავი ქონების შეძენა</t>
  </si>
  <si>
    <t>იპოთეკური სესხები - უძრავი ქონების რემონტისათვის</t>
  </si>
  <si>
    <t>საცალო ლომბარდული სესხები</t>
  </si>
  <si>
    <t>სტუდენტური სესხები</t>
  </si>
  <si>
    <t xml:space="preserve">კორპორატიული სეგმენტი </t>
  </si>
  <si>
    <t xml:space="preserve">მცირე და საშუალო სეგმენტი </t>
  </si>
  <si>
    <t>მიკრო სეგმენტი</t>
  </si>
  <si>
    <t xml:space="preserve">საცალო სეგმენტი </t>
  </si>
  <si>
    <t>სექტორები, საცალო პროდუქტები</t>
  </si>
  <si>
    <t>ცხრილი N6 - სასესხო პორტფელი სექტორების მიხედვით</t>
  </si>
  <si>
    <t>Sectors, retail products</t>
  </si>
  <si>
    <t>Oil Importers and Retailers</t>
  </si>
  <si>
    <t>i.a. Exporters</t>
  </si>
  <si>
    <t>Pay Day Loans</t>
  </si>
  <si>
    <t>For Housing Rennovations</t>
  </si>
  <si>
    <t>Student Loans</t>
  </si>
  <si>
    <t>Retail Pawn Shop Loans</t>
  </si>
  <si>
    <t>Wholesale Pawn Shop</t>
  </si>
  <si>
    <t>Corporate Segment</t>
  </si>
  <si>
    <t>SME Segment</t>
  </si>
  <si>
    <t>Micro Segment</t>
  </si>
  <si>
    <t>Retail Segment</t>
  </si>
  <si>
    <t>ECL (BANK)</t>
  </si>
  <si>
    <t>Amortised Cost</t>
  </si>
  <si>
    <t>Interest rate weighted by loan principal</t>
  </si>
  <si>
    <t>Average contract maturity on stock weighted by loan principal (month)</t>
  </si>
  <si>
    <t>Amortised cost of financial instruments overdue by 91 days and more</t>
  </si>
  <si>
    <t>Amortised cost of Stage 1 (BANK) financial instruments</t>
  </si>
  <si>
    <t>Amortised cost of Stage 2 (BANK) financial isntruments</t>
  </si>
  <si>
    <t>Amortised cost of Stage 3 (BANK) financial instruments</t>
  </si>
  <si>
    <t>Amortised cost of purchased or originated, credit-impaired (POCI) (BANK) financial instruments</t>
  </si>
  <si>
    <t>Real Estate Development</t>
  </si>
  <si>
    <t>წმინდა საკომისიო შემოსავალი მომსახურების მიხედვით</t>
  </si>
  <si>
    <t>მოგება გადასახადის გადახდამდე</t>
  </si>
  <si>
    <t>Net Fee and Commission Income from Services</t>
  </si>
  <si>
    <t>Net Income Before Taxes</t>
  </si>
  <si>
    <t>პაშაბანკი</t>
  </si>
  <si>
    <t>იშ ბანკ</t>
  </si>
  <si>
    <t>IS Bank</t>
  </si>
  <si>
    <t>უცხ. ვალუტა</t>
  </si>
  <si>
    <t>Current (Accounts) Deposits</t>
  </si>
  <si>
    <t>Demand Deposits</t>
  </si>
  <si>
    <t>Time Deposits</t>
  </si>
  <si>
    <t>Certificates of Deposit (CD)</t>
  </si>
  <si>
    <t>All Deposits</t>
  </si>
  <si>
    <t>Financial Sector Deposits</t>
  </si>
  <si>
    <t>NBG Deposits</t>
  </si>
  <si>
    <t>Commercial Banks Deposits</t>
  </si>
  <si>
    <t>Resident banks</t>
  </si>
  <si>
    <t>Non-resident banks</t>
  </si>
  <si>
    <t>Nonbank Financial Institutions Deposits</t>
  </si>
  <si>
    <t>Resident nonbank financial institutes</t>
  </si>
  <si>
    <t>Non-resident nonbank financial institutes</t>
  </si>
  <si>
    <t>Total Financial Sector Deposits</t>
  </si>
  <si>
    <t>Non-financial Sector Deposits</t>
  </si>
  <si>
    <t>Resident legal entitites</t>
  </si>
  <si>
    <t>Non-resident legal entities</t>
  </si>
  <si>
    <t>Resident individuals</t>
  </si>
  <si>
    <t>Non-resident individuals</t>
  </si>
  <si>
    <t>Total Non-financial Sector Deposits</t>
  </si>
  <si>
    <t>ათასი ლარი</t>
  </si>
  <si>
    <t>Consolidated</t>
  </si>
  <si>
    <t>Interbank Financial Instruments</t>
  </si>
  <si>
    <t>ბანკთაშორისი ფინანსური ინსტრუმენტები</t>
  </si>
  <si>
    <t>საკრედიტო პორტფელი (ბანკთაშორისი სესხების გარდა)</t>
  </si>
  <si>
    <t>Credit Portfolio (w/o Interbank financial instruments)</t>
  </si>
  <si>
    <t>Deposits of non-bank financial institutions</t>
  </si>
  <si>
    <t/>
  </si>
  <si>
    <t>პეივბანკი</t>
  </si>
  <si>
    <t>PaveBank</t>
  </si>
  <si>
    <t>ჰეშბანკი</t>
  </si>
  <si>
    <t>HashBank</t>
  </si>
  <si>
    <t>in 1000 GEL</t>
  </si>
  <si>
    <t>მთლიანი არასაპროცენტო ხარჯი</t>
  </si>
  <si>
    <t>Total non-Interest Expenses</t>
  </si>
  <si>
    <t>Non Interest Income/Expenses</t>
  </si>
  <si>
    <t>Interest Income/Expenses</t>
  </si>
  <si>
    <t>არასაპროცენტო შემოსავლები/ხარჯები</t>
  </si>
  <si>
    <t>საპროცენტო შემოსავლები/ხარჯები</t>
  </si>
  <si>
    <t>ცხრილი N 1 – კომერციული ბანკების/მიკრობანკების ფინანსური მონაცემები საბალანსო უწყისის მიხედვით</t>
  </si>
  <si>
    <t>ბანკის/მიკრობანკის დასახელება</t>
  </si>
  <si>
    <t>Name of The Bank/Microbank</t>
  </si>
  <si>
    <t>Income Statement Financial Data of Commercial Banks/Microbanks Operating in Georgia</t>
  </si>
  <si>
    <t xml:space="preserve">ცხრილი N 2 – კომერციული ბანკების/მიკრობანკების ფინანსური მონაცემები მოგება–ზარალის უწყისის მიხედვით </t>
  </si>
  <si>
    <t>Balance Sheet Financial Data of Commercial Banks/Microbanks Operating in Georgia</t>
  </si>
  <si>
    <t>მიკრობანკი ემბისი</t>
  </si>
  <si>
    <t>მიკრობანკი კრისტალი</t>
  </si>
  <si>
    <t>Microbank Crystal</t>
  </si>
  <si>
    <t>Microbank MBC</t>
  </si>
  <si>
    <t>ცხრილი N7 - სასესხო პორტფელის განაწილება</t>
  </si>
  <si>
    <t>Table N 7 - Credit portfolio distribution</t>
  </si>
  <si>
    <t>სესხების რაოდენობა</t>
  </si>
  <si>
    <t>წილი სესხების მთლიან რაოდენობაში</t>
  </si>
  <si>
    <t>წილი სესხების მთლიან მოცულობაში</t>
  </si>
  <si>
    <t>1 თვის ჩათვლით</t>
  </si>
  <si>
    <t>1 თვიდან 3 თვის ჩათვლით</t>
  </si>
  <si>
    <t>3 თვიდან 6 თვის ჩათვლით</t>
  </si>
  <si>
    <t>6 თვიდან 1 წლის ჩათვლით</t>
  </si>
  <si>
    <t>1 წლიდან 2 წლის ჩათვლით</t>
  </si>
  <si>
    <t>2 წლიდან 5 წლის ჩათვლით</t>
  </si>
  <si>
    <t>5 წლიდან 10 წლის ჩათვლით</t>
  </si>
  <si>
    <t>10 წელზე მეტი</t>
  </si>
  <si>
    <t>Up to 1 Month</t>
  </si>
  <si>
    <t>1-3 Months</t>
  </si>
  <si>
    <t>3-6 Months</t>
  </si>
  <si>
    <t>6-12 Months</t>
  </si>
  <si>
    <t>1-2 Years</t>
  </si>
  <si>
    <t>2-5 Years</t>
  </si>
  <si>
    <t>5-10Years</t>
  </si>
  <si>
    <t>more than 12 Years</t>
  </si>
  <si>
    <t xml:space="preserve">Total </t>
  </si>
  <si>
    <t>Number of Loans</t>
  </si>
  <si>
    <t>% of Total Number</t>
  </si>
  <si>
    <t>% of Total Amount</t>
  </si>
  <si>
    <t>by contract maturity</t>
  </si>
  <si>
    <t>საკონტრაქტო ვადიანობის მიხედვით</t>
  </si>
  <si>
    <t>up to 1,000 GEL</t>
  </si>
  <si>
    <t>1,000 - 2,000 GEL</t>
  </si>
  <si>
    <t>2,000 - 20,000 GEL</t>
  </si>
  <si>
    <t>20,000 - 50,000 GEL</t>
  </si>
  <si>
    <t>50,000 - 100,000 GEL</t>
  </si>
  <si>
    <t>100,000 - 500,000 GEL</t>
  </si>
  <si>
    <t>500,000 - 1,000,000 GEL</t>
  </si>
  <si>
    <t>1,000,000 - 2,000,000 GEL</t>
  </si>
  <si>
    <t>2,000,000 - 5,000,000 GEL</t>
  </si>
  <si>
    <t>more than 5,000,000 GEL</t>
  </si>
  <si>
    <t>by contract amount</t>
  </si>
  <si>
    <t>1 GELდან 1,000 GELს ჩათვლით</t>
  </si>
  <si>
    <t>1,000 GELდან 2,000 GELს ჩათვლით</t>
  </si>
  <si>
    <t>2,000 GELდან 20,000 GELს ჩათვლით</t>
  </si>
  <si>
    <t>20,000 GELდან 50,000 GELს ჩათვლით</t>
  </si>
  <si>
    <t>50,000 GELდან 100,000 GELს ჩათვლით</t>
  </si>
  <si>
    <t>100,000 GELდან 500,000 GELს ჩათვლით</t>
  </si>
  <si>
    <t>500,000 GELდან 1,000,000 GELს ჩათვლით</t>
  </si>
  <si>
    <t>1,000,000 GELდან 2,000,000 GELს ჩათვლით</t>
  </si>
  <si>
    <t>2,000,000 GELდან 5,000,000 GELს ჩათვლით</t>
  </si>
  <si>
    <t>5,000,000 ლარზე მეტი</t>
  </si>
  <si>
    <t>საკონტრაქტო თანხის მიხედვით</t>
  </si>
  <si>
    <t>0 % დან 5 % ჩათვლით</t>
  </si>
  <si>
    <t>5 % დან 10 % ჩათვლით</t>
  </si>
  <si>
    <t>10 % დან 15 % ჩათვლით</t>
  </si>
  <si>
    <t>15 % დან 20 % ჩათვლით</t>
  </si>
  <si>
    <t>20 % დან 25 % ჩათვლით</t>
  </si>
  <si>
    <t>25 % დან 30 % ჩათვლით</t>
  </si>
  <si>
    <t>30 % დან 35 % ჩათვლით</t>
  </si>
  <si>
    <t>35 % დან 40 % ჩათვლით</t>
  </si>
  <si>
    <t>40 % დან 45 % ჩათვლით</t>
  </si>
  <si>
    <t>45 % დან 50 % ჩათვლით</t>
  </si>
  <si>
    <t>50 % ზე მეტი</t>
  </si>
  <si>
    <t>საკონტრაქტო საპროცენტო განაკვეთის მიხედვით</t>
  </si>
  <si>
    <t>0%-5%</t>
  </si>
  <si>
    <t>5%-10%</t>
  </si>
  <si>
    <t>10%-15%</t>
  </si>
  <si>
    <t>15%-20%</t>
  </si>
  <si>
    <t>20%-25%</t>
  </si>
  <si>
    <t>25%-30%</t>
  </si>
  <si>
    <t>30%-35%</t>
  </si>
  <si>
    <t>35%-40%</t>
  </si>
  <si>
    <t>40%-45%</t>
  </si>
  <si>
    <t>45%-50%</t>
  </si>
  <si>
    <t>more than 50%</t>
  </si>
  <si>
    <t>by contract interest rate</t>
  </si>
  <si>
    <t>სესხების ძირი თანხის მოცულობა</t>
  </si>
  <si>
    <t>Principal Amount of Loans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</si>
</sst>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_-* #,##0.00_$_-;\-* #,##0.00_$_-;_-* &quot;-&quot;??_$_-;_-@_-"/>
    <numFmt numFmtId="165" formatCode="_(* #,##0_);_(* \(#,##0\);_(* &quot;-&quot;??_);_(@_)"/>
    <numFmt numFmtId="166" formatCode="#,##0,"/>
    <numFmt numFmtId="167" formatCode="dd\/mm\/yyyy\ \მ\დ\გ\ო\მ\ა\რ\ე\ო\ბ\ი\თ"/>
    <numFmt numFmtId="168" formatCode="&quot;as on &quot;\ mmmm\ dd\,\ yyyy"/>
    <numFmt numFmtId="169" formatCode="&quot;as of &quot;\ mmmm\ dd\,\ yyyy"/>
    <numFmt numFmtId="170" formatCode="_(* #,##0.0_);_(* \(#,##0.0\);_(* &quot;-&quot;??_);_(@_)"/>
    <numFmt numFmtId="171" formatCode="_-* #,##0_$_-;\-* #,##0_$_-;_-* &quot;-&quot;??_$_-;_-@_-"/>
  </numFmts>
  <fonts count="21" x14ac:knownFonts="1">
    <font>
      <sz val="10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</font>
    <font>
      <b/>
      <sz val="10"/>
      <color theme="1"/>
      <name val="Calibri"/>
      <family val="2"/>
    </font>
    <font>
      <b/>
      <u/>
      <sz val="10"/>
      <name val="Calibri"/>
      <family val="2"/>
      <scheme val="minor"/>
    </font>
    <font>
      <b/>
      <i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24">
    <xf numFmtId="0" fontId="0" fillId="0" borderId="0"/>
    <xf numFmtId="164" fontId="6" fillId="0" borderId="0" applyFill="0" applyBorder="0" applyAlignment="0" applyProtection="0"/>
    <xf numFmtId="9" fontId="6" fillId="0" borderId="0" applyFill="0" applyBorder="0" applyAlignment="0" applyProtection="0"/>
    <xf numFmtId="9" fontId="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20">
    <xf numFmtId="0" fontId="0" fillId="0" borderId="0" xfId="0"/>
    <xf numFmtId="0" fontId="10" fillId="0" borderId="0" xfId="0" applyFont="1" applyFill="1"/>
    <xf numFmtId="0" fontId="10" fillId="0" borderId="0" xfId="0" applyFont="1"/>
    <xf numFmtId="0" fontId="10" fillId="0" borderId="0" xfId="0" applyFont="1" applyFill="1" applyBorder="1" applyAlignment="1" applyProtection="1">
      <alignment horizontal="right" vertical="center"/>
    </xf>
    <xf numFmtId="0" fontId="10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12" fillId="0" borderId="0" xfId="0" applyFont="1" applyProtection="1"/>
    <xf numFmtId="16" fontId="12" fillId="0" borderId="0" xfId="0" applyNumberFormat="1" applyFont="1" applyProtection="1"/>
    <xf numFmtId="0" fontId="12" fillId="0" borderId="4" xfId="0" applyFont="1" applyBorder="1" applyAlignment="1" applyProtection="1">
      <alignment horizontal="center" vertical="center" textRotation="90" wrapText="1"/>
    </xf>
    <xf numFmtId="0" fontId="12" fillId="0" borderId="3" xfId="0" applyFont="1" applyBorder="1" applyAlignment="1" applyProtection="1">
      <alignment horizontal="center" vertical="center" textRotation="90" wrapText="1"/>
    </xf>
    <xf numFmtId="0" fontId="12" fillId="0" borderId="5" xfId="0" applyFont="1" applyBorder="1" applyAlignment="1" applyProtection="1">
      <alignment horizontal="center" vertical="center" textRotation="90" wrapText="1"/>
    </xf>
    <xf numFmtId="0" fontId="12" fillId="0" borderId="0" xfId="0" applyFont="1" applyAlignment="1" applyProtection="1">
      <alignment wrapText="1"/>
    </xf>
    <xf numFmtId="10" fontId="10" fillId="2" borderId="6" xfId="2" applyNumberFormat="1" applyFont="1" applyFill="1" applyBorder="1" applyAlignment="1" applyProtection="1">
      <alignment horizontal="left"/>
    </xf>
    <xf numFmtId="10" fontId="13" fillId="2" borderId="7" xfId="3" applyNumberFormat="1" applyFont="1" applyFill="1" applyBorder="1" applyAlignment="1" applyProtection="1">
      <alignment horizontal="right"/>
    </xf>
    <xf numFmtId="10" fontId="13" fillId="2" borderId="2" xfId="3" applyNumberFormat="1" applyFont="1" applyFill="1" applyBorder="1" applyAlignment="1" applyProtection="1">
      <alignment horizontal="right"/>
    </xf>
    <xf numFmtId="10" fontId="10" fillId="0" borderId="6" xfId="2" applyNumberFormat="1" applyFont="1" applyFill="1" applyBorder="1" applyAlignment="1" applyProtection="1">
      <alignment horizontal="left"/>
    </xf>
    <xf numFmtId="10" fontId="13" fillId="0" borderId="7" xfId="3" applyNumberFormat="1" applyFont="1" applyFill="1" applyBorder="1" applyAlignment="1" applyProtection="1">
      <alignment horizontal="right"/>
    </xf>
    <xf numFmtId="10" fontId="13" fillId="0" borderId="2" xfId="3" applyNumberFormat="1" applyFont="1" applyFill="1" applyBorder="1" applyAlignment="1" applyProtection="1">
      <alignment horizontal="right"/>
    </xf>
    <xf numFmtId="1" fontId="9" fillId="0" borderId="8" xfId="2" applyNumberFormat="1" applyFont="1" applyFill="1" applyBorder="1" applyAlignment="1" applyProtection="1">
      <alignment horizontal="center" vertical="center"/>
    </xf>
    <xf numFmtId="10" fontId="9" fillId="0" borderId="9" xfId="2" applyNumberFormat="1" applyFont="1" applyFill="1" applyBorder="1" applyAlignment="1" applyProtection="1">
      <alignment horizontal="left"/>
    </xf>
    <xf numFmtId="10" fontId="14" fillId="0" borderId="8" xfId="3" applyNumberFormat="1" applyFont="1" applyFill="1" applyBorder="1" applyAlignment="1" applyProtection="1">
      <alignment horizontal="right"/>
    </xf>
    <xf numFmtId="10" fontId="14" fillId="0" borderId="10" xfId="3" applyNumberFormat="1" applyFont="1" applyFill="1" applyBorder="1" applyAlignment="1" applyProtection="1">
      <alignment horizontal="right"/>
    </xf>
    <xf numFmtId="10" fontId="14" fillId="0" borderId="9" xfId="3" applyNumberFormat="1" applyFont="1" applyFill="1" applyBorder="1" applyAlignment="1" applyProtection="1">
      <alignment horizontal="right"/>
    </xf>
    <xf numFmtId="165" fontId="7" fillId="0" borderId="0" xfId="1" applyNumberFormat="1" applyFont="1" applyProtection="1"/>
    <xf numFmtId="166" fontId="10" fillId="2" borderId="7" xfId="0" applyNumberFormat="1" applyFont="1" applyFill="1" applyBorder="1" applyAlignment="1" applyProtection="1">
      <alignment horizontal="right"/>
    </xf>
    <xf numFmtId="166" fontId="10" fillId="2" borderId="2" xfId="0" applyNumberFormat="1" applyFont="1" applyFill="1" applyBorder="1" applyAlignment="1" applyProtection="1">
      <alignment horizontal="right"/>
    </xf>
    <xf numFmtId="166" fontId="10" fillId="2" borderId="6" xfId="0" applyNumberFormat="1" applyFont="1" applyFill="1" applyBorder="1" applyAlignment="1" applyProtection="1">
      <alignment horizontal="right"/>
    </xf>
    <xf numFmtId="166" fontId="10" fillId="0" borderId="7" xfId="0" applyNumberFormat="1" applyFont="1" applyFill="1" applyBorder="1" applyAlignment="1" applyProtection="1">
      <alignment horizontal="right"/>
    </xf>
    <xf numFmtId="166" fontId="10" fillId="0" borderId="2" xfId="0" applyNumberFormat="1" applyFont="1" applyFill="1" applyBorder="1" applyAlignment="1" applyProtection="1">
      <alignment horizontal="right"/>
    </xf>
    <xf numFmtId="166" fontId="10" fillId="0" borderId="6" xfId="0" applyNumberFormat="1" applyFont="1" applyFill="1" applyBorder="1" applyAlignment="1" applyProtection="1">
      <alignment horizontal="right"/>
    </xf>
    <xf numFmtId="10" fontId="10" fillId="2" borderId="7" xfId="2" applyNumberFormat="1" applyFont="1" applyFill="1" applyBorder="1" applyAlignment="1" applyProtection="1">
      <alignment horizontal="right"/>
    </xf>
    <xf numFmtId="10" fontId="10" fillId="2" borderId="2" xfId="2" applyNumberFormat="1" applyFont="1" applyFill="1" applyBorder="1" applyAlignment="1" applyProtection="1">
      <alignment horizontal="right"/>
    </xf>
    <xf numFmtId="10" fontId="10" fillId="2" borderId="6" xfId="2" applyNumberFormat="1" applyFont="1" applyFill="1" applyBorder="1" applyAlignment="1" applyProtection="1">
      <alignment horizontal="right"/>
    </xf>
    <xf numFmtId="10" fontId="10" fillId="0" borderId="7" xfId="2" applyNumberFormat="1" applyFont="1" applyFill="1" applyBorder="1" applyAlignment="1" applyProtection="1">
      <alignment horizontal="right"/>
    </xf>
    <xf numFmtId="10" fontId="10" fillId="0" borderId="2" xfId="2" applyNumberFormat="1" applyFont="1" applyFill="1" applyBorder="1" applyAlignment="1" applyProtection="1">
      <alignment horizontal="right"/>
    </xf>
    <xf numFmtId="10" fontId="10" fillId="0" borderId="6" xfId="2" applyNumberFormat="1" applyFont="1" applyFill="1" applyBorder="1" applyAlignment="1" applyProtection="1">
      <alignment horizontal="right"/>
    </xf>
    <xf numFmtId="0" fontId="10" fillId="0" borderId="3" xfId="0" applyFont="1" applyBorder="1" applyAlignment="1" applyProtection="1">
      <alignment horizontal="center" vertical="center" textRotation="90" wrapText="1"/>
    </xf>
    <xf numFmtId="0" fontId="10" fillId="0" borderId="5" xfId="0" applyFont="1" applyBorder="1" applyAlignment="1" applyProtection="1">
      <alignment horizontal="center" vertical="center" textRotation="90" wrapText="1"/>
    </xf>
    <xf numFmtId="0" fontId="11" fillId="0" borderId="0" xfId="0" applyFont="1" applyProtection="1"/>
    <xf numFmtId="0" fontId="10" fillId="0" borderId="4" xfId="0" applyFont="1" applyBorder="1" applyAlignment="1" applyProtection="1">
      <alignment horizontal="center" vertical="center" textRotation="90" wrapText="1"/>
    </xf>
    <xf numFmtId="0" fontId="10" fillId="0" borderId="13" xfId="0" applyFont="1" applyBorder="1" applyAlignment="1" applyProtection="1">
      <alignment horizontal="center" vertical="center" textRotation="90" wrapText="1"/>
    </xf>
    <xf numFmtId="166" fontId="10" fillId="2" borderId="13" xfId="0" applyNumberFormat="1" applyFont="1" applyFill="1" applyBorder="1" applyAlignment="1" applyProtection="1">
      <alignment horizontal="right"/>
    </xf>
    <xf numFmtId="166" fontId="10" fillId="2" borderId="4" xfId="0" applyNumberFormat="1" applyFont="1" applyFill="1" applyBorder="1" applyAlignment="1" applyProtection="1">
      <alignment horizontal="right"/>
    </xf>
    <xf numFmtId="166" fontId="10" fillId="2" borderId="3" xfId="0" applyNumberFormat="1" applyFont="1" applyFill="1" applyBorder="1" applyAlignment="1" applyProtection="1">
      <alignment horizontal="right"/>
    </xf>
    <xf numFmtId="166" fontId="10" fillId="2" borderId="5" xfId="0" applyNumberFormat="1" applyFont="1" applyFill="1" applyBorder="1" applyAlignment="1" applyProtection="1">
      <alignment horizontal="right"/>
    </xf>
    <xf numFmtId="166" fontId="10" fillId="0" borderId="13" xfId="0" applyNumberFormat="1" applyFont="1" applyFill="1" applyBorder="1" applyAlignment="1" applyProtection="1">
      <alignment horizontal="right"/>
    </xf>
    <xf numFmtId="166" fontId="10" fillId="0" borderId="4" xfId="0" applyNumberFormat="1" applyFont="1" applyFill="1" applyBorder="1" applyAlignment="1" applyProtection="1">
      <alignment horizontal="right"/>
    </xf>
    <xf numFmtId="166" fontId="10" fillId="0" borderId="3" xfId="0" applyNumberFormat="1" applyFont="1" applyFill="1" applyBorder="1" applyAlignment="1" applyProtection="1">
      <alignment horizontal="right"/>
    </xf>
    <xf numFmtId="166" fontId="10" fillId="0" borderId="5" xfId="0" applyNumberFormat="1" applyFont="1" applyFill="1" applyBorder="1" applyAlignment="1" applyProtection="1">
      <alignment horizontal="right"/>
    </xf>
    <xf numFmtId="3" fontId="10" fillId="0" borderId="0" xfId="0" applyNumberFormat="1" applyFont="1" applyBorder="1" applyProtection="1"/>
    <xf numFmtId="0" fontId="10" fillId="0" borderId="0" xfId="0" applyFont="1" applyProtection="1"/>
    <xf numFmtId="0" fontId="10" fillId="0" borderId="0" xfId="0" applyFont="1" applyFill="1" applyProtection="1"/>
    <xf numFmtId="0" fontId="10" fillId="0" borderId="0" xfId="0" applyFont="1" applyFill="1" applyBorder="1" applyProtection="1"/>
    <xf numFmtId="0" fontId="9" fillId="0" borderId="0" xfId="0" applyFont="1" applyFill="1" applyBorder="1" applyAlignment="1" applyProtection="1">
      <alignment horizontal="left"/>
    </xf>
    <xf numFmtId="165" fontId="10" fillId="2" borderId="7" xfId="1" applyNumberFormat="1" applyFont="1" applyFill="1" applyBorder="1" applyAlignment="1" applyProtection="1">
      <alignment horizontal="center" vertical="center"/>
    </xf>
    <xf numFmtId="165" fontId="10" fillId="0" borderId="7" xfId="1" applyNumberFormat="1" applyFont="1" applyFill="1" applyBorder="1" applyAlignment="1" applyProtection="1">
      <alignment horizontal="center" vertical="center"/>
    </xf>
    <xf numFmtId="10" fontId="10" fillId="2" borderId="7" xfId="3" applyNumberFormat="1" applyFont="1" applyFill="1" applyBorder="1" applyAlignment="1" applyProtection="1">
      <alignment horizontal="right"/>
    </xf>
    <xf numFmtId="10" fontId="10" fillId="2" borderId="2" xfId="3" applyNumberFormat="1" applyFont="1" applyFill="1" applyBorder="1" applyAlignment="1" applyProtection="1">
      <alignment horizontal="right"/>
    </xf>
    <xf numFmtId="10" fontId="10" fillId="0" borderId="7" xfId="3" applyNumberFormat="1" applyFont="1" applyFill="1" applyBorder="1" applyAlignment="1" applyProtection="1">
      <alignment horizontal="right"/>
    </xf>
    <xf numFmtId="10" fontId="10" fillId="0" borderId="2" xfId="3" applyNumberFormat="1" applyFont="1" applyFill="1" applyBorder="1" applyAlignment="1" applyProtection="1">
      <alignment horizontal="right"/>
    </xf>
    <xf numFmtId="166" fontId="12" fillId="0" borderId="0" xfId="0" applyNumberFormat="1" applyFont="1" applyProtection="1"/>
    <xf numFmtId="0" fontId="12" fillId="0" borderId="0" xfId="0" applyFont="1" applyAlignment="1" applyProtection="1">
      <alignment horizontal="right"/>
    </xf>
    <xf numFmtId="15" fontId="12" fillId="0" borderId="0" xfId="0" applyNumberFormat="1" applyFont="1" applyProtection="1"/>
    <xf numFmtId="167" fontId="12" fillId="0" borderId="0" xfId="0" applyNumberFormat="1" applyFont="1" applyProtection="1"/>
    <xf numFmtId="168" fontId="12" fillId="0" borderId="0" xfId="0" applyNumberFormat="1" applyFont="1" applyProtection="1"/>
    <xf numFmtId="167" fontId="12" fillId="3" borderId="0" xfId="0" applyNumberFormat="1" applyFont="1" applyFill="1" applyProtection="1"/>
    <xf numFmtId="167" fontId="16" fillId="0" borderId="0" xfId="0" applyNumberFormat="1" applyFont="1" applyProtection="1"/>
    <xf numFmtId="166" fontId="10" fillId="0" borderId="25" xfId="0" applyNumberFormat="1" applyFont="1" applyFill="1" applyBorder="1" applyAlignment="1" applyProtection="1">
      <alignment horizontal="right"/>
    </xf>
    <xf numFmtId="166" fontId="10" fillId="2" borderId="25" xfId="0" applyNumberFormat="1" applyFont="1" applyFill="1" applyBorder="1" applyAlignment="1" applyProtection="1">
      <alignment horizontal="right"/>
    </xf>
    <xf numFmtId="10" fontId="12" fillId="0" borderId="2" xfId="2" applyNumberFormat="1" applyFont="1" applyBorder="1" applyProtection="1"/>
    <xf numFmtId="10" fontId="12" fillId="0" borderId="6" xfId="2" applyNumberFormat="1" applyFont="1" applyBorder="1" applyProtection="1"/>
    <xf numFmtId="10" fontId="12" fillId="2" borderId="2" xfId="2" applyNumberFormat="1" applyFont="1" applyFill="1" applyBorder="1" applyProtection="1"/>
    <xf numFmtId="10" fontId="12" fillId="2" borderId="6" xfId="2" applyNumberFormat="1" applyFont="1" applyFill="1" applyBorder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 indent="4"/>
    </xf>
    <xf numFmtId="169" fontId="16" fillId="0" borderId="0" xfId="0" applyNumberFormat="1" applyFont="1" applyProtection="1"/>
    <xf numFmtId="169" fontId="12" fillId="0" borderId="0" xfId="0" applyNumberFormat="1" applyFont="1" applyProtection="1"/>
    <xf numFmtId="0" fontId="12" fillId="0" borderId="0" xfId="0" applyFont="1" applyFill="1" applyProtection="1"/>
    <xf numFmtId="0" fontId="12" fillId="0" borderId="14" xfId="0" applyFont="1" applyBorder="1" applyAlignment="1" applyProtection="1"/>
    <xf numFmtId="0" fontId="12" fillId="0" borderId="15" xfId="0" applyFont="1" applyBorder="1" applyAlignment="1" applyProtection="1"/>
    <xf numFmtId="0" fontId="12" fillId="0" borderId="16" xfId="0" applyFont="1" applyBorder="1" applyAlignment="1" applyProtection="1"/>
    <xf numFmtId="0" fontId="12" fillId="0" borderId="20" xfId="0" applyFont="1" applyBorder="1" applyAlignment="1" applyProtection="1">
      <alignment horizontal="center" vertical="center" textRotation="90" wrapText="1"/>
    </xf>
    <xf numFmtId="0" fontId="12" fillId="0" borderId="28" xfId="0" applyFont="1" applyBorder="1" applyAlignment="1" applyProtection="1">
      <alignment horizontal="center" vertical="center" textRotation="90" wrapText="1"/>
    </xf>
    <xf numFmtId="0" fontId="12" fillId="0" borderId="18" xfId="0" applyFont="1" applyBorder="1" applyAlignment="1" applyProtection="1">
      <alignment horizontal="center" vertical="center" textRotation="90" wrapText="1"/>
    </xf>
    <xf numFmtId="166" fontId="10" fillId="4" borderId="2" xfId="0" applyNumberFormat="1" applyFont="1" applyFill="1" applyBorder="1" applyAlignment="1" applyProtection="1">
      <alignment horizontal="right"/>
    </xf>
    <xf numFmtId="14" fontId="12" fillId="0" borderId="0" xfId="0" applyNumberFormat="1" applyFont="1" applyProtection="1"/>
    <xf numFmtId="3" fontId="12" fillId="0" borderId="0" xfId="0" applyNumberFormat="1" applyFont="1" applyProtection="1"/>
    <xf numFmtId="0" fontId="17" fillId="0" borderId="0" xfId="0" applyFont="1"/>
    <xf numFmtId="0" fontId="10" fillId="0" borderId="0" xfId="20" applyFont="1"/>
    <xf numFmtId="0" fontId="9" fillId="0" borderId="3" xfId="0" applyFont="1" applyFill="1" applyBorder="1" applyAlignment="1">
      <alignment horizontal="left" indent="1"/>
    </xf>
    <xf numFmtId="0" fontId="9" fillId="0" borderId="3" xfId="0" applyFont="1" applyFill="1" applyBorder="1" applyAlignment="1" applyProtection="1">
      <alignment horizontal="left" indent="1"/>
    </xf>
    <xf numFmtId="0" fontId="10" fillId="0" borderId="3" xfId="0" applyFont="1" applyFill="1" applyBorder="1" applyAlignment="1" applyProtection="1">
      <alignment horizontal="left" indent="2"/>
    </xf>
    <xf numFmtId="0" fontId="10" fillId="0" borderId="3" xfId="0" applyFont="1" applyFill="1" applyBorder="1" applyAlignment="1" applyProtection="1">
      <alignment horizontal="left" indent="2"/>
      <protection locked="0"/>
    </xf>
    <xf numFmtId="0" fontId="10" fillId="0" borderId="3" xfId="0" applyFont="1" applyFill="1" applyBorder="1" applyAlignment="1">
      <alignment horizontal="left" wrapText="1" indent="2"/>
    </xf>
    <xf numFmtId="0" fontId="9" fillId="0" borderId="3" xfId="0" applyFont="1" applyFill="1" applyBorder="1" applyAlignment="1" applyProtection="1">
      <alignment horizontal="left"/>
    </xf>
    <xf numFmtId="0" fontId="9" fillId="0" borderId="3" xfId="0" applyFont="1" applyFill="1" applyBorder="1" applyAlignment="1">
      <alignment horizontal="left" indent="2"/>
    </xf>
    <xf numFmtId="0" fontId="9" fillId="0" borderId="3" xfId="0" applyFont="1" applyFill="1" applyBorder="1" applyAlignment="1">
      <alignment wrapText="1"/>
    </xf>
    <xf numFmtId="0" fontId="9" fillId="0" borderId="3" xfId="0" applyFont="1" applyFill="1" applyBorder="1" applyAlignment="1">
      <alignment horizontal="left"/>
    </xf>
    <xf numFmtId="0" fontId="10" fillId="0" borderId="0" xfId="20" applyFont="1" applyProtection="1"/>
    <xf numFmtId="0" fontId="12" fillId="0" borderId="3" xfId="21" applyFont="1" applyFill="1" applyBorder="1"/>
    <xf numFmtId="0" fontId="15" fillId="0" borderId="3" xfId="21" applyFont="1" applyFill="1" applyBorder="1"/>
    <xf numFmtId="0" fontId="12" fillId="0" borderId="3" xfId="21" applyFont="1" applyFill="1" applyBorder="1" applyAlignment="1">
      <alignment horizontal="left" indent="2"/>
    </xf>
    <xf numFmtId="10" fontId="17" fillId="0" borderId="3" xfId="22" applyNumberFormat="1" applyFont="1" applyBorder="1"/>
    <xf numFmtId="170" fontId="17" fillId="0" borderId="3" xfId="23" applyNumberFormat="1" applyFont="1" applyBorder="1"/>
    <xf numFmtId="0" fontId="12" fillId="0" borderId="0" xfId="21" applyFont="1"/>
    <xf numFmtId="0" fontId="17" fillId="0" borderId="3" xfId="21" applyNumberFormat="1" applyFont="1" applyFill="1" applyBorder="1" applyAlignment="1">
      <alignment horizontal="center" vertical="center" wrapText="1"/>
    </xf>
    <xf numFmtId="10" fontId="12" fillId="0" borderId="3" xfId="21" applyNumberFormat="1" applyFont="1" applyBorder="1"/>
    <xf numFmtId="0" fontId="15" fillId="0" borderId="0" xfId="0" applyFont="1" applyAlignment="1">
      <alignment horizontal="left" vertical="center"/>
    </xf>
    <xf numFmtId="0" fontId="12" fillId="0" borderId="3" xfId="21" applyFont="1" applyFill="1" applyBorder="1" applyAlignment="1">
      <alignment horizontal="left" indent="1"/>
    </xf>
    <xf numFmtId="10" fontId="12" fillId="0" borderId="3" xfId="21" applyNumberFormat="1" applyFont="1" applyFill="1" applyBorder="1"/>
    <xf numFmtId="10" fontId="17" fillId="0" borderId="3" xfId="22" applyNumberFormat="1" applyFont="1" applyFill="1" applyBorder="1"/>
    <xf numFmtId="170" fontId="17" fillId="0" borderId="3" xfId="23" applyNumberFormat="1" applyFont="1" applyFill="1" applyBorder="1"/>
    <xf numFmtId="0" fontId="12" fillId="0" borderId="0" xfId="21" applyFont="1" applyFill="1"/>
    <xf numFmtId="1" fontId="9" fillId="6" borderId="8" xfId="2" applyNumberFormat="1" applyFont="1" applyFill="1" applyBorder="1" applyAlignment="1" applyProtection="1">
      <alignment horizontal="center" vertical="center"/>
    </xf>
    <xf numFmtId="10" fontId="9" fillId="6" borderId="9" xfId="2" applyNumberFormat="1" applyFont="1" applyFill="1" applyBorder="1" applyAlignment="1" applyProtection="1">
      <alignment horizontal="left"/>
    </xf>
    <xf numFmtId="166" fontId="9" fillId="6" borderId="8" xfId="0" applyNumberFormat="1" applyFont="1" applyFill="1" applyBorder="1" applyAlignment="1" applyProtection="1">
      <alignment horizontal="right"/>
    </xf>
    <xf numFmtId="10" fontId="15" fillId="6" borderId="11" xfId="2" applyNumberFormat="1" applyFont="1" applyFill="1" applyBorder="1" applyProtection="1"/>
    <xf numFmtId="10" fontId="15" fillId="6" borderId="12" xfId="2" applyNumberFormat="1" applyFont="1" applyFill="1" applyBorder="1" applyProtection="1"/>
    <xf numFmtId="165" fontId="10" fillId="6" borderId="7" xfId="1" applyNumberFormat="1" applyFont="1" applyFill="1" applyBorder="1" applyAlignment="1" applyProtection="1">
      <alignment horizontal="center" vertical="center"/>
    </xf>
    <xf numFmtId="10" fontId="9" fillId="6" borderId="6" xfId="2" applyNumberFormat="1" applyFont="1" applyFill="1" applyBorder="1" applyAlignment="1" applyProtection="1">
      <alignment horizontal="left"/>
    </xf>
    <xf numFmtId="166" fontId="9" fillId="6" borderId="7" xfId="0" applyNumberFormat="1" applyFont="1" applyFill="1" applyBorder="1" applyAlignment="1" applyProtection="1">
      <alignment horizontal="right"/>
    </xf>
    <xf numFmtId="166" fontId="9" fillId="6" borderId="2" xfId="0" applyNumberFormat="1" applyFont="1" applyFill="1" applyBorder="1" applyAlignment="1" applyProtection="1">
      <alignment horizontal="right"/>
    </xf>
    <xf numFmtId="166" fontId="9" fillId="6" borderId="6" xfId="0" applyNumberFormat="1" applyFont="1" applyFill="1" applyBorder="1" applyAlignment="1" applyProtection="1">
      <alignment horizontal="right"/>
    </xf>
    <xf numFmtId="166" fontId="9" fillId="6" borderId="26" xfId="0" applyNumberFormat="1" applyFont="1" applyFill="1" applyBorder="1" applyAlignment="1" applyProtection="1">
      <alignment horizontal="right"/>
    </xf>
    <xf numFmtId="10" fontId="15" fillId="6" borderId="1" xfId="2" applyNumberFormat="1" applyFont="1" applyFill="1" applyBorder="1" applyProtection="1"/>
    <xf numFmtId="10" fontId="15" fillId="6" borderId="27" xfId="2" applyNumberFormat="1" applyFont="1" applyFill="1" applyBorder="1" applyProtection="1"/>
    <xf numFmtId="1" fontId="9" fillId="0" borderId="0" xfId="2" applyNumberFormat="1" applyFont="1" applyFill="1" applyBorder="1" applyAlignment="1" applyProtection="1">
      <alignment horizontal="center" vertical="center"/>
    </xf>
    <xf numFmtId="10" fontId="9" fillId="0" borderId="0" xfId="2" applyNumberFormat="1" applyFont="1" applyFill="1" applyBorder="1" applyAlignment="1" applyProtection="1">
      <alignment horizontal="left"/>
    </xf>
    <xf numFmtId="10" fontId="14" fillId="0" borderId="0" xfId="3" applyNumberFormat="1" applyFont="1" applyFill="1" applyBorder="1" applyAlignment="1" applyProtection="1">
      <alignment horizontal="right"/>
    </xf>
    <xf numFmtId="165" fontId="9" fillId="5" borderId="7" xfId="1" applyNumberFormat="1" applyFont="1" applyFill="1" applyBorder="1" applyAlignment="1" applyProtection="1">
      <alignment horizontal="center" vertical="center"/>
    </xf>
    <xf numFmtId="10" fontId="9" fillId="5" borderId="6" xfId="2" applyNumberFormat="1" applyFont="1" applyFill="1" applyBorder="1" applyAlignment="1" applyProtection="1">
      <alignment horizontal="left"/>
    </xf>
    <xf numFmtId="166" fontId="9" fillId="5" borderId="24" xfId="0" applyNumberFormat="1" applyFont="1" applyFill="1" applyBorder="1" applyAlignment="1" applyProtection="1">
      <alignment horizontal="right"/>
    </xf>
    <xf numFmtId="165" fontId="9" fillId="6" borderId="7" xfId="1" applyNumberFormat="1" applyFont="1" applyFill="1" applyBorder="1" applyAlignment="1" applyProtection="1">
      <alignment horizontal="center" vertical="center"/>
    </xf>
    <xf numFmtId="166" fontId="9" fillId="6" borderId="13" xfId="0" applyNumberFormat="1" applyFont="1" applyFill="1" applyBorder="1" applyAlignment="1" applyProtection="1">
      <alignment horizontal="right"/>
    </xf>
    <xf numFmtId="166" fontId="9" fillId="6" borderId="4" xfId="0" applyNumberFormat="1" applyFont="1" applyFill="1" applyBorder="1" applyAlignment="1" applyProtection="1">
      <alignment horizontal="right"/>
    </xf>
    <xf numFmtId="166" fontId="9" fillId="6" borderId="3" xfId="0" applyNumberFormat="1" applyFont="1" applyFill="1" applyBorder="1" applyAlignment="1" applyProtection="1">
      <alignment horizontal="right"/>
    </xf>
    <xf numFmtId="166" fontId="9" fillId="6" borderId="5" xfId="0" applyNumberFormat="1" applyFont="1" applyFill="1" applyBorder="1" applyAlignment="1" applyProtection="1">
      <alignment horizontal="right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38" fontId="18" fillId="6" borderId="13" xfId="0" applyNumberFormat="1" applyFont="1" applyFill="1" applyBorder="1" applyAlignment="1" applyProtection="1">
      <alignment horizontal="center"/>
      <protection locked="0"/>
    </xf>
    <xf numFmtId="38" fontId="1" fillId="6" borderId="32" xfId="0" applyNumberFormat="1" applyFont="1" applyFill="1" applyBorder="1" applyAlignment="1" applyProtection="1">
      <protection locked="0"/>
    </xf>
    <xf numFmtId="166" fontId="10" fillId="0" borderId="3" xfId="1" applyNumberFormat="1" applyFont="1" applyFill="1" applyBorder="1" applyAlignment="1" applyProtection="1">
      <alignment horizontal="right"/>
      <protection locked="0"/>
    </xf>
    <xf numFmtId="166" fontId="9" fillId="7" borderId="3" xfId="1" applyNumberFormat="1" applyFont="1" applyFill="1" applyBorder="1" applyAlignment="1">
      <alignment horizontal="right"/>
    </xf>
    <xf numFmtId="166" fontId="10" fillId="7" borderId="3" xfId="1" applyNumberFormat="1" applyFont="1" applyFill="1" applyBorder="1" applyAlignment="1">
      <alignment horizontal="right"/>
    </xf>
    <xf numFmtId="166" fontId="1" fillId="6" borderId="32" xfId="1" applyNumberFormat="1" applyFont="1" applyFill="1" applyBorder="1" applyAlignment="1" applyProtection="1">
      <alignment horizontal="right"/>
      <protection locked="0"/>
    </xf>
    <xf numFmtId="166" fontId="18" fillId="6" borderId="13" xfId="1" applyNumberFormat="1" applyFont="1" applyFill="1" applyBorder="1" applyAlignment="1" applyProtection="1">
      <alignment horizontal="right"/>
      <protection locked="0"/>
    </xf>
    <xf numFmtId="166" fontId="10" fillId="7" borderId="3" xfId="1" applyNumberFormat="1" applyFont="1" applyFill="1" applyBorder="1" applyAlignment="1" applyProtection="1">
      <alignment horizontal="right"/>
      <protection locked="0"/>
    </xf>
    <xf numFmtId="166" fontId="10" fillId="7" borderId="3" xfId="1" applyNumberFormat="1" applyFont="1" applyFill="1" applyBorder="1" applyAlignment="1" applyProtection="1">
      <alignment horizontal="right"/>
    </xf>
    <xf numFmtId="0" fontId="10" fillId="0" borderId="36" xfId="0" applyFont="1" applyFill="1" applyBorder="1" applyAlignment="1" applyProtection="1">
      <alignment horizontal="left" indent="1"/>
    </xf>
    <xf numFmtId="0" fontId="10" fillId="0" borderId="37" xfId="0" applyFont="1" applyFill="1" applyBorder="1" applyAlignment="1" applyProtection="1">
      <alignment horizontal="left" indent="1"/>
    </xf>
    <xf numFmtId="0" fontId="9" fillId="2" borderId="3" xfId="0" applyFont="1" applyFill="1" applyBorder="1" applyAlignment="1">
      <alignment horizontal="left"/>
    </xf>
    <xf numFmtId="166" fontId="9" fillId="2" borderId="3" xfId="1" applyNumberFormat="1" applyFont="1" applyFill="1" applyBorder="1" applyAlignment="1">
      <alignment horizontal="right"/>
    </xf>
    <xf numFmtId="166" fontId="12" fillId="0" borderId="28" xfId="21" applyNumberFormat="1" applyFont="1" applyBorder="1"/>
    <xf numFmtId="166" fontId="12" fillId="0" borderId="3" xfId="21" applyNumberFormat="1" applyFont="1" applyBorder="1"/>
    <xf numFmtId="166" fontId="12" fillId="0" borderId="28" xfId="21" applyNumberFormat="1" applyFont="1" applyFill="1" applyBorder="1"/>
    <xf numFmtId="166" fontId="12" fillId="0" borderId="3" xfId="21" applyNumberFormat="1" applyFont="1" applyFill="1" applyBorder="1"/>
    <xf numFmtId="166" fontId="17" fillId="0" borderId="3" xfId="23" applyNumberFormat="1" applyFont="1" applyBorder="1"/>
    <xf numFmtId="166" fontId="17" fillId="0" borderId="3" xfId="23" applyNumberFormat="1" applyFont="1" applyFill="1" applyBorder="1"/>
    <xf numFmtId="0" fontId="12" fillId="0" borderId="29" xfId="0" applyFont="1" applyBorder="1" applyAlignment="1" applyProtection="1"/>
    <xf numFmtId="0" fontId="12" fillId="0" borderId="0" xfId="21" applyFont="1" applyAlignment="1">
      <alignment horizontal="right"/>
    </xf>
    <xf numFmtId="164" fontId="6" fillId="0" borderId="0" xfId="1" applyBorder="1"/>
    <xf numFmtId="166" fontId="9" fillId="6" borderId="29" xfId="0" applyNumberFormat="1" applyFont="1" applyFill="1" applyBorder="1" applyAlignment="1" applyProtection="1">
      <alignment horizontal="right"/>
    </xf>
    <xf numFmtId="166" fontId="9" fillId="6" borderId="11" xfId="0" applyNumberFormat="1" applyFont="1" applyFill="1" applyBorder="1" applyAlignment="1" applyProtection="1">
      <alignment horizontal="right"/>
    </xf>
    <xf numFmtId="166" fontId="9" fillId="6" borderId="12" xfId="0" applyNumberFormat="1" applyFont="1" applyFill="1" applyBorder="1" applyAlignment="1" applyProtection="1">
      <alignment horizontal="right"/>
    </xf>
    <xf numFmtId="166" fontId="9" fillId="6" borderId="42" xfId="0" applyNumberFormat="1" applyFont="1" applyFill="1" applyBorder="1" applyAlignment="1" applyProtection="1">
      <alignment horizontal="right"/>
    </xf>
    <xf numFmtId="166" fontId="9" fillId="6" borderId="10" xfId="0" applyNumberFormat="1" applyFont="1" applyFill="1" applyBorder="1" applyAlignment="1" applyProtection="1">
      <alignment horizontal="right"/>
    </xf>
    <xf numFmtId="171" fontId="6" fillId="0" borderId="0" xfId="1" applyNumberFormat="1"/>
    <xf numFmtId="167" fontId="9" fillId="0" borderId="0" xfId="0" applyNumberFormat="1" applyFont="1" applyProtection="1"/>
    <xf numFmtId="169" fontId="9" fillId="0" borderId="0" xfId="0" applyNumberFormat="1" applyFont="1" applyProtection="1"/>
    <xf numFmtId="0" fontId="12" fillId="0" borderId="3" xfId="0" applyFont="1" applyFill="1" applyBorder="1"/>
    <xf numFmtId="3" fontId="12" fillId="0" borderId="3" xfId="0" applyNumberFormat="1" applyFont="1" applyBorder="1"/>
    <xf numFmtId="10" fontId="12" fillId="0" borderId="3" xfId="0" applyNumberFormat="1" applyFont="1" applyBorder="1"/>
    <xf numFmtId="0" fontId="12" fillId="0" borderId="3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12" fillId="0" borderId="29" xfId="0" applyFont="1" applyBorder="1" applyAlignment="1" applyProtection="1">
      <alignment horizontal="center"/>
    </xf>
    <xf numFmtId="0" fontId="12" fillId="0" borderId="11" xfId="0" applyFont="1" applyBorder="1" applyAlignment="1" applyProtection="1">
      <alignment horizontal="center"/>
    </xf>
    <xf numFmtId="0" fontId="12" fillId="0" borderId="12" xfId="0" applyFont="1" applyBorder="1" applyAlignment="1" applyProtection="1">
      <alignment horizontal="center"/>
    </xf>
    <xf numFmtId="0" fontId="12" fillId="0" borderId="17" xfId="0" applyFont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horizontal="center" vertical="center" wrapText="1"/>
    </xf>
    <xf numFmtId="0" fontId="12" fillId="0" borderId="19" xfId="0" applyFont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center" vertical="center" wrapText="1"/>
    </xf>
    <xf numFmtId="0" fontId="12" fillId="0" borderId="14" xfId="0" applyFont="1" applyBorder="1" applyAlignment="1" applyProtection="1">
      <alignment horizontal="center"/>
    </xf>
    <xf numFmtId="0" fontId="12" fillId="0" borderId="15" xfId="0" applyFont="1" applyBorder="1" applyAlignment="1" applyProtection="1">
      <alignment horizontal="center"/>
    </xf>
    <xf numFmtId="0" fontId="12" fillId="0" borderId="16" xfId="0" applyFont="1" applyBorder="1" applyAlignment="1" applyProtection="1">
      <alignment horizontal="center"/>
    </xf>
    <xf numFmtId="0" fontId="10" fillId="0" borderId="17" xfId="0" applyFont="1" applyBorder="1" applyAlignment="1" applyProtection="1">
      <alignment horizontal="center" vertical="center" textRotation="90" wrapText="1"/>
    </xf>
    <xf numFmtId="0" fontId="10" fillId="0" borderId="18" xfId="0" applyFont="1" applyBorder="1" applyAlignment="1" applyProtection="1">
      <alignment horizontal="center" vertical="center" textRotation="90" wrapText="1"/>
    </xf>
    <xf numFmtId="0" fontId="12" fillId="0" borderId="14" xfId="0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12" fillId="0" borderId="15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center" vertical="center" textRotation="90" wrapText="1"/>
    </xf>
    <xf numFmtId="0" fontId="12" fillId="0" borderId="13" xfId="0" applyFont="1" applyBorder="1" applyAlignment="1" applyProtection="1">
      <alignment horizontal="center" vertical="center" textRotation="90" wrapText="1"/>
    </xf>
    <xf numFmtId="0" fontId="10" fillId="0" borderId="14" xfId="0" applyFont="1" applyBorder="1" applyAlignment="1" applyProtection="1">
      <alignment horizontal="center"/>
    </xf>
    <xf numFmtId="0" fontId="10" fillId="0" borderId="15" xfId="0" applyFont="1" applyBorder="1" applyAlignment="1" applyProtection="1">
      <alignment horizontal="center"/>
    </xf>
    <xf numFmtId="0" fontId="10" fillId="0" borderId="16" xfId="0" applyFont="1" applyBorder="1" applyAlignment="1" applyProtection="1">
      <alignment horizontal="center"/>
    </xf>
    <xf numFmtId="0" fontId="10" fillId="0" borderId="38" xfId="0" applyFont="1" applyBorder="1" applyAlignment="1" applyProtection="1">
      <alignment horizontal="center" vertical="center" textRotation="90" wrapText="1"/>
    </xf>
    <xf numFmtId="0" fontId="10" fillId="0" borderId="28" xfId="0" applyFont="1" applyBorder="1" applyAlignment="1" applyProtection="1">
      <alignment horizontal="center" vertical="center" textRotation="90" wrapText="1"/>
    </xf>
    <xf numFmtId="0" fontId="10" fillId="0" borderId="40" xfId="0" applyFont="1" applyBorder="1" applyAlignment="1" applyProtection="1">
      <alignment horizontal="center"/>
    </xf>
    <xf numFmtId="0" fontId="10" fillId="0" borderId="41" xfId="0" applyFont="1" applyBorder="1" applyAlignment="1" applyProtection="1">
      <alignment horizontal="center"/>
    </xf>
    <xf numFmtId="0" fontId="10" fillId="0" borderId="39" xfId="0" applyFont="1" applyBorder="1" applyAlignment="1" applyProtection="1">
      <alignment horizontal="center"/>
    </xf>
    <xf numFmtId="0" fontId="10" fillId="0" borderId="16" xfId="0" applyFont="1" applyBorder="1" applyAlignment="1" applyProtection="1">
      <alignment horizontal="center" vertical="center" textRotation="90" wrapText="1"/>
    </xf>
    <xf numFmtId="0" fontId="10" fillId="0" borderId="5" xfId="0" applyFont="1" applyBorder="1" applyAlignment="1" applyProtection="1">
      <alignment horizontal="center" vertical="center" textRotation="90" wrapText="1"/>
    </xf>
    <xf numFmtId="0" fontId="10" fillId="0" borderId="15" xfId="0" applyFont="1" applyBorder="1" applyAlignment="1" applyProtection="1">
      <alignment horizontal="center" vertical="center" textRotation="90" wrapText="1"/>
    </xf>
    <xf numFmtId="0" fontId="10" fillId="0" borderId="3" xfId="0" applyFont="1" applyBorder="1" applyAlignment="1" applyProtection="1">
      <alignment horizontal="center" vertical="center" textRotation="90" wrapText="1"/>
    </xf>
    <xf numFmtId="0" fontId="12" fillId="0" borderId="21" xfId="0" applyFont="1" applyBorder="1" applyAlignment="1" applyProtection="1">
      <alignment horizontal="center"/>
    </xf>
    <xf numFmtId="0" fontId="12" fillId="0" borderId="22" xfId="0" applyFont="1" applyBorder="1" applyAlignment="1" applyProtection="1">
      <alignment horizontal="center"/>
    </xf>
    <xf numFmtId="0" fontId="12" fillId="0" borderId="34" xfId="0" applyFont="1" applyBorder="1" applyAlignment="1" applyProtection="1">
      <alignment horizontal="center"/>
    </xf>
    <xf numFmtId="0" fontId="10" fillId="0" borderId="21" xfId="0" applyFont="1" applyBorder="1" applyAlignment="1" applyProtection="1">
      <alignment horizontal="center"/>
    </xf>
    <xf numFmtId="0" fontId="10" fillId="0" borderId="22" xfId="0" applyFont="1" applyBorder="1" applyAlignment="1" applyProtection="1">
      <alignment horizontal="center"/>
    </xf>
    <xf numFmtId="0" fontId="10" fillId="0" borderId="33" xfId="0" applyFont="1" applyBorder="1" applyAlignment="1" applyProtection="1">
      <alignment horizontal="center"/>
    </xf>
    <xf numFmtId="0" fontId="9" fillId="0" borderId="3" xfId="0" applyFont="1" applyFill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center"/>
    </xf>
    <xf numFmtId="0" fontId="19" fillId="0" borderId="31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 applyProtection="1">
      <alignment horizontal="left" vertical="center" indent="1"/>
    </xf>
    <xf numFmtId="0" fontId="10" fillId="0" borderId="36" xfId="0" applyFont="1" applyFill="1" applyBorder="1" applyAlignment="1" applyProtection="1">
      <alignment horizontal="left" vertical="center" indent="1"/>
    </xf>
    <xf numFmtId="0" fontId="12" fillId="0" borderId="3" xfId="21" applyFont="1" applyBorder="1" applyAlignment="1">
      <alignment horizontal="center" vertical="center" wrapText="1"/>
    </xf>
    <xf numFmtId="0" fontId="15" fillId="0" borderId="3" xfId="21" applyFont="1" applyFill="1" applyBorder="1" applyAlignment="1">
      <alignment horizontal="center" vertical="center"/>
    </xf>
    <xf numFmtId="0" fontId="12" fillId="0" borderId="3" xfId="21" applyFont="1" applyFill="1" applyBorder="1" applyAlignment="1">
      <alignment horizontal="center" vertical="center" wrapText="1"/>
    </xf>
  </cellXfs>
  <cellStyles count="24">
    <cellStyle name="Comma" xfId="1" builtinId="3"/>
    <cellStyle name="Comma 2" xfId="5"/>
    <cellStyle name="Comma 2 2" xfId="9"/>
    <cellStyle name="Comma 3" xfId="10"/>
    <cellStyle name="Comma 3 2" xfId="16"/>
    <cellStyle name="Comma 4" xfId="13"/>
    <cellStyle name="Comma 5" xfId="15"/>
    <cellStyle name="Comma 6" xfId="23"/>
    <cellStyle name="Normal" xfId="0" builtinId="0"/>
    <cellStyle name="Normal 10" xfId="7"/>
    <cellStyle name="Normal 11" xfId="18"/>
    <cellStyle name="Normal 2" xfId="4"/>
    <cellStyle name="Normal 2 2" xfId="6"/>
    <cellStyle name="Normal 3" xfId="12"/>
    <cellStyle name="Normal 4" xfId="14"/>
    <cellStyle name="Normal 4 2" xfId="11"/>
    <cellStyle name="Normal 4 2 2" xfId="17"/>
    <cellStyle name="Normal 5" xfId="21"/>
    <cellStyle name="Normal_RC-D 2" xfId="20"/>
    <cellStyle name="Percent" xfId="2" builtinId="5"/>
    <cellStyle name="Percent 2" xfId="8"/>
    <cellStyle name="Percent 2 2" xfId="3"/>
    <cellStyle name="Percent 2 3" xfId="19"/>
    <cellStyle name="Percent 3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pnadzem\AppData\Local\Microsoft\Windows\INetCache\Content.Outlook\TRKG25IM\FINAL%20Forms\FINREP%20Supplemental%20Form%20-%2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LD-A"/>
      <sheetName val="LD-D"/>
      <sheetName val="LD-AD"/>
      <sheetName val="Validation"/>
      <sheetName val="RCS"/>
      <sheetName val="CI"/>
      <sheetName val="Countries"/>
      <sheetName val="Currency Codes"/>
      <sheetName val="Rating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3">
            <v>0</v>
          </cell>
        </row>
        <row r="4">
          <cell r="A4">
            <v>1</v>
          </cell>
        </row>
        <row r="8">
          <cell r="A8">
            <v>1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F8">
            <v>0</v>
          </cell>
        </row>
        <row r="9">
          <cell r="A9">
            <v>2</v>
          </cell>
          <cell r="B9">
            <v>1</v>
          </cell>
          <cell r="C9">
            <v>2</v>
          </cell>
          <cell r="D9">
            <v>0</v>
          </cell>
          <cell r="E9">
            <v>0</v>
          </cell>
          <cell r="F9">
            <v>1</v>
          </cell>
        </row>
        <row r="10">
          <cell r="A10">
            <v>3</v>
          </cell>
          <cell r="B10">
            <v>2</v>
          </cell>
          <cell r="C10">
            <v>3</v>
          </cell>
          <cell r="F10">
            <v>2</v>
          </cell>
        </row>
        <row r="11">
          <cell r="A11">
            <v>4</v>
          </cell>
          <cell r="B11">
            <v>3</v>
          </cell>
          <cell r="C11">
            <v>4</v>
          </cell>
        </row>
        <row r="12">
          <cell r="A12">
            <v>5</v>
          </cell>
          <cell r="C12">
            <v>5</v>
          </cell>
        </row>
        <row r="13">
          <cell r="A13">
            <v>6</v>
          </cell>
          <cell r="C13">
            <v>6</v>
          </cell>
        </row>
        <row r="14">
          <cell r="C14">
            <v>7</v>
          </cell>
        </row>
        <row r="15">
          <cell r="C15">
            <v>8</v>
          </cell>
        </row>
        <row r="16">
          <cell r="C16">
            <v>9</v>
          </cell>
        </row>
      </sheetData>
      <sheetData sheetId="5" refreshError="1"/>
      <sheetData sheetId="6" refreshError="1"/>
      <sheetData sheetId="7">
        <row r="3">
          <cell r="A3" t="str">
            <v>AF</v>
          </cell>
        </row>
        <row r="4">
          <cell r="A4" t="str">
            <v>AX</v>
          </cell>
        </row>
        <row r="5">
          <cell r="A5" t="str">
            <v>AL</v>
          </cell>
        </row>
        <row r="6">
          <cell r="A6" t="str">
            <v>DZ</v>
          </cell>
        </row>
        <row r="7">
          <cell r="A7" t="str">
            <v>AS</v>
          </cell>
        </row>
        <row r="8">
          <cell r="A8" t="str">
            <v>AD</v>
          </cell>
        </row>
        <row r="9">
          <cell r="A9" t="str">
            <v>AO</v>
          </cell>
        </row>
        <row r="10">
          <cell r="A10" t="str">
            <v>AI</v>
          </cell>
        </row>
        <row r="11">
          <cell r="A11" t="str">
            <v>AQ</v>
          </cell>
        </row>
        <row r="12">
          <cell r="A12" t="str">
            <v>AG</v>
          </cell>
        </row>
        <row r="13">
          <cell r="A13" t="str">
            <v>AR</v>
          </cell>
        </row>
        <row r="14">
          <cell r="A14" t="str">
            <v>AM</v>
          </cell>
        </row>
        <row r="15">
          <cell r="A15" t="str">
            <v>AW</v>
          </cell>
        </row>
        <row r="16">
          <cell r="A16" t="str">
            <v>AC</v>
          </cell>
        </row>
        <row r="17">
          <cell r="A17" t="str">
            <v>AU</v>
          </cell>
        </row>
        <row r="18">
          <cell r="A18" t="str">
            <v>AT</v>
          </cell>
        </row>
        <row r="19">
          <cell r="A19" t="str">
            <v>AZ</v>
          </cell>
        </row>
        <row r="20">
          <cell r="A20" t="str">
            <v>BS</v>
          </cell>
        </row>
        <row r="21">
          <cell r="A21" t="str">
            <v>BH</v>
          </cell>
        </row>
        <row r="22">
          <cell r="A22" t="str">
            <v>BD</v>
          </cell>
        </row>
        <row r="23">
          <cell r="A23" t="str">
            <v>BB</v>
          </cell>
        </row>
        <row r="24">
          <cell r="A24" t="str">
            <v>BY</v>
          </cell>
        </row>
        <row r="25">
          <cell r="A25" t="str">
            <v>BE</v>
          </cell>
        </row>
        <row r="26">
          <cell r="A26" t="str">
            <v>BZ</v>
          </cell>
        </row>
        <row r="27">
          <cell r="A27" t="str">
            <v>BJ</v>
          </cell>
        </row>
        <row r="28">
          <cell r="A28" t="str">
            <v>BM</v>
          </cell>
        </row>
        <row r="29">
          <cell r="A29" t="str">
            <v>BT</v>
          </cell>
        </row>
        <row r="30">
          <cell r="A30" t="str">
            <v>BO</v>
          </cell>
        </row>
        <row r="31">
          <cell r="A31" t="str">
            <v>BA</v>
          </cell>
        </row>
        <row r="32">
          <cell r="A32" t="str">
            <v>BW</v>
          </cell>
        </row>
        <row r="33">
          <cell r="A33" t="str">
            <v>BV</v>
          </cell>
        </row>
        <row r="34">
          <cell r="A34" t="str">
            <v>BR</v>
          </cell>
        </row>
        <row r="35">
          <cell r="A35" t="str">
            <v>IO</v>
          </cell>
        </row>
        <row r="36">
          <cell r="A36" t="str">
            <v>VG</v>
          </cell>
        </row>
        <row r="37">
          <cell r="A37" t="str">
            <v>BN</v>
          </cell>
        </row>
        <row r="38">
          <cell r="A38" t="str">
            <v>BG</v>
          </cell>
        </row>
        <row r="39">
          <cell r="A39" t="str">
            <v>BF</v>
          </cell>
        </row>
        <row r="40">
          <cell r="A40" t="str">
            <v>BI</v>
          </cell>
        </row>
        <row r="41">
          <cell r="A41" t="str">
            <v>KH</v>
          </cell>
        </row>
        <row r="42">
          <cell r="A42" t="str">
            <v>CM</v>
          </cell>
        </row>
        <row r="43">
          <cell r="A43" t="str">
            <v>CA</v>
          </cell>
        </row>
        <row r="44">
          <cell r="A44" t="str">
            <v>CV</v>
          </cell>
        </row>
        <row r="45">
          <cell r="A45" t="str">
            <v>KY</v>
          </cell>
        </row>
        <row r="46">
          <cell r="A46" t="str">
            <v>CF</v>
          </cell>
        </row>
        <row r="47">
          <cell r="A47" t="str">
            <v>TD</v>
          </cell>
        </row>
        <row r="48">
          <cell r="A48" t="str">
            <v>CL</v>
          </cell>
        </row>
        <row r="49">
          <cell r="A49" t="str">
            <v>CN</v>
          </cell>
        </row>
        <row r="50">
          <cell r="A50" t="str">
            <v>CX</v>
          </cell>
        </row>
        <row r="51">
          <cell r="A51" t="str">
            <v>CC</v>
          </cell>
        </row>
        <row r="52">
          <cell r="A52" t="str">
            <v>CO</v>
          </cell>
        </row>
        <row r="53">
          <cell r="A53" t="str">
            <v>KM</v>
          </cell>
        </row>
        <row r="54">
          <cell r="A54" t="str">
            <v>CG</v>
          </cell>
        </row>
        <row r="55">
          <cell r="A55" t="str">
            <v>CD</v>
          </cell>
        </row>
        <row r="56">
          <cell r="A56" t="str">
            <v>CK</v>
          </cell>
        </row>
        <row r="57">
          <cell r="A57" t="str">
            <v>CR</v>
          </cell>
        </row>
        <row r="58">
          <cell r="A58" t="str">
            <v>CI</v>
          </cell>
        </row>
        <row r="59">
          <cell r="A59" t="str">
            <v>HR</v>
          </cell>
        </row>
        <row r="60">
          <cell r="A60" t="str">
            <v>CU</v>
          </cell>
        </row>
        <row r="61">
          <cell r="A61" t="str">
            <v>CY</v>
          </cell>
        </row>
        <row r="62">
          <cell r="A62" t="str">
            <v>CZ</v>
          </cell>
        </row>
        <row r="63">
          <cell r="A63" t="str">
            <v>CS</v>
          </cell>
        </row>
        <row r="64">
          <cell r="A64" t="str">
            <v>DK</v>
          </cell>
        </row>
        <row r="65">
          <cell r="A65" t="str">
            <v>DJ</v>
          </cell>
        </row>
        <row r="66">
          <cell r="A66" t="str">
            <v>DM</v>
          </cell>
        </row>
        <row r="67">
          <cell r="A67" t="str">
            <v>DO</v>
          </cell>
        </row>
        <row r="68">
          <cell r="A68" t="str">
            <v>TP</v>
          </cell>
        </row>
        <row r="69">
          <cell r="A69" t="str">
            <v>EC</v>
          </cell>
        </row>
        <row r="70">
          <cell r="A70" t="str">
            <v>EG</v>
          </cell>
        </row>
        <row r="71">
          <cell r="A71" t="str">
            <v>SV</v>
          </cell>
        </row>
        <row r="72">
          <cell r="A72" t="str">
            <v>GQ</v>
          </cell>
        </row>
        <row r="73">
          <cell r="A73" t="str">
            <v>ER</v>
          </cell>
        </row>
        <row r="74">
          <cell r="A74" t="str">
            <v>EE</v>
          </cell>
        </row>
        <row r="75">
          <cell r="A75" t="str">
            <v>ET</v>
          </cell>
        </row>
        <row r="76">
          <cell r="A76" t="str">
            <v>EU</v>
          </cell>
        </row>
        <row r="77">
          <cell r="A77" t="str">
            <v>MK</v>
          </cell>
        </row>
        <row r="78">
          <cell r="A78" t="str">
            <v>FK</v>
          </cell>
        </row>
        <row r="79">
          <cell r="A79" t="str">
            <v>FO</v>
          </cell>
        </row>
        <row r="80">
          <cell r="A80" t="str">
            <v>FJ</v>
          </cell>
        </row>
        <row r="81">
          <cell r="A81" t="str">
            <v>FI</v>
          </cell>
        </row>
        <row r="82">
          <cell r="A82" t="str">
            <v>FR</v>
          </cell>
        </row>
        <row r="83">
          <cell r="A83" t="str">
            <v>FX</v>
          </cell>
        </row>
        <row r="84">
          <cell r="A84" t="str">
            <v>GF</v>
          </cell>
        </row>
        <row r="85">
          <cell r="A85" t="str">
            <v>PF</v>
          </cell>
        </row>
        <row r="86">
          <cell r="A86" t="str">
            <v>TF</v>
          </cell>
        </row>
        <row r="87">
          <cell r="A87" t="str">
            <v>GA</v>
          </cell>
        </row>
        <row r="88">
          <cell r="A88" t="str">
            <v>GM</v>
          </cell>
        </row>
        <row r="89">
          <cell r="A89" t="str">
            <v>GE</v>
          </cell>
        </row>
        <row r="90">
          <cell r="A90" t="str">
            <v>DE</v>
          </cell>
        </row>
        <row r="91">
          <cell r="A91" t="str">
            <v>GH</v>
          </cell>
        </row>
        <row r="92">
          <cell r="A92" t="str">
            <v>GI</v>
          </cell>
        </row>
        <row r="93">
          <cell r="A93" t="str">
            <v>GB</v>
          </cell>
        </row>
        <row r="94">
          <cell r="A94" t="str">
            <v>GR</v>
          </cell>
        </row>
        <row r="95">
          <cell r="A95" t="str">
            <v>GL</v>
          </cell>
        </row>
        <row r="96">
          <cell r="A96" t="str">
            <v>GD</v>
          </cell>
        </row>
        <row r="97">
          <cell r="A97" t="str">
            <v>GP</v>
          </cell>
        </row>
        <row r="98">
          <cell r="A98" t="str">
            <v>GU</v>
          </cell>
        </row>
        <row r="99">
          <cell r="A99" t="str">
            <v>GT</v>
          </cell>
        </row>
        <row r="100">
          <cell r="A100" t="str">
            <v>GG</v>
          </cell>
        </row>
        <row r="101">
          <cell r="A101" t="str">
            <v>GN</v>
          </cell>
        </row>
        <row r="102">
          <cell r="A102" t="str">
            <v>GW</v>
          </cell>
        </row>
        <row r="103">
          <cell r="A103" t="str">
            <v>GY</v>
          </cell>
        </row>
        <row r="104">
          <cell r="A104" t="str">
            <v>HT</v>
          </cell>
        </row>
        <row r="105">
          <cell r="A105" t="str">
            <v>HM</v>
          </cell>
        </row>
        <row r="106">
          <cell r="A106" t="str">
            <v>HN</v>
          </cell>
        </row>
        <row r="107">
          <cell r="A107" t="str">
            <v>HK</v>
          </cell>
        </row>
        <row r="108">
          <cell r="A108" t="str">
            <v>HU</v>
          </cell>
        </row>
        <row r="109">
          <cell r="A109" t="str">
            <v>IS</v>
          </cell>
        </row>
        <row r="110">
          <cell r="A110" t="str">
            <v>IN</v>
          </cell>
        </row>
        <row r="111">
          <cell r="A111" t="str">
            <v>ID</v>
          </cell>
        </row>
        <row r="112">
          <cell r="A112" t="str">
            <v>IR</v>
          </cell>
        </row>
        <row r="113">
          <cell r="A113" t="str">
            <v>IQ</v>
          </cell>
        </row>
        <row r="114">
          <cell r="A114" t="str">
            <v>IE</v>
          </cell>
        </row>
        <row r="115">
          <cell r="A115" t="str">
            <v>IM</v>
          </cell>
        </row>
        <row r="116">
          <cell r="A116" t="str">
            <v>IL</v>
          </cell>
        </row>
        <row r="117">
          <cell r="A117" t="str">
            <v>IT</v>
          </cell>
        </row>
        <row r="118">
          <cell r="A118" t="str">
            <v>JM</v>
          </cell>
        </row>
        <row r="119">
          <cell r="A119" t="str">
            <v>JP</v>
          </cell>
        </row>
        <row r="120">
          <cell r="A120" t="str">
            <v>JE</v>
          </cell>
        </row>
        <row r="121">
          <cell r="A121" t="str">
            <v>JO</v>
          </cell>
        </row>
        <row r="122">
          <cell r="A122" t="str">
            <v>KZ</v>
          </cell>
        </row>
        <row r="123">
          <cell r="A123" t="str">
            <v>KE</v>
          </cell>
        </row>
        <row r="124">
          <cell r="A124" t="str">
            <v>KI</v>
          </cell>
        </row>
        <row r="125">
          <cell r="A125" t="str">
            <v>KP</v>
          </cell>
        </row>
        <row r="126">
          <cell r="A126" t="str">
            <v>KR</v>
          </cell>
        </row>
        <row r="127">
          <cell r="A127" t="str">
            <v>XK</v>
          </cell>
        </row>
        <row r="128">
          <cell r="A128" t="str">
            <v>KW</v>
          </cell>
        </row>
        <row r="129">
          <cell r="A129" t="str">
            <v>KG</v>
          </cell>
        </row>
        <row r="130">
          <cell r="A130" t="str">
            <v>LA</v>
          </cell>
        </row>
        <row r="131">
          <cell r="A131" t="str">
            <v>LV</v>
          </cell>
        </row>
        <row r="132">
          <cell r="A132" t="str">
            <v>LB</v>
          </cell>
        </row>
        <row r="133">
          <cell r="A133" t="str">
            <v>LS</v>
          </cell>
        </row>
        <row r="134">
          <cell r="A134" t="str">
            <v>LR</v>
          </cell>
        </row>
        <row r="135">
          <cell r="A135" t="str">
            <v>LY</v>
          </cell>
        </row>
        <row r="136">
          <cell r="A136" t="str">
            <v>LI</v>
          </cell>
        </row>
        <row r="137">
          <cell r="A137" t="str">
            <v>LT</v>
          </cell>
        </row>
        <row r="138">
          <cell r="A138" t="str">
            <v>LU</v>
          </cell>
        </row>
        <row r="139">
          <cell r="A139" t="str">
            <v>MO</v>
          </cell>
        </row>
        <row r="140">
          <cell r="A140" t="str">
            <v>MG</v>
          </cell>
        </row>
        <row r="141">
          <cell r="A141" t="str">
            <v>MW</v>
          </cell>
        </row>
        <row r="142">
          <cell r="A142" t="str">
            <v>MY</v>
          </cell>
        </row>
        <row r="143">
          <cell r="A143" t="str">
            <v>MV</v>
          </cell>
        </row>
        <row r="144">
          <cell r="A144" t="str">
            <v>ML</v>
          </cell>
        </row>
        <row r="145">
          <cell r="A145" t="str">
            <v>MT</v>
          </cell>
        </row>
        <row r="146">
          <cell r="A146" t="str">
            <v>MH</v>
          </cell>
        </row>
        <row r="147">
          <cell r="A147" t="str">
            <v>MQ</v>
          </cell>
        </row>
        <row r="148">
          <cell r="A148" t="str">
            <v>MR</v>
          </cell>
        </row>
        <row r="149">
          <cell r="A149" t="str">
            <v>MU</v>
          </cell>
        </row>
        <row r="150">
          <cell r="A150" t="str">
            <v>YT</v>
          </cell>
        </row>
        <row r="151">
          <cell r="A151" t="str">
            <v>MX</v>
          </cell>
        </row>
        <row r="152">
          <cell r="A152" t="str">
            <v>FM</v>
          </cell>
        </row>
        <row r="153">
          <cell r="A153" t="str">
            <v>MD</v>
          </cell>
        </row>
        <row r="154">
          <cell r="A154" t="str">
            <v>MC</v>
          </cell>
        </row>
        <row r="155">
          <cell r="A155" t="str">
            <v>MN</v>
          </cell>
        </row>
        <row r="156">
          <cell r="A156" t="str">
            <v>ME</v>
          </cell>
        </row>
        <row r="157">
          <cell r="A157" t="str">
            <v>MS</v>
          </cell>
        </row>
        <row r="158">
          <cell r="A158" t="str">
            <v>MA</v>
          </cell>
        </row>
        <row r="159">
          <cell r="A159" t="str">
            <v>MZ</v>
          </cell>
        </row>
        <row r="160">
          <cell r="A160" t="str">
            <v>MM</v>
          </cell>
        </row>
        <row r="161">
          <cell r="A161" t="str">
            <v>NA</v>
          </cell>
        </row>
        <row r="162">
          <cell r="A162" t="str">
            <v>NR</v>
          </cell>
        </row>
        <row r="163">
          <cell r="A163" t="str">
            <v>NP</v>
          </cell>
        </row>
        <row r="164">
          <cell r="A164" t="str">
            <v>NL</v>
          </cell>
        </row>
        <row r="165">
          <cell r="A165" t="str">
            <v>AN</v>
          </cell>
        </row>
        <row r="166">
          <cell r="A166" t="str">
            <v>NT</v>
          </cell>
        </row>
        <row r="167">
          <cell r="A167" t="str">
            <v>NC</v>
          </cell>
        </row>
        <row r="168">
          <cell r="A168" t="str">
            <v>NZ</v>
          </cell>
        </row>
        <row r="169">
          <cell r="A169" t="str">
            <v>NI</v>
          </cell>
        </row>
        <row r="170">
          <cell r="A170" t="str">
            <v>NE</v>
          </cell>
        </row>
        <row r="171">
          <cell r="A171" t="str">
            <v>NG</v>
          </cell>
        </row>
        <row r="172">
          <cell r="A172" t="str">
            <v>NU</v>
          </cell>
        </row>
        <row r="173">
          <cell r="A173" t="str">
            <v>NF</v>
          </cell>
        </row>
        <row r="174">
          <cell r="A174" t="str">
            <v>MP</v>
          </cell>
        </row>
        <row r="175">
          <cell r="A175" t="str">
            <v>NO</v>
          </cell>
        </row>
        <row r="176">
          <cell r="A176" t="str">
            <v>OM</v>
          </cell>
        </row>
        <row r="177">
          <cell r="A177" t="str">
            <v>PK</v>
          </cell>
        </row>
        <row r="178">
          <cell r="A178" t="str">
            <v>PW</v>
          </cell>
        </row>
        <row r="179">
          <cell r="A179" t="str">
            <v>PS</v>
          </cell>
        </row>
        <row r="180">
          <cell r="A180" t="str">
            <v>PA</v>
          </cell>
        </row>
        <row r="181">
          <cell r="A181" t="str">
            <v>PG</v>
          </cell>
        </row>
        <row r="182">
          <cell r="A182" t="str">
            <v>PY</v>
          </cell>
        </row>
        <row r="183">
          <cell r="A183" t="str">
            <v>PE</v>
          </cell>
        </row>
        <row r="184">
          <cell r="A184" t="str">
            <v>PH</v>
          </cell>
        </row>
        <row r="185">
          <cell r="A185" t="str">
            <v>PN</v>
          </cell>
        </row>
        <row r="186">
          <cell r="A186" t="str">
            <v>PL</v>
          </cell>
        </row>
        <row r="187">
          <cell r="A187" t="str">
            <v>PT</v>
          </cell>
        </row>
        <row r="188">
          <cell r="A188" t="str">
            <v>PR</v>
          </cell>
        </row>
        <row r="189">
          <cell r="A189" t="str">
            <v>QA</v>
          </cell>
        </row>
        <row r="190">
          <cell r="A190" t="str">
            <v>RE</v>
          </cell>
        </row>
        <row r="191">
          <cell r="A191" t="str">
            <v>RO</v>
          </cell>
        </row>
        <row r="192">
          <cell r="A192" t="str">
            <v>RU</v>
          </cell>
        </row>
        <row r="193">
          <cell r="A193" t="str">
            <v>RW</v>
          </cell>
        </row>
        <row r="194">
          <cell r="A194" t="str">
            <v>GS</v>
          </cell>
        </row>
        <row r="195">
          <cell r="A195" t="str">
            <v>KN</v>
          </cell>
        </row>
        <row r="196">
          <cell r="A196" t="str">
            <v>LC</v>
          </cell>
        </row>
        <row r="197">
          <cell r="A197" t="str">
            <v>MF</v>
          </cell>
        </row>
        <row r="198">
          <cell r="A198" t="str">
            <v>VC</v>
          </cell>
        </row>
        <row r="199">
          <cell r="A199" t="str">
            <v>WS</v>
          </cell>
        </row>
        <row r="200">
          <cell r="A200" t="str">
            <v>SM</v>
          </cell>
        </row>
        <row r="201">
          <cell r="A201" t="str">
            <v>ST</v>
          </cell>
        </row>
        <row r="202">
          <cell r="A202" t="str">
            <v>SA</v>
          </cell>
        </row>
        <row r="203">
          <cell r="A203" t="str">
            <v>SN</v>
          </cell>
        </row>
        <row r="204">
          <cell r="A204" t="str">
            <v>RS</v>
          </cell>
        </row>
        <row r="205">
          <cell r="A205" t="str">
            <v>YU</v>
          </cell>
        </row>
        <row r="206">
          <cell r="A206" t="str">
            <v>SC</v>
          </cell>
        </row>
        <row r="207">
          <cell r="A207" t="str">
            <v>SL</v>
          </cell>
        </row>
        <row r="208">
          <cell r="A208" t="str">
            <v>SG</v>
          </cell>
        </row>
        <row r="209">
          <cell r="A209" t="str">
            <v>SK</v>
          </cell>
        </row>
        <row r="210">
          <cell r="A210" t="str">
            <v>SI</v>
          </cell>
        </row>
        <row r="211">
          <cell r="A211" t="str">
            <v>SB</v>
          </cell>
        </row>
        <row r="212">
          <cell r="A212" t="str">
            <v>SO</v>
          </cell>
        </row>
        <row r="213">
          <cell r="A213" t="str">
            <v>ZA</v>
          </cell>
        </row>
        <row r="214">
          <cell r="A214" t="str">
            <v>SS</v>
          </cell>
        </row>
        <row r="215">
          <cell r="A215" t="str">
            <v>ES</v>
          </cell>
        </row>
        <row r="216">
          <cell r="A216" t="str">
            <v>LK</v>
          </cell>
        </row>
        <row r="217">
          <cell r="A217" t="str">
            <v>SH</v>
          </cell>
        </row>
        <row r="218">
          <cell r="A218" t="str">
            <v>PM</v>
          </cell>
        </row>
        <row r="219">
          <cell r="A219" t="str">
            <v>SD</v>
          </cell>
        </row>
        <row r="220">
          <cell r="A220" t="str">
            <v>SR</v>
          </cell>
        </row>
        <row r="221">
          <cell r="A221" t="str">
            <v>SJ</v>
          </cell>
        </row>
        <row r="222">
          <cell r="A222" t="str">
            <v>SZ</v>
          </cell>
        </row>
        <row r="223">
          <cell r="A223" t="str">
            <v>SE</v>
          </cell>
        </row>
        <row r="224">
          <cell r="A224" t="str">
            <v>CH</v>
          </cell>
        </row>
        <row r="225">
          <cell r="A225" t="str">
            <v>SY</v>
          </cell>
        </row>
        <row r="226">
          <cell r="A226" t="str">
            <v>TW</v>
          </cell>
        </row>
        <row r="227">
          <cell r="A227" t="str">
            <v>TJ</v>
          </cell>
        </row>
        <row r="228">
          <cell r="A228" t="str">
            <v>TZ</v>
          </cell>
        </row>
        <row r="229">
          <cell r="A229" t="str">
            <v>TH</v>
          </cell>
        </row>
        <row r="230">
          <cell r="A230" t="str">
            <v>TG</v>
          </cell>
        </row>
        <row r="231">
          <cell r="A231" t="str">
            <v>TK</v>
          </cell>
        </row>
        <row r="232">
          <cell r="A232" t="str">
            <v>TO</v>
          </cell>
        </row>
        <row r="233">
          <cell r="A233" t="str">
            <v>TT</v>
          </cell>
        </row>
        <row r="234">
          <cell r="A234" t="str">
            <v>TN</v>
          </cell>
        </row>
        <row r="235">
          <cell r="A235" t="str">
            <v>TR</v>
          </cell>
        </row>
        <row r="236">
          <cell r="A236" t="str">
            <v>TM</v>
          </cell>
        </row>
        <row r="237">
          <cell r="A237" t="str">
            <v>TC</v>
          </cell>
        </row>
        <row r="238">
          <cell r="A238" t="str">
            <v>TV</v>
          </cell>
        </row>
        <row r="239">
          <cell r="A239" t="str">
            <v>UG</v>
          </cell>
        </row>
        <row r="240">
          <cell r="A240" t="str">
            <v>UA</v>
          </cell>
        </row>
        <row r="241">
          <cell r="A241" t="str">
            <v>AE</v>
          </cell>
        </row>
        <row r="242">
          <cell r="A242" t="str">
            <v>UK</v>
          </cell>
        </row>
        <row r="243">
          <cell r="A243" t="str">
            <v>US</v>
          </cell>
        </row>
        <row r="244">
          <cell r="A244" t="str">
            <v>UY</v>
          </cell>
        </row>
        <row r="245">
          <cell r="A245" t="str">
            <v>UM</v>
          </cell>
        </row>
        <row r="246">
          <cell r="A246" t="str">
            <v>SU</v>
          </cell>
        </row>
        <row r="247">
          <cell r="A247" t="str">
            <v>UZ</v>
          </cell>
        </row>
        <row r="248">
          <cell r="A248" t="str">
            <v>VU</v>
          </cell>
        </row>
        <row r="249">
          <cell r="A249" t="str">
            <v>VA</v>
          </cell>
        </row>
        <row r="250">
          <cell r="A250" t="str">
            <v>VE</v>
          </cell>
        </row>
        <row r="251">
          <cell r="A251" t="str">
            <v>VN</v>
          </cell>
        </row>
        <row r="252">
          <cell r="A252" t="str">
            <v>VI</v>
          </cell>
        </row>
        <row r="253">
          <cell r="A253" t="str">
            <v>WF</v>
          </cell>
        </row>
        <row r="254">
          <cell r="A254" t="str">
            <v>EH</v>
          </cell>
        </row>
        <row r="255">
          <cell r="A255" t="str">
            <v>YE</v>
          </cell>
        </row>
        <row r="256">
          <cell r="A256" t="str">
            <v>ZR</v>
          </cell>
        </row>
        <row r="257">
          <cell r="A257" t="str">
            <v>ZM</v>
          </cell>
        </row>
        <row r="258">
          <cell r="A258" t="str">
            <v>ZW</v>
          </cell>
        </row>
        <row r="259">
          <cell r="A259" t="str">
            <v>IFI</v>
          </cell>
        </row>
        <row r="260">
          <cell r="A260" t="str">
            <v>BL</v>
          </cell>
        </row>
        <row r="261">
          <cell r="A261" t="str">
            <v>TL</v>
          </cell>
        </row>
        <row r="262">
          <cell r="A262" t="str">
            <v>OT</v>
          </cell>
        </row>
      </sheetData>
      <sheetData sheetId="8">
        <row r="3">
          <cell r="A3" t="str">
            <v>AED</v>
          </cell>
        </row>
        <row r="4">
          <cell r="A4" t="str">
            <v>AFN</v>
          </cell>
        </row>
        <row r="5">
          <cell r="A5" t="str">
            <v>ALL</v>
          </cell>
        </row>
        <row r="6">
          <cell r="A6" t="str">
            <v>AMD</v>
          </cell>
        </row>
        <row r="7">
          <cell r="A7" t="str">
            <v>ANG</v>
          </cell>
        </row>
        <row r="8">
          <cell r="A8" t="str">
            <v>AOA</v>
          </cell>
        </row>
        <row r="9">
          <cell r="A9" t="str">
            <v>ARS</v>
          </cell>
        </row>
        <row r="10">
          <cell r="A10" t="str">
            <v>AUD</v>
          </cell>
        </row>
        <row r="11">
          <cell r="A11" t="str">
            <v>AWG</v>
          </cell>
        </row>
        <row r="12">
          <cell r="A12" t="str">
            <v>AZN</v>
          </cell>
        </row>
        <row r="13">
          <cell r="A13" t="str">
            <v>BAM</v>
          </cell>
        </row>
        <row r="14">
          <cell r="A14" t="str">
            <v>BBD</v>
          </cell>
        </row>
        <row r="15">
          <cell r="A15" t="str">
            <v>BDT</v>
          </cell>
        </row>
        <row r="16">
          <cell r="A16" t="str">
            <v>BGN</v>
          </cell>
        </row>
        <row r="17">
          <cell r="A17" t="str">
            <v>BHD</v>
          </cell>
        </row>
        <row r="18">
          <cell r="A18" t="str">
            <v>BIF</v>
          </cell>
        </row>
        <row r="19">
          <cell r="A19" t="str">
            <v>BMD</v>
          </cell>
        </row>
        <row r="20">
          <cell r="A20" t="str">
            <v>BND</v>
          </cell>
        </row>
        <row r="21">
          <cell r="A21" t="str">
            <v>BOB</v>
          </cell>
        </row>
        <row r="22">
          <cell r="A22" t="str">
            <v>BRL</v>
          </cell>
        </row>
        <row r="23">
          <cell r="A23" t="str">
            <v>BSD</v>
          </cell>
        </row>
        <row r="24">
          <cell r="A24" t="str">
            <v>BTN</v>
          </cell>
        </row>
        <row r="25">
          <cell r="A25" t="str">
            <v>BWP</v>
          </cell>
        </row>
        <row r="26">
          <cell r="A26" t="str">
            <v>BYR</v>
          </cell>
        </row>
        <row r="27">
          <cell r="A27" t="str">
            <v>BZD</v>
          </cell>
        </row>
        <row r="28">
          <cell r="A28" t="str">
            <v>CAD</v>
          </cell>
        </row>
        <row r="29">
          <cell r="A29" t="str">
            <v>CDF</v>
          </cell>
        </row>
        <row r="30">
          <cell r="A30" t="str">
            <v>CHF</v>
          </cell>
        </row>
        <row r="31">
          <cell r="A31" t="str">
            <v>CLP</v>
          </cell>
        </row>
        <row r="32">
          <cell r="A32" t="str">
            <v>CNY</v>
          </cell>
        </row>
        <row r="33">
          <cell r="A33" t="str">
            <v>COP</v>
          </cell>
        </row>
        <row r="34">
          <cell r="A34" t="str">
            <v>CRC</v>
          </cell>
        </row>
        <row r="35">
          <cell r="A35" t="str">
            <v>CUC</v>
          </cell>
        </row>
        <row r="36">
          <cell r="A36" t="str">
            <v>CUP</v>
          </cell>
        </row>
        <row r="37">
          <cell r="A37" t="str">
            <v>CVE</v>
          </cell>
        </row>
        <row r="38">
          <cell r="A38" t="str">
            <v>CZK</v>
          </cell>
        </row>
        <row r="39">
          <cell r="A39" t="str">
            <v>DJF</v>
          </cell>
        </row>
        <row r="40">
          <cell r="A40" t="str">
            <v>DKK</v>
          </cell>
        </row>
        <row r="41">
          <cell r="A41" t="str">
            <v>DOP</v>
          </cell>
        </row>
        <row r="42">
          <cell r="A42" t="str">
            <v>DZD</v>
          </cell>
        </row>
        <row r="43">
          <cell r="A43" t="str">
            <v>EGP</v>
          </cell>
        </row>
        <row r="44">
          <cell r="A44" t="str">
            <v>ERN</v>
          </cell>
        </row>
        <row r="45">
          <cell r="A45" t="str">
            <v>ETB</v>
          </cell>
        </row>
        <row r="46">
          <cell r="A46" t="str">
            <v>EUR</v>
          </cell>
        </row>
        <row r="47">
          <cell r="A47" t="str">
            <v>FJD</v>
          </cell>
        </row>
        <row r="48">
          <cell r="A48" t="str">
            <v>FKP</v>
          </cell>
        </row>
        <row r="49">
          <cell r="A49" t="str">
            <v>GBP</v>
          </cell>
        </row>
        <row r="50">
          <cell r="A50" t="str">
            <v>GEL</v>
          </cell>
        </row>
        <row r="51">
          <cell r="A51" t="str">
            <v>GGP</v>
          </cell>
        </row>
        <row r="52">
          <cell r="A52" t="str">
            <v>GHS</v>
          </cell>
        </row>
        <row r="53">
          <cell r="A53" t="str">
            <v>GIP</v>
          </cell>
        </row>
        <row r="54">
          <cell r="A54" t="str">
            <v>GMD</v>
          </cell>
        </row>
        <row r="55">
          <cell r="A55" t="str">
            <v>GNF</v>
          </cell>
        </row>
        <row r="56">
          <cell r="A56" t="str">
            <v>GTQ</v>
          </cell>
        </row>
        <row r="57">
          <cell r="A57" t="str">
            <v>GYD</v>
          </cell>
        </row>
        <row r="58">
          <cell r="A58" t="str">
            <v>HKD</v>
          </cell>
        </row>
        <row r="59">
          <cell r="A59" t="str">
            <v>HNL</v>
          </cell>
        </row>
        <row r="60">
          <cell r="A60" t="str">
            <v>HRK</v>
          </cell>
        </row>
        <row r="61">
          <cell r="A61" t="str">
            <v>HTG</v>
          </cell>
        </row>
        <row r="62">
          <cell r="A62" t="str">
            <v>HUF</v>
          </cell>
        </row>
        <row r="63">
          <cell r="A63" t="str">
            <v>IDR</v>
          </cell>
        </row>
        <row r="64">
          <cell r="A64" t="str">
            <v>ILS</v>
          </cell>
        </row>
        <row r="65">
          <cell r="A65" t="str">
            <v>IMP</v>
          </cell>
        </row>
        <row r="66">
          <cell r="A66" t="str">
            <v>INR</v>
          </cell>
        </row>
        <row r="67">
          <cell r="A67" t="str">
            <v>IQD</v>
          </cell>
        </row>
        <row r="68">
          <cell r="A68" t="str">
            <v>IRR</v>
          </cell>
        </row>
        <row r="69">
          <cell r="A69" t="str">
            <v>ISK</v>
          </cell>
        </row>
        <row r="70">
          <cell r="A70" t="str">
            <v>JEP</v>
          </cell>
        </row>
        <row r="71">
          <cell r="A71" t="str">
            <v>JMD</v>
          </cell>
        </row>
        <row r="72">
          <cell r="A72" t="str">
            <v>JOD</v>
          </cell>
        </row>
        <row r="73">
          <cell r="A73" t="str">
            <v>JPY</v>
          </cell>
        </row>
        <row r="74">
          <cell r="A74" t="str">
            <v>KES</v>
          </cell>
        </row>
        <row r="75">
          <cell r="A75" t="str">
            <v>KGS</v>
          </cell>
        </row>
        <row r="76">
          <cell r="A76" t="str">
            <v>KHR</v>
          </cell>
        </row>
        <row r="77">
          <cell r="A77" t="str">
            <v>KMF</v>
          </cell>
        </row>
        <row r="78">
          <cell r="A78" t="str">
            <v>KPW</v>
          </cell>
        </row>
        <row r="79">
          <cell r="A79" t="str">
            <v>KRW</v>
          </cell>
        </row>
        <row r="80">
          <cell r="A80" t="str">
            <v>KWD</v>
          </cell>
        </row>
        <row r="81">
          <cell r="A81" t="str">
            <v>KYD</v>
          </cell>
        </row>
        <row r="82">
          <cell r="A82" t="str">
            <v>KZT</v>
          </cell>
        </row>
        <row r="83">
          <cell r="A83" t="str">
            <v>LAK</v>
          </cell>
        </row>
        <row r="84">
          <cell r="A84" t="str">
            <v>LBP</v>
          </cell>
        </row>
        <row r="85">
          <cell r="A85" t="str">
            <v>LKR</v>
          </cell>
        </row>
        <row r="86">
          <cell r="A86" t="str">
            <v>LRD</v>
          </cell>
        </row>
        <row r="87">
          <cell r="A87" t="str">
            <v>LSL</v>
          </cell>
        </row>
        <row r="88">
          <cell r="A88" t="str">
            <v>LTL</v>
          </cell>
        </row>
        <row r="89">
          <cell r="A89" t="str">
            <v>LVL</v>
          </cell>
        </row>
        <row r="90">
          <cell r="A90" t="str">
            <v>LYD</v>
          </cell>
        </row>
        <row r="91">
          <cell r="A91" t="str">
            <v>MAD</v>
          </cell>
        </row>
        <row r="92">
          <cell r="A92" t="str">
            <v>MDL</v>
          </cell>
        </row>
        <row r="93">
          <cell r="A93" t="str">
            <v>MGA</v>
          </cell>
        </row>
        <row r="94">
          <cell r="A94" t="str">
            <v>MKD</v>
          </cell>
        </row>
        <row r="95">
          <cell r="A95" t="str">
            <v>MMK</v>
          </cell>
        </row>
        <row r="96">
          <cell r="A96" t="str">
            <v>MNT</v>
          </cell>
        </row>
        <row r="97">
          <cell r="A97" t="str">
            <v>MOP</v>
          </cell>
        </row>
        <row r="98">
          <cell r="A98" t="str">
            <v>MRO</v>
          </cell>
        </row>
        <row r="99">
          <cell r="A99" t="str">
            <v>MUR</v>
          </cell>
        </row>
        <row r="100">
          <cell r="A100" t="str">
            <v>MVR</v>
          </cell>
        </row>
        <row r="101">
          <cell r="A101" t="str">
            <v>MWK</v>
          </cell>
        </row>
        <row r="102">
          <cell r="A102" t="str">
            <v>MXN</v>
          </cell>
        </row>
        <row r="103">
          <cell r="A103" t="str">
            <v>MYR</v>
          </cell>
        </row>
        <row r="104">
          <cell r="A104" t="str">
            <v>MZN</v>
          </cell>
        </row>
        <row r="105">
          <cell r="A105" t="str">
            <v>NAD</v>
          </cell>
        </row>
        <row r="106">
          <cell r="A106" t="str">
            <v>NGN</v>
          </cell>
        </row>
        <row r="107">
          <cell r="A107" t="str">
            <v>NIO</v>
          </cell>
        </row>
        <row r="108">
          <cell r="A108" t="str">
            <v>NOK</v>
          </cell>
        </row>
        <row r="109">
          <cell r="A109" t="str">
            <v>NPR</v>
          </cell>
        </row>
        <row r="110">
          <cell r="A110" t="str">
            <v>NZD</v>
          </cell>
        </row>
        <row r="111">
          <cell r="A111" t="str">
            <v>OMR</v>
          </cell>
        </row>
        <row r="112">
          <cell r="A112" t="str">
            <v>PAB</v>
          </cell>
        </row>
        <row r="113">
          <cell r="A113" t="str">
            <v>PEN</v>
          </cell>
        </row>
        <row r="114">
          <cell r="A114" t="str">
            <v>PGK</v>
          </cell>
        </row>
        <row r="115">
          <cell r="A115" t="str">
            <v>PHP</v>
          </cell>
        </row>
        <row r="116">
          <cell r="A116" t="str">
            <v>PKR</v>
          </cell>
        </row>
        <row r="117">
          <cell r="A117" t="str">
            <v>PLN</v>
          </cell>
        </row>
        <row r="118">
          <cell r="A118" t="str">
            <v>PYG</v>
          </cell>
        </row>
        <row r="119">
          <cell r="A119" t="str">
            <v>QAR</v>
          </cell>
        </row>
        <row r="120">
          <cell r="A120" t="str">
            <v>RON</v>
          </cell>
        </row>
        <row r="121">
          <cell r="A121" t="str">
            <v>RSD</v>
          </cell>
        </row>
        <row r="122">
          <cell r="A122" t="str">
            <v>RUB</v>
          </cell>
        </row>
        <row r="123">
          <cell r="A123" t="str">
            <v>RWF</v>
          </cell>
        </row>
        <row r="124">
          <cell r="A124" t="str">
            <v>SAR</v>
          </cell>
        </row>
        <row r="125">
          <cell r="A125" t="str">
            <v>SBD</v>
          </cell>
        </row>
        <row r="126">
          <cell r="A126" t="str">
            <v>SCR</v>
          </cell>
        </row>
        <row r="127">
          <cell r="A127" t="str">
            <v>SDG</v>
          </cell>
        </row>
        <row r="128">
          <cell r="A128" t="str">
            <v>SEK</v>
          </cell>
        </row>
        <row r="129">
          <cell r="A129" t="str">
            <v>SGD</v>
          </cell>
        </row>
        <row r="130">
          <cell r="A130" t="str">
            <v>SHP</v>
          </cell>
        </row>
        <row r="131">
          <cell r="A131" t="str">
            <v>SLL</v>
          </cell>
        </row>
        <row r="132">
          <cell r="A132" t="str">
            <v>SOS</v>
          </cell>
        </row>
        <row r="133">
          <cell r="A133" t="str">
            <v>SPL*</v>
          </cell>
        </row>
        <row r="134">
          <cell r="A134" t="str">
            <v>SRD</v>
          </cell>
        </row>
        <row r="135">
          <cell r="A135" t="str">
            <v>STD</v>
          </cell>
        </row>
        <row r="136">
          <cell r="A136" t="str">
            <v>SVC</v>
          </cell>
        </row>
        <row r="137">
          <cell r="A137" t="str">
            <v>SYP</v>
          </cell>
        </row>
        <row r="138">
          <cell r="A138" t="str">
            <v>SZL</v>
          </cell>
        </row>
        <row r="139">
          <cell r="A139" t="str">
            <v>THB</v>
          </cell>
        </row>
        <row r="140">
          <cell r="A140" t="str">
            <v>TJS</v>
          </cell>
        </row>
        <row r="141">
          <cell r="A141" t="str">
            <v>TMT</v>
          </cell>
        </row>
        <row r="142">
          <cell r="A142" t="str">
            <v>TND</v>
          </cell>
        </row>
        <row r="143">
          <cell r="A143" t="str">
            <v>TOP</v>
          </cell>
        </row>
        <row r="144">
          <cell r="A144" t="str">
            <v>TRY</v>
          </cell>
        </row>
        <row r="145">
          <cell r="A145" t="str">
            <v>TTD</v>
          </cell>
        </row>
        <row r="146">
          <cell r="A146" t="str">
            <v>TVD</v>
          </cell>
        </row>
        <row r="147">
          <cell r="A147" t="str">
            <v>TWD</v>
          </cell>
        </row>
        <row r="148">
          <cell r="A148" t="str">
            <v>TZS</v>
          </cell>
        </row>
        <row r="149">
          <cell r="A149" t="str">
            <v>UAH</v>
          </cell>
        </row>
        <row r="150">
          <cell r="A150" t="str">
            <v>UGX</v>
          </cell>
        </row>
        <row r="151">
          <cell r="A151" t="str">
            <v>USD</v>
          </cell>
        </row>
        <row r="152">
          <cell r="A152" t="str">
            <v>UYU</v>
          </cell>
        </row>
        <row r="153">
          <cell r="A153" t="str">
            <v>UZS</v>
          </cell>
        </row>
        <row r="154">
          <cell r="A154" t="str">
            <v>VEF</v>
          </cell>
        </row>
        <row r="155">
          <cell r="A155" t="str">
            <v>VND</v>
          </cell>
        </row>
        <row r="156">
          <cell r="A156" t="str">
            <v>VUV</v>
          </cell>
        </row>
        <row r="157">
          <cell r="A157" t="str">
            <v>WST</v>
          </cell>
        </row>
        <row r="158">
          <cell r="A158" t="str">
            <v>XAF</v>
          </cell>
        </row>
        <row r="159">
          <cell r="A159" t="str">
            <v>XCD</v>
          </cell>
        </row>
        <row r="160">
          <cell r="A160" t="str">
            <v>XDR</v>
          </cell>
        </row>
        <row r="161">
          <cell r="A161" t="str">
            <v>XOF</v>
          </cell>
        </row>
        <row r="162">
          <cell r="A162" t="str">
            <v>XPF</v>
          </cell>
        </row>
        <row r="163">
          <cell r="A163" t="str">
            <v>YER</v>
          </cell>
        </row>
        <row r="164">
          <cell r="A164" t="str">
            <v>ZAR</v>
          </cell>
        </row>
        <row r="165">
          <cell r="A165" t="str">
            <v>ZMK</v>
          </cell>
        </row>
        <row r="166">
          <cell r="A166" t="str">
            <v>ZWD</v>
          </cell>
        </row>
      </sheetData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  <sheetName val="Technical"/>
      <sheetName val="Ratings"/>
      <sheetName val="Trial Balance"/>
      <sheetName val="Deposi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  <pageSetUpPr fitToPage="1"/>
  </sheetPr>
  <dimension ref="A2:U63"/>
  <sheetViews>
    <sheetView view="pageBreakPreview" topLeftCell="A28" zoomScaleNormal="100" zoomScaleSheetLayoutView="100" workbookViewId="0">
      <selection activeCell="H31" sqref="H31"/>
    </sheetView>
  </sheetViews>
  <sheetFormatPr defaultColWidth="9.1796875" defaultRowHeight="13" x14ac:dyDescent="0.3"/>
  <cols>
    <col min="1" max="1" width="4.453125" style="6" customWidth="1"/>
    <col min="2" max="2" width="42.26953125" style="6" bestFit="1" customWidth="1"/>
    <col min="3" max="3" width="17.26953125" style="6" bestFit="1" customWidth="1"/>
    <col min="4" max="4" width="10.453125" style="6" bestFit="1" customWidth="1"/>
    <col min="5" max="5" width="10.26953125" style="6" bestFit="1" customWidth="1"/>
    <col min="6" max="6" width="9.7265625" style="6" bestFit="1" customWidth="1"/>
    <col min="7" max="7" width="10.54296875" style="6" bestFit="1" customWidth="1"/>
    <col min="8" max="8" width="10.26953125" style="6" bestFit="1" customWidth="1"/>
    <col min="9" max="9" width="10.54296875" style="6" bestFit="1" customWidth="1"/>
    <col min="10" max="11" width="10.26953125" style="6" bestFit="1" customWidth="1"/>
    <col min="12" max="12" width="11.1796875" style="6" customWidth="1"/>
    <col min="13" max="13" width="9.81640625" style="6" bestFit="1" customWidth="1"/>
    <col min="14" max="15" width="10.453125" style="6" bestFit="1" customWidth="1"/>
    <col min="16" max="16" width="9.81640625" style="6" bestFit="1" customWidth="1"/>
    <col min="17" max="17" width="10.453125" style="6" bestFit="1" customWidth="1"/>
    <col min="18" max="18" width="11" style="6" customWidth="1"/>
    <col min="19" max="19" width="12.1796875" style="6" bestFit="1" customWidth="1"/>
    <col min="20" max="16384" width="9.1796875" style="6"/>
  </cols>
  <sheetData>
    <row r="2" spans="1:10" x14ac:dyDescent="0.3">
      <c r="A2" s="6" t="s">
        <v>281</v>
      </c>
    </row>
    <row r="3" spans="1:10" x14ac:dyDescent="0.3">
      <c r="B3" s="65">
        <v>46053</v>
      </c>
    </row>
    <row r="4" spans="1:10" ht="13.5" thickBot="1" x14ac:dyDescent="0.35"/>
    <row r="5" spans="1:10" x14ac:dyDescent="0.3">
      <c r="A5" s="180" t="s">
        <v>0</v>
      </c>
      <c r="B5" s="178" t="s">
        <v>282</v>
      </c>
      <c r="C5" s="182" t="s">
        <v>27</v>
      </c>
      <c r="D5" s="183"/>
      <c r="E5" s="183"/>
      <c r="F5" s="183"/>
      <c r="G5" s="183"/>
      <c r="H5" s="183"/>
      <c r="I5" s="183"/>
      <c r="J5" s="184"/>
    </row>
    <row r="6" spans="1:10" s="11" customFormat="1" ht="117.75" customHeight="1" x14ac:dyDescent="0.3">
      <c r="A6" s="181"/>
      <c r="B6" s="179"/>
      <c r="C6" s="8" t="s">
        <v>28</v>
      </c>
      <c r="D6" s="9" t="s">
        <v>29</v>
      </c>
      <c r="E6" s="9" t="s">
        <v>30</v>
      </c>
      <c r="F6" s="9" t="s">
        <v>31</v>
      </c>
      <c r="G6" s="9" t="s">
        <v>32</v>
      </c>
      <c r="H6" s="9" t="s">
        <v>33</v>
      </c>
      <c r="I6" s="9" t="s">
        <v>34</v>
      </c>
      <c r="J6" s="9" t="s">
        <v>35</v>
      </c>
    </row>
    <row r="7" spans="1:10" x14ac:dyDescent="0.3">
      <c r="A7" s="55">
        <f t="shared" ref="A7:A25" si="0">A32</f>
        <v>1</v>
      </c>
      <c r="B7" s="15" t="str">
        <f t="shared" ref="B7:B25" si="1">B32</f>
        <v>საქართველოს ბანკი</v>
      </c>
      <c r="C7" s="58">
        <f t="shared" ref="C7:C25" si="2">C32/C$31</f>
        <v>0.39382902630795708</v>
      </c>
      <c r="D7" s="59">
        <f t="shared" ref="D7" si="3">E32/E$31</f>
        <v>0.38084343078963778</v>
      </c>
      <c r="E7" s="59">
        <f t="shared" ref="E7" si="4">G32/G$31</f>
        <v>0.39709874967410042</v>
      </c>
      <c r="F7" s="59">
        <f t="shared" ref="F7" si="5">H32/H$31</f>
        <v>0.41505145187189413</v>
      </c>
      <c r="G7" s="59">
        <f t="shared" ref="G7" si="6">J32/J$31</f>
        <v>0.42507328766703512</v>
      </c>
      <c r="H7" s="59">
        <f t="shared" ref="H7" si="7">K32/K$31</f>
        <v>0.37155103155001179</v>
      </c>
      <c r="I7" s="59">
        <f t="shared" ref="I7" si="8">L32/L$31</f>
        <v>0.46145115169069206</v>
      </c>
      <c r="J7" s="59">
        <f t="shared" ref="J7" si="9">O32/O$31</f>
        <v>0.37542989454312903</v>
      </c>
    </row>
    <row r="8" spans="1:10" x14ac:dyDescent="0.3">
      <c r="A8" s="54">
        <f t="shared" si="0"/>
        <v>2</v>
      </c>
      <c r="B8" s="12" t="str">
        <f t="shared" si="1"/>
        <v>თი–ბი–სი ბანკი</v>
      </c>
      <c r="C8" s="56">
        <f t="shared" si="2"/>
        <v>0.36374963794660914</v>
      </c>
      <c r="D8" s="57">
        <f t="shared" ref="D8:D24" si="10">E33/E$31</f>
        <v>0.36855705516216752</v>
      </c>
      <c r="E8" s="57">
        <f t="shared" ref="E8:E24" si="11">G33/G$31</f>
        <v>0.36447016051151865</v>
      </c>
      <c r="F8" s="57">
        <f t="shared" ref="F8:F24" si="12">H33/H$31</f>
        <v>0.35913743874898868</v>
      </c>
      <c r="G8" s="57">
        <f t="shared" ref="G8:G24" si="13">J33/J$31</f>
        <v>0.34078398872017845</v>
      </c>
      <c r="H8" s="57">
        <f t="shared" ref="H8:H24" si="14">K33/K$31</f>
        <v>0.33539960453575474</v>
      </c>
      <c r="I8" s="57">
        <f t="shared" ref="I8:I24" si="15">L33/L$31</f>
        <v>0.3444436325753219</v>
      </c>
      <c r="J8" s="57">
        <f t="shared" ref="J8:J24" si="16">O33/O$31</f>
        <v>0.35969516820003639</v>
      </c>
    </row>
    <row r="9" spans="1:10" x14ac:dyDescent="0.3">
      <c r="A9" s="55">
        <f t="shared" si="0"/>
        <v>3</v>
      </c>
      <c r="B9" s="15" t="str">
        <f t="shared" si="1"/>
        <v>ლიბერთი ბანკი</v>
      </c>
      <c r="C9" s="58">
        <f t="shared" si="2"/>
        <v>5.6573462277993883E-2</v>
      </c>
      <c r="D9" s="59">
        <f t="shared" si="10"/>
        <v>5.987187589844601E-2</v>
      </c>
      <c r="E9" s="59">
        <f t="shared" si="11"/>
        <v>5.841903591742266E-2</v>
      </c>
      <c r="F9" s="59">
        <f t="shared" si="12"/>
        <v>6.1872073989212246E-2</v>
      </c>
      <c r="G9" s="59">
        <f t="shared" si="13"/>
        <v>6.752287285874059E-2</v>
      </c>
      <c r="H9" s="59">
        <f t="shared" si="14"/>
        <v>7.7887071605919983E-2</v>
      </c>
      <c r="I9" s="59">
        <f t="shared" si="15"/>
        <v>6.0478561947880621E-2</v>
      </c>
      <c r="J9" s="59">
        <f t="shared" si="16"/>
        <v>4.6188194308570164E-2</v>
      </c>
    </row>
    <row r="10" spans="1:10" x14ac:dyDescent="0.3">
      <c r="A10" s="54">
        <f t="shared" si="0"/>
        <v>4</v>
      </c>
      <c r="B10" s="12" t="str">
        <f t="shared" si="1"/>
        <v>ბაზის ბანკი</v>
      </c>
      <c r="C10" s="56">
        <f t="shared" si="2"/>
        <v>4.6209837977925057E-2</v>
      </c>
      <c r="D10" s="57">
        <f t="shared" si="10"/>
        <v>4.7311757590781996E-2</v>
      </c>
      <c r="E10" s="57">
        <f t="shared" si="11"/>
        <v>4.6730025694830389E-2</v>
      </c>
      <c r="F10" s="57">
        <f t="shared" si="12"/>
        <v>5.1232434235197868E-2</v>
      </c>
      <c r="G10" s="57">
        <f t="shared" si="13"/>
        <v>5.2611067087068066E-2</v>
      </c>
      <c r="H10" s="57">
        <f t="shared" si="14"/>
        <v>6.7346722191328701E-2</v>
      </c>
      <c r="I10" s="57">
        <f t="shared" si="15"/>
        <v>4.2595576400163038E-2</v>
      </c>
      <c r="J10" s="57">
        <f t="shared" si="16"/>
        <v>4.3282678312226701E-2</v>
      </c>
    </row>
    <row r="11" spans="1:10" x14ac:dyDescent="0.3">
      <c r="A11" s="55">
        <f t="shared" si="0"/>
        <v>5</v>
      </c>
      <c r="B11" s="15" t="str">
        <f t="shared" si="1"/>
        <v>კრედო ბანკი</v>
      </c>
      <c r="C11" s="58">
        <f t="shared" si="2"/>
        <v>3.6195175941216302E-2</v>
      </c>
      <c r="D11" s="59">
        <f t="shared" si="10"/>
        <v>4.3283585830340858E-2</v>
      </c>
      <c r="E11" s="59">
        <f t="shared" si="11"/>
        <v>3.732557300193784E-2</v>
      </c>
      <c r="F11" s="59">
        <f t="shared" si="12"/>
        <v>2.5268876855325698E-2</v>
      </c>
      <c r="G11" s="59">
        <f t="shared" si="13"/>
        <v>2.8653991669974878E-2</v>
      </c>
      <c r="H11" s="59">
        <f t="shared" si="14"/>
        <v>2.4486549007333699E-2</v>
      </c>
      <c r="I11" s="59">
        <f t="shared" si="15"/>
        <v>3.1486507963317673E-2</v>
      </c>
      <c r="J11" s="59">
        <f t="shared" si="16"/>
        <v>2.9834293778786065E-2</v>
      </c>
    </row>
    <row r="12" spans="1:10" x14ac:dyDescent="0.3">
      <c r="A12" s="54">
        <f t="shared" si="0"/>
        <v>6</v>
      </c>
      <c r="B12" s="12" t="str">
        <f t="shared" si="1"/>
        <v>პროკრედიტ ბანკი</v>
      </c>
      <c r="C12" s="56">
        <f t="shared" si="2"/>
        <v>2.1084003390876249E-2</v>
      </c>
      <c r="D12" s="57">
        <f t="shared" si="10"/>
        <v>1.9304809592207782E-2</v>
      </c>
      <c r="E12" s="57">
        <f t="shared" si="11"/>
        <v>2.1203755982249068E-2</v>
      </c>
      <c r="F12" s="57">
        <f t="shared" si="12"/>
        <v>2.1523565035853585E-2</v>
      </c>
      <c r="G12" s="57">
        <f t="shared" si="13"/>
        <v>2.3780174518399477E-2</v>
      </c>
      <c r="H12" s="57">
        <f t="shared" si="14"/>
        <v>3.2235765333270869E-2</v>
      </c>
      <c r="I12" s="57">
        <f t="shared" si="15"/>
        <v>1.8033101147081169E-2</v>
      </c>
      <c r="J12" s="57">
        <f t="shared" si="16"/>
        <v>2.041014097994296E-2</v>
      </c>
    </row>
    <row r="13" spans="1:10" x14ac:dyDescent="0.3">
      <c r="A13" s="55">
        <f t="shared" si="0"/>
        <v>7</v>
      </c>
      <c r="B13" s="15" t="str">
        <f t="shared" si="1"/>
        <v>ტერა ბანკი</v>
      </c>
      <c r="C13" s="58">
        <f t="shared" si="2"/>
        <v>2.0936167825595015E-2</v>
      </c>
      <c r="D13" s="59">
        <f t="shared" si="10"/>
        <v>2.2995994319006955E-2</v>
      </c>
      <c r="E13" s="59">
        <f t="shared" si="11"/>
        <v>2.1195012749167724E-2</v>
      </c>
      <c r="F13" s="59">
        <f t="shared" si="12"/>
        <v>2.0711649347193495E-2</v>
      </c>
      <c r="G13" s="59">
        <f t="shared" si="13"/>
        <v>2.0859204764393291E-2</v>
      </c>
      <c r="H13" s="59">
        <f t="shared" si="14"/>
        <v>2.609919308476177E-2</v>
      </c>
      <c r="I13" s="59">
        <f t="shared" si="15"/>
        <v>1.7297703504298739E-2</v>
      </c>
      <c r="J13" s="59">
        <f t="shared" si="16"/>
        <v>1.9479615978884514E-2</v>
      </c>
    </row>
    <row r="14" spans="1:10" x14ac:dyDescent="0.3">
      <c r="A14" s="54">
        <f t="shared" si="0"/>
        <v>8</v>
      </c>
      <c r="B14" s="12" t="str">
        <f t="shared" si="1"/>
        <v>ქართუ ბანკი</v>
      </c>
      <c r="C14" s="56">
        <f t="shared" si="2"/>
        <v>1.8324678750138993E-2</v>
      </c>
      <c r="D14" s="57">
        <f t="shared" si="10"/>
        <v>1.620212174547624E-2</v>
      </c>
      <c r="E14" s="57">
        <f t="shared" si="11"/>
        <v>1.6206313725523825E-2</v>
      </c>
      <c r="F14" s="57">
        <f t="shared" si="12"/>
        <v>1.9810195249496149E-2</v>
      </c>
      <c r="G14" s="57">
        <f t="shared" si="13"/>
        <v>2.138881110404825E-2</v>
      </c>
      <c r="H14" s="57">
        <f t="shared" si="14"/>
        <v>3.1718046908051273E-2</v>
      </c>
      <c r="I14" s="57">
        <f t="shared" si="15"/>
        <v>1.4368263712983671E-2</v>
      </c>
      <c r="J14" s="57">
        <f t="shared" si="16"/>
        <v>3.0244977534365919E-2</v>
      </c>
    </row>
    <row r="15" spans="1:10" x14ac:dyDescent="0.3">
      <c r="A15" s="55">
        <f t="shared" si="0"/>
        <v>9</v>
      </c>
      <c r="B15" s="15" t="str">
        <f t="shared" si="1"/>
        <v>ხალიკ ბანკი</v>
      </c>
      <c r="C15" s="58">
        <f t="shared" si="2"/>
        <v>1.0325437092205778E-2</v>
      </c>
      <c r="D15" s="59">
        <f t="shared" si="10"/>
        <v>1.3534106552437114E-2</v>
      </c>
      <c r="E15" s="59">
        <f t="shared" si="11"/>
        <v>9.1179962673074953E-3</v>
      </c>
      <c r="F15" s="59">
        <f t="shared" si="12"/>
        <v>3.9358274824488311E-3</v>
      </c>
      <c r="G15" s="59">
        <f t="shared" si="13"/>
        <v>2.8108442337609722E-3</v>
      </c>
      <c r="H15" s="59">
        <f t="shared" si="14"/>
        <v>3.0874742018122073E-3</v>
      </c>
      <c r="I15" s="59">
        <f t="shared" si="15"/>
        <v>2.6228251162441121E-3</v>
      </c>
      <c r="J15" s="59">
        <f t="shared" si="16"/>
        <v>1.711985396993412E-2</v>
      </c>
    </row>
    <row r="16" spans="1:10" x14ac:dyDescent="0.3">
      <c r="A16" s="54">
        <f t="shared" si="0"/>
        <v>10</v>
      </c>
      <c r="B16" s="12" t="str">
        <f t="shared" si="1"/>
        <v>პაშაბანკი</v>
      </c>
      <c r="C16" s="56">
        <f t="shared" si="2"/>
        <v>6.3317272105319882E-3</v>
      </c>
      <c r="D16" s="57">
        <f t="shared" si="10"/>
        <v>5.6705263377022095E-3</v>
      </c>
      <c r="E16" s="57">
        <f t="shared" si="11"/>
        <v>5.8756740710819025E-3</v>
      </c>
      <c r="F16" s="57">
        <f t="shared" si="12"/>
        <v>6.5371359922447633E-3</v>
      </c>
      <c r="G16" s="57">
        <f t="shared" si="13"/>
        <v>4.832207698260706E-3</v>
      </c>
      <c r="H16" s="57">
        <f t="shared" si="14"/>
        <v>8.462967983657305E-3</v>
      </c>
      <c r="I16" s="57">
        <f t="shared" si="15"/>
        <v>2.3644622490433301E-3</v>
      </c>
      <c r="J16" s="57">
        <f t="shared" si="16"/>
        <v>8.8979938866742755E-3</v>
      </c>
    </row>
    <row r="17" spans="1:20" x14ac:dyDescent="0.3">
      <c r="A17" s="55">
        <f t="shared" si="0"/>
        <v>11</v>
      </c>
      <c r="B17" s="15" t="str">
        <f t="shared" si="1"/>
        <v>მიკრობანკი კრისტალი</v>
      </c>
      <c r="C17" s="58">
        <f t="shared" si="2"/>
        <v>6.3241720174432763E-3</v>
      </c>
      <c r="D17" s="59">
        <f t="shared" si="10"/>
        <v>8.0753776331106801E-3</v>
      </c>
      <c r="E17" s="59">
        <f t="shared" si="11"/>
        <v>6.2428837150291377E-3</v>
      </c>
      <c r="F17" s="59">
        <f t="shared" si="12"/>
        <v>4.7848632803881429E-4</v>
      </c>
      <c r="G17" s="59">
        <f t="shared" si="13"/>
        <v>5.4712525373395418E-4</v>
      </c>
      <c r="H17" s="59">
        <f t="shared" si="14"/>
        <v>6.6976796118442057E-6</v>
      </c>
      <c r="I17" s="59">
        <f t="shared" si="15"/>
        <v>9.1444162326556892E-4</v>
      </c>
      <c r="J17" s="59">
        <f t="shared" si="16"/>
        <v>6.7815912172374E-3</v>
      </c>
    </row>
    <row r="18" spans="1:20" x14ac:dyDescent="0.3">
      <c r="A18" s="54">
        <f t="shared" si="0"/>
        <v>12</v>
      </c>
      <c r="B18" s="12" t="str">
        <f t="shared" si="1"/>
        <v>იშ ბანკ</v>
      </c>
      <c r="C18" s="56">
        <f t="shared" si="2"/>
        <v>5.9407096490849184E-3</v>
      </c>
      <c r="D18" s="57">
        <f t="shared" si="10"/>
        <v>4.579187047070981E-3</v>
      </c>
      <c r="E18" s="57">
        <f t="shared" si="11"/>
        <v>5.2116125105008196E-3</v>
      </c>
      <c r="F18" s="57">
        <f t="shared" si="12"/>
        <v>5.7105195704379788E-3</v>
      </c>
      <c r="G18" s="57">
        <f t="shared" si="13"/>
        <v>3.5510212043638511E-3</v>
      </c>
      <c r="H18" s="57">
        <f t="shared" si="14"/>
        <v>7.9503941846031101E-3</v>
      </c>
      <c r="I18" s="57">
        <f t="shared" si="15"/>
        <v>5.6086713248480703E-4</v>
      </c>
      <c r="J18" s="57">
        <f t="shared" si="16"/>
        <v>1.0043428226438184E-2</v>
      </c>
    </row>
    <row r="19" spans="1:20" ht="12" customHeight="1" x14ac:dyDescent="0.3">
      <c r="A19" s="55">
        <f t="shared" si="0"/>
        <v>13</v>
      </c>
      <c r="B19" s="15" t="str">
        <f t="shared" si="1"/>
        <v>ვი–თი–ბი ბანკი</v>
      </c>
      <c r="C19" s="58">
        <f t="shared" si="2"/>
        <v>4.1284462788855891E-3</v>
      </c>
      <c r="D19" s="59">
        <f t="shared" si="10"/>
        <v>2.207275057115903E-3</v>
      </c>
      <c r="E19" s="59">
        <f t="shared" si="11"/>
        <v>1.8797159555427995E-3</v>
      </c>
      <c r="F19" s="59">
        <f t="shared" si="12"/>
        <v>1.8734610650211373E-4</v>
      </c>
      <c r="G19" s="59">
        <f t="shared" si="13"/>
        <v>2.0937860877755137E-4</v>
      </c>
      <c r="H19" s="59">
        <f t="shared" si="14"/>
        <v>3.8139730539062079E-4</v>
      </c>
      <c r="I19" s="59">
        <f t="shared" si="15"/>
        <v>9.246140070556829E-5</v>
      </c>
      <c r="J19" s="59">
        <f t="shared" si="16"/>
        <v>1.678232621373759E-2</v>
      </c>
    </row>
    <row r="20" spans="1:20" x14ac:dyDescent="0.3">
      <c r="A20" s="54">
        <f t="shared" si="0"/>
        <v>14</v>
      </c>
      <c r="B20" s="12" t="str">
        <f t="shared" si="1"/>
        <v>ზირაათ ბანკი</v>
      </c>
      <c r="C20" s="56">
        <f t="shared" si="2"/>
        <v>3.9506039518453547E-3</v>
      </c>
      <c r="D20" s="57">
        <f t="shared" si="10"/>
        <v>3.6343125860276745E-3</v>
      </c>
      <c r="E20" s="57">
        <f t="shared" si="11"/>
        <v>3.6572562225835326E-3</v>
      </c>
      <c r="F20" s="57">
        <f t="shared" si="12"/>
        <v>4.4374206920885628E-3</v>
      </c>
      <c r="G20" s="57">
        <f t="shared" si="13"/>
        <v>3.055093051045754E-3</v>
      </c>
      <c r="H20" s="57">
        <f t="shared" si="14"/>
        <v>5.4483424970559989E-3</v>
      </c>
      <c r="I20" s="57">
        <f t="shared" si="15"/>
        <v>1.428455662455759E-3</v>
      </c>
      <c r="J20" s="57">
        <f t="shared" si="16"/>
        <v>5.6013074267149583E-3</v>
      </c>
    </row>
    <row r="21" spans="1:20" x14ac:dyDescent="0.3">
      <c r="A21" s="55">
        <f t="shared" si="0"/>
        <v>15</v>
      </c>
      <c r="B21" s="15" t="str">
        <f t="shared" si="1"/>
        <v>სილქ ბანკი</v>
      </c>
      <c r="C21" s="58">
        <f t="shared" si="2"/>
        <v>2.0680997705935923E-3</v>
      </c>
      <c r="D21" s="59">
        <f t="shared" si="10"/>
        <v>1.7974109407419105E-3</v>
      </c>
      <c r="E21" s="59">
        <f t="shared" si="11"/>
        <v>1.8415245476114677E-3</v>
      </c>
      <c r="F21" s="59">
        <f t="shared" si="12"/>
        <v>2.0923014966265255E-3</v>
      </c>
      <c r="G21" s="59">
        <f t="shared" si="13"/>
        <v>2.0241802215744038E-3</v>
      </c>
      <c r="H21" s="59">
        <f t="shared" si="14"/>
        <v>2.5130898575963807E-3</v>
      </c>
      <c r="I21" s="59">
        <f t="shared" si="15"/>
        <v>1.6918794265523664E-3</v>
      </c>
      <c r="J21" s="59">
        <f t="shared" si="16"/>
        <v>3.3430661846987307E-3</v>
      </c>
    </row>
    <row r="22" spans="1:20" x14ac:dyDescent="0.3">
      <c r="A22" s="54">
        <f t="shared" si="0"/>
        <v>16</v>
      </c>
      <c r="B22" s="12" t="str">
        <f t="shared" si="1"/>
        <v>მიკრობანკი ემბისი</v>
      </c>
      <c r="C22" s="56">
        <f t="shared" si="2"/>
        <v>1.8249141956456663E-3</v>
      </c>
      <c r="D22" s="57">
        <f t="shared" si="10"/>
        <v>2.1299115532241626E-3</v>
      </c>
      <c r="E22" s="57">
        <f t="shared" si="11"/>
        <v>1.8325961196522936E-3</v>
      </c>
      <c r="F22" s="57">
        <f t="shared" si="12"/>
        <v>5.032218348921957E-5</v>
      </c>
      <c r="G22" s="57">
        <f t="shared" si="13"/>
        <v>5.7540902791388922E-5</v>
      </c>
      <c r="H22" s="57">
        <f t="shared" si="14"/>
        <v>3.3636138104561571E-6</v>
      </c>
      <c r="I22" s="57">
        <f t="shared" si="15"/>
        <v>9.4363977801704586E-5</v>
      </c>
      <c r="J22" s="57">
        <f t="shared" si="16"/>
        <v>1.7816870746026315E-3</v>
      </c>
    </row>
    <row r="23" spans="1:20" x14ac:dyDescent="0.3">
      <c r="A23" s="55">
        <f t="shared" si="0"/>
        <v>17</v>
      </c>
      <c r="B23" s="15" t="str">
        <f t="shared" si="1"/>
        <v>პეივბანკი</v>
      </c>
      <c r="C23" s="58">
        <f t="shared" si="2"/>
        <v>1.365705602400858E-3</v>
      </c>
      <c r="D23" s="59">
        <f t="shared" si="10"/>
        <v>0</v>
      </c>
      <c r="E23" s="59">
        <f t="shared" si="11"/>
        <v>1.5023243795031884E-3</v>
      </c>
      <c r="F23" s="59">
        <f t="shared" si="12"/>
        <v>1.8313589171922509E-3</v>
      </c>
      <c r="G23" s="59">
        <f t="shared" si="13"/>
        <v>2.0940642639669846E-3</v>
      </c>
      <c r="H23" s="59">
        <f t="shared" si="14"/>
        <v>5.175032508520242E-3</v>
      </c>
      <c r="I23" s="59">
        <f t="shared" si="15"/>
        <v>0</v>
      </c>
      <c r="J23" s="59">
        <f t="shared" si="16"/>
        <v>5.9693507450826646E-4</v>
      </c>
    </row>
    <row r="24" spans="1:20" x14ac:dyDescent="0.3">
      <c r="A24" s="54">
        <f t="shared" si="0"/>
        <v>18</v>
      </c>
      <c r="B24" s="12" t="str">
        <f t="shared" si="1"/>
        <v>ჰეშბანკი</v>
      </c>
      <c r="C24" s="56">
        <f t="shared" si="2"/>
        <v>6.6792665617458407E-4</v>
      </c>
      <c r="D24" s="57">
        <f t="shared" si="10"/>
        <v>1.2613645037811884E-6</v>
      </c>
      <c r="E24" s="57">
        <f t="shared" si="11"/>
        <v>7.406548555937407E-5</v>
      </c>
      <c r="F24" s="57">
        <f t="shared" si="12"/>
        <v>4.498372677033744E-5</v>
      </c>
      <c r="G24" s="57">
        <f t="shared" si="13"/>
        <v>4.610947374182601E-5</v>
      </c>
      <c r="H24" s="57">
        <f t="shared" si="14"/>
        <v>5.4293840306857988E-5</v>
      </c>
      <c r="I24" s="57">
        <f t="shared" si="15"/>
        <v>4.0546745343914823E-5</v>
      </c>
      <c r="J24" s="57">
        <f t="shared" si="16"/>
        <v>4.0096559311282014E-3</v>
      </c>
    </row>
    <row r="25" spans="1:20" ht="13.5" thickBot="1" x14ac:dyDescent="0.35">
      <c r="A25" s="55">
        <f t="shared" si="0"/>
        <v>19</v>
      </c>
      <c r="B25" s="15" t="str">
        <f t="shared" si="1"/>
        <v>პეისერა</v>
      </c>
      <c r="C25" s="58">
        <f t="shared" si="2"/>
        <v>1.7026715687953995E-4</v>
      </c>
      <c r="D25" s="59">
        <f t="shared" ref="D25" si="17">E50/E$31</f>
        <v>0</v>
      </c>
      <c r="E25" s="59">
        <f t="shared" ref="E25" si="18">G50/G$31</f>
        <v>1.1572346887823415E-4</v>
      </c>
      <c r="F25" s="59">
        <f t="shared" ref="F25" si="19">H50/H$31</f>
        <v>8.6612170999729096E-5</v>
      </c>
      <c r="G25" s="59">
        <f t="shared" ref="G25" si="20">J50/J$31</f>
        <v>9.9036698142903601E-5</v>
      </c>
      <c r="H25" s="59">
        <f t="shared" ref="H25" si="21">K50/K$31</f>
        <v>1.929621112051276E-4</v>
      </c>
      <c r="I25" s="59">
        <f t="shared" ref="I25" si="22">L50/L$31</f>
        <v>3.5197724365859668E-5</v>
      </c>
      <c r="J25" s="59">
        <f t="shared" ref="J25" si="23">O50/O$31</f>
        <v>4.7719115838807074E-4</v>
      </c>
    </row>
    <row r="26" spans="1:20" ht="13.5" thickBot="1" x14ac:dyDescent="0.35">
      <c r="A26" s="18"/>
      <c r="B26" s="19" t="str">
        <f>B31</f>
        <v>კონსოლიდირებული</v>
      </c>
      <c r="C26" s="20">
        <f>SUM(C7:C25)</f>
        <v>1.0000000000000031</v>
      </c>
      <c r="D26" s="21">
        <f t="shared" ref="D26:J26" si="24">SUM(D7:D25)</f>
        <v>0.99999999999999967</v>
      </c>
      <c r="E26" s="21">
        <f t="shared" si="24"/>
        <v>1.0000000000000009</v>
      </c>
      <c r="F26" s="21">
        <f t="shared" si="24"/>
        <v>1.0000000000000009</v>
      </c>
      <c r="G26" s="21">
        <f t="shared" si="24"/>
        <v>0.99999999999999856</v>
      </c>
      <c r="H26" s="21">
        <f t="shared" si="24"/>
        <v>1.0000000000000029</v>
      </c>
      <c r="I26" s="21">
        <f t="shared" si="24"/>
        <v>1.0000000000000018</v>
      </c>
      <c r="J26" s="21">
        <f t="shared" si="24"/>
        <v>1.000000000000004</v>
      </c>
    </row>
    <row r="27" spans="1:20" x14ac:dyDescent="0.3">
      <c r="A27" s="126"/>
      <c r="B27" s="127"/>
      <c r="C27" s="128"/>
      <c r="D27" s="128"/>
      <c r="E27" s="128"/>
      <c r="F27" s="128"/>
      <c r="G27" s="128"/>
      <c r="H27" s="128"/>
      <c r="I27" s="128"/>
      <c r="J27" s="128"/>
    </row>
    <row r="28" spans="1:20" ht="13.5" thickBot="1" x14ac:dyDescent="0.35">
      <c r="B28" s="61" t="s">
        <v>36</v>
      </c>
      <c r="S28" s="23"/>
    </row>
    <row r="29" spans="1:20" ht="13.5" thickBot="1" x14ac:dyDescent="0.35">
      <c r="A29" s="180" t="s">
        <v>0</v>
      </c>
      <c r="B29" s="178" t="s">
        <v>282</v>
      </c>
      <c r="C29" s="182" t="s">
        <v>28</v>
      </c>
      <c r="D29" s="183"/>
      <c r="E29" s="183"/>
      <c r="F29" s="184"/>
      <c r="G29" s="159" t="s">
        <v>37</v>
      </c>
      <c r="H29" s="176"/>
      <c r="I29" s="176"/>
      <c r="J29" s="176"/>
      <c r="K29" s="176"/>
      <c r="L29" s="176"/>
      <c r="M29" s="176"/>
      <c r="N29" s="177"/>
      <c r="O29" s="175" t="s">
        <v>38</v>
      </c>
      <c r="P29" s="176"/>
      <c r="Q29" s="177"/>
      <c r="R29" s="175" t="s">
        <v>39</v>
      </c>
      <c r="S29" s="176"/>
      <c r="T29" s="177"/>
    </row>
    <row r="30" spans="1:20" ht="150.75" customHeight="1" thickBot="1" x14ac:dyDescent="0.35">
      <c r="A30" s="181"/>
      <c r="B30" s="179"/>
      <c r="C30" s="8" t="s">
        <v>40</v>
      </c>
      <c r="D30" s="9" t="s">
        <v>41</v>
      </c>
      <c r="E30" s="9" t="s">
        <v>29</v>
      </c>
      <c r="F30" s="10" t="s">
        <v>42</v>
      </c>
      <c r="G30" s="81" t="s">
        <v>30</v>
      </c>
      <c r="H30" s="82" t="s">
        <v>43</v>
      </c>
      <c r="I30" s="82" t="s">
        <v>174</v>
      </c>
      <c r="J30" s="82" t="s">
        <v>32</v>
      </c>
      <c r="K30" s="82" t="s">
        <v>33</v>
      </c>
      <c r="L30" s="82" t="s">
        <v>34</v>
      </c>
      <c r="M30" s="82" t="s">
        <v>162</v>
      </c>
      <c r="N30" s="83" t="s">
        <v>44</v>
      </c>
      <c r="O30" s="81" t="s">
        <v>35</v>
      </c>
      <c r="P30" s="82" t="s">
        <v>45</v>
      </c>
      <c r="Q30" s="83" t="s">
        <v>46</v>
      </c>
      <c r="R30" s="81" t="str">
        <f>YEAR($B$3)&amp;" წლის "&amp;MONTH($B$3)&amp;" თვის წმინდა მოგება"</f>
        <v>2026 წლის 1 თვის წმინდა მოგება</v>
      </c>
      <c r="S30" s="82" t="s">
        <v>77</v>
      </c>
      <c r="T30" s="83" t="s">
        <v>78</v>
      </c>
    </row>
    <row r="31" spans="1:20" ht="13.5" thickBot="1" x14ac:dyDescent="0.35">
      <c r="A31" s="113"/>
      <c r="B31" s="114" t="s">
        <v>81</v>
      </c>
      <c r="C31" s="162">
        <v>106550389062.026</v>
      </c>
      <c r="D31" s="163">
        <v>13760228148.512951</v>
      </c>
      <c r="E31" s="163">
        <v>72567691357.738297</v>
      </c>
      <c r="F31" s="164">
        <v>-1170053717.2169499</v>
      </c>
      <c r="G31" s="162">
        <v>90472461303.561996</v>
      </c>
      <c r="H31" s="163">
        <v>68875213392.568787</v>
      </c>
      <c r="I31" s="163">
        <v>6601775277.0094805</v>
      </c>
      <c r="J31" s="163">
        <v>60234558217.927101</v>
      </c>
      <c r="K31" s="163">
        <v>24373766853.122101</v>
      </c>
      <c r="L31" s="163">
        <v>35860791364.804802</v>
      </c>
      <c r="M31" s="163">
        <v>900593161.62</v>
      </c>
      <c r="N31" s="164">
        <v>19743996405.294498</v>
      </c>
      <c r="O31" s="115">
        <v>16077927734.2784</v>
      </c>
      <c r="P31" s="166">
        <v>1221458367.1199999</v>
      </c>
      <c r="Q31" s="165">
        <v>19143068434.694401</v>
      </c>
      <c r="R31" s="115">
        <v>283345742.45080101</v>
      </c>
      <c r="S31" s="116">
        <v>3.1774491384735884E-2</v>
      </c>
      <c r="T31" s="117">
        <v>0.21340338522845551</v>
      </c>
    </row>
    <row r="32" spans="1:20" x14ac:dyDescent="0.3">
      <c r="A32" s="55">
        <v>1</v>
      </c>
      <c r="B32" s="15" t="s">
        <v>137</v>
      </c>
      <c r="C32" s="27">
        <v>41962635977.0317</v>
      </c>
      <c r="D32" s="28">
        <v>4609238443.6675701</v>
      </c>
      <c r="E32" s="28">
        <v>27636928541.1646</v>
      </c>
      <c r="F32" s="29">
        <v>-347072888.66900003</v>
      </c>
      <c r="G32" s="27">
        <v>35926501263.582901</v>
      </c>
      <c r="H32" s="28">
        <v>28586757316.572201</v>
      </c>
      <c r="I32" s="28">
        <v>2286162076.3565001</v>
      </c>
      <c r="J32" s="28">
        <v>25604101692.8657</v>
      </c>
      <c r="K32" s="28">
        <v>9056098217.0370007</v>
      </c>
      <c r="L32" s="28">
        <v>16548003475.8288</v>
      </c>
      <c r="M32" s="84"/>
      <c r="N32" s="29">
        <v>6649883204.1100006</v>
      </c>
      <c r="O32" s="27">
        <v>6036134713.7521896</v>
      </c>
      <c r="P32" s="28">
        <v>27993660.18</v>
      </c>
      <c r="Q32" s="29">
        <v>7231413093.7476902</v>
      </c>
      <c r="R32" s="27">
        <v>149082444.04624301</v>
      </c>
      <c r="S32" s="69">
        <v>4.2374611280542845E-2</v>
      </c>
      <c r="T32" s="70">
        <v>0.30004252508350032</v>
      </c>
    </row>
    <row r="33" spans="1:21" x14ac:dyDescent="0.3">
      <c r="A33" s="54">
        <v>2</v>
      </c>
      <c r="B33" s="12" t="s">
        <v>138</v>
      </c>
      <c r="C33" s="24">
        <v>38757665444.382301</v>
      </c>
      <c r="D33" s="25">
        <v>4525708356.8465996</v>
      </c>
      <c r="E33" s="25">
        <v>26745334626.725101</v>
      </c>
      <c r="F33" s="26">
        <v>-382138800.04549998</v>
      </c>
      <c r="G33" s="24">
        <v>32974512493.1814</v>
      </c>
      <c r="H33" s="25">
        <v>24735667731.097198</v>
      </c>
      <c r="I33" s="25">
        <v>3283480379.7206802</v>
      </c>
      <c r="J33" s="25">
        <v>20526973008.303001</v>
      </c>
      <c r="K33" s="25">
        <v>8174951763.5838404</v>
      </c>
      <c r="L33" s="25">
        <v>12352021244.719101</v>
      </c>
      <c r="M33" s="84"/>
      <c r="N33" s="26">
        <v>7564606488.4554996</v>
      </c>
      <c r="O33" s="24">
        <v>5783152920.6892996</v>
      </c>
      <c r="P33" s="25">
        <v>21015907.690000001</v>
      </c>
      <c r="Q33" s="26">
        <v>7181629365.1422997</v>
      </c>
      <c r="R33" s="24">
        <v>102341265.7648</v>
      </c>
      <c r="S33" s="71">
        <v>3.1520869056769867E-2</v>
      </c>
      <c r="T33" s="72">
        <v>0.21441640602520112</v>
      </c>
    </row>
    <row r="34" spans="1:21" x14ac:dyDescent="0.3">
      <c r="A34" s="55">
        <v>3</v>
      </c>
      <c r="B34" s="15" t="s">
        <v>139</v>
      </c>
      <c r="C34" s="27">
        <v>6027924416.3060999</v>
      </c>
      <c r="D34" s="28">
        <v>635287781.18379092</v>
      </c>
      <c r="E34" s="28">
        <v>4344763811.2072401</v>
      </c>
      <c r="F34" s="29">
        <v>-141907270.55888301</v>
      </c>
      <c r="G34" s="27">
        <v>5285313966.4304199</v>
      </c>
      <c r="H34" s="28">
        <v>4261452299.0477982</v>
      </c>
      <c r="I34" s="28">
        <v>117679568.14189699</v>
      </c>
      <c r="J34" s="28">
        <v>4067210416.2515001</v>
      </c>
      <c r="K34" s="28">
        <v>1898401324.1951201</v>
      </c>
      <c r="L34" s="28">
        <v>2168809092.0563698</v>
      </c>
      <c r="M34" s="84"/>
      <c r="N34" s="29">
        <v>920410440.04220402</v>
      </c>
      <c r="O34" s="27">
        <v>742610450.26999998</v>
      </c>
      <c r="P34" s="28">
        <v>44490459.259999998</v>
      </c>
      <c r="Q34" s="29">
        <v>754457879.85904002</v>
      </c>
      <c r="R34" s="27">
        <v>9177713.4361489993</v>
      </c>
      <c r="S34" s="69">
        <v>1.8232404404278743E-2</v>
      </c>
      <c r="T34" s="70">
        <v>0.14921423487875213</v>
      </c>
    </row>
    <row r="35" spans="1:21" x14ac:dyDescent="0.3">
      <c r="A35" s="54">
        <v>4</v>
      </c>
      <c r="B35" s="12" t="s">
        <v>142</v>
      </c>
      <c r="C35" s="24">
        <v>4923676215.0410995</v>
      </c>
      <c r="D35" s="25">
        <v>823951033.03559995</v>
      </c>
      <c r="E35" s="25">
        <v>3433305022.4400001</v>
      </c>
      <c r="F35" s="26">
        <v>-31046104.260000002</v>
      </c>
      <c r="G35" s="24">
        <v>4227780441.3899999</v>
      </c>
      <c r="H35" s="25">
        <v>3528644840.5699997</v>
      </c>
      <c r="I35" s="25">
        <v>355445954.653521</v>
      </c>
      <c r="J35" s="25">
        <v>3169004383.3632698</v>
      </c>
      <c r="K35" s="25">
        <v>1641493305.0134301</v>
      </c>
      <c r="L35" s="25">
        <v>1527511078.3498499</v>
      </c>
      <c r="M35" s="84"/>
      <c r="N35" s="26">
        <v>641799184.06999993</v>
      </c>
      <c r="O35" s="24">
        <v>695895774.04999995</v>
      </c>
      <c r="P35" s="25">
        <v>18251557</v>
      </c>
      <c r="Q35" s="26">
        <v>830240678.83000004</v>
      </c>
      <c r="R35" s="24">
        <v>8475796.8800000008</v>
      </c>
      <c r="S35" s="71">
        <v>2.0767261750827198E-2</v>
      </c>
      <c r="T35" s="72">
        <v>0.14709462671498871</v>
      </c>
    </row>
    <row r="36" spans="1:21" x14ac:dyDescent="0.3">
      <c r="A36" s="55">
        <v>5</v>
      </c>
      <c r="B36" s="15" t="s">
        <v>145</v>
      </c>
      <c r="C36" s="27">
        <v>3856610078.70508</v>
      </c>
      <c r="D36" s="28">
        <v>560359166.06999993</v>
      </c>
      <c r="E36" s="28">
        <v>3140989897.3923502</v>
      </c>
      <c r="F36" s="29">
        <v>-77355133.477272004</v>
      </c>
      <c r="G36" s="27">
        <v>3376936459.0510998</v>
      </c>
      <c r="H36" s="28">
        <v>1740399285.6011</v>
      </c>
      <c r="I36" s="28">
        <v>0</v>
      </c>
      <c r="J36" s="28">
        <v>1725960529.4210999</v>
      </c>
      <c r="K36" s="28">
        <v>596829436.54229999</v>
      </c>
      <c r="L36" s="28">
        <v>1129131092.8787999</v>
      </c>
      <c r="M36" s="84"/>
      <c r="N36" s="29">
        <v>1541953178.52</v>
      </c>
      <c r="O36" s="27">
        <v>479673619.37855399</v>
      </c>
      <c r="P36" s="28">
        <v>5270620</v>
      </c>
      <c r="Q36" s="29">
        <v>601999068.81855404</v>
      </c>
      <c r="R36" s="27">
        <v>6763897.3885540003</v>
      </c>
      <c r="S36" s="69">
        <v>2.0921305976259966E-2</v>
      </c>
      <c r="T36" s="70">
        <v>0.17041399943987567</v>
      </c>
    </row>
    <row r="37" spans="1:21" x14ac:dyDescent="0.3">
      <c r="A37" s="54">
        <v>6</v>
      </c>
      <c r="B37" s="12" t="s">
        <v>141</v>
      </c>
      <c r="C37" s="24">
        <v>2246508764.2829399</v>
      </c>
      <c r="D37" s="25">
        <v>644414843.68185306</v>
      </c>
      <c r="E37" s="25">
        <v>1400905464.2072401</v>
      </c>
      <c r="F37" s="26">
        <v>-30821573.235387001</v>
      </c>
      <c r="G37" s="24">
        <v>1918355992.5941999</v>
      </c>
      <c r="H37" s="25">
        <v>1482440134.8132482</v>
      </c>
      <c r="I37" s="25">
        <v>50051828.358999997</v>
      </c>
      <c r="J37" s="25">
        <v>1432388306.461</v>
      </c>
      <c r="K37" s="25">
        <v>785707028.56509995</v>
      </c>
      <c r="L37" s="25">
        <v>646681277.89590001</v>
      </c>
      <c r="M37" s="84"/>
      <c r="N37" s="26">
        <v>415852621.11717695</v>
      </c>
      <c r="O37" s="24">
        <v>328152771.72195703</v>
      </c>
      <c r="P37" s="25">
        <v>112482804.98999999</v>
      </c>
      <c r="Q37" s="26">
        <v>374202905.64196002</v>
      </c>
      <c r="R37" s="24">
        <v>2795279.880109</v>
      </c>
      <c r="S37" s="71">
        <v>1.4870894895236441E-2</v>
      </c>
      <c r="T37" s="72">
        <v>0.10264944763442074</v>
      </c>
    </row>
    <row r="38" spans="1:21" x14ac:dyDescent="0.3">
      <c r="A38" s="55">
        <v>7</v>
      </c>
      <c r="B38" s="15" t="s">
        <v>144</v>
      </c>
      <c r="C38" s="27">
        <v>2230756827.2850199</v>
      </c>
      <c r="D38" s="28">
        <v>218281158.05000001</v>
      </c>
      <c r="E38" s="28">
        <v>1668766218.2060001</v>
      </c>
      <c r="F38" s="29">
        <v>-34744718.827053003</v>
      </c>
      <c r="G38" s="27">
        <v>1917564970.77758</v>
      </c>
      <c r="H38" s="28">
        <v>1426519268.50001</v>
      </c>
      <c r="I38" s="28">
        <v>158582958.87380001</v>
      </c>
      <c r="J38" s="28">
        <v>1256444983.76051</v>
      </c>
      <c r="K38" s="28">
        <v>636135647.30260003</v>
      </c>
      <c r="L38" s="28">
        <v>620309336.45790994</v>
      </c>
      <c r="M38" s="84"/>
      <c r="N38" s="29">
        <v>429112364.61000001</v>
      </c>
      <c r="O38" s="27">
        <v>313191858</v>
      </c>
      <c r="P38" s="28">
        <v>128022000</v>
      </c>
      <c r="Q38" s="29">
        <v>381714557.86693901</v>
      </c>
      <c r="R38" s="27">
        <v>3076017.170438</v>
      </c>
      <c r="S38" s="69">
        <v>1.6509546046258171E-2</v>
      </c>
      <c r="T38" s="70">
        <v>0.11843975573411451</v>
      </c>
    </row>
    <row r="39" spans="1:21" x14ac:dyDescent="0.3">
      <c r="A39" s="54">
        <v>8</v>
      </c>
      <c r="B39" s="12" t="s">
        <v>143</v>
      </c>
      <c r="C39" s="24">
        <v>1952501650.2639501</v>
      </c>
      <c r="D39" s="25">
        <v>631544202.36002195</v>
      </c>
      <c r="E39" s="25">
        <v>1175750570.1662199</v>
      </c>
      <c r="F39" s="26">
        <v>-33036927.765206002</v>
      </c>
      <c r="G39" s="24">
        <v>1466225091.4058399</v>
      </c>
      <c r="H39" s="25">
        <v>1364431425.1574998</v>
      </c>
      <c r="I39" s="25">
        <v>75993951.596368</v>
      </c>
      <c r="J39" s="25">
        <v>1288345587.65904</v>
      </c>
      <c r="K39" s="25">
        <v>773088280.37323201</v>
      </c>
      <c r="L39" s="25">
        <v>515257307.28580302</v>
      </c>
      <c r="M39" s="84"/>
      <c r="N39" s="26">
        <v>81112881.614299998</v>
      </c>
      <c r="O39" s="24">
        <v>486276563.12240899</v>
      </c>
      <c r="P39" s="25">
        <v>114430000</v>
      </c>
      <c r="Q39" s="26">
        <v>527346032.16240901</v>
      </c>
      <c r="R39" s="24">
        <v>1094106.011319</v>
      </c>
      <c r="S39" s="71">
        <v>6.7030529725950984E-3</v>
      </c>
      <c r="T39" s="72">
        <v>2.703000716115549E-2</v>
      </c>
    </row>
    <row r="40" spans="1:21" x14ac:dyDescent="0.3">
      <c r="A40" s="55">
        <v>9</v>
      </c>
      <c r="B40" s="15" t="s">
        <v>146</v>
      </c>
      <c r="C40" s="27">
        <v>1100179339.4100001</v>
      </c>
      <c r="D40" s="28">
        <v>85300250.810000002</v>
      </c>
      <c r="E40" s="28">
        <v>982138867.10000002</v>
      </c>
      <c r="F40" s="29">
        <v>-17503213.100000001</v>
      </c>
      <c r="G40" s="27">
        <v>824927564.46000004</v>
      </c>
      <c r="H40" s="28">
        <v>271080957.73000002</v>
      </c>
      <c r="I40" s="28">
        <v>101767414.53</v>
      </c>
      <c r="J40" s="28">
        <v>169309960.63999999</v>
      </c>
      <c r="K40" s="28">
        <v>75253376.359999999</v>
      </c>
      <c r="L40" s="28">
        <v>94056584.280000001</v>
      </c>
      <c r="M40" s="84"/>
      <c r="N40" s="29">
        <v>538113018.73000002</v>
      </c>
      <c r="O40" s="27">
        <v>275251774.94999999</v>
      </c>
      <c r="P40" s="28">
        <v>76000000</v>
      </c>
      <c r="Q40" s="29">
        <v>293983565.31</v>
      </c>
      <c r="R40" s="27">
        <v>1952488.77</v>
      </c>
      <c r="S40" s="69">
        <v>2.1216998992297058E-2</v>
      </c>
      <c r="T40" s="70">
        <v>8.5424555343070974E-2</v>
      </c>
    </row>
    <row r="41" spans="1:21" x14ac:dyDescent="0.3">
      <c r="A41" s="54">
        <v>10</v>
      </c>
      <c r="B41" s="12" t="s">
        <v>238</v>
      </c>
      <c r="C41" s="24">
        <v>674647997.71679997</v>
      </c>
      <c r="D41" s="25">
        <v>134080659.4577</v>
      </c>
      <c r="E41" s="25">
        <v>411497005.1103</v>
      </c>
      <c r="F41" s="26">
        <v>-6625296.7774999999</v>
      </c>
      <c r="G41" s="24">
        <v>531586695.02829999</v>
      </c>
      <c r="H41" s="25">
        <v>450246636.44209999</v>
      </c>
      <c r="I41" s="25">
        <v>75798152.382300004</v>
      </c>
      <c r="J41" s="25">
        <v>291065895.92199999</v>
      </c>
      <c r="K41" s="25">
        <v>206274408.51910001</v>
      </c>
      <c r="L41" s="25">
        <v>84791487.402899995</v>
      </c>
      <c r="M41" s="84"/>
      <c r="N41" s="26">
        <v>64981891.398499995</v>
      </c>
      <c r="O41" s="24">
        <v>143061302.69</v>
      </c>
      <c r="P41" s="25">
        <v>136800000</v>
      </c>
      <c r="Q41" s="26">
        <v>165028528.85249999</v>
      </c>
      <c r="R41" s="24">
        <v>3061686.4725000001</v>
      </c>
      <c r="S41" s="71">
        <v>5.498758191289381E-2</v>
      </c>
      <c r="T41" s="72">
        <v>0.2595924425842881</v>
      </c>
    </row>
    <row r="42" spans="1:21" x14ac:dyDescent="0.3">
      <c r="A42" s="55">
        <v>11</v>
      </c>
      <c r="B42" s="15" t="s">
        <v>288</v>
      </c>
      <c r="C42" s="27">
        <v>673842988.95375896</v>
      </c>
      <c r="D42" s="28">
        <v>63488925.041299999</v>
      </c>
      <c r="E42" s="28">
        <v>586011511.676759</v>
      </c>
      <c r="F42" s="29">
        <v>-21092217.956099998</v>
      </c>
      <c r="G42" s="27">
        <v>564809055.33061099</v>
      </c>
      <c r="H42" s="28">
        <v>32955847.949100003</v>
      </c>
      <c r="I42" s="28">
        <v>0</v>
      </c>
      <c r="J42" s="28">
        <v>32955847.948536001</v>
      </c>
      <c r="K42" s="28">
        <v>163247.681316</v>
      </c>
      <c r="L42" s="28">
        <v>32792600.267220002</v>
      </c>
      <c r="M42" s="84"/>
      <c r="N42" s="29">
        <v>495999750.03861195</v>
      </c>
      <c r="O42" s="27">
        <v>109033933.51416001</v>
      </c>
      <c r="P42" s="28">
        <v>3634576</v>
      </c>
      <c r="Q42" s="29">
        <v>127945016.21416</v>
      </c>
      <c r="R42" s="27">
        <v>2391740.2599999998</v>
      </c>
      <c r="S42" s="69">
        <v>4.2644631754611528E-2</v>
      </c>
      <c r="T42" s="70">
        <v>0.26588090490666405</v>
      </c>
    </row>
    <row r="43" spans="1:21" x14ac:dyDescent="0.3">
      <c r="A43" s="54">
        <v>12</v>
      </c>
      <c r="B43" s="12" t="s">
        <v>239</v>
      </c>
      <c r="C43" s="24">
        <v>632984924.41453004</v>
      </c>
      <c r="D43" s="25">
        <v>210370933.04657102</v>
      </c>
      <c r="E43" s="25">
        <v>332301032.30119997</v>
      </c>
      <c r="F43" s="26">
        <v>-2344543.782265</v>
      </c>
      <c r="G43" s="24">
        <v>471507411.18544501</v>
      </c>
      <c r="H43" s="25">
        <v>393313253.99635601</v>
      </c>
      <c r="I43" s="25">
        <v>62880008.436975002</v>
      </c>
      <c r="J43" s="25">
        <v>213894193.46734801</v>
      </c>
      <c r="K43" s="25">
        <v>193781054.24593401</v>
      </c>
      <c r="L43" s="25">
        <v>20113139.221414</v>
      </c>
      <c r="M43" s="84"/>
      <c r="N43" s="26">
        <v>71865820.327889994</v>
      </c>
      <c r="O43" s="24">
        <v>161477513.229085</v>
      </c>
      <c r="P43" s="25">
        <v>69161600</v>
      </c>
      <c r="Q43" s="26">
        <v>172433759.68908501</v>
      </c>
      <c r="R43" s="24">
        <v>1176292.9241579999</v>
      </c>
      <c r="S43" s="71">
        <v>2.2423176896340775E-2</v>
      </c>
      <c r="T43" s="72">
        <v>8.7734294525166165E-2</v>
      </c>
    </row>
    <row r="44" spans="1:21" x14ac:dyDescent="0.3">
      <c r="A44" s="55">
        <v>13</v>
      </c>
      <c r="B44" s="15" t="s">
        <v>140</v>
      </c>
      <c r="C44" s="27">
        <v>439887557.23693299</v>
      </c>
      <c r="D44" s="28">
        <v>206329313.99309999</v>
      </c>
      <c r="E44" s="28">
        <v>160176855.08642101</v>
      </c>
      <c r="F44" s="29">
        <v>-30242279.347213998</v>
      </c>
      <c r="G44" s="27">
        <v>170062529.04953399</v>
      </c>
      <c r="H44" s="28">
        <v>12903503.063600002</v>
      </c>
      <c r="I44" s="28">
        <v>0</v>
      </c>
      <c r="J44" s="28">
        <v>12611828</v>
      </c>
      <c r="K44" s="28">
        <v>9296089</v>
      </c>
      <c r="L44" s="28">
        <v>3315739</v>
      </c>
      <c r="M44" s="84"/>
      <c r="N44" s="29">
        <v>136464381.76280001</v>
      </c>
      <c r="O44" s="27">
        <v>269825028.07755899</v>
      </c>
      <c r="P44" s="28">
        <v>209008277</v>
      </c>
      <c r="Q44" s="29">
        <v>282346784.17963898</v>
      </c>
      <c r="R44" s="27">
        <v>-7061488.5674599996</v>
      </c>
      <c r="S44" s="69">
        <v>-0.19253175711948248</v>
      </c>
      <c r="T44" s="70">
        <v>-0.30999112320737404</v>
      </c>
    </row>
    <row r="45" spans="1:21" x14ac:dyDescent="0.3">
      <c r="A45" s="54">
        <v>14</v>
      </c>
      <c r="B45" s="12" t="s">
        <v>147</v>
      </c>
      <c r="C45" s="24">
        <v>420938388.09909999</v>
      </c>
      <c r="D45" s="25">
        <v>153372790.2089</v>
      </c>
      <c r="E45" s="25">
        <v>263733674.0404</v>
      </c>
      <c r="F45" s="26">
        <v>-5618672.0767000001</v>
      </c>
      <c r="G45" s="24">
        <v>330880972.07489997</v>
      </c>
      <c r="H45" s="25">
        <v>305628297.08020002</v>
      </c>
      <c r="I45" s="25">
        <v>11750873.296700001</v>
      </c>
      <c r="J45" s="25">
        <v>184022180.24439999</v>
      </c>
      <c r="K45" s="25">
        <v>132796629.75920001</v>
      </c>
      <c r="L45" s="25">
        <v>51225550.485200003</v>
      </c>
      <c r="M45" s="84"/>
      <c r="N45" s="26">
        <v>19694764.184</v>
      </c>
      <c r="O45" s="24">
        <v>90057416.024200007</v>
      </c>
      <c r="P45" s="25">
        <v>50000000</v>
      </c>
      <c r="Q45" s="26">
        <v>89047000.664199993</v>
      </c>
      <c r="R45" s="24">
        <v>974989.42119999998</v>
      </c>
      <c r="S45" s="71">
        <v>2.8419518467338787E-2</v>
      </c>
      <c r="T45" s="72">
        <v>0.13062279004938057</v>
      </c>
    </row>
    <row r="46" spans="1:21" x14ac:dyDescent="0.3">
      <c r="A46" s="55">
        <v>15</v>
      </c>
      <c r="B46" s="15" t="s">
        <v>161</v>
      </c>
      <c r="C46" s="27">
        <v>220356835.175834</v>
      </c>
      <c r="D46" s="28">
        <v>40392704.719999999</v>
      </c>
      <c r="E46" s="28">
        <v>130433962.390781</v>
      </c>
      <c r="F46" s="29">
        <v>-6236587.622029</v>
      </c>
      <c r="G46" s="27">
        <v>166607258.37333801</v>
      </c>
      <c r="H46" s="28">
        <v>144107712.06174299</v>
      </c>
      <c r="I46" s="28">
        <v>22182110.661743</v>
      </c>
      <c r="J46" s="28">
        <v>121925601.40000001</v>
      </c>
      <c r="K46" s="28">
        <v>61253466.270000003</v>
      </c>
      <c r="L46" s="28">
        <v>60672135.130000003</v>
      </c>
      <c r="M46" s="84"/>
      <c r="N46" s="29">
        <v>18987406.199485999</v>
      </c>
      <c r="O46" s="27">
        <v>53749576.528495997</v>
      </c>
      <c r="P46" s="28">
        <v>104746400</v>
      </c>
      <c r="Q46" s="29">
        <v>52335705.549386002</v>
      </c>
      <c r="R46" s="27">
        <v>-2111715.1343359998</v>
      </c>
      <c r="S46" s="69">
        <v>-0.11535389443528095</v>
      </c>
      <c r="T46" s="70">
        <v>-0.4623735222779557</v>
      </c>
      <c r="U46" s="74"/>
    </row>
    <row r="47" spans="1:21" x14ac:dyDescent="0.3">
      <c r="A47" s="54">
        <v>16</v>
      </c>
      <c r="B47" s="12" t="s">
        <v>287</v>
      </c>
      <c r="C47" s="24">
        <v>194445317.55085999</v>
      </c>
      <c r="D47" s="25">
        <v>30497563.434053</v>
      </c>
      <c r="E47" s="25">
        <v>154562764.21365201</v>
      </c>
      <c r="F47" s="26">
        <v>-2265412.286845</v>
      </c>
      <c r="G47" s="24">
        <v>165799481.5203</v>
      </c>
      <c r="H47" s="25">
        <v>3465951.1261999998</v>
      </c>
      <c r="I47" s="25">
        <v>0</v>
      </c>
      <c r="J47" s="25">
        <v>3465950.8591</v>
      </c>
      <c r="K47" s="25">
        <v>81983.938800000004</v>
      </c>
      <c r="L47" s="25">
        <v>3383966.9202999999</v>
      </c>
      <c r="M47" s="84"/>
      <c r="N47" s="26">
        <v>153159010.11410001</v>
      </c>
      <c r="O47" s="24">
        <v>28645836.030559</v>
      </c>
      <c r="P47" s="25">
        <v>2313500</v>
      </c>
      <c r="Q47" s="26">
        <v>29872860.49656</v>
      </c>
      <c r="R47" s="24">
        <v>396418.51432800002</v>
      </c>
      <c r="S47" s="71">
        <v>2.4447923524854861E-2</v>
      </c>
      <c r="T47" s="72">
        <v>0.1658959195038969</v>
      </c>
    </row>
    <row r="48" spans="1:21" x14ac:dyDescent="0.3">
      <c r="A48" s="55">
        <v>17</v>
      </c>
      <c r="B48" s="15" t="s">
        <v>270</v>
      </c>
      <c r="C48" s="27">
        <v>145516463.28</v>
      </c>
      <c r="D48" s="28">
        <v>120527930.94999999</v>
      </c>
      <c r="E48" s="28">
        <v>0</v>
      </c>
      <c r="F48" s="29">
        <v>0</v>
      </c>
      <c r="G48" s="27">
        <v>135918984.28999999</v>
      </c>
      <c r="H48" s="28">
        <v>126135236.22</v>
      </c>
      <c r="I48" s="28">
        <v>0</v>
      </c>
      <c r="J48" s="28">
        <v>126135035.81999999</v>
      </c>
      <c r="K48" s="28">
        <v>126135035.81999999</v>
      </c>
      <c r="L48" s="28">
        <v>0</v>
      </c>
      <c r="M48" s="84"/>
      <c r="N48" s="29">
        <v>0</v>
      </c>
      <c r="O48" s="27">
        <v>9597478.9900000002</v>
      </c>
      <c r="P48" s="28">
        <v>8052000</v>
      </c>
      <c r="Q48" s="29">
        <v>9349183.9700000007</v>
      </c>
      <c r="R48" s="27">
        <v>653963.43999999994</v>
      </c>
      <c r="S48" s="69">
        <v>6.0191085638324128E-2</v>
      </c>
      <c r="T48" s="70">
        <v>0.84650920564911625</v>
      </c>
      <c r="U48" s="74"/>
    </row>
    <row r="49" spans="1:21" x14ac:dyDescent="0.3">
      <c r="A49" s="54">
        <v>18</v>
      </c>
      <c r="B49" s="12" t="s">
        <v>272</v>
      </c>
      <c r="C49" s="24">
        <v>71167845.080300003</v>
      </c>
      <c r="D49" s="25">
        <v>52943568.975900002</v>
      </c>
      <c r="E49" s="25">
        <v>91534.31</v>
      </c>
      <c r="F49" s="26">
        <v>-2077.4299999999998</v>
      </c>
      <c r="G49" s="24">
        <v>6700886.7762000002</v>
      </c>
      <c r="H49" s="25">
        <v>3098263.7805000003</v>
      </c>
      <c r="I49" s="25">
        <v>0</v>
      </c>
      <c r="J49" s="25">
        <v>2777383.7804999999</v>
      </c>
      <c r="K49" s="25">
        <v>1323345.4051999999</v>
      </c>
      <c r="L49" s="25">
        <v>1454038.3753</v>
      </c>
      <c r="M49" s="84"/>
      <c r="N49" s="26">
        <v>0</v>
      </c>
      <c r="O49" s="24">
        <v>64466958.299999997</v>
      </c>
      <c r="P49" s="25">
        <v>83160000</v>
      </c>
      <c r="Q49" s="26">
        <v>30273888.640000001</v>
      </c>
      <c r="R49" s="24">
        <v>-674228.83</v>
      </c>
      <c r="S49" s="71">
        <v>-0.11306169365251952</v>
      </c>
      <c r="T49" s="72">
        <v>-0.12484934389204307</v>
      </c>
    </row>
    <row r="50" spans="1:21" x14ac:dyDescent="0.3">
      <c r="A50" s="55">
        <v>19</v>
      </c>
      <c r="B50" s="15" t="s">
        <v>164</v>
      </c>
      <c r="C50" s="27">
        <v>18142031.809999999</v>
      </c>
      <c r="D50" s="28">
        <v>14138522.98</v>
      </c>
      <c r="E50" s="28">
        <v>0</v>
      </c>
      <c r="F50" s="29">
        <v>0</v>
      </c>
      <c r="G50" s="27">
        <v>10469787.060000001</v>
      </c>
      <c r="H50" s="28">
        <v>5965431.7599999998</v>
      </c>
      <c r="I50" s="28">
        <v>0</v>
      </c>
      <c r="J50" s="28">
        <v>5965431.7599999998</v>
      </c>
      <c r="K50" s="28">
        <v>4703213.51</v>
      </c>
      <c r="L50" s="28">
        <v>1262218.25</v>
      </c>
      <c r="M50" s="84"/>
      <c r="N50" s="29">
        <v>0</v>
      </c>
      <c r="O50" s="27">
        <v>7672244.96</v>
      </c>
      <c r="P50" s="28">
        <v>6625005</v>
      </c>
      <c r="Q50" s="29">
        <v>7448559.0599999996</v>
      </c>
      <c r="R50" s="27">
        <v>-220925.39720000001</v>
      </c>
      <c r="S50" s="69">
        <v>-0.14592001471053401</v>
      </c>
      <c r="T50" s="70">
        <v>-0.34064041643861703</v>
      </c>
      <c r="U50" s="74"/>
    </row>
    <row r="51" spans="1:21" x14ac:dyDescent="0.3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</row>
    <row r="52" spans="1:21" x14ac:dyDescent="0.3">
      <c r="K52" s="85"/>
      <c r="L52" s="86"/>
    </row>
    <row r="53" spans="1:21" x14ac:dyDescent="0.3">
      <c r="C53" s="60"/>
      <c r="K53" s="85"/>
      <c r="L53" s="86"/>
    </row>
    <row r="54" spans="1:21" x14ac:dyDescent="0.3">
      <c r="K54" s="85"/>
      <c r="L54" s="86"/>
    </row>
    <row r="55" spans="1:21" x14ac:dyDescent="0.3">
      <c r="K55" s="85"/>
      <c r="L55" s="86"/>
    </row>
    <row r="56" spans="1:21" x14ac:dyDescent="0.3">
      <c r="K56" s="85"/>
      <c r="L56" s="86"/>
    </row>
    <row r="57" spans="1:21" x14ac:dyDescent="0.3">
      <c r="K57" s="85"/>
      <c r="L57" s="86"/>
    </row>
    <row r="58" spans="1:21" x14ac:dyDescent="0.3">
      <c r="K58" s="85"/>
      <c r="L58" s="86"/>
    </row>
    <row r="59" spans="1:21" x14ac:dyDescent="0.3">
      <c r="K59" s="85"/>
      <c r="L59" s="86"/>
    </row>
    <row r="60" spans="1:21" x14ac:dyDescent="0.3">
      <c r="K60" s="85"/>
      <c r="L60" s="86"/>
    </row>
    <row r="61" spans="1:21" x14ac:dyDescent="0.3">
      <c r="K61" s="85"/>
      <c r="L61" s="86"/>
    </row>
    <row r="62" spans="1:21" x14ac:dyDescent="0.3">
      <c r="K62" s="85"/>
      <c r="L62" s="86"/>
    </row>
    <row r="63" spans="1:21" x14ac:dyDescent="0.3">
      <c r="K63" s="85"/>
      <c r="L63" s="86"/>
    </row>
  </sheetData>
  <mergeCells count="9">
    <mergeCell ref="R29:T29"/>
    <mergeCell ref="O29:Q29"/>
    <mergeCell ref="B5:B6"/>
    <mergeCell ref="A5:A6"/>
    <mergeCell ref="A29:A30"/>
    <mergeCell ref="B29:B30"/>
    <mergeCell ref="C5:J5"/>
    <mergeCell ref="C29:F29"/>
    <mergeCell ref="H29:N29"/>
  </mergeCells>
  <pageMargins left="0" right="0" top="0.25" bottom="0.25" header="0.05" footer="0.05"/>
  <pageSetup scale="5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46"/>
  <sheetViews>
    <sheetView workbookViewId="0">
      <selection activeCell="B3" sqref="B3"/>
    </sheetView>
  </sheetViews>
  <sheetFormatPr defaultRowHeight="12.5" x14ac:dyDescent="0.25"/>
  <cols>
    <col min="1" max="1" width="11.81640625" customWidth="1"/>
    <col min="2" max="2" width="21.7265625" bestFit="1" customWidth="1"/>
    <col min="4" max="5" width="13.453125" bestFit="1" customWidth="1"/>
  </cols>
  <sheetData>
    <row r="1" spans="1:6" ht="13" x14ac:dyDescent="0.25">
      <c r="A1" s="107" t="s">
        <v>292</v>
      </c>
    </row>
    <row r="2" spans="1:6" ht="13" x14ac:dyDescent="0.3">
      <c r="A2" s="66"/>
    </row>
    <row r="3" spans="1:6" ht="13" x14ac:dyDescent="0.3">
      <c r="B3" s="169">
        <f>BS!B3</f>
        <v>46053</v>
      </c>
    </row>
    <row r="4" spans="1:6" ht="13" x14ac:dyDescent="0.3">
      <c r="A4" s="160"/>
    </row>
    <row r="5" spans="1:6" x14ac:dyDescent="0.25">
      <c r="B5" t="s">
        <v>316</v>
      </c>
    </row>
    <row r="6" spans="1:6" ht="39" x14ac:dyDescent="0.3">
      <c r="B6" s="170"/>
      <c r="C6" s="173" t="s">
        <v>313</v>
      </c>
      <c r="D6" s="173" t="s">
        <v>314</v>
      </c>
      <c r="E6" s="173" t="s">
        <v>365</v>
      </c>
      <c r="F6" s="173" t="s">
        <v>315</v>
      </c>
    </row>
    <row r="7" spans="1:6" ht="13" x14ac:dyDescent="0.3">
      <c r="B7" s="170" t="s">
        <v>304</v>
      </c>
      <c r="C7" s="171">
        <f>'A-CP'!C7</f>
        <v>320440</v>
      </c>
      <c r="D7" s="172">
        <f>'A-CP'!D7</f>
        <v>7.4464198903347129E-2</v>
      </c>
      <c r="E7" s="171">
        <f>'A-CP'!E7</f>
        <v>673326949.84926963</v>
      </c>
      <c r="F7" s="172">
        <f>'A-CP'!F7</f>
        <v>9.3447472757941519E-3</v>
      </c>
    </row>
    <row r="8" spans="1:6" ht="13" x14ac:dyDescent="0.3">
      <c r="B8" s="170" t="s">
        <v>305</v>
      </c>
      <c r="C8" s="171">
        <f>'A-CP'!C8</f>
        <v>45308</v>
      </c>
      <c r="D8" s="172">
        <f>'A-CP'!D8</f>
        <v>1.0528722768421083E-2</v>
      </c>
      <c r="E8" s="171">
        <f>'A-CP'!E8</f>
        <v>779942940.56611836</v>
      </c>
      <c r="F8" s="172">
        <f>'A-CP'!F8</f>
        <v>1.0824414009808572E-2</v>
      </c>
    </row>
    <row r="9" spans="1:6" ht="13" x14ac:dyDescent="0.3">
      <c r="B9" s="170" t="s">
        <v>306</v>
      </c>
      <c r="C9" s="171">
        <f>'A-CP'!C9</f>
        <v>401228</v>
      </c>
      <c r="D9" s="172">
        <f>'A-CP'!D9</f>
        <v>9.3237803013332163E-2</v>
      </c>
      <c r="E9" s="171">
        <f>'A-CP'!E9</f>
        <v>1221165226.1266263</v>
      </c>
      <c r="F9" s="172">
        <f>'A-CP'!F9</f>
        <v>1.6947903871508331E-2</v>
      </c>
    </row>
    <row r="10" spans="1:6" ht="13" x14ac:dyDescent="0.3">
      <c r="B10" s="170" t="s">
        <v>307</v>
      </c>
      <c r="C10" s="171">
        <f>'A-CP'!C10</f>
        <v>726573</v>
      </c>
      <c r="D10" s="172">
        <f>'A-CP'!D10</f>
        <v>0.16884183120022977</v>
      </c>
      <c r="E10" s="171">
        <f>'A-CP'!E10</f>
        <v>4607689375.9255924</v>
      </c>
      <c r="F10" s="172">
        <f>'A-CP'!F10</f>
        <v>6.3947674681705771E-2</v>
      </c>
    </row>
    <row r="11" spans="1:6" ht="13" x14ac:dyDescent="0.3">
      <c r="B11" s="170" t="s">
        <v>308</v>
      </c>
      <c r="C11" s="171">
        <f>'A-CP'!C11</f>
        <v>659565</v>
      </c>
      <c r="D11" s="172">
        <f>'A-CP'!D11</f>
        <v>0.15327043861467404</v>
      </c>
      <c r="E11" s="171">
        <f>'A-CP'!E11</f>
        <v>5291164955.4278479</v>
      </c>
      <c r="F11" s="172">
        <f>'A-CP'!F11</f>
        <v>7.3433269400668522E-2</v>
      </c>
    </row>
    <row r="12" spans="1:6" ht="13" x14ac:dyDescent="0.3">
      <c r="B12" s="170" t="s">
        <v>309</v>
      </c>
      <c r="C12" s="171">
        <f>'A-CP'!C12</f>
        <v>1551551</v>
      </c>
      <c r="D12" s="172">
        <f>'A-CP'!D12</f>
        <v>0.36055112430622621</v>
      </c>
      <c r="E12" s="171">
        <f>'A-CP'!E12</f>
        <v>21096712519.97966</v>
      </c>
      <c r="F12" s="172">
        <f>'A-CP'!F12</f>
        <v>0.29279007307434307</v>
      </c>
    </row>
    <row r="13" spans="1:6" ht="13" x14ac:dyDescent="0.3">
      <c r="B13" s="170" t="s">
        <v>310</v>
      </c>
      <c r="C13" s="171">
        <f>'A-CP'!C13</f>
        <v>161254</v>
      </c>
      <c r="D13" s="172">
        <f>'A-CP'!D13</f>
        <v>3.747238150655454E-2</v>
      </c>
      <c r="E13" s="171">
        <f>'A-CP'!E13</f>
        <v>13546081435.316271</v>
      </c>
      <c r="F13" s="172">
        <f>'A-CP'!F13</f>
        <v>0.1879988727893552</v>
      </c>
    </row>
    <row r="14" spans="1:6" ht="13" x14ac:dyDescent="0.3">
      <c r="B14" s="170" t="s">
        <v>311</v>
      </c>
      <c r="C14" s="171">
        <f>'A-CP'!C14</f>
        <v>437357</v>
      </c>
      <c r="D14" s="172">
        <f>'A-CP'!D14</f>
        <v>0.10163349968721504</v>
      </c>
      <c r="E14" s="171">
        <f>'A-CP'!E14</f>
        <v>24837973274.55307</v>
      </c>
      <c r="F14" s="172">
        <f>'A-CP'!F14</f>
        <v>0.34471304489681626</v>
      </c>
    </row>
    <row r="15" spans="1:6" ht="13" x14ac:dyDescent="0.3">
      <c r="B15" s="170" t="s">
        <v>312</v>
      </c>
      <c r="C15" s="171">
        <f>'A-CP'!C15</f>
        <v>4303276</v>
      </c>
      <c r="D15" s="172">
        <f>'A-CP'!D15</f>
        <v>1</v>
      </c>
      <c r="E15" s="171">
        <f>'A-CP'!E15</f>
        <v>72054056677.744461</v>
      </c>
      <c r="F15" s="172">
        <f>'A-CP'!F15</f>
        <v>1</v>
      </c>
    </row>
    <row r="18" spans="2:6" ht="13" x14ac:dyDescent="0.3">
      <c r="B18" s="174" t="s">
        <v>328</v>
      </c>
    </row>
    <row r="19" spans="2:6" ht="39" x14ac:dyDescent="0.3">
      <c r="B19" s="170"/>
      <c r="C19" s="173" t="s">
        <v>313</v>
      </c>
      <c r="D19" s="173" t="s">
        <v>314</v>
      </c>
      <c r="E19" s="173" t="s">
        <v>365</v>
      </c>
      <c r="F19" s="173" t="s">
        <v>315</v>
      </c>
    </row>
    <row r="20" spans="2:6" ht="13" x14ac:dyDescent="0.3">
      <c r="B20" s="170" t="s">
        <v>318</v>
      </c>
      <c r="C20" s="171">
        <f>'A-CP'!C20</f>
        <v>1664593</v>
      </c>
      <c r="D20" s="172">
        <f>'A-CP'!D20</f>
        <v>0.38681994833703437</v>
      </c>
      <c r="E20" s="171">
        <f>'A-CP'!E20</f>
        <v>675011565.68099606</v>
      </c>
      <c r="F20" s="172">
        <f>'A-CP'!F20</f>
        <v>9.368127164450412E-3</v>
      </c>
    </row>
    <row r="21" spans="2:6" ht="13" x14ac:dyDescent="0.3">
      <c r="B21" s="170" t="s">
        <v>319</v>
      </c>
      <c r="C21" s="171">
        <f>'A-CP'!C21</f>
        <v>642462</v>
      </c>
      <c r="D21" s="172">
        <f>'A-CP'!D21</f>
        <v>0.14929602470304021</v>
      </c>
      <c r="E21" s="171">
        <f>'A-CP'!E21</f>
        <v>678664522.01991045</v>
      </c>
      <c r="F21" s="172">
        <f>'A-CP'!F21</f>
        <v>9.4188246061669943E-3</v>
      </c>
    </row>
    <row r="22" spans="2:6" ht="13" x14ac:dyDescent="0.3">
      <c r="B22" s="170" t="s">
        <v>320</v>
      </c>
      <c r="C22" s="171">
        <f>'A-CP'!C22</f>
        <v>1510948</v>
      </c>
      <c r="D22" s="172">
        <f>'A-CP'!D22</f>
        <v>0.35111575460184286</v>
      </c>
      <c r="E22" s="171">
        <f>'A-CP'!E22</f>
        <v>7635278260.7026281</v>
      </c>
      <c r="F22" s="172">
        <f>'A-CP'!F22</f>
        <v>0.10596597350160004</v>
      </c>
    </row>
    <row r="23" spans="2:6" ht="13" x14ac:dyDescent="0.3">
      <c r="B23" s="170" t="s">
        <v>321</v>
      </c>
      <c r="C23" s="171">
        <f>'A-CP'!C23</f>
        <v>253325</v>
      </c>
      <c r="D23" s="172">
        <f>'A-CP'!D23</f>
        <v>5.8867941540352048E-2</v>
      </c>
      <c r="E23" s="171">
        <f>'A-CP'!E23</f>
        <v>6159158617.2669373</v>
      </c>
      <c r="F23" s="172">
        <f>'A-CP'!F23</f>
        <v>8.5479692624771397E-2</v>
      </c>
    </row>
    <row r="24" spans="2:6" ht="13" x14ac:dyDescent="0.3">
      <c r="B24" s="170" t="s">
        <v>322</v>
      </c>
      <c r="C24" s="171">
        <f>'A-CP'!C24</f>
        <v>105951</v>
      </c>
      <c r="D24" s="172">
        <f>'A-CP'!D24</f>
        <v>2.4621009667983182E-2</v>
      </c>
      <c r="E24" s="171">
        <f>'A-CP'!E24</f>
        <v>5841483205.4011641</v>
      </c>
      <c r="F24" s="172">
        <f>'A-CP'!F24</f>
        <v>8.107084423359559E-2</v>
      </c>
    </row>
    <row r="25" spans="2:6" ht="13" x14ac:dyDescent="0.3">
      <c r="B25" s="170" t="s">
        <v>323</v>
      </c>
      <c r="C25" s="171">
        <f>'A-CP'!C25</f>
        <v>107356</v>
      </c>
      <c r="D25" s="172">
        <f>'A-CP'!D25</f>
        <v>2.4947505110060334E-2</v>
      </c>
      <c r="E25" s="171">
        <f>'A-CP'!E25</f>
        <v>15805277865.012413</v>
      </c>
      <c r="F25" s="172">
        <f>'A-CP'!F25</f>
        <v>0.21935306065390306</v>
      </c>
    </row>
    <row r="26" spans="2:6" ht="13" x14ac:dyDescent="0.3">
      <c r="B26" s="170" t="s">
        <v>324</v>
      </c>
      <c r="C26" s="171">
        <f>'A-CP'!C26</f>
        <v>9463</v>
      </c>
      <c r="D26" s="172">
        <f>'A-CP'!D26</f>
        <v>2.1990223262463296E-3</v>
      </c>
      <c r="E26" s="171">
        <f>'A-CP'!E26</f>
        <v>5003138730.6368303</v>
      </c>
      <c r="F26" s="172">
        <f>'A-CP'!F26</f>
        <v>6.9435906335482217E-2</v>
      </c>
    </row>
    <row r="27" spans="2:6" ht="13" x14ac:dyDescent="0.3">
      <c r="B27" s="170" t="s">
        <v>325</v>
      </c>
      <c r="C27" s="171">
        <f>'A-CP'!C27</f>
        <v>4505</v>
      </c>
      <c r="D27" s="172">
        <f>'A-CP'!D27</f>
        <v>1.0468768445249619E-3</v>
      </c>
      <c r="E27" s="171">
        <f>'A-CP'!E27</f>
        <v>4700151166.6045952</v>
      </c>
      <c r="F27" s="172">
        <f>'A-CP'!F27</f>
        <v>6.5230902786783826E-2</v>
      </c>
    </row>
    <row r="28" spans="2:6" ht="13" x14ac:dyDescent="0.3">
      <c r="B28" s="170" t="s">
        <v>326</v>
      </c>
      <c r="C28" s="171">
        <f>'A-CP'!C28</f>
        <v>2780</v>
      </c>
      <c r="D28" s="172">
        <f>'A-CP'!D28</f>
        <v>6.4601945122739048E-4</v>
      </c>
      <c r="E28" s="171">
        <f>'A-CP'!E28</f>
        <v>6344664696.7922831</v>
      </c>
      <c r="F28" s="172">
        <f>'A-CP'!F28</f>
        <v>8.8054233019525724E-2</v>
      </c>
    </row>
    <row r="29" spans="2:6" ht="13" x14ac:dyDescent="0.3">
      <c r="B29" s="170" t="s">
        <v>327</v>
      </c>
      <c r="C29" s="171">
        <f>'A-CP'!C29</f>
        <v>1893</v>
      </c>
      <c r="D29" s="172">
        <f>'A-CP'!D29</f>
        <v>4.3989741768829142E-4</v>
      </c>
      <c r="E29" s="171">
        <f>'A-CP'!E29</f>
        <v>19211228048.626717</v>
      </c>
      <c r="F29" s="172">
        <f>'A-CP'!F29</f>
        <v>0.26662243507372024</v>
      </c>
    </row>
    <row r="30" spans="2:6" ht="13" x14ac:dyDescent="0.3">
      <c r="B30" s="170" t="s">
        <v>312</v>
      </c>
      <c r="C30" s="171">
        <f>'A-CP'!C30</f>
        <v>4303276</v>
      </c>
      <c r="D30" s="172">
        <f>'A-CP'!D30</f>
        <v>1</v>
      </c>
      <c r="E30" s="171">
        <f>'A-CP'!E30</f>
        <v>72054056678.744507</v>
      </c>
      <c r="F30" s="172">
        <f>'A-CP'!F30</f>
        <v>1</v>
      </c>
    </row>
    <row r="33" spans="2:6" ht="13" x14ac:dyDescent="0.3">
      <c r="B33" s="174" t="s">
        <v>363</v>
      </c>
    </row>
    <row r="34" spans="2:6" ht="39" x14ac:dyDescent="0.3">
      <c r="B34" s="170"/>
      <c r="C34" s="173" t="s">
        <v>313</v>
      </c>
      <c r="D34" s="173" t="s">
        <v>314</v>
      </c>
      <c r="E34" s="173" t="s">
        <v>365</v>
      </c>
      <c r="F34" s="173" t="s">
        <v>315</v>
      </c>
    </row>
    <row r="35" spans="2:6" ht="13" x14ac:dyDescent="0.3">
      <c r="B35" s="170" t="s">
        <v>352</v>
      </c>
      <c r="C35" s="171">
        <f>'A-CP'!C35</f>
        <v>596078</v>
      </c>
      <c r="D35" s="172">
        <f>'A-CP'!D35</f>
        <v>0.13851725987364044</v>
      </c>
      <c r="E35" s="171">
        <f>'A-CP'!E35</f>
        <v>1068324485.1957219</v>
      </c>
      <c r="F35" s="172">
        <f>'A-CP'!F35</f>
        <v>1.4826708369230095E-2</v>
      </c>
    </row>
    <row r="36" spans="2:6" ht="13" x14ac:dyDescent="0.3">
      <c r="B36" s="170" t="s">
        <v>353</v>
      </c>
      <c r="C36" s="171">
        <f>'A-CP'!C36</f>
        <v>272081</v>
      </c>
      <c r="D36" s="172">
        <f>'A-CP'!D36</f>
        <v>6.3226481406258861E-2</v>
      </c>
      <c r="E36" s="171">
        <f>'A-CP'!E36</f>
        <v>23557940192.010132</v>
      </c>
      <c r="F36" s="172">
        <f>'A-CP'!F36</f>
        <v>0.32694814529380345</v>
      </c>
    </row>
    <row r="37" spans="2:6" ht="13" x14ac:dyDescent="0.3">
      <c r="B37" s="170" t="s">
        <v>354</v>
      </c>
      <c r="C37" s="171">
        <f>'A-CP'!C37</f>
        <v>937092</v>
      </c>
      <c r="D37" s="172">
        <f>'A-CP'!D37</f>
        <v>0.21776246747826539</v>
      </c>
      <c r="E37" s="171">
        <f>'A-CP'!E37</f>
        <v>34938386845.064171</v>
      </c>
      <c r="F37" s="172">
        <f>'A-CP'!F37</f>
        <v>0.48489132264735813</v>
      </c>
    </row>
    <row r="38" spans="2:6" ht="13" x14ac:dyDescent="0.3">
      <c r="B38" s="170" t="s">
        <v>355</v>
      </c>
      <c r="C38" s="171">
        <f>'A-CP'!C38</f>
        <v>679857</v>
      </c>
      <c r="D38" s="172">
        <f>'A-CP'!D38</f>
        <v>0.15798591584643884</v>
      </c>
      <c r="E38" s="171">
        <f>'A-CP'!E38</f>
        <v>7273994232.3252792</v>
      </c>
      <c r="F38" s="172">
        <f>'A-CP'!F38</f>
        <v>0.10095190427315738</v>
      </c>
    </row>
    <row r="39" spans="2:6" ht="13" x14ac:dyDescent="0.3">
      <c r="B39" s="170" t="s">
        <v>356</v>
      </c>
      <c r="C39" s="171">
        <f>'A-CP'!C39</f>
        <v>768232</v>
      </c>
      <c r="D39" s="172">
        <f>'A-CP'!D39</f>
        <v>0.17852259534364051</v>
      </c>
      <c r="E39" s="171">
        <f>'A-CP'!E39</f>
        <v>2449620474.454143</v>
      </c>
      <c r="F39" s="172">
        <f>'A-CP'!F39</f>
        <v>3.3996982090486003E-2</v>
      </c>
    </row>
    <row r="40" spans="2:6" ht="13" x14ac:dyDescent="0.3">
      <c r="B40" s="170" t="s">
        <v>357</v>
      </c>
      <c r="C40" s="171">
        <f>'A-CP'!C40</f>
        <v>315913</v>
      </c>
      <c r="D40" s="172">
        <f>'A-CP'!D40</f>
        <v>7.3412209674675752E-2</v>
      </c>
      <c r="E40" s="171">
        <f>'A-CP'!E40</f>
        <v>1289554015.7061567</v>
      </c>
      <c r="F40" s="172">
        <f>'A-CP'!F40</f>
        <v>1.7897035575049947E-2</v>
      </c>
    </row>
    <row r="41" spans="2:6" ht="13" x14ac:dyDescent="0.3">
      <c r="B41" s="170" t="s">
        <v>358</v>
      </c>
      <c r="C41" s="171">
        <f>'A-CP'!C41</f>
        <v>218838</v>
      </c>
      <c r="D41" s="172">
        <f>'A-CP'!D41</f>
        <v>5.0853814628668947E-2</v>
      </c>
      <c r="E41" s="171">
        <f>'A-CP'!E41</f>
        <v>510491293.928599</v>
      </c>
      <c r="F41" s="172">
        <f>'A-CP'!F41</f>
        <v>7.084837654660326E-3</v>
      </c>
    </row>
    <row r="42" spans="2:6" ht="13" x14ac:dyDescent="0.3">
      <c r="B42" s="170" t="s">
        <v>359</v>
      </c>
      <c r="C42" s="171">
        <f>'A-CP'!C42</f>
        <v>441054</v>
      </c>
      <c r="D42" s="172">
        <f>'A-CP'!D42</f>
        <v>0.10249261260490844</v>
      </c>
      <c r="E42" s="171">
        <f>'A-CP'!E42</f>
        <v>660828988.44358385</v>
      </c>
      <c r="F42" s="172">
        <f>'A-CP'!F42</f>
        <v>9.1712947043344432E-3</v>
      </c>
    </row>
    <row r="43" spans="2:6" ht="13" x14ac:dyDescent="0.3">
      <c r="B43" s="170" t="s">
        <v>360</v>
      </c>
      <c r="C43" s="171">
        <f>'A-CP'!C43</f>
        <v>29304</v>
      </c>
      <c r="D43" s="172">
        <f>'A-CP'!D43</f>
        <v>6.8096956830098745E-3</v>
      </c>
      <c r="E43" s="171">
        <f>'A-CP'!E43</f>
        <v>230515287.9924897</v>
      </c>
      <c r="F43" s="172">
        <f>'A-CP'!F43</f>
        <v>3.1991993042147521E-3</v>
      </c>
    </row>
    <row r="44" spans="2:6" ht="13" x14ac:dyDescent="0.3">
      <c r="B44" s="170" t="s">
        <v>361</v>
      </c>
      <c r="C44" s="171">
        <f>'A-CP'!C44</f>
        <v>44770</v>
      </c>
      <c r="D44" s="172">
        <f>'A-CP'!D44</f>
        <v>1.0403701737931752E-2</v>
      </c>
      <c r="E44" s="171">
        <f>'A-CP'!E44</f>
        <v>74343333.05430229</v>
      </c>
      <c r="F44" s="172">
        <f>'A-CP'!F44</f>
        <v>1.0317716514666791E-3</v>
      </c>
    </row>
    <row r="45" spans="2:6" ht="13" x14ac:dyDescent="0.3">
      <c r="B45" s="170" t="s">
        <v>362</v>
      </c>
      <c r="C45" s="171">
        <f>'A-CP'!C45</f>
        <v>57</v>
      </c>
      <c r="D45" s="172">
        <f>'A-CP'!D45</f>
        <v>1.324572256113714E-5</v>
      </c>
      <c r="E45" s="171">
        <f>'A-CP'!E45</f>
        <v>57530.57</v>
      </c>
      <c r="F45" s="172">
        <f>'A-CP'!F45</f>
        <v>7.9843623873256672E-7</v>
      </c>
    </row>
    <row r="46" spans="2:6" ht="13" x14ac:dyDescent="0.3">
      <c r="B46" s="170" t="s">
        <v>312</v>
      </c>
      <c r="C46" s="171">
        <f>'A-CP'!C46</f>
        <v>4303276</v>
      </c>
      <c r="D46" s="172">
        <f>'A-CP'!D46</f>
        <v>1</v>
      </c>
      <c r="E46" s="171">
        <f>'A-CP'!E46</f>
        <v>72054056678.744583</v>
      </c>
      <c r="F46" s="172">
        <f>'A-CP'!F46</f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  <pageSetUpPr fitToPage="1"/>
  </sheetPr>
  <dimension ref="A1:Z50"/>
  <sheetViews>
    <sheetView view="pageBreakPreview" topLeftCell="A28" zoomScaleNormal="100" zoomScaleSheetLayoutView="100" workbookViewId="0">
      <selection activeCell="B36" sqref="B36"/>
    </sheetView>
  </sheetViews>
  <sheetFormatPr defaultColWidth="9.1796875" defaultRowHeight="13" x14ac:dyDescent="0.3"/>
  <cols>
    <col min="1" max="1" width="5.81640625" style="6" customWidth="1"/>
    <col min="2" max="2" width="33.7265625" style="6" bestFit="1" customWidth="1"/>
    <col min="3" max="3" width="12.26953125" style="6" bestFit="1" customWidth="1"/>
    <col min="4" max="5" width="12.7265625" style="6" bestFit="1" customWidth="1"/>
    <col min="6" max="6" width="11.81640625" style="6" bestFit="1" customWidth="1"/>
    <col min="7" max="8" width="13.453125" style="6" bestFit="1" customWidth="1"/>
    <col min="9" max="9" width="13" style="6" bestFit="1" customWidth="1"/>
    <col min="10" max="10" width="12.54296875" style="6" bestFit="1" customWidth="1"/>
    <col min="11" max="11" width="12.26953125" style="6" bestFit="1" customWidth="1"/>
    <col min="12" max="12" width="12.54296875" style="6" bestFit="1" customWidth="1"/>
    <col min="13" max="13" width="11.54296875" style="6" bestFit="1" customWidth="1"/>
    <col min="14" max="14" width="10.81640625" style="6" bestFit="1" customWidth="1"/>
    <col min="15" max="15" width="12.54296875" style="6" bestFit="1" customWidth="1"/>
    <col min="16" max="16" width="14" style="6" bestFit="1" customWidth="1"/>
    <col min="17" max="17" width="9.54296875" style="6" customWidth="1"/>
    <col min="18" max="18" width="9.453125" style="6" bestFit="1" customWidth="1"/>
    <col min="19" max="19" width="8.81640625" style="6" bestFit="1" customWidth="1"/>
    <col min="20" max="20" width="8" style="6" bestFit="1" customWidth="1"/>
    <col min="21" max="21" width="9.26953125" style="6" bestFit="1" customWidth="1"/>
    <col min="22" max="22" width="12.26953125" style="6" bestFit="1" customWidth="1"/>
    <col min="23" max="23" width="6.7265625" style="6" bestFit="1" customWidth="1"/>
    <col min="24" max="24" width="7.26953125" style="6" bestFit="1" customWidth="1"/>
    <col min="25" max="26" width="12.1796875" style="6" bestFit="1" customWidth="1"/>
    <col min="27" max="16384" width="9.1796875" style="6"/>
  </cols>
  <sheetData>
    <row r="1" spans="1:10" x14ac:dyDescent="0.3">
      <c r="C1" s="62"/>
    </row>
    <row r="2" spans="1:10" x14ac:dyDescent="0.3">
      <c r="A2" s="6" t="s">
        <v>286</v>
      </c>
    </row>
    <row r="3" spans="1:10" x14ac:dyDescent="0.3">
      <c r="B3" s="76">
        <f>BS!B3</f>
        <v>46053</v>
      </c>
    </row>
    <row r="4" spans="1:10" ht="13.5" thickBot="1" x14ac:dyDescent="0.35"/>
    <row r="5" spans="1:10" x14ac:dyDescent="0.3">
      <c r="A5" s="180" t="s">
        <v>0</v>
      </c>
      <c r="B5" s="178" t="s">
        <v>283</v>
      </c>
      <c r="C5" s="182" t="s">
        <v>47</v>
      </c>
      <c r="D5" s="183"/>
      <c r="E5" s="183"/>
      <c r="F5" s="183"/>
      <c r="G5" s="183"/>
      <c r="H5" s="183"/>
      <c r="I5" s="183"/>
      <c r="J5" s="184"/>
    </row>
    <row r="6" spans="1:10" s="11" customFormat="1" ht="55.5" x14ac:dyDescent="0.3">
      <c r="A6" s="181"/>
      <c r="B6" s="179"/>
      <c r="C6" s="8" t="s">
        <v>1</v>
      </c>
      <c r="D6" s="9" t="s">
        <v>6</v>
      </c>
      <c r="E6" s="9" t="s">
        <v>7</v>
      </c>
      <c r="F6" s="9" t="s">
        <v>26</v>
      </c>
      <c r="G6" s="9" t="s">
        <v>48</v>
      </c>
      <c r="H6" s="9" t="s">
        <v>25</v>
      </c>
      <c r="I6" s="9" t="s">
        <v>8</v>
      </c>
      <c r="J6" s="8" t="s">
        <v>10</v>
      </c>
    </row>
    <row r="7" spans="1:10" x14ac:dyDescent="0.3">
      <c r="A7" s="54">
        <f t="shared" ref="A7:A25" si="0">A32</f>
        <v>1</v>
      </c>
      <c r="B7" s="12" t="str">
        <f t="shared" ref="B7:B25" si="1">B32</f>
        <v>Bank of Georgia</v>
      </c>
      <c r="C7" s="30">
        <f>BS!C7</f>
        <v>0.39382902630795708</v>
      </c>
      <c r="D7" s="31">
        <f>BS!D7</f>
        <v>0.38084343078963778</v>
      </c>
      <c r="E7" s="31">
        <f>BS!E7</f>
        <v>0.39709874967410042</v>
      </c>
      <c r="F7" s="31">
        <f>BS!F7</f>
        <v>0.41505145187189413</v>
      </c>
      <c r="G7" s="31">
        <f>BS!G7</f>
        <v>0.42507328766703512</v>
      </c>
      <c r="H7" s="31">
        <f>BS!H7</f>
        <v>0.37155103155001179</v>
      </c>
      <c r="I7" s="31">
        <f>BS!I7</f>
        <v>0.46145115169069206</v>
      </c>
      <c r="J7" s="32">
        <f>BS!J7</f>
        <v>0.37542989454312903</v>
      </c>
    </row>
    <row r="8" spans="1:10" x14ac:dyDescent="0.3">
      <c r="A8" s="55">
        <f t="shared" si="0"/>
        <v>2</v>
      </c>
      <c r="B8" s="15" t="str">
        <f t="shared" si="1"/>
        <v>TBC Bank</v>
      </c>
      <c r="C8" s="33">
        <f>BS!C8</f>
        <v>0.36374963794660914</v>
      </c>
      <c r="D8" s="34">
        <f>BS!D8</f>
        <v>0.36855705516216752</v>
      </c>
      <c r="E8" s="34">
        <f>BS!E8</f>
        <v>0.36447016051151865</v>
      </c>
      <c r="F8" s="34">
        <f>BS!F8</f>
        <v>0.35913743874898868</v>
      </c>
      <c r="G8" s="34">
        <f>BS!G8</f>
        <v>0.34078398872017845</v>
      </c>
      <c r="H8" s="34">
        <f>BS!H8</f>
        <v>0.33539960453575474</v>
      </c>
      <c r="I8" s="34">
        <f>BS!I8</f>
        <v>0.3444436325753219</v>
      </c>
      <c r="J8" s="35">
        <f>BS!J8</f>
        <v>0.35969516820003639</v>
      </c>
    </row>
    <row r="9" spans="1:10" x14ac:dyDescent="0.3">
      <c r="A9" s="54">
        <f t="shared" si="0"/>
        <v>3</v>
      </c>
      <c r="B9" s="12" t="str">
        <f t="shared" si="1"/>
        <v>Liberty Bank</v>
      </c>
      <c r="C9" s="30">
        <f>BS!C9</f>
        <v>5.6573462277993883E-2</v>
      </c>
      <c r="D9" s="31">
        <f>BS!D9</f>
        <v>5.987187589844601E-2</v>
      </c>
      <c r="E9" s="31">
        <f>BS!E9</f>
        <v>5.841903591742266E-2</v>
      </c>
      <c r="F9" s="31">
        <f>BS!F9</f>
        <v>6.1872073989212246E-2</v>
      </c>
      <c r="G9" s="31">
        <f>BS!G9</f>
        <v>6.752287285874059E-2</v>
      </c>
      <c r="H9" s="31">
        <f>BS!H9</f>
        <v>7.7887071605919983E-2</v>
      </c>
      <c r="I9" s="31">
        <f>BS!I9</f>
        <v>6.0478561947880621E-2</v>
      </c>
      <c r="J9" s="32">
        <f>BS!J9</f>
        <v>4.6188194308570164E-2</v>
      </c>
    </row>
    <row r="10" spans="1:10" x14ac:dyDescent="0.3">
      <c r="A10" s="55">
        <f t="shared" si="0"/>
        <v>4</v>
      </c>
      <c r="B10" s="15" t="str">
        <f t="shared" si="1"/>
        <v>Basis Bank</v>
      </c>
      <c r="C10" s="33">
        <f>BS!C10</f>
        <v>4.6209837977925057E-2</v>
      </c>
      <c r="D10" s="34">
        <f>BS!D10</f>
        <v>4.7311757590781996E-2</v>
      </c>
      <c r="E10" s="34">
        <f>BS!E10</f>
        <v>4.6730025694830389E-2</v>
      </c>
      <c r="F10" s="34">
        <f>BS!F10</f>
        <v>5.1232434235197868E-2</v>
      </c>
      <c r="G10" s="34">
        <f>BS!G10</f>
        <v>5.2611067087068066E-2</v>
      </c>
      <c r="H10" s="34">
        <f>BS!H10</f>
        <v>6.7346722191328701E-2</v>
      </c>
      <c r="I10" s="34">
        <f>BS!I10</f>
        <v>4.2595576400163038E-2</v>
      </c>
      <c r="J10" s="35">
        <f>BS!J10</f>
        <v>4.3282678312226701E-2</v>
      </c>
    </row>
    <row r="11" spans="1:10" x14ac:dyDescent="0.3">
      <c r="A11" s="54">
        <f t="shared" si="0"/>
        <v>5</v>
      </c>
      <c r="B11" s="12" t="str">
        <f t="shared" si="1"/>
        <v>Credo Bank</v>
      </c>
      <c r="C11" s="30">
        <f>BS!C11</f>
        <v>3.6195175941216302E-2</v>
      </c>
      <c r="D11" s="31">
        <f>BS!D11</f>
        <v>4.3283585830340858E-2</v>
      </c>
      <c r="E11" s="31">
        <f>BS!E11</f>
        <v>3.732557300193784E-2</v>
      </c>
      <c r="F11" s="31">
        <f>BS!F11</f>
        <v>2.5268876855325698E-2</v>
      </c>
      <c r="G11" s="31">
        <f>BS!G11</f>
        <v>2.8653991669974878E-2</v>
      </c>
      <c r="H11" s="31">
        <f>BS!H11</f>
        <v>2.4486549007333699E-2</v>
      </c>
      <c r="I11" s="31">
        <f>BS!I11</f>
        <v>3.1486507963317673E-2</v>
      </c>
      <c r="J11" s="32">
        <f>BS!J11</f>
        <v>2.9834293778786065E-2</v>
      </c>
    </row>
    <row r="12" spans="1:10" x14ac:dyDescent="0.3">
      <c r="A12" s="55">
        <f t="shared" si="0"/>
        <v>6</v>
      </c>
      <c r="B12" s="15" t="str">
        <f t="shared" si="1"/>
        <v>ProCredit Bank</v>
      </c>
      <c r="C12" s="33">
        <f>BS!C12</f>
        <v>2.1084003390876249E-2</v>
      </c>
      <c r="D12" s="34">
        <f>BS!D12</f>
        <v>1.9304809592207782E-2</v>
      </c>
      <c r="E12" s="34">
        <f>BS!E12</f>
        <v>2.1203755982249068E-2</v>
      </c>
      <c r="F12" s="34">
        <f>BS!F12</f>
        <v>2.1523565035853585E-2</v>
      </c>
      <c r="G12" s="34">
        <f>BS!G12</f>
        <v>2.3780174518399477E-2</v>
      </c>
      <c r="H12" s="34">
        <f>BS!H12</f>
        <v>3.2235765333270869E-2</v>
      </c>
      <c r="I12" s="34">
        <f>BS!I12</f>
        <v>1.8033101147081169E-2</v>
      </c>
      <c r="J12" s="35">
        <f>BS!J12</f>
        <v>2.041014097994296E-2</v>
      </c>
    </row>
    <row r="13" spans="1:10" x14ac:dyDescent="0.3">
      <c r="A13" s="54">
        <f t="shared" si="0"/>
        <v>7</v>
      </c>
      <c r="B13" s="12" t="str">
        <f t="shared" si="1"/>
        <v>Tera bank</v>
      </c>
      <c r="C13" s="30">
        <f>BS!C13</f>
        <v>2.0936167825595015E-2</v>
      </c>
      <c r="D13" s="31">
        <f>BS!D13</f>
        <v>2.2995994319006955E-2</v>
      </c>
      <c r="E13" s="31">
        <f>BS!E13</f>
        <v>2.1195012749167724E-2</v>
      </c>
      <c r="F13" s="31">
        <f>BS!F13</f>
        <v>2.0711649347193495E-2</v>
      </c>
      <c r="G13" s="31">
        <f>BS!G13</f>
        <v>2.0859204764393291E-2</v>
      </c>
      <c r="H13" s="31">
        <f>BS!H13</f>
        <v>2.609919308476177E-2</v>
      </c>
      <c r="I13" s="31">
        <f>BS!I13</f>
        <v>1.7297703504298739E-2</v>
      </c>
      <c r="J13" s="32">
        <f>BS!J13</f>
        <v>1.9479615978884514E-2</v>
      </c>
    </row>
    <row r="14" spans="1:10" x14ac:dyDescent="0.3">
      <c r="A14" s="55">
        <f t="shared" si="0"/>
        <v>8</v>
      </c>
      <c r="B14" s="15" t="str">
        <f t="shared" si="1"/>
        <v>Cartu Bank</v>
      </c>
      <c r="C14" s="33">
        <f>BS!C14</f>
        <v>1.8324678750138993E-2</v>
      </c>
      <c r="D14" s="34">
        <f>BS!D14</f>
        <v>1.620212174547624E-2</v>
      </c>
      <c r="E14" s="34">
        <f>BS!E14</f>
        <v>1.6206313725523825E-2</v>
      </c>
      <c r="F14" s="34">
        <f>BS!F14</f>
        <v>1.9810195249496149E-2</v>
      </c>
      <c r="G14" s="34">
        <f>BS!G14</f>
        <v>2.138881110404825E-2</v>
      </c>
      <c r="H14" s="34">
        <f>BS!H14</f>
        <v>3.1718046908051273E-2</v>
      </c>
      <c r="I14" s="34">
        <f>BS!I14</f>
        <v>1.4368263712983671E-2</v>
      </c>
      <c r="J14" s="35">
        <f>BS!J14</f>
        <v>3.0244977534365919E-2</v>
      </c>
    </row>
    <row r="15" spans="1:10" x14ac:dyDescent="0.3">
      <c r="A15" s="54">
        <f t="shared" si="0"/>
        <v>9</v>
      </c>
      <c r="B15" s="12" t="str">
        <f t="shared" si="1"/>
        <v>HALYK Bank</v>
      </c>
      <c r="C15" s="30">
        <f>BS!C15</f>
        <v>1.0325437092205778E-2</v>
      </c>
      <c r="D15" s="31">
        <f>BS!D15</f>
        <v>1.3534106552437114E-2</v>
      </c>
      <c r="E15" s="31">
        <f>BS!E15</f>
        <v>9.1179962673074953E-3</v>
      </c>
      <c r="F15" s="31">
        <f>BS!F15</f>
        <v>3.9358274824488311E-3</v>
      </c>
      <c r="G15" s="31">
        <f>BS!G15</f>
        <v>2.8108442337609722E-3</v>
      </c>
      <c r="H15" s="31">
        <f>BS!H15</f>
        <v>3.0874742018122073E-3</v>
      </c>
      <c r="I15" s="31">
        <f>BS!I15</f>
        <v>2.6228251162441121E-3</v>
      </c>
      <c r="J15" s="32">
        <f>BS!J15</f>
        <v>1.711985396993412E-2</v>
      </c>
    </row>
    <row r="16" spans="1:10" x14ac:dyDescent="0.3">
      <c r="A16" s="55">
        <f t="shared" si="0"/>
        <v>10</v>
      </c>
      <c r="B16" s="15" t="str">
        <f t="shared" si="1"/>
        <v>Pasha Bank</v>
      </c>
      <c r="C16" s="33">
        <f>BS!C16</f>
        <v>6.3317272105319882E-3</v>
      </c>
      <c r="D16" s="34">
        <f>BS!D16</f>
        <v>5.6705263377022095E-3</v>
      </c>
      <c r="E16" s="34">
        <f>BS!E16</f>
        <v>5.8756740710819025E-3</v>
      </c>
      <c r="F16" s="34">
        <f>BS!F16</f>
        <v>6.5371359922447633E-3</v>
      </c>
      <c r="G16" s="34">
        <f>BS!G16</f>
        <v>4.832207698260706E-3</v>
      </c>
      <c r="H16" s="34">
        <f>BS!H16</f>
        <v>8.462967983657305E-3</v>
      </c>
      <c r="I16" s="34">
        <f>BS!I16</f>
        <v>2.3644622490433301E-3</v>
      </c>
      <c r="J16" s="35">
        <f>BS!J16</f>
        <v>8.8979938866742755E-3</v>
      </c>
    </row>
    <row r="17" spans="1:26" x14ac:dyDescent="0.3">
      <c r="A17" s="54">
        <f t="shared" si="0"/>
        <v>11</v>
      </c>
      <c r="B17" s="12" t="str">
        <f t="shared" si="1"/>
        <v>Microbank Crystal</v>
      </c>
      <c r="C17" s="30">
        <f>BS!C17</f>
        <v>6.3241720174432763E-3</v>
      </c>
      <c r="D17" s="31">
        <f>BS!D17</f>
        <v>8.0753776331106801E-3</v>
      </c>
      <c r="E17" s="31">
        <f>BS!E17</f>
        <v>6.2428837150291377E-3</v>
      </c>
      <c r="F17" s="31">
        <f>BS!F17</f>
        <v>4.7848632803881429E-4</v>
      </c>
      <c r="G17" s="31">
        <f>BS!G17</f>
        <v>5.4712525373395418E-4</v>
      </c>
      <c r="H17" s="31">
        <f>BS!H17</f>
        <v>6.6976796118442057E-6</v>
      </c>
      <c r="I17" s="31">
        <f>BS!I17</f>
        <v>9.1444162326556892E-4</v>
      </c>
      <c r="J17" s="32">
        <f>BS!J17</f>
        <v>6.7815912172374E-3</v>
      </c>
    </row>
    <row r="18" spans="1:26" x14ac:dyDescent="0.3">
      <c r="A18" s="55">
        <f t="shared" si="0"/>
        <v>12</v>
      </c>
      <c r="B18" s="15" t="str">
        <f t="shared" si="1"/>
        <v>IS Bank</v>
      </c>
      <c r="C18" s="33">
        <f>BS!C18</f>
        <v>5.9407096490849184E-3</v>
      </c>
      <c r="D18" s="34">
        <f>BS!D18</f>
        <v>4.579187047070981E-3</v>
      </c>
      <c r="E18" s="34">
        <f>BS!E18</f>
        <v>5.2116125105008196E-3</v>
      </c>
      <c r="F18" s="34">
        <f>BS!F18</f>
        <v>5.7105195704379788E-3</v>
      </c>
      <c r="G18" s="34">
        <f>BS!G18</f>
        <v>3.5510212043638511E-3</v>
      </c>
      <c r="H18" s="34">
        <f>BS!H18</f>
        <v>7.9503941846031101E-3</v>
      </c>
      <c r="I18" s="34">
        <f>BS!I18</f>
        <v>5.6086713248480703E-4</v>
      </c>
      <c r="J18" s="35">
        <f>BS!J18</f>
        <v>1.0043428226438184E-2</v>
      </c>
    </row>
    <row r="19" spans="1:26" x14ac:dyDescent="0.3">
      <c r="A19" s="54">
        <f t="shared" si="0"/>
        <v>13</v>
      </c>
      <c r="B19" s="12" t="str">
        <f t="shared" si="1"/>
        <v>VTB Bank Georgia</v>
      </c>
      <c r="C19" s="30">
        <f>BS!C19</f>
        <v>4.1284462788855891E-3</v>
      </c>
      <c r="D19" s="31">
        <f>BS!D19</f>
        <v>2.207275057115903E-3</v>
      </c>
      <c r="E19" s="31">
        <f>BS!E19</f>
        <v>1.8797159555427995E-3</v>
      </c>
      <c r="F19" s="31">
        <f>BS!F19</f>
        <v>1.8734610650211373E-4</v>
      </c>
      <c r="G19" s="31">
        <f>BS!G19</f>
        <v>2.0937860877755137E-4</v>
      </c>
      <c r="H19" s="31">
        <f>BS!H19</f>
        <v>3.8139730539062079E-4</v>
      </c>
      <c r="I19" s="31">
        <f>BS!I19</f>
        <v>9.246140070556829E-5</v>
      </c>
      <c r="J19" s="32">
        <f>BS!J19</f>
        <v>1.678232621373759E-2</v>
      </c>
    </row>
    <row r="20" spans="1:26" x14ac:dyDescent="0.3">
      <c r="A20" s="55">
        <f t="shared" si="0"/>
        <v>14</v>
      </c>
      <c r="B20" s="15" t="str">
        <f t="shared" si="1"/>
        <v>Ziraat Bank</v>
      </c>
      <c r="C20" s="33">
        <f>BS!C20</f>
        <v>3.9506039518453547E-3</v>
      </c>
      <c r="D20" s="34">
        <f>BS!D20</f>
        <v>3.6343125860276745E-3</v>
      </c>
      <c r="E20" s="34">
        <f>BS!E20</f>
        <v>3.6572562225835326E-3</v>
      </c>
      <c r="F20" s="34">
        <f>BS!F20</f>
        <v>4.4374206920885628E-3</v>
      </c>
      <c r="G20" s="34">
        <f>BS!G20</f>
        <v>3.055093051045754E-3</v>
      </c>
      <c r="H20" s="34">
        <f>BS!H20</f>
        <v>5.4483424970559989E-3</v>
      </c>
      <c r="I20" s="34">
        <f>BS!I20</f>
        <v>1.428455662455759E-3</v>
      </c>
      <c r="J20" s="35">
        <f>BS!J20</f>
        <v>5.6013074267149583E-3</v>
      </c>
    </row>
    <row r="21" spans="1:26" x14ac:dyDescent="0.3">
      <c r="A21" s="54">
        <f t="shared" si="0"/>
        <v>15</v>
      </c>
      <c r="B21" s="12" t="str">
        <f t="shared" si="1"/>
        <v>Silk Bank</v>
      </c>
      <c r="C21" s="30">
        <f>BS!C21</f>
        <v>2.0680997705935923E-3</v>
      </c>
      <c r="D21" s="31">
        <f>BS!D21</f>
        <v>1.7974109407419105E-3</v>
      </c>
      <c r="E21" s="31">
        <f>BS!E21</f>
        <v>1.8415245476114677E-3</v>
      </c>
      <c r="F21" s="31">
        <f>BS!F21</f>
        <v>2.0923014966265255E-3</v>
      </c>
      <c r="G21" s="31">
        <f>BS!G21</f>
        <v>2.0241802215744038E-3</v>
      </c>
      <c r="H21" s="31">
        <f>BS!H21</f>
        <v>2.5130898575963807E-3</v>
      </c>
      <c r="I21" s="31">
        <f>BS!I21</f>
        <v>1.6918794265523664E-3</v>
      </c>
      <c r="J21" s="32">
        <f>BS!J21</f>
        <v>3.3430661846987307E-3</v>
      </c>
    </row>
    <row r="22" spans="1:26" s="77" customFormat="1" x14ac:dyDescent="0.3">
      <c r="A22" s="55">
        <f t="shared" si="0"/>
        <v>16</v>
      </c>
      <c r="B22" s="15" t="str">
        <f t="shared" si="1"/>
        <v>Microbank MBC</v>
      </c>
      <c r="C22" s="33">
        <f>BS!C22</f>
        <v>1.8249141956456663E-3</v>
      </c>
      <c r="D22" s="34">
        <f>BS!D22</f>
        <v>2.1299115532241626E-3</v>
      </c>
      <c r="E22" s="34">
        <f>BS!E22</f>
        <v>1.8325961196522936E-3</v>
      </c>
      <c r="F22" s="34">
        <f>BS!F22</f>
        <v>5.032218348921957E-5</v>
      </c>
      <c r="G22" s="34">
        <f>BS!G22</f>
        <v>5.7540902791388922E-5</v>
      </c>
      <c r="H22" s="34">
        <f>BS!H22</f>
        <v>3.3636138104561571E-6</v>
      </c>
      <c r="I22" s="34">
        <f>BS!I22</f>
        <v>9.4363977801704586E-5</v>
      </c>
      <c r="J22" s="35">
        <f>BS!J22</f>
        <v>1.7816870746026315E-3</v>
      </c>
    </row>
    <row r="23" spans="1:26" x14ac:dyDescent="0.3">
      <c r="A23" s="54">
        <f t="shared" si="0"/>
        <v>17</v>
      </c>
      <c r="B23" s="12" t="str">
        <f t="shared" si="1"/>
        <v>PaveBank</v>
      </c>
      <c r="C23" s="30">
        <f>BS!C23</f>
        <v>1.365705602400858E-3</v>
      </c>
      <c r="D23" s="31">
        <f>BS!D23</f>
        <v>0</v>
      </c>
      <c r="E23" s="31">
        <f>BS!E23</f>
        <v>1.5023243795031884E-3</v>
      </c>
      <c r="F23" s="31">
        <f>BS!F23</f>
        <v>1.8313589171922509E-3</v>
      </c>
      <c r="G23" s="31">
        <f>BS!G23</f>
        <v>2.0940642639669846E-3</v>
      </c>
      <c r="H23" s="31">
        <f>BS!H23</f>
        <v>5.175032508520242E-3</v>
      </c>
      <c r="I23" s="31">
        <f>BS!I23</f>
        <v>0</v>
      </c>
      <c r="J23" s="32">
        <f>BS!J23</f>
        <v>5.9693507450826646E-4</v>
      </c>
    </row>
    <row r="24" spans="1:26" x14ac:dyDescent="0.3">
      <c r="A24" s="55">
        <f t="shared" si="0"/>
        <v>18</v>
      </c>
      <c r="B24" s="15" t="str">
        <f t="shared" si="1"/>
        <v>HashBank</v>
      </c>
      <c r="C24" s="33">
        <f>BS!C24</f>
        <v>6.6792665617458407E-4</v>
      </c>
      <c r="D24" s="34">
        <f>BS!D24</f>
        <v>1.2613645037811884E-6</v>
      </c>
      <c r="E24" s="34">
        <f>BS!E24</f>
        <v>7.406548555937407E-5</v>
      </c>
      <c r="F24" s="34">
        <f>BS!F24</f>
        <v>4.498372677033744E-5</v>
      </c>
      <c r="G24" s="34">
        <f>BS!G24</f>
        <v>4.610947374182601E-5</v>
      </c>
      <c r="H24" s="34">
        <f>BS!H24</f>
        <v>5.4293840306857988E-5</v>
      </c>
      <c r="I24" s="34">
        <f>BS!I24</f>
        <v>4.0546745343914823E-5</v>
      </c>
      <c r="J24" s="35">
        <f>BS!J24</f>
        <v>4.0096559311282014E-3</v>
      </c>
    </row>
    <row r="25" spans="1:26" ht="13.5" thickBot="1" x14ac:dyDescent="0.35">
      <c r="A25" s="54">
        <f t="shared" si="0"/>
        <v>19</v>
      </c>
      <c r="B25" s="12" t="str">
        <f t="shared" si="1"/>
        <v>Paysera</v>
      </c>
      <c r="C25" s="30">
        <f>BS!C25</f>
        <v>1.7026715687953995E-4</v>
      </c>
      <c r="D25" s="31">
        <f>BS!D25</f>
        <v>0</v>
      </c>
      <c r="E25" s="31">
        <f>BS!E25</f>
        <v>1.1572346887823415E-4</v>
      </c>
      <c r="F25" s="31">
        <f>BS!F25</f>
        <v>8.6612170999729096E-5</v>
      </c>
      <c r="G25" s="31">
        <f>BS!G25</f>
        <v>9.9036698142903601E-5</v>
      </c>
      <c r="H25" s="31">
        <f>BS!H25</f>
        <v>1.929621112051276E-4</v>
      </c>
      <c r="I25" s="31">
        <f>BS!I25</f>
        <v>3.5197724365859668E-5</v>
      </c>
      <c r="J25" s="32">
        <f>BS!J25</f>
        <v>4.7719115838807074E-4</v>
      </c>
    </row>
    <row r="26" spans="1:26" ht="13.5" thickBot="1" x14ac:dyDescent="0.35">
      <c r="A26" s="55"/>
      <c r="B26" s="19" t="s">
        <v>49</v>
      </c>
      <c r="C26" s="20">
        <f>SUM(C7:C25)</f>
        <v>1.0000000000000031</v>
      </c>
      <c r="D26" s="21">
        <f t="shared" ref="D26:J26" si="2">SUM(D7:D25)</f>
        <v>0.99999999999999967</v>
      </c>
      <c r="E26" s="21">
        <f t="shared" si="2"/>
        <v>1.0000000000000009</v>
      </c>
      <c r="F26" s="21">
        <f t="shared" si="2"/>
        <v>1.0000000000000009</v>
      </c>
      <c r="G26" s="21">
        <f t="shared" si="2"/>
        <v>0.99999999999999856</v>
      </c>
      <c r="H26" s="21">
        <f t="shared" si="2"/>
        <v>1.0000000000000029</v>
      </c>
      <c r="I26" s="21">
        <f t="shared" si="2"/>
        <v>1.0000000000000018</v>
      </c>
      <c r="J26" s="22">
        <f t="shared" si="2"/>
        <v>1.000000000000004</v>
      </c>
    </row>
    <row r="27" spans="1:26" x14ac:dyDescent="0.3">
      <c r="A27" s="55"/>
      <c r="B27" s="15"/>
      <c r="Y27" s="23"/>
      <c r="Z27" s="23"/>
    </row>
    <row r="28" spans="1:26" ht="13.5" thickBot="1" x14ac:dyDescent="0.35">
      <c r="B28" s="61" t="s">
        <v>52</v>
      </c>
    </row>
    <row r="29" spans="1:26" x14ac:dyDescent="0.3">
      <c r="A29" s="180" t="s">
        <v>0</v>
      </c>
      <c r="B29" s="178" t="s">
        <v>283</v>
      </c>
      <c r="C29" s="182" t="s">
        <v>1</v>
      </c>
      <c r="D29" s="183"/>
      <c r="E29" s="183"/>
      <c r="F29" s="184"/>
      <c r="G29" s="78" t="s">
        <v>2</v>
      </c>
      <c r="H29" s="79"/>
      <c r="I29" s="79"/>
      <c r="J29" s="79"/>
      <c r="K29" s="79"/>
      <c r="L29" s="79"/>
      <c r="M29" s="79"/>
      <c r="N29" s="80"/>
      <c r="O29" s="182" t="s">
        <v>3</v>
      </c>
      <c r="P29" s="183"/>
      <c r="Q29" s="184"/>
      <c r="R29" s="182" t="s">
        <v>4</v>
      </c>
      <c r="S29" s="183"/>
      <c r="T29" s="184"/>
    </row>
    <row r="30" spans="1:26" ht="106.5" x14ac:dyDescent="0.3">
      <c r="A30" s="181"/>
      <c r="B30" s="179"/>
      <c r="C30" s="8" t="s">
        <v>5</v>
      </c>
      <c r="D30" s="9" t="s">
        <v>50</v>
      </c>
      <c r="E30" s="9" t="s">
        <v>6</v>
      </c>
      <c r="F30" s="10" t="s">
        <v>9</v>
      </c>
      <c r="G30" s="8" t="s">
        <v>7</v>
      </c>
      <c r="H30" s="9" t="s">
        <v>26</v>
      </c>
      <c r="I30" s="9" t="s">
        <v>268</v>
      </c>
      <c r="J30" s="9" t="s">
        <v>48</v>
      </c>
      <c r="K30" s="9" t="s">
        <v>25</v>
      </c>
      <c r="L30" s="9" t="s">
        <v>8</v>
      </c>
      <c r="M30" s="9" t="s">
        <v>163</v>
      </c>
      <c r="N30" s="10" t="s">
        <v>51</v>
      </c>
      <c r="O30" s="8" t="s">
        <v>10</v>
      </c>
      <c r="P30" s="9" t="s">
        <v>11</v>
      </c>
      <c r="Q30" s="10" t="s">
        <v>12</v>
      </c>
      <c r="R30" s="8" t="str">
        <f>"NET Income of "&amp;MONTH($B$3)&amp;" months "&amp;YEAR($B$3)</f>
        <v>NET Income of 1 months 2026</v>
      </c>
      <c r="S30" s="9" t="s">
        <v>79</v>
      </c>
      <c r="T30" s="10" t="s">
        <v>80</v>
      </c>
    </row>
    <row r="31" spans="1:26" x14ac:dyDescent="0.3">
      <c r="A31" s="118"/>
      <c r="B31" s="119" t="s">
        <v>263</v>
      </c>
      <c r="C31" s="120">
        <f>BS!C31</f>
        <v>106550389062.026</v>
      </c>
      <c r="D31" s="121">
        <f>BS!D31</f>
        <v>13760228148.512951</v>
      </c>
      <c r="E31" s="121">
        <f>BS!E31</f>
        <v>72567691357.738297</v>
      </c>
      <c r="F31" s="122">
        <f>BS!F31</f>
        <v>-1170053717.2169499</v>
      </c>
      <c r="G31" s="120">
        <f>BS!G31</f>
        <v>90472461303.561996</v>
      </c>
      <c r="H31" s="121">
        <f>BS!H31</f>
        <v>68875213392.568787</v>
      </c>
      <c r="I31" s="121">
        <f>BS!I31</f>
        <v>6601775277.0094805</v>
      </c>
      <c r="J31" s="121">
        <f>BS!J31</f>
        <v>60234558217.927101</v>
      </c>
      <c r="K31" s="121">
        <f>BS!K31</f>
        <v>24373766853.122101</v>
      </c>
      <c r="L31" s="121">
        <f>BS!L31</f>
        <v>35860791364.804802</v>
      </c>
      <c r="M31" s="121">
        <f>BS!M31</f>
        <v>900593161.62</v>
      </c>
      <c r="N31" s="122">
        <f>BS!N31</f>
        <v>19743996405.294498</v>
      </c>
      <c r="O31" s="120">
        <f>BS!O31</f>
        <v>16077927734.2784</v>
      </c>
      <c r="P31" s="121">
        <f>BS!P31</f>
        <v>1221458367.1199999</v>
      </c>
      <c r="Q31" s="122">
        <f>BS!Q31</f>
        <v>19143068434.694401</v>
      </c>
      <c r="R31" s="123">
        <f>BS!R31</f>
        <v>283345742.45080101</v>
      </c>
      <c r="S31" s="124">
        <f>BS!S31</f>
        <v>3.1774491384735884E-2</v>
      </c>
      <c r="T31" s="125">
        <f>BS!T31</f>
        <v>0.21340338522845551</v>
      </c>
    </row>
    <row r="32" spans="1:26" x14ac:dyDescent="0.3">
      <c r="A32" s="55">
        <v>1</v>
      </c>
      <c r="B32" s="15" t="s">
        <v>148</v>
      </c>
      <c r="C32" s="27">
        <f>BS!C32</f>
        <v>41962635977.0317</v>
      </c>
      <c r="D32" s="28">
        <f>BS!D32</f>
        <v>4609238443.6675701</v>
      </c>
      <c r="E32" s="28">
        <f>BS!E32</f>
        <v>27636928541.1646</v>
      </c>
      <c r="F32" s="29">
        <f>BS!F32</f>
        <v>-347072888.66900003</v>
      </c>
      <c r="G32" s="27">
        <f>BS!G32</f>
        <v>35926501263.582901</v>
      </c>
      <c r="H32" s="28">
        <f>BS!H32</f>
        <v>28586757316.572201</v>
      </c>
      <c r="I32" s="28">
        <f>BS!I32</f>
        <v>2286162076.3565001</v>
      </c>
      <c r="J32" s="28">
        <f>BS!J32</f>
        <v>25604101692.8657</v>
      </c>
      <c r="K32" s="28">
        <f>BS!K32</f>
        <v>9056098217.0370007</v>
      </c>
      <c r="L32" s="28">
        <f>BS!L32</f>
        <v>16548003475.8288</v>
      </c>
      <c r="M32" s="84"/>
      <c r="N32" s="29">
        <f>BS!N32</f>
        <v>6649883204.1100006</v>
      </c>
      <c r="O32" s="27">
        <f>BS!O32</f>
        <v>6036134713.7521896</v>
      </c>
      <c r="P32" s="28">
        <f>BS!P32</f>
        <v>27993660.18</v>
      </c>
      <c r="Q32" s="29">
        <f>BS!Q32</f>
        <v>7231413093.7476902</v>
      </c>
      <c r="R32" s="27">
        <f>BS!R32</f>
        <v>149082444.04624301</v>
      </c>
      <c r="S32" s="69">
        <f>BS!S32</f>
        <v>4.2374611280542845E-2</v>
      </c>
      <c r="T32" s="70">
        <f>BS!T32</f>
        <v>0.30004252508350032</v>
      </c>
    </row>
    <row r="33" spans="1:21" x14ac:dyDescent="0.3">
      <c r="A33" s="54">
        <v>2</v>
      </c>
      <c r="B33" s="12" t="s">
        <v>149</v>
      </c>
      <c r="C33" s="24">
        <f>BS!C33</f>
        <v>38757665444.382301</v>
      </c>
      <c r="D33" s="25">
        <f>BS!D33</f>
        <v>4525708356.8465996</v>
      </c>
      <c r="E33" s="25">
        <f>BS!E33</f>
        <v>26745334626.725101</v>
      </c>
      <c r="F33" s="26">
        <f>BS!F33</f>
        <v>-382138800.04549998</v>
      </c>
      <c r="G33" s="24">
        <f>BS!G33</f>
        <v>32974512493.1814</v>
      </c>
      <c r="H33" s="25">
        <f>BS!H33</f>
        <v>24735667731.097198</v>
      </c>
      <c r="I33" s="25">
        <f>BS!I33</f>
        <v>3283480379.7206802</v>
      </c>
      <c r="J33" s="25">
        <f>BS!J33</f>
        <v>20526973008.303001</v>
      </c>
      <c r="K33" s="25">
        <f>BS!K33</f>
        <v>8174951763.5838404</v>
      </c>
      <c r="L33" s="25">
        <f>BS!L33</f>
        <v>12352021244.719101</v>
      </c>
      <c r="M33" s="84"/>
      <c r="N33" s="26">
        <f>BS!N33</f>
        <v>7564606488.4554996</v>
      </c>
      <c r="O33" s="24">
        <f>BS!O33</f>
        <v>5783152920.6892996</v>
      </c>
      <c r="P33" s="25">
        <f>BS!P33</f>
        <v>21015907.690000001</v>
      </c>
      <c r="Q33" s="26">
        <f>BS!Q33</f>
        <v>7181629365.1422997</v>
      </c>
      <c r="R33" s="24">
        <f>BS!R33</f>
        <v>102341265.7648</v>
      </c>
      <c r="S33" s="71">
        <f>BS!S33</f>
        <v>3.1520869056769867E-2</v>
      </c>
      <c r="T33" s="72">
        <f>BS!T33</f>
        <v>0.21441640602520112</v>
      </c>
    </row>
    <row r="34" spans="1:21" x14ac:dyDescent="0.3">
      <c r="A34" s="55">
        <v>3</v>
      </c>
      <c r="B34" s="15" t="s">
        <v>150</v>
      </c>
      <c r="C34" s="27">
        <f>BS!C34</f>
        <v>6027924416.3060999</v>
      </c>
      <c r="D34" s="28">
        <f>BS!D34</f>
        <v>635287781.18379092</v>
      </c>
      <c r="E34" s="28">
        <f>BS!E34</f>
        <v>4344763811.2072401</v>
      </c>
      <c r="F34" s="29">
        <f>BS!F34</f>
        <v>-141907270.55888301</v>
      </c>
      <c r="G34" s="27">
        <f>BS!G34</f>
        <v>5285313966.4304199</v>
      </c>
      <c r="H34" s="28">
        <f>BS!H34</f>
        <v>4261452299.0477982</v>
      </c>
      <c r="I34" s="28">
        <f>BS!I34</f>
        <v>117679568.14189699</v>
      </c>
      <c r="J34" s="28">
        <f>BS!J34</f>
        <v>4067210416.2515001</v>
      </c>
      <c r="K34" s="28">
        <f>BS!K34</f>
        <v>1898401324.1951201</v>
      </c>
      <c r="L34" s="28">
        <f>BS!L34</f>
        <v>2168809092.0563698</v>
      </c>
      <c r="M34" s="84"/>
      <c r="N34" s="29">
        <f>BS!N34</f>
        <v>920410440.04220402</v>
      </c>
      <c r="O34" s="27">
        <f>BS!O34</f>
        <v>742610450.26999998</v>
      </c>
      <c r="P34" s="28">
        <f>BS!P34</f>
        <v>44490459.259999998</v>
      </c>
      <c r="Q34" s="29">
        <f>BS!Q34</f>
        <v>754457879.85904002</v>
      </c>
      <c r="R34" s="27">
        <f>BS!R34</f>
        <v>9177713.4361489993</v>
      </c>
      <c r="S34" s="69">
        <f>BS!S34</f>
        <v>1.8232404404278743E-2</v>
      </c>
      <c r="T34" s="70">
        <f>BS!T34</f>
        <v>0.14921423487875213</v>
      </c>
    </row>
    <row r="35" spans="1:21" x14ac:dyDescent="0.3">
      <c r="A35" s="54">
        <v>4</v>
      </c>
      <c r="B35" s="12" t="s">
        <v>153</v>
      </c>
      <c r="C35" s="24">
        <f>BS!C35</f>
        <v>4923676215.0410995</v>
      </c>
      <c r="D35" s="25">
        <f>BS!D35</f>
        <v>823951033.03559995</v>
      </c>
      <c r="E35" s="25">
        <f>BS!E35</f>
        <v>3433305022.4400001</v>
      </c>
      <c r="F35" s="26">
        <f>BS!F35</f>
        <v>-31046104.260000002</v>
      </c>
      <c r="G35" s="24">
        <f>BS!G35</f>
        <v>4227780441.3899999</v>
      </c>
      <c r="H35" s="25">
        <f>BS!H35</f>
        <v>3528644840.5699997</v>
      </c>
      <c r="I35" s="25">
        <f>BS!I35</f>
        <v>355445954.653521</v>
      </c>
      <c r="J35" s="25">
        <f>BS!J35</f>
        <v>3169004383.3632698</v>
      </c>
      <c r="K35" s="25">
        <f>BS!K35</f>
        <v>1641493305.0134301</v>
      </c>
      <c r="L35" s="25">
        <f>BS!L35</f>
        <v>1527511078.3498499</v>
      </c>
      <c r="M35" s="84"/>
      <c r="N35" s="26">
        <f>BS!N35</f>
        <v>641799184.06999993</v>
      </c>
      <c r="O35" s="24">
        <f>BS!O35</f>
        <v>695895774.04999995</v>
      </c>
      <c r="P35" s="25">
        <f>BS!P35</f>
        <v>18251557</v>
      </c>
      <c r="Q35" s="26">
        <f>BS!Q35</f>
        <v>830240678.83000004</v>
      </c>
      <c r="R35" s="24">
        <f>BS!R35</f>
        <v>8475796.8800000008</v>
      </c>
      <c r="S35" s="71">
        <f>BS!S35</f>
        <v>2.0767261750827198E-2</v>
      </c>
      <c r="T35" s="72">
        <f>BS!T35</f>
        <v>0.14709462671498871</v>
      </c>
    </row>
    <row r="36" spans="1:21" x14ac:dyDescent="0.3">
      <c r="A36" s="55">
        <v>5</v>
      </c>
      <c r="B36" s="15" t="s">
        <v>156</v>
      </c>
      <c r="C36" s="27">
        <f>BS!C36</f>
        <v>3856610078.70508</v>
      </c>
      <c r="D36" s="28">
        <f>BS!D36</f>
        <v>560359166.06999993</v>
      </c>
      <c r="E36" s="28">
        <f>BS!E36</f>
        <v>3140989897.3923502</v>
      </c>
      <c r="F36" s="29">
        <f>BS!F36</f>
        <v>-77355133.477272004</v>
      </c>
      <c r="G36" s="27">
        <f>BS!G36</f>
        <v>3376936459.0510998</v>
      </c>
      <c r="H36" s="28">
        <f>BS!H36</f>
        <v>1740399285.6011</v>
      </c>
      <c r="I36" s="28">
        <f>BS!I36</f>
        <v>0</v>
      </c>
      <c r="J36" s="28">
        <f>BS!J36</f>
        <v>1725960529.4210999</v>
      </c>
      <c r="K36" s="28">
        <f>BS!K36</f>
        <v>596829436.54229999</v>
      </c>
      <c r="L36" s="28">
        <f>BS!L36</f>
        <v>1129131092.8787999</v>
      </c>
      <c r="M36" s="84"/>
      <c r="N36" s="29">
        <f>BS!N36</f>
        <v>1541953178.52</v>
      </c>
      <c r="O36" s="27">
        <f>BS!O36</f>
        <v>479673619.37855399</v>
      </c>
      <c r="P36" s="28">
        <f>BS!P36</f>
        <v>5270620</v>
      </c>
      <c r="Q36" s="29">
        <f>BS!Q36</f>
        <v>601999068.81855404</v>
      </c>
      <c r="R36" s="27">
        <f>BS!R36</f>
        <v>6763897.3885540003</v>
      </c>
      <c r="S36" s="69">
        <f>BS!S36</f>
        <v>2.0921305976259966E-2</v>
      </c>
      <c r="T36" s="70">
        <f>BS!T36</f>
        <v>0.17041399943987567</v>
      </c>
    </row>
    <row r="37" spans="1:21" x14ac:dyDescent="0.3">
      <c r="A37" s="54">
        <v>6</v>
      </c>
      <c r="B37" s="12" t="s">
        <v>152</v>
      </c>
      <c r="C37" s="24">
        <f>BS!C37</f>
        <v>2246508764.2829399</v>
      </c>
      <c r="D37" s="25">
        <f>BS!D37</f>
        <v>644414843.68185306</v>
      </c>
      <c r="E37" s="25">
        <f>BS!E37</f>
        <v>1400905464.2072401</v>
      </c>
      <c r="F37" s="26">
        <f>BS!F37</f>
        <v>-30821573.235387001</v>
      </c>
      <c r="G37" s="24">
        <f>BS!G37</f>
        <v>1918355992.5941999</v>
      </c>
      <c r="H37" s="25">
        <f>BS!H37</f>
        <v>1482440134.8132482</v>
      </c>
      <c r="I37" s="25">
        <f>BS!I37</f>
        <v>50051828.358999997</v>
      </c>
      <c r="J37" s="25">
        <f>BS!J37</f>
        <v>1432388306.461</v>
      </c>
      <c r="K37" s="25">
        <f>BS!K37</f>
        <v>785707028.56509995</v>
      </c>
      <c r="L37" s="25">
        <f>BS!L37</f>
        <v>646681277.89590001</v>
      </c>
      <c r="M37" s="84"/>
      <c r="N37" s="26">
        <f>BS!N37</f>
        <v>415852621.11717695</v>
      </c>
      <c r="O37" s="24">
        <f>BS!O37</f>
        <v>328152771.72195703</v>
      </c>
      <c r="P37" s="25">
        <f>BS!P37</f>
        <v>112482804.98999999</v>
      </c>
      <c r="Q37" s="26">
        <f>BS!Q37</f>
        <v>374202905.64196002</v>
      </c>
      <c r="R37" s="24">
        <f>BS!R37</f>
        <v>2795279.880109</v>
      </c>
      <c r="S37" s="71">
        <f>BS!S37</f>
        <v>1.4870894895236441E-2</v>
      </c>
      <c r="T37" s="72">
        <f>BS!T37</f>
        <v>0.10264944763442074</v>
      </c>
    </row>
    <row r="38" spans="1:21" x14ac:dyDescent="0.3">
      <c r="A38" s="55">
        <v>7</v>
      </c>
      <c r="B38" s="15" t="s">
        <v>155</v>
      </c>
      <c r="C38" s="27">
        <f>BS!C38</f>
        <v>2230756827.2850199</v>
      </c>
      <c r="D38" s="28">
        <f>BS!D38</f>
        <v>218281158.05000001</v>
      </c>
      <c r="E38" s="28">
        <f>BS!E38</f>
        <v>1668766218.2060001</v>
      </c>
      <c r="F38" s="29">
        <f>BS!F38</f>
        <v>-34744718.827053003</v>
      </c>
      <c r="G38" s="27">
        <f>BS!G38</f>
        <v>1917564970.77758</v>
      </c>
      <c r="H38" s="28">
        <f>BS!H38</f>
        <v>1426519268.50001</v>
      </c>
      <c r="I38" s="28">
        <f>BS!I38</f>
        <v>158582958.87380001</v>
      </c>
      <c r="J38" s="28">
        <f>BS!J38</f>
        <v>1256444983.76051</v>
      </c>
      <c r="K38" s="28">
        <f>BS!K38</f>
        <v>636135647.30260003</v>
      </c>
      <c r="L38" s="28">
        <f>BS!L38</f>
        <v>620309336.45790994</v>
      </c>
      <c r="M38" s="84"/>
      <c r="N38" s="29">
        <f>BS!N38</f>
        <v>429112364.61000001</v>
      </c>
      <c r="O38" s="27">
        <f>BS!O38</f>
        <v>313191858</v>
      </c>
      <c r="P38" s="28">
        <f>BS!P38</f>
        <v>128022000</v>
      </c>
      <c r="Q38" s="29">
        <f>BS!Q38</f>
        <v>381714557.86693901</v>
      </c>
      <c r="R38" s="27">
        <f>BS!R38</f>
        <v>3076017.170438</v>
      </c>
      <c r="S38" s="69">
        <f>BS!S38</f>
        <v>1.6509546046258171E-2</v>
      </c>
      <c r="T38" s="70">
        <f>BS!T38</f>
        <v>0.11843975573411451</v>
      </c>
    </row>
    <row r="39" spans="1:21" x14ac:dyDescent="0.3">
      <c r="A39" s="54">
        <v>8</v>
      </c>
      <c r="B39" s="12" t="s">
        <v>154</v>
      </c>
      <c r="C39" s="24">
        <f>BS!C39</f>
        <v>1952501650.2639501</v>
      </c>
      <c r="D39" s="25">
        <f>BS!D39</f>
        <v>631544202.36002195</v>
      </c>
      <c r="E39" s="25">
        <f>BS!E39</f>
        <v>1175750570.1662199</v>
      </c>
      <c r="F39" s="26">
        <f>BS!F39</f>
        <v>-33036927.765206002</v>
      </c>
      <c r="G39" s="24">
        <f>BS!G39</f>
        <v>1466225091.4058399</v>
      </c>
      <c r="H39" s="25">
        <f>BS!H39</f>
        <v>1364431425.1574998</v>
      </c>
      <c r="I39" s="25">
        <f>BS!I39</f>
        <v>75993951.596368</v>
      </c>
      <c r="J39" s="25">
        <f>BS!J39</f>
        <v>1288345587.65904</v>
      </c>
      <c r="K39" s="25">
        <f>BS!K39</f>
        <v>773088280.37323201</v>
      </c>
      <c r="L39" s="25">
        <f>BS!L39</f>
        <v>515257307.28580302</v>
      </c>
      <c r="M39" s="84"/>
      <c r="N39" s="26">
        <f>BS!N39</f>
        <v>81112881.614299998</v>
      </c>
      <c r="O39" s="24">
        <f>BS!O39</f>
        <v>486276563.12240899</v>
      </c>
      <c r="P39" s="25">
        <f>BS!P39</f>
        <v>114430000</v>
      </c>
      <c r="Q39" s="26">
        <f>BS!Q39</f>
        <v>527346032.16240901</v>
      </c>
      <c r="R39" s="24">
        <f>BS!R39</f>
        <v>1094106.011319</v>
      </c>
      <c r="S39" s="71">
        <f>BS!S39</f>
        <v>6.7030529725950984E-3</v>
      </c>
      <c r="T39" s="72">
        <f>BS!T39</f>
        <v>2.703000716115549E-2</v>
      </c>
    </row>
    <row r="40" spans="1:21" x14ac:dyDescent="0.3">
      <c r="A40" s="55">
        <v>9</v>
      </c>
      <c r="B40" s="15" t="s">
        <v>157</v>
      </c>
      <c r="C40" s="27">
        <f>BS!C40</f>
        <v>1100179339.4100001</v>
      </c>
      <c r="D40" s="28">
        <f>BS!D40</f>
        <v>85300250.810000002</v>
      </c>
      <c r="E40" s="28">
        <f>BS!E40</f>
        <v>982138867.10000002</v>
      </c>
      <c r="F40" s="29">
        <f>BS!F40</f>
        <v>-17503213.100000001</v>
      </c>
      <c r="G40" s="27">
        <f>BS!G40</f>
        <v>824927564.46000004</v>
      </c>
      <c r="H40" s="28">
        <f>BS!H40</f>
        <v>271080957.73000002</v>
      </c>
      <c r="I40" s="28">
        <f>BS!I40</f>
        <v>101767414.53</v>
      </c>
      <c r="J40" s="28">
        <f>BS!J40</f>
        <v>169309960.63999999</v>
      </c>
      <c r="K40" s="28">
        <f>BS!K40</f>
        <v>75253376.359999999</v>
      </c>
      <c r="L40" s="28">
        <f>BS!L40</f>
        <v>94056584.280000001</v>
      </c>
      <c r="M40" s="84"/>
      <c r="N40" s="29">
        <f>BS!N40</f>
        <v>538113018.73000002</v>
      </c>
      <c r="O40" s="27">
        <f>BS!O40</f>
        <v>275251774.94999999</v>
      </c>
      <c r="P40" s="28">
        <f>BS!P40</f>
        <v>76000000</v>
      </c>
      <c r="Q40" s="29">
        <f>BS!Q40</f>
        <v>293983565.31</v>
      </c>
      <c r="R40" s="27">
        <f>BS!R40</f>
        <v>1952488.77</v>
      </c>
      <c r="S40" s="69">
        <f>BS!S40</f>
        <v>2.1216998992297058E-2</v>
      </c>
      <c r="T40" s="70">
        <f>BS!T40</f>
        <v>8.5424555343070974E-2</v>
      </c>
    </row>
    <row r="41" spans="1:21" x14ac:dyDescent="0.3">
      <c r="A41" s="54">
        <v>10</v>
      </c>
      <c r="B41" s="12" t="s">
        <v>158</v>
      </c>
      <c r="C41" s="24">
        <f>BS!C41</f>
        <v>674647997.71679997</v>
      </c>
      <c r="D41" s="25">
        <f>BS!D41</f>
        <v>134080659.4577</v>
      </c>
      <c r="E41" s="25">
        <f>BS!E41</f>
        <v>411497005.1103</v>
      </c>
      <c r="F41" s="26">
        <f>BS!F41</f>
        <v>-6625296.7774999999</v>
      </c>
      <c r="G41" s="24">
        <f>BS!G41</f>
        <v>531586695.02829999</v>
      </c>
      <c r="H41" s="25">
        <f>BS!H41</f>
        <v>450246636.44209999</v>
      </c>
      <c r="I41" s="25">
        <f>BS!I41</f>
        <v>75798152.382300004</v>
      </c>
      <c r="J41" s="25">
        <f>BS!J41</f>
        <v>291065895.92199999</v>
      </c>
      <c r="K41" s="25">
        <f>BS!K41</f>
        <v>206274408.51910001</v>
      </c>
      <c r="L41" s="25">
        <f>BS!L41</f>
        <v>84791487.402899995</v>
      </c>
      <c r="M41" s="84"/>
      <c r="N41" s="26">
        <f>BS!N41</f>
        <v>64981891.398499995</v>
      </c>
      <c r="O41" s="24">
        <f>BS!O41</f>
        <v>143061302.69</v>
      </c>
      <c r="P41" s="25">
        <f>BS!P41</f>
        <v>136800000</v>
      </c>
      <c r="Q41" s="26">
        <f>BS!Q41</f>
        <v>165028528.85249999</v>
      </c>
      <c r="R41" s="24">
        <f>BS!R41</f>
        <v>3061686.4725000001</v>
      </c>
      <c r="S41" s="71">
        <f>BS!S41</f>
        <v>5.498758191289381E-2</v>
      </c>
      <c r="T41" s="72">
        <f>BS!T41</f>
        <v>0.2595924425842881</v>
      </c>
    </row>
    <row r="42" spans="1:21" x14ac:dyDescent="0.3">
      <c r="A42" s="55">
        <v>11</v>
      </c>
      <c r="B42" s="15" t="s">
        <v>289</v>
      </c>
      <c r="C42" s="27">
        <f>BS!C42</f>
        <v>673842988.95375896</v>
      </c>
      <c r="D42" s="28">
        <f>BS!D42</f>
        <v>63488925.041299999</v>
      </c>
      <c r="E42" s="28">
        <f>BS!E42</f>
        <v>586011511.676759</v>
      </c>
      <c r="F42" s="29">
        <f>BS!F42</f>
        <v>-21092217.956099998</v>
      </c>
      <c r="G42" s="27">
        <f>BS!G42</f>
        <v>564809055.33061099</v>
      </c>
      <c r="H42" s="28">
        <f>BS!H42</f>
        <v>32955847.949100003</v>
      </c>
      <c r="I42" s="28">
        <f>BS!I42</f>
        <v>0</v>
      </c>
      <c r="J42" s="28">
        <f>BS!J42</f>
        <v>32955847.948536001</v>
      </c>
      <c r="K42" s="28">
        <f>BS!K42</f>
        <v>163247.681316</v>
      </c>
      <c r="L42" s="28">
        <f>BS!L42</f>
        <v>32792600.267220002</v>
      </c>
      <c r="M42" s="84"/>
      <c r="N42" s="29">
        <f>BS!N42</f>
        <v>495999750.03861195</v>
      </c>
      <c r="O42" s="27">
        <f>BS!O42</f>
        <v>109033933.51416001</v>
      </c>
      <c r="P42" s="28">
        <f>BS!P42</f>
        <v>3634576</v>
      </c>
      <c r="Q42" s="29">
        <f>BS!Q42</f>
        <v>127945016.21416</v>
      </c>
      <c r="R42" s="27">
        <f>BS!R42</f>
        <v>2391740.2599999998</v>
      </c>
      <c r="S42" s="69">
        <f>BS!S42</f>
        <v>4.2644631754611528E-2</v>
      </c>
      <c r="T42" s="70">
        <f>BS!T42</f>
        <v>0.26588090490666405</v>
      </c>
    </row>
    <row r="43" spans="1:21" x14ac:dyDescent="0.3">
      <c r="A43" s="54">
        <v>12</v>
      </c>
      <c r="B43" s="12" t="s">
        <v>240</v>
      </c>
      <c r="C43" s="24">
        <f>BS!C43</f>
        <v>632984924.41453004</v>
      </c>
      <c r="D43" s="25">
        <f>BS!D43</f>
        <v>210370933.04657102</v>
      </c>
      <c r="E43" s="25">
        <f>BS!E43</f>
        <v>332301032.30119997</v>
      </c>
      <c r="F43" s="26">
        <f>BS!F43</f>
        <v>-2344543.782265</v>
      </c>
      <c r="G43" s="24">
        <f>BS!G43</f>
        <v>471507411.18544501</v>
      </c>
      <c r="H43" s="25">
        <f>BS!H43</f>
        <v>393313253.99635601</v>
      </c>
      <c r="I43" s="25">
        <f>BS!I43</f>
        <v>62880008.436975002</v>
      </c>
      <c r="J43" s="25">
        <f>BS!J43</f>
        <v>213894193.46734801</v>
      </c>
      <c r="K43" s="25">
        <f>BS!K43</f>
        <v>193781054.24593401</v>
      </c>
      <c r="L43" s="25">
        <f>BS!L43</f>
        <v>20113139.221414</v>
      </c>
      <c r="M43" s="84"/>
      <c r="N43" s="26">
        <f>BS!N43</f>
        <v>71865820.327889994</v>
      </c>
      <c r="O43" s="24">
        <f>BS!O43</f>
        <v>161477513.229085</v>
      </c>
      <c r="P43" s="25">
        <f>BS!P43</f>
        <v>69161600</v>
      </c>
      <c r="Q43" s="26">
        <f>BS!Q43</f>
        <v>172433759.68908501</v>
      </c>
      <c r="R43" s="24">
        <f>BS!R43</f>
        <v>1176292.9241579999</v>
      </c>
      <c r="S43" s="71">
        <f>BS!S43</f>
        <v>2.2423176896340775E-2</v>
      </c>
      <c r="T43" s="72">
        <f>BS!T43</f>
        <v>8.7734294525166165E-2</v>
      </c>
    </row>
    <row r="44" spans="1:21" x14ac:dyDescent="0.3">
      <c r="A44" s="55">
        <v>13</v>
      </c>
      <c r="B44" s="15" t="s">
        <v>151</v>
      </c>
      <c r="C44" s="27">
        <f>BS!C44</f>
        <v>439887557.23693299</v>
      </c>
      <c r="D44" s="28">
        <f>BS!D44</f>
        <v>206329313.99309999</v>
      </c>
      <c r="E44" s="28">
        <f>BS!E44</f>
        <v>160176855.08642101</v>
      </c>
      <c r="F44" s="29">
        <f>BS!F44</f>
        <v>-30242279.347213998</v>
      </c>
      <c r="G44" s="27">
        <f>BS!G44</f>
        <v>170062529.04953399</v>
      </c>
      <c r="H44" s="28">
        <f>BS!H44</f>
        <v>12903503.063600002</v>
      </c>
      <c r="I44" s="28">
        <f>BS!I44</f>
        <v>0</v>
      </c>
      <c r="J44" s="28">
        <f>BS!J44</f>
        <v>12611828</v>
      </c>
      <c r="K44" s="28">
        <f>BS!K44</f>
        <v>9296089</v>
      </c>
      <c r="L44" s="28">
        <f>BS!L44</f>
        <v>3315739</v>
      </c>
      <c r="M44" s="84"/>
      <c r="N44" s="29">
        <f>BS!N44</f>
        <v>136464381.76280001</v>
      </c>
      <c r="O44" s="27">
        <f>BS!O44</f>
        <v>269825028.07755899</v>
      </c>
      <c r="P44" s="28">
        <f>BS!P44</f>
        <v>209008277</v>
      </c>
      <c r="Q44" s="29">
        <f>BS!Q44</f>
        <v>282346784.17963898</v>
      </c>
      <c r="R44" s="27">
        <f>BS!R44</f>
        <v>-7061488.5674599996</v>
      </c>
      <c r="S44" s="69">
        <f>BS!S44</f>
        <v>-0.19253175711948248</v>
      </c>
      <c r="T44" s="70">
        <f>BS!T44</f>
        <v>-0.30999112320737404</v>
      </c>
    </row>
    <row r="45" spans="1:21" x14ac:dyDescent="0.3">
      <c r="A45" s="54">
        <v>14</v>
      </c>
      <c r="B45" s="12" t="s">
        <v>159</v>
      </c>
      <c r="C45" s="24">
        <f>BS!C45</f>
        <v>420938388.09909999</v>
      </c>
      <c r="D45" s="25">
        <f>BS!D45</f>
        <v>153372790.2089</v>
      </c>
      <c r="E45" s="25">
        <f>BS!E45</f>
        <v>263733674.0404</v>
      </c>
      <c r="F45" s="26">
        <f>BS!F45</f>
        <v>-5618672.0767000001</v>
      </c>
      <c r="G45" s="24">
        <f>BS!G45</f>
        <v>330880972.07489997</v>
      </c>
      <c r="H45" s="25">
        <f>BS!H45</f>
        <v>305628297.08020002</v>
      </c>
      <c r="I45" s="25">
        <f>BS!I45</f>
        <v>11750873.296700001</v>
      </c>
      <c r="J45" s="25">
        <f>BS!J45</f>
        <v>184022180.24439999</v>
      </c>
      <c r="K45" s="25">
        <f>BS!K45</f>
        <v>132796629.75920001</v>
      </c>
      <c r="L45" s="25">
        <f>BS!L45</f>
        <v>51225550.485200003</v>
      </c>
      <c r="M45" s="84"/>
      <c r="N45" s="26">
        <f>BS!N45</f>
        <v>19694764.184</v>
      </c>
      <c r="O45" s="24">
        <f>BS!O45</f>
        <v>90057416.024200007</v>
      </c>
      <c r="P45" s="25">
        <f>BS!P45</f>
        <v>50000000</v>
      </c>
      <c r="Q45" s="26">
        <f>BS!Q45</f>
        <v>89047000.664199993</v>
      </c>
      <c r="R45" s="24">
        <f>BS!R45</f>
        <v>974989.42119999998</v>
      </c>
      <c r="S45" s="71">
        <f>BS!S45</f>
        <v>2.8419518467338787E-2</v>
      </c>
      <c r="T45" s="72">
        <f>BS!T45</f>
        <v>0.13062279004938057</v>
      </c>
      <c r="U45" s="73"/>
    </row>
    <row r="46" spans="1:21" x14ac:dyDescent="0.3">
      <c r="A46" s="55">
        <v>15</v>
      </c>
      <c r="B46" s="15" t="s">
        <v>160</v>
      </c>
      <c r="C46" s="27">
        <f>BS!C46</f>
        <v>220356835.175834</v>
      </c>
      <c r="D46" s="28">
        <f>BS!D46</f>
        <v>40392704.719999999</v>
      </c>
      <c r="E46" s="28">
        <f>BS!E46</f>
        <v>130433962.390781</v>
      </c>
      <c r="F46" s="29">
        <f>BS!F46</f>
        <v>-6236587.622029</v>
      </c>
      <c r="G46" s="27">
        <f>BS!G46</f>
        <v>166607258.37333801</v>
      </c>
      <c r="H46" s="28">
        <f>BS!H46</f>
        <v>144107712.06174299</v>
      </c>
      <c r="I46" s="28">
        <f>BS!I46</f>
        <v>22182110.661743</v>
      </c>
      <c r="J46" s="28">
        <f>BS!J46</f>
        <v>121925601.40000001</v>
      </c>
      <c r="K46" s="28">
        <f>BS!K46</f>
        <v>61253466.270000003</v>
      </c>
      <c r="L46" s="28">
        <f>BS!L46</f>
        <v>60672135.130000003</v>
      </c>
      <c r="M46" s="84"/>
      <c r="N46" s="29">
        <f>BS!N46</f>
        <v>18987406.199485999</v>
      </c>
      <c r="O46" s="27">
        <f>BS!O46</f>
        <v>53749576.528495997</v>
      </c>
      <c r="P46" s="28">
        <f>BS!P46</f>
        <v>104746400</v>
      </c>
      <c r="Q46" s="29">
        <f>BS!Q46</f>
        <v>52335705.549386002</v>
      </c>
      <c r="R46" s="27">
        <f>BS!R46</f>
        <v>-2111715.1343359998</v>
      </c>
      <c r="S46" s="69">
        <f>BS!S46</f>
        <v>-0.11535389443528095</v>
      </c>
      <c r="T46" s="70">
        <f>BS!T46</f>
        <v>-0.4623735222779557</v>
      </c>
      <c r="U46" s="74"/>
    </row>
    <row r="47" spans="1:21" x14ac:dyDescent="0.3">
      <c r="A47" s="55">
        <v>16</v>
      </c>
      <c r="B47" s="12" t="s">
        <v>290</v>
      </c>
      <c r="C47" s="24">
        <f>BS!C47</f>
        <v>194445317.55085999</v>
      </c>
      <c r="D47" s="25">
        <f>BS!D47</f>
        <v>30497563.434053</v>
      </c>
      <c r="E47" s="25">
        <f>BS!E47</f>
        <v>154562764.21365201</v>
      </c>
      <c r="F47" s="26">
        <f>BS!F47</f>
        <v>-2265412.286845</v>
      </c>
      <c r="G47" s="24">
        <f>BS!G47</f>
        <v>165799481.5203</v>
      </c>
      <c r="H47" s="25">
        <f>BS!H47</f>
        <v>3465951.1261999998</v>
      </c>
      <c r="I47" s="25">
        <f>BS!I47</f>
        <v>0</v>
      </c>
      <c r="J47" s="25">
        <f>BS!J47</f>
        <v>3465950.8591</v>
      </c>
      <c r="K47" s="25">
        <f>BS!K47</f>
        <v>81983.938800000004</v>
      </c>
      <c r="L47" s="25">
        <f>BS!L47</f>
        <v>3383966.9202999999</v>
      </c>
      <c r="M47" s="84"/>
      <c r="N47" s="26">
        <f>BS!N47</f>
        <v>153159010.11410001</v>
      </c>
      <c r="O47" s="24">
        <f>BS!O47</f>
        <v>28645836.030559</v>
      </c>
      <c r="P47" s="25">
        <f>BS!P47</f>
        <v>2313500</v>
      </c>
      <c r="Q47" s="26">
        <f>BS!Q47</f>
        <v>29872860.49656</v>
      </c>
      <c r="R47" s="24">
        <f>BS!R47</f>
        <v>396418.51432800002</v>
      </c>
      <c r="S47" s="71">
        <f>BS!S47</f>
        <v>2.4447923524854861E-2</v>
      </c>
      <c r="T47" s="72">
        <f>BS!T47</f>
        <v>0.1658959195038969</v>
      </c>
    </row>
    <row r="48" spans="1:21" x14ac:dyDescent="0.3">
      <c r="A48" s="55">
        <v>17</v>
      </c>
      <c r="B48" s="15" t="s">
        <v>271</v>
      </c>
      <c r="C48" s="27">
        <f>BS!C48</f>
        <v>145516463.28</v>
      </c>
      <c r="D48" s="28">
        <f>BS!D48</f>
        <v>120527930.94999999</v>
      </c>
      <c r="E48" s="28">
        <f>BS!E48</f>
        <v>0</v>
      </c>
      <c r="F48" s="29">
        <f>BS!F48</f>
        <v>0</v>
      </c>
      <c r="G48" s="27">
        <f>BS!G48</f>
        <v>135918984.28999999</v>
      </c>
      <c r="H48" s="28">
        <f>BS!H48</f>
        <v>126135236.22</v>
      </c>
      <c r="I48" s="28">
        <f>BS!I48</f>
        <v>0</v>
      </c>
      <c r="J48" s="28">
        <f>BS!J48</f>
        <v>126135035.81999999</v>
      </c>
      <c r="K48" s="28">
        <f>BS!K48</f>
        <v>126135035.81999999</v>
      </c>
      <c r="L48" s="28">
        <f>BS!L48</f>
        <v>0</v>
      </c>
      <c r="M48" s="84"/>
      <c r="N48" s="29">
        <f>BS!N48</f>
        <v>0</v>
      </c>
      <c r="O48" s="27">
        <f>BS!O48</f>
        <v>9597478.9900000002</v>
      </c>
      <c r="P48" s="28">
        <f>BS!P48</f>
        <v>8052000</v>
      </c>
      <c r="Q48" s="29">
        <f>BS!Q48</f>
        <v>9349183.9700000007</v>
      </c>
      <c r="R48" s="27">
        <f>BS!R48</f>
        <v>653963.43999999994</v>
      </c>
      <c r="S48" s="69">
        <f>BS!S48</f>
        <v>6.0191085638324128E-2</v>
      </c>
      <c r="T48" s="70">
        <f>BS!T48</f>
        <v>0.84650920564911625</v>
      </c>
      <c r="U48" s="74"/>
    </row>
    <row r="49" spans="1:21" x14ac:dyDescent="0.3">
      <c r="A49" s="55">
        <v>18</v>
      </c>
      <c r="B49" s="12" t="s">
        <v>273</v>
      </c>
      <c r="C49" s="24">
        <f>BS!C49</f>
        <v>71167845.080300003</v>
      </c>
      <c r="D49" s="25">
        <f>BS!D49</f>
        <v>52943568.975900002</v>
      </c>
      <c r="E49" s="25">
        <f>BS!E49</f>
        <v>91534.31</v>
      </c>
      <c r="F49" s="26">
        <f>BS!F49</f>
        <v>-2077.4299999999998</v>
      </c>
      <c r="G49" s="24">
        <f>BS!G49</f>
        <v>6700886.7762000002</v>
      </c>
      <c r="H49" s="25">
        <f>BS!H49</f>
        <v>3098263.7805000003</v>
      </c>
      <c r="I49" s="25">
        <f>BS!I49</f>
        <v>0</v>
      </c>
      <c r="J49" s="25">
        <f>BS!J49</f>
        <v>2777383.7804999999</v>
      </c>
      <c r="K49" s="25">
        <f>BS!K49</f>
        <v>1323345.4051999999</v>
      </c>
      <c r="L49" s="25">
        <f>BS!L49</f>
        <v>1454038.3753</v>
      </c>
      <c r="M49" s="84"/>
      <c r="N49" s="26">
        <f>BS!N49</f>
        <v>0</v>
      </c>
      <c r="O49" s="24">
        <f>BS!O49</f>
        <v>64466958.299999997</v>
      </c>
      <c r="P49" s="25">
        <f>BS!P49</f>
        <v>83160000</v>
      </c>
      <c r="Q49" s="26">
        <f>BS!Q49</f>
        <v>30273888.640000001</v>
      </c>
      <c r="R49" s="24">
        <f>BS!R49</f>
        <v>-674228.83</v>
      </c>
      <c r="S49" s="71">
        <f>BS!S49</f>
        <v>-0.11306169365251952</v>
      </c>
      <c r="T49" s="72">
        <f>BS!T49</f>
        <v>-0.12484934389204307</v>
      </c>
    </row>
    <row r="50" spans="1:21" x14ac:dyDescent="0.3">
      <c r="A50" s="55">
        <v>19</v>
      </c>
      <c r="B50" s="15" t="s">
        <v>165</v>
      </c>
      <c r="C50" s="27">
        <f>BS!C50</f>
        <v>18142031.809999999</v>
      </c>
      <c r="D50" s="28">
        <f>BS!D50</f>
        <v>14138522.98</v>
      </c>
      <c r="E50" s="28">
        <f>BS!E50</f>
        <v>0</v>
      </c>
      <c r="F50" s="29">
        <f>BS!F50</f>
        <v>0</v>
      </c>
      <c r="G50" s="27">
        <f>BS!G50</f>
        <v>10469787.060000001</v>
      </c>
      <c r="H50" s="28">
        <f>BS!H50</f>
        <v>5965431.7599999998</v>
      </c>
      <c r="I50" s="28">
        <f>BS!I50</f>
        <v>0</v>
      </c>
      <c r="J50" s="28">
        <f>BS!J50</f>
        <v>5965431.7599999998</v>
      </c>
      <c r="K50" s="28">
        <f>BS!K50</f>
        <v>4703213.51</v>
      </c>
      <c r="L50" s="28">
        <f>BS!L50</f>
        <v>1262218.25</v>
      </c>
      <c r="M50" s="84"/>
      <c r="N50" s="29">
        <f>BS!N50</f>
        <v>0</v>
      </c>
      <c r="O50" s="27">
        <f>BS!O50</f>
        <v>7672244.96</v>
      </c>
      <c r="P50" s="28">
        <f>BS!P50</f>
        <v>6625005</v>
      </c>
      <c r="Q50" s="29">
        <f>BS!Q50</f>
        <v>7448559.0599999996</v>
      </c>
      <c r="R50" s="27">
        <f>BS!R50</f>
        <v>-220925.39720000001</v>
      </c>
      <c r="S50" s="69">
        <f>BS!S50</f>
        <v>-0.14592001471053401</v>
      </c>
      <c r="T50" s="70">
        <f>BS!T50</f>
        <v>-0.34064041643861703</v>
      </c>
      <c r="U50" s="74"/>
    </row>
  </sheetData>
  <mergeCells count="8">
    <mergeCell ref="O29:Q29"/>
    <mergeCell ref="R29:T29"/>
    <mergeCell ref="B29:B30"/>
    <mergeCell ref="A29:A30"/>
    <mergeCell ref="B5:B6"/>
    <mergeCell ref="A5:A6"/>
    <mergeCell ref="C5:J5"/>
    <mergeCell ref="C29:F29"/>
  </mergeCells>
  <pageMargins left="0.7" right="0.2" top="0.25" bottom="0.25" header="0.05" footer="0.05"/>
  <pageSetup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V50"/>
  <sheetViews>
    <sheetView view="pageBreakPreview" topLeftCell="O37" zoomScaleNormal="100" zoomScaleSheetLayoutView="100" workbookViewId="0">
      <selection activeCell="O50" sqref="O50"/>
    </sheetView>
  </sheetViews>
  <sheetFormatPr defaultColWidth="9.1796875" defaultRowHeight="13" x14ac:dyDescent="0.3"/>
  <cols>
    <col min="1" max="1" width="4.54296875" style="6" customWidth="1"/>
    <col min="2" max="2" width="42.26953125" style="6" bestFit="1" customWidth="1"/>
    <col min="3" max="6" width="10.81640625" style="6" bestFit="1" customWidth="1"/>
    <col min="7" max="7" width="11.81640625" style="6" customWidth="1"/>
    <col min="8" max="8" width="9.7265625" style="6" bestFit="1" customWidth="1"/>
    <col min="9" max="9" width="9.453125" style="6" bestFit="1" customWidth="1"/>
    <col min="10" max="10" width="10.26953125" style="6" bestFit="1" customWidth="1"/>
    <col min="11" max="11" width="9.453125" style="6" bestFit="1" customWidth="1"/>
    <col min="12" max="12" width="9.26953125" style="6" bestFit="1" customWidth="1"/>
    <col min="13" max="13" width="12.26953125" style="6" bestFit="1" customWidth="1"/>
    <col min="14" max="14" width="12.54296875" style="6" customWidth="1"/>
    <col min="15" max="15" width="9.26953125" style="6" customWidth="1"/>
    <col min="16" max="16" width="8" style="6" bestFit="1" customWidth="1"/>
    <col min="17" max="17" width="9.26953125" style="6" bestFit="1" customWidth="1"/>
    <col min="18" max="18" width="12.26953125" style="6" bestFit="1" customWidth="1"/>
    <col min="19" max="19" width="6.7265625" style="6" bestFit="1" customWidth="1"/>
    <col min="20" max="20" width="7.26953125" style="6" bestFit="1" customWidth="1"/>
    <col min="21" max="22" width="12.1796875" style="6" bestFit="1" customWidth="1"/>
    <col min="23" max="16384" width="9.1796875" style="6"/>
  </cols>
  <sheetData>
    <row r="1" spans="1:6" x14ac:dyDescent="0.3">
      <c r="C1" s="7"/>
    </row>
    <row r="2" spans="1:6" x14ac:dyDescent="0.3">
      <c r="A2" s="6" t="s">
        <v>285</v>
      </c>
      <c r="C2" s="7"/>
    </row>
    <row r="3" spans="1:6" x14ac:dyDescent="0.3">
      <c r="A3" s="49"/>
      <c r="B3" s="63">
        <f>BS!B3</f>
        <v>46053</v>
      </c>
    </row>
    <row r="4" spans="1:6" ht="13.5" thickBot="1" x14ac:dyDescent="0.35"/>
    <row r="5" spans="1:6" ht="15.75" customHeight="1" x14ac:dyDescent="0.3">
      <c r="A5" s="187" t="s">
        <v>0</v>
      </c>
      <c r="B5" s="189" t="s">
        <v>282</v>
      </c>
      <c r="C5" s="79" t="s">
        <v>27</v>
      </c>
      <c r="D5" s="79"/>
      <c r="E5" s="79"/>
      <c r="F5" s="80"/>
    </row>
    <row r="6" spans="1:6" s="11" customFormat="1" ht="111" customHeight="1" x14ac:dyDescent="0.3">
      <c r="A6" s="188"/>
      <c r="B6" s="190"/>
      <c r="C6" s="9" t="s">
        <v>40</v>
      </c>
      <c r="D6" s="36" t="s">
        <v>53</v>
      </c>
      <c r="E6" s="36" t="s">
        <v>54</v>
      </c>
      <c r="F6" s="37" t="s">
        <v>55</v>
      </c>
    </row>
    <row r="7" spans="1:6" x14ac:dyDescent="0.3">
      <c r="A7" s="54">
        <f t="shared" ref="A7:A20" si="0">A32</f>
        <v>1</v>
      </c>
      <c r="B7" s="12" t="str">
        <f>BS!B7</f>
        <v>საქართველოს ბანკი</v>
      </c>
      <c r="C7" s="13">
        <f t="shared" ref="C7:C20" si="1">IFERROR(C32/C$31,0)</f>
        <v>0.39382902630795708</v>
      </c>
      <c r="D7" s="14">
        <f>IFERROR(H32/ABS(H$31),0)</f>
        <v>0.39797113648012589</v>
      </c>
      <c r="E7" s="14">
        <f>IFERROR(I32/ABS(I$31),0)</f>
        <v>0.58819835959549205</v>
      </c>
      <c r="F7" s="14">
        <f t="shared" ref="F7:F20" si="2">IFERROR(O32/ABS(O$31),0)</f>
        <v>0.52615028818415743</v>
      </c>
    </row>
    <row r="8" spans="1:6" x14ac:dyDescent="0.3">
      <c r="A8" s="55">
        <f t="shared" si="0"/>
        <v>2</v>
      </c>
      <c r="B8" s="15" t="str">
        <f>BS!B8</f>
        <v>თი–ბი–სი ბანკი</v>
      </c>
      <c r="C8" s="16">
        <f t="shared" si="1"/>
        <v>0.36374963794660914</v>
      </c>
      <c r="D8" s="17">
        <f t="shared" ref="D8:E8" si="3">IFERROR(H33/ABS(H$31),0)</f>
        <v>0.33341639419377178</v>
      </c>
      <c r="E8" s="17">
        <f t="shared" si="3"/>
        <v>0.27101117273160363</v>
      </c>
      <c r="F8" s="17">
        <f t="shared" si="2"/>
        <v>0.36118864846741122</v>
      </c>
    </row>
    <row r="9" spans="1:6" x14ac:dyDescent="0.3">
      <c r="A9" s="54">
        <f t="shared" si="0"/>
        <v>3</v>
      </c>
      <c r="B9" s="12" t="str">
        <f>BS!B9</f>
        <v>ლიბერთი ბანკი</v>
      </c>
      <c r="C9" s="13">
        <f t="shared" si="1"/>
        <v>5.6573462277993883E-2</v>
      </c>
      <c r="D9" s="14">
        <f t="shared" ref="D9:E9" si="4">IFERROR(H34/ABS(H$31),0)</f>
        <v>6.8455812649295844E-2</v>
      </c>
      <c r="E9" s="14">
        <f t="shared" si="4"/>
        <v>2.8255326311739017E-2</v>
      </c>
      <c r="F9" s="14">
        <f t="shared" si="2"/>
        <v>3.2390511171144838E-2</v>
      </c>
    </row>
    <row r="10" spans="1:6" x14ac:dyDescent="0.3">
      <c r="A10" s="55">
        <f t="shared" si="0"/>
        <v>4</v>
      </c>
      <c r="B10" s="15" t="str">
        <f>BS!B10</f>
        <v>ბაზის ბანკი</v>
      </c>
      <c r="C10" s="16">
        <f t="shared" si="1"/>
        <v>4.6209837977925057E-2</v>
      </c>
      <c r="D10" s="17">
        <f t="shared" ref="D10:E10" si="5">IFERROR(H35/ABS(H$31),0)</f>
        <v>3.2424928201820503E-2</v>
      </c>
      <c r="E10" s="17">
        <f t="shared" si="5"/>
        <v>2.1094656959114864E-2</v>
      </c>
      <c r="F10" s="17">
        <f t="shared" si="2"/>
        <v>2.9913267115604193E-2</v>
      </c>
    </row>
    <row r="11" spans="1:6" x14ac:dyDescent="0.3">
      <c r="A11" s="54">
        <f t="shared" si="0"/>
        <v>5</v>
      </c>
      <c r="B11" s="12" t="str">
        <f>BS!B11</f>
        <v>კრედო ბანკი</v>
      </c>
      <c r="C11" s="13">
        <f t="shared" si="1"/>
        <v>3.6195175941216302E-2</v>
      </c>
      <c r="D11" s="14">
        <f t="shared" ref="D11:E11" si="6">IFERROR(H36/ABS(H$31),0)</f>
        <v>7.0655741432494548E-2</v>
      </c>
      <c r="E11" s="14">
        <f t="shared" si="6"/>
        <v>5.3623207994780403E-2</v>
      </c>
      <c r="F11" s="14">
        <f t="shared" si="2"/>
        <v>2.3871533519613252E-2</v>
      </c>
    </row>
    <row r="12" spans="1:6" x14ac:dyDescent="0.3">
      <c r="A12" s="55">
        <f t="shared" si="0"/>
        <v>6</v>
      </c>
      <c r="B12" s="15" t="str">
        <f>BS!B12</f>
        <v>პროკრედიტ ბანკი</v>
      </c>
      <c r="C12" s="16">
        <f t="shared" si="1"/>
        <v>2.1084003390876249E-2</v>
      </c>
      <c r="D12" s="17">
        <f t="shared" ref="D12:E12" si="7">IFERROR(H37/ABS(H$31),0)</f>
        <v>1.3772533768125123E-2</v>
      </c>
      <c r="E12" s="17">
        <f t="shared" si="7"/>
        <v>3.7076055676542414E-3</v>
      </c>
      <c r="F12" s="17">
        <f t="shared" si="2"/>
        <v>9.8652616267716139E-3</v>
      </c>
    </row>
    <row r="13" spans="1:6" x14ac:dyDescent="0.3">
      <c r="A13" s="54">
        <f t="shared" si="0"/>
        <v>7</v>
      </c>
      <c r="B13" s="12" t="str">
        <f>BS!B13</f>
        <v>ტერა ბანკი</v>
      </c>
      <c r="C13" s="13">
        <f t="shared" si="1"/>
        <v>2.0936167825595015E-2</v>
      </c>
      <c r="D13" s="14">
        <f t="shared" ref="D13:E13" si="8">IFERROR(H38/ABS(H$31),0)</f>
        <v>1.6131951370522268E-2</v>
      </c>
      <c r="E13" s="14">
        <f t="shared" si="8"/>
        <v>4.0816388652809583E-3</v>
      </c>
      <c r="F13" s="14">
        <f t="shared" si="2"/>
        <v>1.0856055728354934E-2</v>
      </c>
    </row>
    <row r="14" spans="1:6" x14ac:dyDescent="0.3">
      <c r="A14" s="55">
        <f t="shared" si="0"/>
        <v>8</v>
      </c>
      <c r="B14" s="15" t="str">
        <f>BS!B14</f>
        <v>ქართუ ბანკი</v>
      </c>
      <c r="C14" s="16">
        <f t="shared" si="1"/>
        <v>1.8324678750138993E-2</v>
      </c>
      <c r="D14" s="17">
        <f t="shared" ref="D14:E14" si="9">IFERROR(H39/ABS(H$31),0)</f>
        <v>1.3639817677026125E-2</v>
      </c>
      <c r="E14" s="17">
        <f t="shared" si="9"/>
        <v>5.506072100202263E-3</v>
      </c>
      <c r="F14" s="17">
        <f t="shared" si="2"/>
        <v>3.8613815117020016E-3</v>
      </c>
    </row>
    <row r="15" spans="1:6" x14ac:dyDescent="0.3">
      <c r="A15" s="54">
        <f t="shared" si="0"/>
        <v>9</v>
      </c>
      <c r="B15" s="12" t="str">
        <f>BS!B15</f>
        <v>ხალიკ ბანკი</v>
      </c>
      <c r="C15" s="13">
        <f t="shared" si="1"/>
        <v>1.0325437092205778E-2</v>
      </c>
      <c r="D15" s="14">
        <f t="shared" ref="D15:E15" si="10">IFERROR(H40/ABS(H$31),0)</f>
        <v>1.061861382432866E-2</v>
      </c>
      <c r="E15" s="14">
        <f t="shared" si="10"/>
        <v>-6.6235650224041309E-5</v>
      </c>
      <c r="F15" s="14">
        <f t="shared" si="2"/>
        <v>6.890835038183156E-3</v>
      </c>
    </row>
    <row r="16" spans="1:6" x14ac:dyDescent="0.3">
      <c r="A16" s="55">
        <f t="shared" si="0"/>
        <v>10</v>
      </c>
      <c r="B16" s="15" t="str">
        <f>BS!B16</f>
        <v>პაშაბანკი</v>
      </c>
      <c r="C16" s="16">
        <f t="shared" si="1"/>
        <v>6.3317272105319882E-3</v>
      </c>
      <c r="D16" s="17">
        <f t="shared" ref="D16:E16" si="11">IFERROR(H41/ABS(H$31),0)</f>
        <v>4.413644335788473E-3</v>
      </c>
      <c r="E16" s="17">
        <f t="shared" si="11"/>
        <v>1.1937741026687035E-3</v>
      </c>
      <c r="F16" s="17">
        <f t="shared" si="2"/>
        <v>1.0805479009558857E-2</v>
      </c>
    </row>
    <row r="17" spans="1:22" x14ac:dyDescent="0.3">
      <c r="A17" s="54">
        <f t="shared" si="0"/>
        <v>11</v>
      </c>
      <c r="B17" s="12" t="str">
        <f>BS!B17</f>
        <v>მიკრობანკი კრისტალი</v>
      </c>
      <c r="C17" s="13">
        <f t="shared" si="1"/>
        <v>6.3241720174432763E-3</v>
      </c>
      <c r="D17" s="14">
        <f t="shared" ref="D17:E17" si="12">IFERROR(H42/ABS(H$31),0)</f>
        <v>2.1793994003753502E-2</v>
      </c>
      <c r="E17" s="14">
        <f t="shared" si="12"/>
        <v>3.5492427564199377E-3</v>
      </c>
      <c r="F17" s="14">
        <f t="shared" si="2"/>
        <v>8.44106651934356E-3</v>
      </c>
    </row>
    <row r="18" spans="1:22" x14ac:dyDescent="0.3">
      <c r="A18" s="55">
        <f t="shared" si="0"/>
        <v>12</v>
      </c>
      <c r="B18" s="15" t="str">
        <f>BS!B18</f>
        <v>იშ ბანკ</v>
      </c>
      <c r="C18" s="16">
        <f t="shared" si="1"/>
        <v>5.9407096490849184E-3</v>
      </c>
      <c r="D18" s="17">
        <f t="shared" ref="D18:E18" si="13">IFERROR(H43/ABS(H$31),0)</f>
        <v>4.0780159009864122E-3</v>
      </c>
      <c r="E18" s="17">
        <f t="shared" si="13"/>
        <v>1.5335749899837439E-3</v>
      </c>
      <c r="F18" s="17">
        <f t="shared" si="2"/>
        <v>4.1514402651109065E-3</v>
      </c>
    </row>
    <row r="19" spans="1:22" x14ac:dyDescent="0.3">
      <c r="A19" s="54">
        <f t="shared" si="0"/>
        <v>13</v>
      </c>
      <c r="B19" s="12" t="str">
        <f>BS!B19</f>
        <v>ვი–თი–ბი ბანკი</v>
      </c>
      <c r="C19" s="13">
        <f t="shared" si="1"/>
        <v>4.1284462788855891E-3</v>
      </c>
      <c r="D19" s="14">
        <f t="shared" ref="D19:E19" si="14">IFERROR(H44/ABS(H$31),0)</f>
        <v>-2.5084618619564402E-4</v>
      </c>
      <c r="E19" s="14">
        <f t="shared" si="14"/>
        <v>1.151819471194572E-5</v>
      </c>
      <c r="F19" s="14">
        <f t="shared" si="2"/>
        <v>-2.4921809328707762E-2</v>
      </c>
    </row>
    <row r="20" spans="1:22" x14ac:dyDescent="0.3">
      <c r="A20" s="55">
        <f t="shared" si="0"/>
        <v>14</v>
      </c>
      <c r="B20" s="15" t="str">
        <f>BS!B20</f>
        <v>ზირაათ ბანკი</v>
      </c>
      <c r="C20" s="16">
        <f t="shared" si="1"/>
        <v>3.9506039518453547E-3</v>
      </c>
      <c r="D20" s="17">
        <f t="shared" ref="D20:E20" si="15">IFERROR(H45/ABS(H$31),0)</f>
        <v>3.6866135360512646E-3</v>
      </c>
      <c r="E20" s="17">
        <f t="shared" si="15"/>
        <v>4.1215342684367169E-3</v>
      </c>
      <c r="F20" s="17">
        <f t="shared" si="2"/>
        <v>3.440988429071925E-3</v>
      </c>
    </row>
    <row r="21" spans="1:22" x14ac:dyDescent="0.3">
      <c r="A21" s="54">
        <f t="shared" ref="A21:A25" si="16">A46</f>
        <v>15</v>
      </c>
      <c r="B21" s="12" t="str">
        <f>BS!B21</f>
        <v>სილქ ბანკი</v>
      </c>
      <c r="C21" s="13">
        <f t="shared" ref="C21:C25" si="17">IFERROR(C46/C$31,0)</f>
        <v>2.0680997705935923E-3</v>
      </c>
      <c r="D21" s="14">
        <f t="shared" ref="D21:D24" si="18">IFERROR(H46/ABS(H$31),0)</f>
        <v>2.3257388637877895E-3</v>
      </c>
      <c r="E21" s="14">
        <f t="shared" ref="E21:E24" si="19">IFERROR(I46/ABS(I$31),0)</f>
        <v>4.8155526624534412E-4</v>
      </c>
      <c r="F21" s="14">
        <f t="shared" ref="F21:F24" si="20">IFERROR(O46/ABS(O$31),0)</f>
        <v>-7.4527858300276716E-3</v>
      </c>
    </row>
    <row r="22" spans="1:22" x14ac:dyDescent="0.3">
      <c r="A22" s="55">
        <f t="shared" si="16"/>
        <v>16</v>
      </c>
      <c r="B22" s="15" t="str">
        <f>BS!B22</f>
        <v>მიკრობანკი ემბისი</v>
      </c>
      <c r="C22" s="16">
        <f t="shared" si="17"/>
        <v>1.8249141956456663E-3</v>
      </c>
      <c r="D22" s="17">
        <f t="shared" si="18"/>
        <v>4.9794617651461861E-3</v>
      </c>
      <c r="E22" s="17">
        <f t="shared" si="19"/>
        <v>-6.9860522961091994E-4</v>
      </c>
      <c r="F22" s="17">
        <f t="shared" si="20"/>
        <v>1.3990628936195592E-3</v>
      </c>
    </row>
    <row r="23" spans="1:22" x14ac:dyDescent="0.3">
      <c r="A23" s="54">
        <f t="shared" si="16"/>
        <v>17</v>
      </c>
      <c r="B23" s="12" t="str">
        <f>BS!B23</f>
        <v>პეივბანკი</v>
      </c>
      <c r="C23" s="13">
        <f t="shared" si="17"/>
        <v>1.365705602400858E-3</v>
      </c>
      <c r="D23" s="14">
        <f t="shared" si="18"/>
        <v>7.1335962480370476E-4</v>
      </c>
      <c r="E23" s="14">
        <f t="shared" si="19"/>
        <v>1.4041730848384993E-2</v>
      </c>
      <c r="F23" s="14">
        <f t="shared" si="20"/>
        <v>2.3080051753858678E-3</v>
      </c>
    </row>
    <row r="24" spans="1:22" s="77" customFormat="1" x14ac:dyDescent="0.3">
      <c r="A24" s="55">
        <f t="shared" si="16"/>
        <v>18</v>
      </c>
      <c r="B24" s="15" t="str">
        <f>BS!B24</f>
        <v>ჰეშბანკი</v>
      </c>
      <c r="C24" s="16">
        <f t="shared" si="17"/>
        <v>6.6792665617458407E-4</v>
      </c>
      <c r="D24" s="17">
        <f t="shared" si="18"/>
        <v>1.0744283251737556E-3</v>
      </c>
      <c r="E24" s="17">
        <f t="shared" si="19"/>
        <v>1.7706904896403689E-4</v>
      </c>
      <c r="F24" s="17">
        <f t="shared" si="20"/>
        <v>-2.3795269488373211E-3</v>
      </c>
    </row>
    <row r="25" spans="1:22" s="77" customFormat="1" ht="13.5" thickBot="1" x14ac:dyDescent="0.35">
      <c r="A25" s="54">
        <f t="shared" si="16"/>
        <v>19</v>
      </c>
      <c r="B25" s="12" t="str">
        <f>BS!B25</f>
        <v>პეისერა</v>
      </c>
      <c r="C25" s="13">
        <f t="shared" si="17"/>
        <v>1.7026715687953995E-4</v>
      </c>
      <c r="D25" s="14">
        <f t="shared" ref="D25" si="21">IFERROR(H50/ABS(H$31),0)</f>
        <v>9.8660233193783166E-5</v>
      </c>
      <c r="E25" s="14">
        <f t="shared" ref="E25" si="22">IFERROR(I50/ABS(I$31),0)</f>
        <v>1.768012781521365E-4</v>
      </c>
      <c r="F25" s="14">
        <f t="shared" ref="F25" si="23">IFERROR(O50/ABS(O$31),0)</f>
        <v>-7.7970254745705447E-4</v>
      </c>
    </row>
    <row r="26" spans="1:22" ht="13.5" thickBot="1" x14ac:dyDescent="0.35">
      <c r="A26" s="18"/>
      <c r="B26" s="19" t="str">
        <f>BS!B26</f>
        <v>კონსოლიდირებული</v>
      </c>
      <c r="C26" s="20">
        <f>SUM(C7:C25)</f>
        <v>1.0000000000000031</v>
      </c>
      <c r="D26" s="20">
        <f t="shared" ref="D26:F26" si="24">SUM(D7:D25)</f>
        <v>1.0000000000000002</v>
      </c>
      <c r="E26" s="20">
        <f t="shared" si="24"/>
        <v>1.0000000000000002</v>
      </c>
      <c r="F26" s="20">
        <f t="shared" si="24"/>
        <v>1.0000000000000036</v>
      </c>
    </row>
    <row r="27" spans="1:22" x14ac:dyDescent="0.3">
      <c r="A27" s="126"/>
      <c r="B27" s="127"/>
      <c r="C27" s="128"/>
      <c r="D27" s="128"/>
      <c r="E27" s="128"/>
      <c r="F27" s="128"/>
    </row>
    <row r="28" spans="1:22" ht="13.5" thickBot="1" x14ac:dyDescent="0.35">
      <c r="B28" s="61" t="s">
        <v>36</v>
      </c>
      <c r="U28" s="23"/>
      <c r="V28" s="23"/>
    </row>
    <row r="29" spans="1:22" ht="15.75" customHeight="1" x14ac:dyDescent="0.3">
      <c r="A29" s="187" t="s">
        <v>0</v>
      </c>
      <c r="B29" s="189" t="s">
        <v>282</v>
      </c>
      <c r="C29" s="191" t="s">
        <v>56</v>
      </c>
      <c r="D29" s="193" t="s">
        <v>280</v>
      </c>
      <c r="E29" s="194"/>
      <c r="F29" s="194"/>
      <c r="G29" s="194"/>
      <c r="H29" s="195"/>
      <c r="I29" s="198" t="s">
        <v>279</v>
      </c>
      <c r="J29" s="199"/>
      <c r="K29" s="199"/>
      <c r="L29" s="200"/>
      <c r="M29" s="196" t="s">
        <v>57</v>
      </c>
      <c r="N29" s="196" t="s">
        <v>235</v>
      </c>
      <c r="O29" s="185" t="str">
        <f>YEAR($B$3)&amp;" წლის "&amp;MONTH($B$3)&amp;" თვის წმინდა მოგება"</f>
        <v>2026 წლის 1 თვის წმინდა მოგება</v>
      </c>
      <c r="P29" s="38"/>
    </row>
    <row r="30" spans="1:22" ht="121.5" customHeight="1" x14ac:dyDescent="0.3">
      <c r="A30" s="188"/>
      <c r="B30" s="190"/>
      <c r="C30" s="192"/>
      <c r="D30" s="39" t="s">
        <v>58</v>
      </c>
      <c r="E30" s="36" t="s">
        <v>59</v>
      </c>
      <c r="F30" s="36" t="s">
        <v>60</v>
      </c>
      <c r="G30" s="36" t="s">
        <v>61</v>
      </c>
      <c r="H30" s="37" t="s">
        <v>53</v>
      </c>
      <c r="I30" s="36" t="s">
        <v>234</v>
      </c>
      <c r="J30" s="36" t="s">
        <v>180</v>
      </c>
      <c r="K30" s="40" t="s">
        <v>275</v>
      </c>
      <c r="L30" s="40" t="s">
        <v>62</v>
      </c>
      <c r="M30" s="197"/>
      <c r="N30" s="197"/>
      <c r="O30" s="186"/>
      <c r="P30" s="38"/>
    </row>
    <row r="31" spans="1:22" x14ac:dyDescent="0.3">
      <c r="A31" s="129"/>
      <c r="B31" s="130" t="str">
        <f>BS!B31</f>
        <v>კონსოლიდირებული</v>
      </c>
      <c r="C31" s="131">
        <v>106550389062.026</v>
      </c>
      <c r="D31" s="131">
        <v>917747965.35028899</v>
      </c>
      <c r="E31" s="131">
        <v>777724421.05049205</v>
      </c>
      <c r="F31" s="131">
        <v>-441049764.08388901</v>
      </c>
      <c r="G31" s="131">
        <v>-294487541.94383502</v>
      </c>
      <c r="H31" s="131">
        <v>476698201.26639998</v>
      </c>
      <c r="I31" s="131">
        <v>64669856.572876997</v>
      </c>
      <c r="J31" s="131">
        <v>44538112.950000003</v>
      </c>
      <c r="K31" s="131">
        <v>-219694559.330551</v>
      </c>
      <c r="L31" s="131">
        <v>-96470717.101491004</v>
      </c>
      <c r="M31" s="131">
        <v>-42988010.763690002</v>
      </c>
      <c r="N31" s="131">
        <v>337239473.40121901</v>
      </c>
      <c r="O31" s="131">
        <v>283345742.45080101</v>
      </c>
    </row>
    <row r="32" spans="1:22" x14ac:dyDescent="0.3">
      <c r="A32" s="55">
        <f>BS!A32</f>
        <v>1</v>
      </c>
      <c r="B32" s="15" t="str">
        <f>BS!B32</f>
        <v>საქართველოს ბანკი</v>
      </c>
      <c r="C32" s="67">
        <v>41962635977.0317</v>
      </c>
      <c r="D32" s="27">
        <v>354220717.38612098</v>
      </c>
      <c r="E32" s="28">
        <v>293830657.91464603</v>
      </c>
      <c r="F32" s="28">
        <v>-164508592.47009999</v>
      </c>
      <c r="G32" s="28">
        <v>-110706478.9901</v>
      </c>
      <c r="H32" s="29">
        <v>189712124.91602099</v>
      </c>
      <c r="I32" s="28">
        <v>38038703.551441997</v>
      </c>
      <c r="J32" s="28">
        <v>22883648.344999999</v>
      </c>
      <c r="K32" s="28">
        <v>-68146031.969999999</v>
      </c>
      <c r="L32" s="29">
        <v>-3498787.1426519998</v>
      </c>
      <c r="M32" s="28">
        <v>-6986233.7271260004</v>
      </c>
      <c r="N32" s="28">
        <v>179227104.04624298</v>
      </c>
      <c r="O32" s="29">
        <v>149082444.04624301</v>
      </c>
    </row>
    <row r="33" spans="1:16" x14ac:dyDescent="0.3">
      <c r="A33" s="54">
        <f>BS!A33</f>
        <v>2</v>
      </c>
      <c r="B33" s="12" t="str">
        <f>BS!B33</f>
        <v>თი–ბი–სი ბანკი</v>
      </c>
      <c r="C33" s="68">
        <v>38757665444.382301</v>
      </c>
      <c r="D33" s="24">
        <v>312853278.69129997</v>
      </c>
      <c r="E33" s="25">
        <v>262959072.77759999</v>
      </c>
      <c r="F33" s="25">
        <v>-153914283.3064</v>
      </c>
      <c r="G33" s="25">
        <v>-102853942.162</v>
      </c>
      <c r="H33" s="26">
        <v>158938995.38489997</v>
      </c>
      <c r="I33" s="25">
        <v>17526253.670200001</v>
      </c>
      <c r="J33" s="25">
        <v>15831869.9</v>
      </c>
      <c r="K33" s="25">
        <v>-67660122.327099994</v>
      </c>
      <c r="L33" s="26">
        <v>-18938213.783399999</v>
      </c>
      <c r="M33" s="25">
        <v>-21346678.355499994</v>
      </c>
      <c r="N33" s="25">
        <v>118654103.24599998</v>
      </c>
      <c r="O33" s="26">
        <v>102341265.7648</v>
      </c>
    </row>
    <row r="34" spans="1:16" x14ac:dyDescent="0.3">
      <c r="A34" s="55">
        <f>BS!A34</f>
        <v>3</v>
      </c>
      <c r="B34" s="15" t="str">
        <f>BS!B34</f>
        <v>ლიბერთი ბანკი</v>
      </c>
      <c r="C34" s="67">
        <v>6027924416.3060999</v>
      </c>
      <c r="D34" s="27">
        <v>66040967.295000002</v>
      </c>
      <c r="E34" s="28">
        <v>57923491.204999998</v>
      </c>
      <c r="F34" s="28">
        <v>-33408204.538851</v>
      </c>
      <c r="G34" s="28">
        <v>-25752795.075865999</v>
      </c>
      <c r="H34" s="29">
        <v>32632762.756149001</v>
      </c>
      <c r="I34" s="28">
        <v>1827267.9</v>
      </c>
      <c r="J34" s="28">
        <v>962148.66</v>
      </c>
      <c r="K34" s="28">
        <v>-23942244.870000001</v>
      </c>
      <c r="L34" s="29">
        <v>-18871543.23</v>
      </c>
      <c r="M34" s="28">
        <v>-3308107.44</v>
      </c>
      <c r="N34" s="28">
        <v>10453112.086149001</v>
      </c>
      <c r="O34" s="29">
        <v>9177713.4361489993</v>
      </c>
    </row>
    <row r="35" spans="1:16" x14ac:dyDescent="0.3">
      <c r="A35" s="54">
        <f>BS!A35</f>
        <v>4</v>
      </c>
      <c r="B35" s="12" t="str">
        <f>BS!B35</f>
        <v>ბაზის ბანკი</v>
      </c>
      <c r="C35" s="68">
        <v>4923676215.0410995</v>
      </c>
      <c r="D35" s="24">
        <v>37704276.140000001</v>
      </c>
      <c r="E35" s="25">
        <v>32306101.059999999</v>
      </c>
      <c r="F35" s="25">
        <v>-22247371.190000001</v>
      </c>
      <c r="G35" s="25">
        <v>-18115339.09</v>
      </c>
      <c r="H35" s="26">
        <v>15456904.949999999</v>
      </c>
      <c r="I35" s="25">
        <v>1364188.44</v>
      </c>
      <c r="J35" s="25">
        <v>1002127.05</v>
      </c>
      <c r="K35" s="25">
        <v>-7910697.21</v>
      </c>
      <c r="L35" s="26">
        <v>-5069061.4400000004</v>
      </c>
      <c r="M35" s="25">
        <v>-573750.82999999996</v>
      </c>
      <c r="N35" s="25">
        <v>9814092.6799999978</v>
      </c>
      <c r="O35" s="26">
        <v>8475796.8800000008</v>
      </c>
    </row>
    <row r="36" spans="1:16" x14ac:dyDescent="0.3">
      <c r="A36" s="55">
        <f>BS!A36</f>
        <v>5</v>
      </c>
      <c r="B36" s="15" t="str">
        <f>BS!B36</f>
        <v>კრედო ბანკი</v>
      </c>
      <c r="C36" s="67">
        <v>3856610078.70508</v>
      </c>
      <c r="D36" s="27">
        <v>59594420.140014</v>
      </c>
      <c r="E36" s="28">
        <v>54646540.170014001</v>
      </c>
      <c r="F36" s="28">
        <v>-25912955.289999999</v>
      </c>
      <c r="G36" s="28">
        <v>-11260225.1</v>
      </c>
      <c r="H36" s="29">
        <v>33681464.850014001</v>
      </c>
      <c r="I36" s="28">
        <v>3467805.17</v>
      </c>
      <c r="J36" s="28">
        <v>953381.55</v>
      </c>
      <c r="K36" s="28">
        <v>-19640481.010000002</v>
      </c>
      <c r="L36" s="29">
        <v>-16785701.82</v>
      </c>
      <c r="M36" s="28">
        <v>-8548961.4414610006</v>
      </c>
      <c r="N36" s="28">
        <v>8346801.5885530002</v>
      </c>
      <c r="O36" s="29">
        <v>6763897.3885540003</v>
      </c>
    </row>
    <row r="37" spans="1:16" x14ac:dyDescent="0.3">
      <c r="A37" s="54">
        <f>BS!A37</f>
        <v>6</v>
      </c>
      <c r="B37" s="12" t="str">
        <f>BS!B37</f>
        <v>პროკრედიტ ბანკი</v>
      </c>
      <c r="C37" s="68">
        <v>2246508764.2829399</v>
      </c>
      <c r="D37" s="24">
        <v>13602890.7773</v>
      </c>
      <c r="E37" s="25">
        <v>11483920.0595</v>
      </c>
      <c r="F37" s="25">
        <v>-7037548.7031540005</v>
      </c>
      <c r="G37" s="25">
        <v>-5170137.6155540003</v>
      </c>
      <c r="H37" s="26">
        <v>6565342.0741459997</v>
      </c>
      <c r="I37" s="25">
        <v>239770.320289</v>
      </c>
      <c r="J37" s="25">
        <v>700344.15</v>
      </c>
      <c r="K37" s="25">
        <v>-5010919.3131109998</v>
      </c>
      <c r="L37" s="26">
        <v>-3856110.1958360001</v>
      </c>
      <c r="M37" s="25">
        <v>348775.01180000004</v>
      </c>
      <c r="N37" s="25">
        <v>3058006.8901099996</v>
      </c>
      <c r="O37" s="26">
        <v>2795279.880109</v>
      </c>
    </row>
    <row r="38" spans="1:16" x14ac:dyDescent="0.3">
      <c r="A38" s="55">
        <f>BS!A38</f>
        <v>7</v>
      </c>
      <c r="B38" s="15" t="str">
        <f>BS!B38</f>
        <v>ტერა ბანკი</v>
      </c>
      <c r="C38" s="67">
        <v>2230756827.2850199</v>
      </c>
      <c r="D38" s="27">
        <v>19597138</v>
      </c>
      <c r="E38" s="28">
        <v>17273869.373344</v>
      </c>
      <c r="F38" s="28">
        <v>-11907065.798754999</v>
      </c>
      <c r="G38" s="28">
        <v>-8649302.1199999992</v>
      </c>
      <c r="H38" s="29">
        <v>7690072.2012450006</v>
      </c>
      <c r="I38" s="28">
        <v>263959</v>
      </c>
      <c r="J38" s="28">
        <v>14517</v>
      </c>
      <c r="K38" s="28">
        <v>-4455824.8983420003</v>
      </c>
      <c r="L38" s="29">
        <v>-4043111.6683419999</v>
      </c>
      <c r="M38" s="28">
        <v>81992.637533999994</v>
      </c>
      <c r="N38" s="28">
        <v>3728953.1704370007</v>
      </c>
      <c r="O38" s="29">
        <v>3076017.170438</v>
      </c>
    </row>
    <row r="39" spans="1:16" x14ac:dyDescent="0.3">
      <c r="A39" s="54">
        <f>BS!A39</f>
        <v>8</v>
      </c>
      <c r="B39" s="12" t="str">
        <f>BS!B39</f>
        <v>ქართუ ბანკი</v>
      </c>
      <c r="C39" s="68">
        <v>1952501650.2639501</v>
      </c>
      <c r="D39" s="24">
        <v>10870680.45009</v>
      </c>
      <c r="E39" s="25">
        <v>9389943.2656599991</v>
      </c>
      <c r="F39" s="25">
        <v>-4368603.8978500003</v>
      </c>
      <c r="G39" s="25">
        <v>-3812987.0593000003</v>
      </c>
      <c r="H39" s="26">
        <v>6502076.5522400001</v>
      </c>
      <c r="I39" s="25">
        <v>356076.89299999998</v>
      </c>
      <c r="J39" s="25">
        <v>814541.59</v>
      </c>
      <c r="K39" s="25">
        <v>-4282861.3520609997</v>
      </c>
      <c r="L39" s="26">
        <v>-3078948.2019170001</v>
      </c>
      <c r="M39" s="25">
        <v>-1719148.4089519999</v>
      </c>
      <c r="N39" s="25">
        <v>1703979.9413710001</v>
      </c>
      <c r="O39" s="26">
        <v>1094106.011319</v>
      </c>
    </row>
    <row r="40" spans="1:16" x14ac:dyDescent="0.3">
      <c r="A40" s="55">
        <f>BS!A40</f>
        <v>9</v>
      </c>
      <c r="B40" s="15" t="str">
        <f>BS!B40</f>
        <v>ხალიკ ბანკი</v>
      </c>
      <c r="C40" s="67">
        <v>1100179339.4100001</v>
      </c>
      <c r="D40" s="27">
        <v>8600737.2300000004</v>
      </c>
      <c r="E40" s="28">
        <v>8278683.3099999996</v>
      </c>
      <c r="F40" s="28">
        <v>-3538863.12</v>
      </c>
      <c r="G40" s="28">
        <v>-1630269.13</v>
      </c>
      <c r="H40" s="29">
        <v>5061874.1100000003</v>
      </c>
      <c r="I40" s="28">
        <v>-4283.45</v>
      </c>
      <c r="J40" s="28">
        <v>88207.93</v>
      </c>
      <c r="K40" s="28">
        <v>-2459038.09</v>
      </c>
      <c r="L40" s="29">
        <v>-2331580.67</v>
      </c>
      <c r="M40" s="28">
        <v>-312917.66999999993</v>
      </c>
      <c r="N40" s="28">
        <v>2417375.7700000005</v>
      </c>
      <c r="O40" s="29">
        <v>1952488.77</v>
      </c>
    </row>
    <row r="41" spans="1:16" x14ac:dyDescent="0.3">
      <c r="A41" s="54">
        <f>BS!A41</f>
        <v>10</v>
      </c>
      <c r="B41" s="12" t="str">
        <f>BS!B41</f>
        <v>პაშაბანკი</v>
      </c>
      <c r="C41" s="68">
        <v>674647997.71679997</v>
      </c>
      <c r="D41" s="24">
        <v>5001520.54</v>
      </c>
      <c r="E41" s="25">
        <v>3671500.38</v>
      </c>
      <c r="F41" s="25">
        <v>-2897544.2241000002</v>
      </c>
      <c r="G41" s="25">
        <v>-2439485.5290000001</v>
      </c>
      <c r="H41" s="26">
        <v>2103976.3158999998</v>
      </c>
      <c r="I41" s="25">
        <v>77201.2</v>
      </c>
      <c r="J41" s="25">
        <v>957188.14</v>
      </c>
      <c r="K41" s="25">
        <v>-2620687.44</v>
      </c>
      <c r="L41" s="26">
        <v>-1790617.21</v>
      </c>
      <c r="M41" s="25">
        <v>2848630.3666000003</v>
      </c>
      <c r="N41" s="25">
        <v>3161989.4725000001</v>
      </c>
      <c r="O41" s="26">
        <v>3061686.4725000001</v>
      </c>
    </row>
    <row r="42" spans="1:16" x14ac:dyDescent="0.3">
      <c r="A42" s="55">
        <f>BS!A42</f>
        <v>11</v>
      </c>
      <c r="B42" s="15" t="str">
        <f>BS!B42</f>
        <v>მიკრობანკი კრისტალი</v>
      </c>
      <c r="C42" s="67">
        <v>673842988.95375896</v>
      </c>
      <c r="D42" s="27">
        <v>14798618.15</v>
      </c>
      <c r="E42" s="28">
        <v>13323833.279999999</v>
      </c>
      <c r="F42" s="28">
        <v>-4409460.41</v>
      </c>
      <c r="G42" s="28">
        <v>-171424.97</v>
      </c>
      <c r="H42" s="29">
        <v>10389157.74</v>
      </c>
      <c r="I42" s="28">
        <v>229529.02</v>
      </c>
      <c r="J42" s="28">
        <v>63839.54</v>
      </c>
      <c r="K42" s="28">
        <v>-4312503.2699999996</v>
      </c>
      <c r="L42" s="29">
        <v>-5380944.1699999999</v>
      </c>
      <c r="M42" s="28">
        <v>-2018538.2399999998</v>
      </c>
      <c r="N42" s="28">
        <v>2989675.3300000005</v>
      </c>
      <c r="O42" s="29">
        <v>2391740.2599999998</v>
      </c>
    </row>
    <row r="43" spans="1:16" x14ac:dyDescent="0.3">
      <c r="A43" s="54">
        <f>BS!A43</f>
        <v>12</v>
      </c>
      <c r="B43" s="12" t="str">
        <f>BS!B43</f>
        <v>იშ ბანკ</v>
      </c>
      <c r="C43" s="68">
        <v>632984924.41453004</v>
      </c>
      <c r="D43" s="24">
        <v>3882805.6674480001</v>
      </c>
      <c r="E43" s="25">
        <v>2853302.293383</v>
      </c>
      <c r="F43" s="25">
        <v>-1938822.822712</v>
      </c>
      <c r="G43" s="25">
        <v>-1552952.4890620001</v>
      </c>
      <c r="H43" s="26">
        <v>1943982.8447360001</v>
      </c>
      <c r="I43" s="25">
        <v>99176.074645999994</v>
      </c>
      <c r="J43" s="25">
        <v>35949.370000000003</v>
      </c>
      <c r="K43" s="25">
        <v>-657337.32935400004</v>
      </c>
      <c r="L43" s="26">
        <v>-508682.824708</v>
      </c>
      <c r="M43" s="25">
        <v>18014.745303999996</v>
      </c>
      <c r="N43" s="25">
        <v>1453314.7653320001</v>
      </c>
      <c r="O43" s="26">
        <v>1176292.9241579999</v>
      </c>
    </row>
    <row r="44" spans="1:16" x14ac:dyDescent="0.3">
      <c r="A44" s="55">
        <f>BS!A44</f>
        <v>13</v>
      </c>
      <c r="B44" s="15" t="str">
        <f>BS!B44</f>
        <v>ვი–თი–ბი ბანკი</v>
      </c>
      <c r="C44" s="67">
        <v>439887557.23693299</v>
      </c>
      <c r="D44" s="27">
        <v>797487.21424600005</v>
      </c>
      <c r="E44" s="28">
        <v>1494989.6923760001</v>
      </c>
      <c r="F44" s="28">
        <v>-917065.14</v>
      </c>
      <c r="G44" s="28">
        <v>-74548.14</v>
      </c>
      <c r="H44" s="29">
        <v>-119577.92575399997</v>
      </c>
      <c r="I44" s="28">
        <v>744.88</v>
      </c>
      <c r="J44" s="28">
        <v>0</v>
      </c>
      <c r="K44" s="28">
        <v>-984456</v>
      </c>
      <c r="L44" s="29">
        <v>-5930673.4310839996</v>
      </c>
      <c r="M44" s="28">
        <v>-999658.21062200004</v>
      </c>
      <c r="N44" s="28">
        <v>-7049909.5674599987</v>
      </c>
      <c r="O44" s="29">
        <v>-7061488.5674599996</v>
      </c>
    </row>
    <row r="45" spans="1:16" x14ac:dyDescent="0.3">
      <c r="A45" s="54">
        <f>BS!A45</f>
        <v>14</v>
      </c>
      <c r="B45" s="12" t="str">
        <f>BS!B45</f>
        <v>ზირაათ ბანკი</v>
      </c>
      <c r="C45" s="68">
        <v>420938388.09909999</v>
      </c>
      <c r="D45" s="24">
        <v>2907842.0514000002</v>
      </c>
      <c r="E45" s="25">
        <v>2577468.2914</v>
      </c>
      <c r="F45" s="25">
        <v>-1150440.01</v>
      </c>
      <c r="G45" s="25">
        <v>-1036551.95</v>
      </c>
      <c r="H45" s="26">
        <v>1757402.0414000002</v>
      </c>
      <c r="I45" s="25">
        <v>266539.03000000003</v>
      </c>
      <c r="J45" s="25">
        <v>116246</v>
      </c>
      <c r="K45" s="25">
        <v>-905315.27020000003</v>
      </c>
      <c r="L45" s="26">
        <v>-515997.13020000001</v>
      </c>
      <c r="M45" s="25">
        <v>-96655.489999999991</v>
      </c>
      <c r="N45" s="25">
        <v>1144749.4212000002</v>
      </c>
      <c r="O45" s="26">
        <v>974989.42119999998</v>
      </c>
      <c r="P45" s="73"/>
    </row>
    <row r="46" spans="1:16" x14ac:dyDescent="0.3">
      <c r="A46" s="55">
        <f>BS!A46</f>
        <v>15</v>
      </c>
      <c r="B46" s="15" t="str">
        <f>BS!B46</f>
        <v>სილქ ბანკი</v>
      </c>
      <c r="C46" s="67">
        <v>220356835.175834</v>
      </c>
      <c r="D46" s="27">
        <v>2585991.0108500002</v>
      </c>
      <c r="E46" s="28">
        <v>2251753.4008499999</v>
      </c>
      <c r="F46" s="28">
        <v>-1477315.477867</v>
      </c>
      <c r="G46" s="28">
        <v>-1246982.9529530001</v>
      </c>
      <c r="H46" s="29">
        <v>1108675.5329830002</v>
      </c>
      <c r="I46" s="28">
        <v>31142.11</v>
      </c>
      <c r="J46" s="28">
        <v>10164.35</v>
      </c>
      <c r="K46" s="28">
        <v>-3039427.9541830001</v>
      </c>
      <c r="L46" s="29">
        <v>-3000781.1604510001</v>
      </c>
      <c r="M46" s="28">
        <v>-205197.418878</v>
      </c>
      <c r="N46" s="28">
        <v>-2097303.0463459999</v>
      </c>
      <c r="O46" s="29">
        <v>-2111715.1343359998</v>
      </c>
      <c r="P46" s="74"/>
    </row>
    <row r="47" spans="1:16" x14ac:dyDescent="0.3">
      <c r="A47" s="54">
        <f>BS!A47</f>
        <v>16</v>
      </c>
      <c r="B47" s="12" t="str">
        <f>BS!B47</f>
        <v>მიკრობანკი ემბისი</v>
      </c>
      <c r="C47" s="68">
        <v>194445317.55085999</v>
      </c>
      <c r="D47" s="24">
        <v>3778473.1267200001</v>
      </c>
      <c r="E47" s="25">
        <v>3458730.5967199998</v>
      </c>
      <c r="F47" s="25">
        <v>-1404772.66</v>
      </c>
      <c r="G47" s="25">
        <v>-12802.83</v>
      </c>
      <c r="H47" s="26">
        <v>2373700.4667199999</v>
      </c>
      <c r="I47" s="25">
        <v>-45178.7</v>
      </c>
      <c r="J47" s="25">
        <v>17531.525000000001</v>
      </c>
      <c r="K47" s="25">
        <v>-1483128.88</v>
      </c>
      <c r="L47" s="26">
        <v>-1713722.94</v>
      </c>
      <c r="M47" s="25">
        <v>-183559.012391</v>
      </c>
      <c r="N47" s="25">
        <v>476418.51432899997</v>
      </c>
      <c r="O47" s="26">
        <v>396418.51432800002</v>
      </c>
      <c r="P47" s="73"/>
    </row>
    <row r="48" spans="1:16" x14ac:dyDescent="0.3">
      <c r="A48" s="55">
        <f>BS!A48</f>
        <v>17</v>
      </c>
      <c r="B48" s="15" t="str">
        <f>BS!B48</f>
        <v>პეივბანკი</v>
      </c>
      <c r="C48" s="67">
        <v>145516463.28</v>
      </c>
      <c r="D48" s="27">
        <v>340057.25</v>
      </c>
      <c r="E48" s="28">
        <v>0</v>
      </c>
      <c r="F48" s="28">
        <v>0</v>
      </c>
      <c r="G48" s="28">
        <v>0</v>
      </c>
      <c r="H48" s="29">
        <v>340057.25</v>
      </c>
      <c r="I48" s="28">
        <v>908076.72</v>
      </c>
      <c r="J48" s="28">
        <v>33392.379999999997</v>
      </c>
      <c r="K48" s="28">
        <v>-646773.39</v>
      </c>
      <c r="L48" s="29">
        <v>313906.19</v>
      </c>
      <c r="M48" s="28">
        <v>0</v>
      </c>
      <c r="N48" s="28">
        <v>653963.43999999994</v>
      </c>
      <c r="O48" s="29">
        <v>653963.43999999994</v>
      </c>
      <c r="P48" s="74"/>
    </row>
    <row r="49" spans="1:16" x14ac:dyDescent="0.3">
      <c r="A49" s="54">
        <f>BS!A49</f>
        <v>18</v>
      </c>
      <c r="B49" s="12" t="str">
        <f>BS!B49</f>
        <v>ჰეშბანკი</v>
      </c>
      <c r="C49" s="68">
        <v>71167845.080300003</v>
      </c>
      <c r="D49" s="24">
        <v>522282.61</v>
      </c>
      <c r="E49" s="25">
        <v>563.98</v>
      </c>
      <c r="F49" s="25">
        <v>-10104.56</v>
      </c>
      <c r="G49" s="25">
        <v>-1316.74</v>
      </c>
      <c r="H49" s="26">
        <v>512178.05</v>
      </c>
      <c r="I49" s="25">
        <v>11451.03</v>
      </c>
      <c r="J49" s="25">
        <v>12051.58</v>
      </c>
      <c r="K49" s="25">
        <v>-1228631</v>
      </c>
      <c r="L49" s="26">
        <v>-1205055.51</v>
      </c>
      <c r="M49" s="25">
        <v>18648.63</v>
      </c>
      <c r="N49" s="25">
        <v>-674228.83</v>
      </c>
      <c r="O49" s="26">
        <v>-674228.83</v>
      </c>
      <c r="P49" s="73"/>
    </row>
    <row r="50" spans="1:16" x14ac:dyDescent="0.3">
      <c r="A50" s="55">
        <f>BS!A50</f>
        <v>19</v>
      </c>
      <c r="B50" s="15" t="str">
        <f>BS!B50</f>
        <v>პეისერა</v>
      </c>
      <c r="C50" s="67">
        <v>18142031.809999999</v>
      </c>
      <c r="D50" s="27">
        <v>47781.6198</v>
      </c>
      <c r="E50" s="28">
        <v>0</v>
      </c>
      <c r="F50" s="28">
        <v>-750.46410000000003</v>
      </c>
      <c r="G50" s="28">
        <v>0</v>
      </c>
      <c r="H50" s="29">
        <v>47031.155700000003</v>
      </c>
      <c r="I50" s="28">
        <v>11433.713299999999</v>
      </c>
      <c r="J50" s="28">
        <v>40963.89</v>
      </c>
      <c r="K50" s="28">
        <v>-308077.7562</v>
      </c>
      <c r="L50" s="29">
        <v>-265090.76289999997</v>
      </c>
      <c r="M50" s="28">
        <v>-4665.91</v>
      </c>
      <c r="N50" s="28">
        <v>-222725.51719999997</v>
      </c>
      <c r="O50" s="29">
        <v>-220925.39720000001</v>
      </c>
      <c r="P50" s="74"/>
    </row>
  </sheetData>
  <mergeCells count="10">
    <mergeCell ref="O29:O30"/>
    <mergeCell ref="A5:A6"/>
    <mergeCell ref="B5:B6"/>
    <mergeCell ref="A29:A30"/>
    <mergeCell ref="B29:B30"/>
    <mergeCell ref="C29:C30"/>
    <mergeCell ref="D29:H29"/>
    <mergeCell ref="M29:M30"/>
    <mergeCell ref="N29:N30"/>
    <mergeCell ref="I29:L29"/>
  </mergeCells>
  <pageMargins left="0.7" right="0.2" top="0.25" bottom="0.2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  <pageSetUpPr fitToPage="1"/>
  </sheetPr>
  <dimension ref="A1:V50"/>
  <sheetViews>
    <sheetView view="pageBreakPreview" topLeftCell="A2" zoomScaleNormal="85" zoomScaleSheetLayoutView="100" workbookViewId="0">
      <selection activeCell="B3" sqref="B3"/>
    </sheetView>
  </sheetViews>
  <sheetFormatPr defaultColWidth="9.1796875" defaultRowHeight="13" x14ac:dyDescent="0.3"/>
  <cols>
    <col min="1" max="1" width="4.54296875" style="6" customWidth="1"/>
    <col min="2" max="2" width="30.453125" style="6" bestFit="1" customWidth="1"/>
    <col min="3" max="6" width="10.81640625" style="6" bestFit="1" customWidth="1"/>
    <col min="7" max="7" width="11.81640625" style="6" bestFit="1" customWidth="1"/>
    <col min="8" max="8" width="9.7265625" style="6" bestFit="1" customWidth="1"/>
    <col min="9" max="9" width="9.453125" style="6" bestFit="1" customWidth="1"/>
    <col min="10" max="10" width="9" style="6" bestFit="1" customWidth="1"/>
    <col min="11" max="11" width="9.453125" style="6" bestFit="1" customWidth="1"/>
    <col min="12" max="12" width="9.26953125" style="6" bestFit="1" customWidth="1"/>
    <col min="13" max="13" width="12.26953125" style="6" bestFit="1" customWidth="1"/>
    <col min="14" max="14" width="12.54296875" style="6" customWidth="1"/>
    <col min="15" max="15" width="8.81640625" style="6" bestFit="1" customWidth="1"/>
    <col min="16" max="16" width="8" style="6" bestFit="1" customWidth="1"/>
    <col min="17" max="17" width="9.26953125" style="6" bestFit="1" customWidth="1"/>
    <col min="18" max="18" width="12.26953125" style="6" bestFit="1" customWidth="1"/>
    <col min="19" max="19" width="6.7265625" style="6" bestFit="1" customWidth="1"/>
    <col min="20" max="20" width="7.26953125" style="6" bestFit="1" customWidth="1"/>
    <col min="21" max="22" width="12.1796875" style="6" bestFit="1" customWidth="1"/>
    <col min="23" max="16384" width="9.1796875" style="6"/>
  </cols>
  <sheetData>
    <row r="1" spans="1:6" ht="9" hidden="1" customHeight="1" x14ac:dyDescent="0.3"/>
    <row r="2" spans="1:6" x14ac:dyDescent="0.3">
      <c r="A2" s="6" t="s">
        <v>284</v>
      </c>
    </row>
    <row r="3" spans="1:6" x14ac:dyDescent="0.3">
      <c r="B3" s="64">
        <f>'BS-E'!B3</f>
        <v>46053</v>
      </c>
    </row>
    <row r="4" spans="1:6" ht="13.5" thickBot="1" x14ac:dyDescent="0.35"/>
    <row r="5" spans="1:6" ht="15.75" customHeight="1" x14ac:dyDescent="0.3">
      <c r="A5" s="180" t="s">
        <v>0</v>
      </c>
      <c r="B5" s="178" t="s">
        <v>283</v>
      </c>
      <c r="C5" s="205" t="s">
        <v>47</v>
      </c>
      <c r="D5" s="206"/>
      <c r="E5" s="206"/>
      <c r="F5" s="207"/>
    </row>
    <row r="6" spans="1:6" s="11" customFormat="1" ht="180.75" customHeight="1" x14ac:dyDescent="0.3">
      <c r="A6" s="181"/>
      <c r="B6" s="179"/>
      <c r="C6" s="9" t="s">
        <v>5</v>
      </c>
      <c r="D6" s="36" t="s">
        <v>63</v>
      </c>
      <c r="E6" s="36" t="s">
        <v>16</v>
      </c>
      <c r="F6" s="37" t="s">
        <v>64</v>
      </c>
    </row>
    <row r="7" spans="1:6" x14ac:dyDescent="0.3">
      <c r="A7" s="54">
        <f>A32</f>
        <v>1</v>
      </c>
      <c r="B7" s="12" t="str">
        <f>B32</f>
        <v>Bank of Georgia</v>
      </c>
      <c r="C7" s="30">
        <f>IS!C7</f>
        <v>0.39382902630795708</v>
      </c>
      <c r="D7" s="31">
        <f>IS!D7</f>
        <v>0.39797113648012589</v>
      </c>
      <c r="E7" s="31">
        <f>IS!E7</f>
        <v>0.58819835959549205</v>
      </c>
      <c r="F7" s="32">
        <f>IS!F7</f>
        <v>0.52615028818415743</v>
      </c>
    </row>
    <row r="8" spans="1:6" x14ac:dyDescent="0.3">
      <c r="A8" s="55">
        <f t="shared" ref="A8" si="0">A33</f>
        <v>2</v>
      </c>
      <c r="B8" s="15" t="str">
        <f t="shared" ref="B8:B22" si="1">B33</f>
        <v>TBC Bank</v>
      </c>
      <c r="C8" s="33">
        <f>IS!C8</f>
        <v>0.36374963794660914</v>
      </c>
      <c r="D8" s="34">
        <f>IS!D8</f>
        <v>0.33341639419377178</v>
      </c>
      <c r="E8" s="34">
        <f>IS!E8</f>
        <v>0.27101117273160363</v>
      </c>
      <c r="F8" s="35">
        <f>IS!F8</f>
        <v>0.36118864846741122</v>
      </c>
    </row>
    <row r="9" spans="1:6" x14ac:dyDescent="0.3">
      <c r="A9" s="54">
        <f t="shared" ref="A9" si="2">A34</f>
        <v>3</v>
      </c>
      <c r="B9" s="12" t="str">
        <f t="shared" si="1"/>
        <v>Liberty Bank</v>
      </c>
      <c r="C9" s="30">
        <f>IS!C9</f>
        <v>5.6573462277993883E-2</v>
      </c>
      <c r="D9" s="31">
        <f>IS!D9</f>
        <v>6.8455812649295844E-2</v>
      </c>
      <c r="E9" s="31">
        <f>IS!E9</f>
        <v>2.8255326311739017E-2</v>
      </c>
      <c r="F9" s="32">
        <f>IS!F9</f>
        <v>3.2390511171144838E-2</v>
      </c>
    </row>
    <row r="10" spans="1:6" x14ac:dyDescent="0.3">
      <c r="A10" s="55">
        <f t="shared" ref="A10" si="3">A35</f>
        <v>4</v>
      </c>
      <c r="B10" s="15" t="str">
        <f t="shared" si="1"/>
        <v>Basis Bank</v>
      </c>
      <c r="C10" s="33">
        <f>IS!C10</f>
        <v>4.6209837977925057E-2</v>
      </c>
      <c r="D10" s="34">
        <f>IS!D10</f>
        <v>3.2424928201820503E-2</v>
      </c>
      <c r="E10" s="34">
        <f>IS!E10</f>
        <v>2.1094656959114864E-2</v>
      </c>
      <c r="F10" s="35">
        <f>IS!F10</f>
        <v>2.9913267115604193E-2</v>
      </c>
    </row>
    <row r="11" spans="1:6" x14ac:dyDescent="0.3">
      <c r="A11" s="54">
        <f t="shared" ref="A11" si="4">A36</f>
        <v>5</v>
      </c>
      <c r="B11" s="12" t="str">
        <f t="shared" si="1"/>
        <v>Credo Bank</v>
      </c>
      <c r="C11" s="30">
        <f>IS!C11</f>
        <v>3.6195175941216302E-2</v>
      </c>
      <c r="D11" s="31">
        <f>IS!D11</f>
        <v>7.0655741432494548E-2</v>
      </c>
      <c r="E11" s="31">
        <f>IS!E11</f>
        <v>5.3623207994780403E-2</v>
      </c>
      <c r="F11" s="32">
        <f>IS!F11</f>
        <v>2.3871533519613252E-2</v>
      </c>
    </row>
    <row r="12" spans="1:6" x14ac:dyDescent="0.3">
      <c r="A12" s="55">
        <f t="shared" ref="A12" si="5">A37</f>
        <v>6</v>
      </c>
      <c r="B12" s="15" t="str">
        <f t="shared" si="1"/>
        <v>ProCredit Bank</v>
      </c>
      <c r="C12" s="33">
        <f>IS!C12</f>
        <v>2.1084003390876249E-2</v>
      </c>
      <c r="D12" s="34">
        <f>IS!D12</f>
        <v>1.3772533768125123E-2</v>
      </c>
      <c r="E12" s="34">
        <f>IS!E12</f>
        <v>3.7076055676542414E-3</v>
      </c>
      <c r="F12" s="35">
        <f>IS!F12</f>
        <v>9.8652616267716139E-3</v>
      </c>
    </row>
    <row r="13" spans="1:6" x14ac:dyDescent="0.3">
      <c r="A13" s="54">
        <f t="shared" ref="A13" si="6">A38</f>
        <v>7</v>
      </c>
      <c r="B13" s="12" t="str">
        <f t="shared" si="1"/>
        <v>Tera bank</v>
      </c>
      <c r="C13" s="30">
        <f>IS!C13</f>
        <v>2.0936167825595015E-2</v>
      </c>
      <c r="D13" s="31">
        <f>IS!D13</f>
        <v>1.6131951370522268E-2</v>
      </c>
      <c r="E13" s="31">
        <f>IS!E13</f>
        <v>4.0816388652809583E-3</v>
      </c>
      <c r="F13" s="32">
        <f>IS!F13</f>
        <v>1.0856055728354934E-2</v>
      </c>
    </row>
    <row r="14" spans="1:6" x14ac:dyDescent="0.3">
      <c r="A14" s="55">
        <f t="shared" ref="A14" si="7">A39</f>
        <v>8</v>
      </c>
      <c r="B14" s="15" t="str">
        <f t="shared" si="1"/>
        <v>Cartu Bank</v>
      </c>
      <c r="C14" s="33">
        <f>IS!C14</f>
        <v>1.8324678750138993E-2</v>
      </c>
      <c r="D14" s="34">
        <f>IS!D14</f>
        <v>1.3639817677026125E-2</v>
      </c>
      <c r="E14" s="34">
        <f>IS!E14</f>
        <v>5.506072100202263E-3</v>
      </c>
      <c r="F14" s="35">
        <f>IS!F14</f>
        <v>3.8613815117020016E-3</v>
      </c>
    </row>
    <row r="15" spans="1:6" x14ac:dyDescent="0.3">
      <c r="A15" s="54">
        <f t="shared" ref="A15" si="8">A40</f>
        <v>9</v>
      </c>
      <c r="B15" s="12" t="str">
        <f t="shared" si="1"/>
        <v>HALYK Bank</v>
      </c>
      <c r="C15" s="30">
        <f>IS!C15</f>
        <v>1.0325437092205778E-2</v>
      </c>
      <c r="D15" s="31">
        <f>IS!D15</f>
        <v>1.061861382432866E-2</v>
      </c>
      <c r="E15" s="31">
        <f>IS!E15</f>
        <v>-6.6235650224041309E-5</v>
      </c>
      <c r="F15" s="32">
        <f>IS!F15</f>
        <v>6.890835038183156E-3</v>
      </c>
    </row>
    <row r="16" spans="1:6" x14ac:dyDescent="0.3">
      <c r="A16" s="55">
        <f t="shared" ref="A16" si="9">A41</f>
        <v>10</v>
      </c>
      <c r="B16" s="15" t="str">
        <f t="shared" si="1"/>
        <v>Pasha Bank</v>
      </c>
      <c r="C16" s="33">
        <f>IS!C16</f>
        <v>6.3317272105319882E-3</v>
      </c>
      <c r="D16" s="34">
        <f>IS!D16</f>
        <v>4.413644335788473E-3</v>
      </c>
      <c r="E16" s="34">
        <f>IS!E16</f>
        <v>1.1937741026687035E-3</v>
      </c>
      <c r="F16" s="35">
        <f>IS!F16</f>
        <v>1.0805479009558857E-2</v>
      </c>
    </row>
    <row r="17" spans="1:22" x14ac:dyDescent="0.3">
      <c r="A17" s="54">
        <f t="shared" ref="A17" si="10">A42</f>
        <v>11</v>
      </c>
      <c r="B17" s="12" t="str">
        <f t="shared" si="1"/>
        <v>Microbank Crystal</v>
      </c>
      <c r="C17" s="30">
        <f>IS!C17</f>
        <v>6.3241720174432763E-3</v>
      </c>
      <c r="D17" s="31">
        <f>IS!D17</f>
        <v>2.1793994003753502E-2</v>
      </c>
      <c r="E17" s="31">
        <f>IS!E17</f>
        <v>3.5492427564199377E-3</v>
      </c>
      <c r="F17" s="32">
        <f>IS!F17</f>
        <v>8.44106651934356E-3</v>
      </c>
    </row>
    <row r="18" spans="1:22" x14ac:dyDescent="0.3">
      <c r="A18" s="55">
        <f t="shared" ref="A18" si="11">A43</f>
        <v>12</v>
      </c>
      <c r="B18" s="15" t="str">
        <f t="shared" si="1"/>
        <v>IS Bank</v>
      </c>
      <c r="C18" s="33">
        <f>IS!C18</f>
        <v>5.9407096490849184E-3</v>
      </c>
      <c r="D18" s="34">
        <f>IS!D18</f>
        <v>4.0780159009864122E-3</v>
      </c>
      <c r="E18" s="34">
        <f>IS!E18</f>
        <v>1.5335749899837439E-3</v>
      </c>
      <c r="F18" s="35">
        <f>IS!F18</f>
        <v>4.1514402651109065E-3</v>
      </c>
    </row>
    <row r="19" spans="1:22" x14ac:dyDescent="0.3">
      <c r="A19" s="54">
        <f t="shared" ref="A19" si="12">A44</f>
        <v>13</v>
      </c>
      <c r="B19" s="12" t="str">
        <f t="shared" si="1"/>
        <v>VTB Bank Georgia</v>
      </c>
      <c r="C19" s="30">
        <f>IS!C19</f>
        <v>4.1284462788855891E-3</v>
      </c>
      <c r="D19" s="31">
        <f>IS!D19</f>
        <v>-2.5084618619564402E-4</v>
      </c>
      <c r="E19" s="31">
        <f>IS!E19</f>
        <v>1.151819471194572E-5</v>
      </c>
      <c r="F19" s="32">
        <f>IS!F19</f>
        <v>-2.4921809328707762E-2</v>
      </c>
    </row>
    <row r="20" spans="1:22" x14ac:dyDescent="0.3">
      <c r="A20" s="55">
        <f t="shared" ref="A20" si="13">A45</f>
        <v>14</v>
      </c>
      <c r="B20" s="15" t="str">
        <f t="shared" si="1"/>
        <v>Ziraat Bank</v>
      </c>
      <c r="C20" s="33">
        <f>IS!C20</f>
        <v>3.9506039518453547E-3</v>
      </c>
      <c r="D20" s="34">
        <f>IS!D20</f>
        <v>3.6866135360512646E-3</v>
      </c>
      <c r="E20" s="34">
        <f>IS!E20</f>
        <v>4.1215342684367169E-3</v>
      </c>
      <c r="F20" s="35">
        <f>IS!F20</f>
        <v>3.440988429071925E-3</v>
      </c>
    </row>
    <row r="21" spans="1:22" x14ac:dyDescent="0.3">
      <c r="A21" s="54">
        <f t="shared" ref="A21" si="14">A46</f>
        <v>15</v>
      </c>
      <c r="B21" s="12" t="str">
        <f t="shared" si="1"/>
        <v>Silk Bank</v>
      </c>
      <c r="C21" s="30">
        <f>IS!C21</f>
        <v>2.0680997705935923E-3</v>
      </c>
      <c r="D21" s="31">
        <f>IS!D21</f>
        <v>2.3257388637877895E-3</v>
      </c>
      <c r="E21" s="31">
        <f>IS!E21</f>
        <v>4.8155526624534412E-4</v>
      </c>
      <c r="F21" s="32">
        <f>IS!F21</f>
        <v>-7.4527858300276716E-3</v>
      </c>
    </row>
    <row r="22" spans="1:22" x14ac:dyDescent="0.3">
      <c r="A22" s="55">
        <f t="shared" ref="A22:B25" si="15">A47</f>
        <v>16</v>
      </c>
      <c r="B22" s="15" t="str">
        <f t="shared" si="1"/>
        <v>Microbank MBC</v>
      </c>
      <c r="C22" s="33">
        <f>IS!C22</f>
        <v>1.8249141956456663E-3</v>
      </c>
      <c r="D22" s="34">
        <f>IS!D22</f>
        <v>4.9794617651461861E-3</v>
      </c>
      <c r="E22" s="34">
        <f>IS!E22</f>
        <v>-6.9860522961091994E-4</v>
      </c>
      <c r="F22" s="35">
        <f>IS!F22</f>
        <v>1.3990628936195592E-3</v>
      </c>
    </row>
    <row r="23" spans="1:22" x14ac:dyDescent="0.3">
      <c r="A23" s="54">
        <f t="shared" si="15"/>
        <v>17</v>
      </c>
      <c r="B23" s="12" t="str">
        <f t="shared" si="15"/>
        <v>PaveBank</v>
      </c>
      <c r="C23" s="30">
        <f>IS!C23</f>
        <v>1.365705602400858E-3</v>
      </c>
      <c r="D23" s="31">
        <f>IS!D23</f>
        <v>7.1335962480370476E-4</v>
      </c>
      <c r="E23" s="31">
        <f>IS!E23</f>
        <v>1.4041730848384993E-2</v>
      </c>
      <c r="F23" s="32">
        <f>IS!F23</f>
        <v>2.3080051753858678E-3</v>
      </c>
    </row>
    <row r="24" spans="1:22" x14ac:dyDescent="0.3">
      <c r="A24" s="55">
        <f t="shared" si="15"/>
        <v>18</v>
      </c>
      <c r="B24" s="15" t="str">
        <f t="shared" si="15"/>
        <v>HashBank</v>
      </c>
      <c r="C24" s="33">
        <f>IS!C24</f>
        <v>6.6792665617458407E-4</v>
      </c>
      <c r="D24" s="34">
        <f>IS!D24</f>
        <v>1.0744283251737556E-3</v>
      </c>
      <c r="E24" s="34">
        <f>IS!E24</f>
        <v>1.7706904896403689E-4</v>
      </c>
      <c r="F24" s="35">
        <f>IS!F24</f>
        <v>-2.3795269488373211E-3</v>
      </c>
    </row>
    <row r="25" spans="1:22" ht="13.5" thickBot="1" x14ac:dyDescent="0.35">
      <c r="A25" s="55">
        <f t="shared" si="15"/>
        <v>19</v>
      </c>
      <c r="B25" s="15" t="str">
        <f t="shared" si="15"/>
        <v>Paysera</v>
      </c>
      <c r="C25" s="33">
        <f>IS!C25</f>
        <v>1.7026715687953995E-4</v>
      </c>
      <c r="D25" s="34">
        <f>IS!D25</f>
        <v>9.8660233193783166E-5</v>
      </c>
      <c r="E25" s="34">
        <f>IS!E25</f>
        <v>1.768012781521365E-4</v>
      </c>
      <c r="F25" s="35">
        <f>IS!F25</f>
        <v>-7.7970254745705447E-4</v>
      </c>
    </row>
    <row r="26" spans="1:22" ht="13.5" thickBot="1" x14ac:dyDescent="0.35">
      <c r="A26" s="18"/>
      <c r="B26" s="19" t="s">
        <v>49</v>
      </c>
      <c r="C26" s="20">
        <f>SUM(C7:C25)</f>
        <v>1.0000000000000031</v>
      </c>
      <c r="D26" s="21">
        <f t="shared" ref="D26:F26" si="16">SUM(D7:D25)</f>
        <v>1.0000000000000002</v>
      </c>
      <c r="E26" s="21">
        <f t="shared" si="16"/>
        <v>1.0000000000000002</v>
      </c>
      <c r="F26" s="21">
        <f t="shared" si="16"/>
        <v>1.0000000000000036</v>
      </c>
    </row>
    <row r="27" spans="1:22" x14ac:dyDescent="0.3">
      <c r="A27" s="126"/>
      <c r="B27" s="127"/>
      <c r="C27" s="128"/>
      <c r="D27" s="128"/>
      <c r="E27" s="128"/>
      <c r="F27" s="128"/>
    </row>
    <row r="28" spans="1:22" ht="13.5" thickBot="1" x14ac:dyDescent="0.35">
      <c r="B28" s="61" t="s">
        <v>52</v>
      </c>
      <c r="U28" s="23"/>
      <c r="V28" s="23"/>
    </row>
    <row r="29" spans="1:22" ht="15.75" customHeight="1" x14ac:dyDescent="0.3">
      <c r="A29" s="180" t="s">
        <v>0</v>
      </c>
      <c r="B29" s="178" t="s">
        <v>283</v>
      </c>
      <c r="C29" s="191" t="s">
        <v>5</v>
      </c>
      <c r="D29" s="193" t="s">
        <v>278</v>
      </c>
      <c r="E29" s="194"/>
      <c r="F29" s="194"/>
      <c r="G29" s="194"/>
      <c r="H29" s="195"/>
      <c r="I29" s="208" t="s">
        <v>277</v>
      </c>
      <c r="J29" s="209"/>
      <c r="K29" s="209"/>
      <c r="L29" s="210"/>
      <c r="M29" s="203" t="s">
        <v>14</v>
      </c>
      <c r="N29" s="203" t="s">
        <v>237</v>
      </c>
      <c r="O29" s="201" t="str">
        <f>'BS-E'!$R$30</f>
        <v>NET Income of 1 months 2026</v>
      </c>
      <c r="P29" s="38"/>
    </row>
    <row r="30" spans="1:22" ht="131.25" customHeight="1" x14ac:dyDescent="0.3">
      <c r="A30" s="181"/>
      <c r="B30" s="179"/>
      <c r="C30" s="192"/>
      <c r="D30" s="39" t="s">
        <v>17</v>
      </c>
      <c r="E30" s="36" t="s">
        <v>18</v>
      </c>
      <c r="F30" s="36" t="s">
        <v>19</v>
      </c>
      <c r="G30" s="36" t="s">
        <v>20</v>
      </c>
      <c r="H30" s="37" t="s">
        <v>15</v>
      </c>
      <c r="I30" s="36" t="s">
        <v>236</v>
      </c>
      <c r="J30" s="36" t="s">
        <v>21</v>
      </c>
      <c r="K30" s="40" t="s">
        <v>276</v>
      </c>
      <c r="L30" s="40" t="s">
        <v>65</v>
      </c>
      <c r="M30" s="204"/>
      <c r="N30" s="204"/>
      <c r="O30" s="202"/>
      <c r="P30" s="38"/>
    </row>
    <row r="31" spans="1:22" x14ac:dyDescent="0.3">
      <c r="A31" s="132"/>
      <c r="B31" s="119" t="str">
        <f>'BS-E'!B31</f>
        <v>Consolidated</v>
      </c>
      <c r="C31" s="133">
        <f>IS!C31</f>
        <v>106550389062.026</v>
      </c>
      <c r="D31" s="134">
        <f>IS!D31</f>
        <v>917747965.35028899</v>
      </c>
      <c r="E31" s="134">
        <f>IS!E31</f>
        <v>777724421.05049205</v>
      </c>
      <c r="F31" s="134">
        <f>IS!F31</f>
        <v>-441049764.08388901</v>
      </c>
      <c r="G31" s="134">
        <f>IS!G31</f>
        <v>-294487541.94383502</v>
      </c>
      <c r="H31" s="134">
        <f>IS!H31</f>
        <v>476698201.26639998</v>
      </c>
      <c r="I31" s="135">
        <f>IS!I31</f>
        <v>64669856.572876997</v>
      </c>
      <c r="J31" s="135">
        <f>IS!J31</f>
        <v>44538112.950000003</v>
      </c>
      <c r="K31" s="133">
        <f>IS!K31</f>
        <v>-219694559.330551</v>
      </c>
      <c r="L31" s="135">
        <f>IS!L31</f>
        <v>-96470717.101491004</v>
      </c>
      <c r="M31" s="135">
        <f>IS!M31</f>
        <v>-42988010.763690002</v>
      </c>
      <c r="N31" s="135">
        <f>IS!N31</f>
        <v>337239473.40121901</v>
      </c>
      <c r="O31" s="136">
        <f>IS!O31</f>
        <v>283345742.45080101</v>
      </c>
    </row>
    <row r="32" spans="1:22" x14ac:dyDescent="0.3">
      <c r="A32" s="55">
        <f>'BS-E'!A32</f>
        <v>1</v>
      </c>
      <c r="B32" s="15" t="str">
        <f>'BS-E'!B32</f>
        <v>Bank of Georgia</v>
      </c>
      <c r="C32" s="45">
        <f>IS!C32</f>
        <v>41962635977.0317</v>
      </c>
      <c r="D32" s="46">
        <f>IS!D32</f>
        <v>354220717.38612098</v>
      </c>
      <c r="E32" s="47">
        <f>IS!E32</f>
        <v>293830657.91464603</v>
      </c>
      <c r="F32" s="47">
        <f>IS!F32</f>
        <v>-164508592.47009999</v>
      </c>
      <c r="G32" s="47">
        <f>IS!G32</f>
        <v>-110706478.9901</v>
      </c>
      <c r="H32" s="48">
        <f>IS!H32</f>
        <v>189712124.91602099</v>
      </c>
      <c r="I32" s="47">
        <f>IS!I32</f>
        <v>38038703.551441997</v>
      </c>
      <c r="J32" s="47">
        <f>IS!J32</f>
        <v>22883648.344999999</v>
      </c>
      <c r="K32" s="45">
        <f>IS!K32</f>
        <v>-68146031.969999999</v>
      </c>
      <c r="L32" s="47">
        <f>IS!L32</f>
        <v>-3498787.1426519998</v>
      </c>
      <c r="M32" s="47">
        <f>IS!M32</f>
        <v>-6986233.7271260004</v>
      </c>
      <c r="N32" s="47">
        <f>IS!N32</f>
        <v>179227104.04624298</v>
      </c>
      <c r="O32" s="48">
        <f>IS!O32</f>
        <v>149082444.04624301</v>
      </c>
    </row>
    <row r="33" spans="1:16" x14ac:dyDescent="0.3">
      <c r="A33" s="54">
        <f>'BS-E'!A33</f>
        <v>2</v>
      </c>
      <c r="B33" s="12" t="str">
        <f>'BS-E'!B33</f>
        <v>TBC Bank</v>
      </c>
      <c r="C33" s="41">
        <f>IS!C33</f>
        <v>38757665444.382301</v>
      </c>
      <c r="D33" s="42">
        <f>IS!D33</f>
        <v>312853278.69129997</v>
      </c>
      <c r="E33" s="43">
        <f>IS!E33</f>
        <v>262959072.77759999</v>
      </c>
      <c r="F33" s="43">
        <f>IS!F33</f>
        <v>-153914283.3064</v>
      </c>
      <c r="G33" s="43">
        <f>IS!G33</f>
        <v>-102853942.162</v>
      </c>
      <c r="H33" s="44">
        <f>IS!H33</f>
        <v>158938995.38489997</v>
      </c>
      <c r="I33" s="43">
        <f>IS!I33</f>
        <v>17526253.670200001</v>
      </c>
      <c r="J33" s="43">
        <f>IS!J33</f>
        <v>15831869.9</v>
      </c>
      <c r="K33" s="41">
        <f>IS!K33</f>
        <v>-67660122.327099994</v>
      </c>
      <c r="L33" s="43">
        <f>IS!L33</f>
        <v>-18938213.783399999</v>
      </c>
      <c r="M33" s="43">
        <f>IS!M33</f>
        <v>-21346678.355499994</v>
      </c>
      <c r="N33" s="43">
        <f>IS!N33</f>
        <v>118654103.24599998</v>
      </c>
      <c r="O33" s="44">
        <f>IS!O33</f>
        <v>102341265.7648</v>
      </c>
    </row>
    <row r="34" spans="1:16" x14ac:dyDescent="0.3">
      <c r="A34" s="55">
        <f>'BS-E'!A34</f>
        <v>3</v>
      </c>
      <c r="B34" s="15" t="str">
        <f>'BS-E'!B34</f>
        <v>Liberty Bank</v>
      </c>
      <c r="C34" s="45">
        <f>IS!C34</f>
        <v>6027924416.3060999</v>
      </c>
      <c r="D34" s="46">
        <f>IS!D34</f>
        <v>66040967.295000002</v>
      </c>
      <c r="E34" s="47">
        <f>IS!E34</f>
        <v>57923491.204999998</v>
      </c>
      <c r="F34" s="47">
        <f>IS!F34</f>
        <v>-33408204.538851</v>
      </c>
      <c r="G34" s="47">
        <f>IS!G34</f>
        <v>-25752795.075865999</v>
      </c>
      <c r="H34" s="48">
        <f>IS!H34</f>
        <v>32632762.756149001</v>
      </c>
      <c r="I34" s="47">
        <f>IS!I34</f>
        <v>1827267.9</v>
      </c>
      <c r="J34" s="47">
        <f>IS!J34</f>
        <v>962148.66</v>
      </c>
      <c r="K34" s="45">
        <f>IS!K34</f>
        <v>-23942244.870000001</v>
      </c>
      <c r="L34" s="47">
        <f>IS!L34</f>
        <v>-18871543.23</v>
      </c>
      <c r="M34" s="47">
        <f>IS!M34</f>
        <v>-3308107.44</v>
      </c>
      <c r="N34" s="47">
        <f>IS!N34</f>
        <v>10453112.086149001</v>
      </c>
      <c r="O34" s="48">
        <f>IS!O34</f>
        <v>9177713.4361489993</v>
      </c>
    </row>
    <row r="35" spans="1:16" x14ac:dyDescent="0.3">
      <c r="A35" s="54">
        <f>'BS-E'!A35</f>
        <v>4</v>
      </c>
      <c r="B35" s="12" t="str">
        <f>'BS-E'!B35</f>
        <v>Basis Bank</v>
      </c>
      <c r="C35" s="41">
        <f>IS!C35</f>
        <v>4923676215.0410995</v>
      </c>
      <c r="D35" s="42">
        <f>IS!D35</f>
        <v>37704276.140000001</v>
      </c>
      <c r="E35" s="43">
        <f>IS!E35</f>
        <v>32306101.059999999</v>
      </c>
      <c r="F35" s="43">
        <f>IS!F35</f>
        <v>-22247371.190000001</v>
      </c>
      <c r="G35" s="43">
        <f>IS!G35</f>
        <v>-18115339.09</v>
      </c>
      <c r="H35" s="44">
        <f>IS!H35</f>
        <v>15456904.949999999</v>
      </c>
      <c r="I35" s="43">
        <f>IS!I35</f>
        <v>1364188.44</v>
      </c>
      <c r="J35" s="43">
        <f>IS!J35</f>
        <v>1002127.05</v>
      </c>
      <c r="K35" s="41">
        <f>IS!K35</f>
        <v>-7910697.21</v>
      </c>
      <c r="L35" s="43">
        <f>IS!L35</f>
        <v>-5069061.4400000004</v>
      </c>
      <c r="M35" s="43">
        <f>IS!M35</f>
        <v>-573750.82999999996</v>
      </c>
      <c r="N35" s="43">
        <f>IS!N35</f>
        <v>9814092.6799999978</v>
      </c>
      <c r="O35" s="44">
        <f>IS!O35</f>
        <v>8475796.8800000008</v>
      </c>
    </row>
    <row r="36" spans="1:16" x14ac:dyDescent="0.3">
      <c r="A36" s="55">
        <f>'BS-E'!A36</f>
        <v>5</v>
      </c>
      <c r="B36" s="15" t="str">
        <f>'BS-E'!B36</f>
        <v>Credo Bank</v>
      </c>
      <c r="C36" s="45">
        <f>IS!C36</f>
        <v>3856610078.70508</v>
      </c>
      <c r="D36" s="46">
        <f>IS!D36</f>
        <v>59594420.140014</v>
      </c>
      <c r="E36" s="47">
        <f>IS!E36</f>
        <v>54646540.170014001</v>
      </c>
      <c r="F36" s="47">
        <f>IS!F36</f>
        <v>-25912955.289999999</v>
      </c>
      <c r="G36" s="47">
        <f>IS!G36</f>
        <v>-11260225.1</v>
      </c>
      <c r="H36" s="48">
        <f>IS!H36</f>
        <v>33681464.850014001</v>
      </c>
      <c r="I36" s="47">
        <f>IS!I36</f>
        <v>3467805.17</v>
      </c>
      <c r="J36" s="47">
        <f>IS!J36</f>
        <v>953381.55</v>
      </c>
      <c r="K36" s="45">
        <f>IS!K36</f>
        <v>-19640481.010000002</v>
      </c>
      <c r="L36" s="47">
        <f>IS!L36</f>
        <v>-16785701.82</v>
      </c>
      <c r="M36" s="47">
        <f>IS!M36</f>
        <v>-8548961.4414610006</v>
      </c>
      <c r="N36" s="47">
        <f>IS!N36</f>
        <v>8346801.5885530002</v>
      </c>
      <c r="O36" s="48">
        <f>IS!O36</f>
        <v>6763897.3885540003</v>
      </c>
    </row>
    <row r="37" spans="1:16" x14ac:dyDescent="0.3">
      <c r="A37" s="54">
        <f>'BS-E'!A37</f>
        <v>6</v>
      </c>
      <c r="B37" s="12" t="str">
        <f>'BS-E'!B37</f>
        <v>ProCredit Bank</v>
      </c>
      <c r="C37" s="41">
        <f>IS!C37</f>
        <v>2246508764.2829399</v>
      </c>
      <c r="D37" s="42">
        <f>IS!D37</f>
        <v>13602890.7773</v>
      </c>
      <c r="E37" s="43">
        <f>IS!E37</f>
        <v>11483920.0595</v>
      </c>
      <c r="F37" s="43">
        <f>IS!F37</f>
        <v>-7037548.7031540005</v>
      </c>
      <c r="G37" s="43">
        <f>IS!G37</f>
        <v>-5170137.6155540003</v>
      </c>
      <c r="H37" s="44">
        <f>IS!H37</f>
        <v>6565342.0741459997</v>
      </c>
      <c r="I37" s="43">
        <f>IS!I37</f>
        <v>239770.320289</v>
      </c>
      <c r="J37" s="43">
        <f>IS!J37</f>
        <v>700344.15</v>
      </c>
      <c r="K37" s="41">
        <f>IS!K37</f>
        <v>-5010919.3131109998</v>
      </c>
      <c r="L37" s="43">
        <f>IS!L37</f>
        <v>-3856110.1958360001</v>
      </c>
      <c r="M37" s="43">
        <f>IS!M37</f>
        <v>348775.01180000004</v>
      </c>
      <c r="N37" s="43">
        <f>IS!N37</f>
        <v>3058006.8901099996</v>
      </c>
      <c r="O37" s="44">
        <f>IS!O37</f>
        <v>2795279.880109</v>
      </c>
    </row>
    <row r="38" spans="1:16" x14ac:dyDescent="0.3">
      <c r="A38" s="55">
        <f>'BS-E'!A38</f>
        <v>7</v>
      </c>
      <c r="B38" s="15" t="str">
        <f>'BS-E'!B38</f>
        <v>Tera bank</v>
      </c>
      <c r="C38" s="45">
        <f>IS!C38</f>
        <v>2230756827.2850199</v>
      </c>
      <c r="D38" s="46">
        <f>IS!D38</f>
        <v>19597138</v>
      </c>
      <c r="E38" s="47">
        <f>IS!E38</f>
        <v>17273869.373344</v>
      </c>
      <c r="F38" s="47">
        <f>IS!F38</f>
        <v>-11907065.798754999</v>
      </c>
      <c r="G38" s="47">
        <f>IS!G38</f>
        <v>-8649302.1199999992</v>
      </c>
      <c r="H38" s="48">
        <f>IS!H38</f>
        <v>7690072.2012450006</v>
      </c>
      <c r="I38" s="47">
        <f>IS!I38</f>
        <v>263959</v>
      </c>
      <c r="J38" s="47">
        <f>IS!J38</f>
        <v>14517</v>
      </c>
      <c r="K38" s="45">
        <f>IS!K38</f>
        <v>-4455824.8983420003</v>
      </c>
      <c r="L38" s="47">
        <f>IS!L38</f>
        <v>-4043111.6683419999</v>
      </c>
      <c r="M38" s="47">
        <f>IS!M38</f>
        <v>81992.637533999994</v>
      </c>
      <c r="N38" s="47">
        <f>IS!N38</f>
        <v>3728953.1704370007</v>
      </c>
      <c r="O38" s="48">
        <f>IS!O38</f>
        <v>3076017.170438</v>
      </c>
    </row>
    <row r="39" spans="1:16" x14ac:dyDescent="0.3">
      <c r="A39" s="54">
        <f>'BS-E'!A39</f>
        <v>8</v>
      </c>
      <c r="B39" s="12" t="str">
        <f>'BS-E'!B39</f>
        <v>Cartu Bank</v>
      </c>
      <c r="C39" s="41">
        <f>IS!C39</f>
        <v>1952501650.2639501</v>
      </c>
      <c r="D39" s="42">
        <f>IS!D39</f>
        <v>10870680.45009</v>
      </c>
      <c r="E39" s="43">
        <f>IS!E39</f>
        <v>9389943.2656599991</v>
      </c>
      <c r="F39" s="43">
        <f>IS!F39</f>
        <v>-4368603.8978500003</v>
      </c>
      <c r="G39" s="43">
        <f>IS!G39</f>
        <v>-3812987.0593000003</v>
      </c>
      <c r="H39" s="44">
        <f>IS!H39</f>
        <v>6502076.5522400001</v>
      </c>
      <c r="I39" s="43">
        <f>IS!I39</f>
        <v>356076.89299999998</v>
      </c>
      <c r="J39" s="43">
        <f>IS!J39</f>
        <v>814541.59</v>
      </c>
      <c r="K39" s="41">
        <f>IS!K39</f>
        <v>-4282861.3520609997</v>
      </c>
      <c r="L39" s="43">
        <f>IS!L39</f>
        <v>-3078948.2019170001</v>
      </c>
      <c r="M39" s="43">
        <f>IS!M39</f>
        <v>-1719148.4089519999</v>
      </c>
      <c r="N39" s="43">
        <f>IS!N39</f>
        <v>1703979.9413710001</v>
      </c>
      <c r="O39" s="44">
        <f>IS!O39</f>
        <v>1094106.011319</v>
      </c>
    </row>
    <row r="40" spans="1:16" x14ac:dyDescent="0.3">
      <c r="A40" s="55">
        <f>'BS-E'!A40</f>
        <v>9</v>
      </c>
      <c r="B40" s="15" t="str">
        <f>'BS-E'!B40</f>
        <v>HALYK Bank</v>
      </c>
      <c r="C40" s="45">
        <f>IS!C40</f>
        <v>1100179339.4100001</v>
      </c>
      <c r="D40" s="46">
        <f>IS!D40</f>
        <v>8600737.2300000004</v>
      </c>
      <c r="E40" s="47">
        <f>IS!E40</f>
        <v>8278683.3099999996</v>
      </c>
      <c r="F40" s="47">
        <f>IS!F40</f>
        <v>-3538863.12</v>
      </c>
      <c r="G40" s="47">
        <f>IS!G40</f>
        <v>-1630269.13</v>
      </c>
      <c r="H40" s="48">
        <f>IS!H40</f>
        <v>5061874.1100000003</v>
      </c>
      <c r="I40" s="47">
        <f>IS!I40</f>
        <v>-4283.45</v>
      </c>
      <c r="J40" s="47">
        <f>IS!J40</f>
        <v>88207.93</v>
      </c>
      <c r="K40" s="45">
        <f>IS!K40</f>
        <v>-2459038.09</v>
      </c>
      <c r="L40" s="47">
        <f>IS!L40</f>
        <v>-2331580.67</v>
      </c>
      <c r="M40" s="47">
        <f>IS!M40</f>
        <v>-312917.66999999993</v>
      </c>
      <c r="N40" s="47">
        <f>IS!N40</f>
        <v>2417375.7700000005</v>
      </c>
      <c r="O40" s="48">
        <f>IS!O40</f>
        <v>1952488.77</v>
      </c>
    </row>
    <row r="41" spans="1:16" x14ac:dyDescent="0.3">
      <c r="A41" s="54">
        <f>'BS-E'!A41</f>
        <v>10</v>
      </c>
      <c r="B41" s="12" t="str">
        <f>'BS-E'!B41</f>
        <v>Pasha Bank</v>
      </c>
      <c r="C41" s="41">
        <f>IS!C41</f>
        <v>674647997.71679997</v>
      </c>
      <c r="D41" s="42">
        <f>IS!D41</f>
        <v>5001520.54</v>
      </c>
      <c r="E41" s="43">
        <f>IS!E41</f>
        <v>3671500.38</v>
      </c>
      <c r="F41" s="43">
        <f>IS!F41</f>
        <v>-2897544.2241000002</v>
      </c>
      <c r="G41" s="43">
        <f>IS!G41</f>
        <v>-2439485.5290000001</v>
      </c>
      <c r="H41" s="44">
        <f>IS!H41</f>
        <v>2103976.3158999998</v>
      </c>
      <c r="I41" s="43">
        <f>IS!I41</f>
        <v>77201.2</v>
      </c>
      <c r="J41" s="43">
        <f>IS!J41</f>
        <v>957188.14</v>
      </c>
      <c r="K41" s="41">
        <f>IS!K41</f>
        <v>-2620687.44</v>
      </c>
      <c r="L41" s="43">
        <f>IS!L41</f>
        <v>-1790617.21</v>
      </c>
      <c r="M41" s="43">
        <f>IS!M41</f>
        <v>2848630.3666000003</v>
      </c>
      <c r="N41" s="43">
        <f>IS!N41</f>
        <v>3161989.4725000001</v>
      </c>
      <c r="O41" s="44">
        <f>IS!O41</f>
        <v>3061686.4725000001</v>
      </c>
    </row>
    <row r="42" spans="1:16" x14ac:dyDescent="0.3">
      <c r="A42" s="55">
        <f>'BS-E'!A42</f>
        <v>11</v>
      </c>
      <c r="B42" s="15" t="str">
        <f>'BS-E'!B42</f>
        <v>Microbank Crystal</v>
      </c>
      <c r="C42" s="45">
        <f>IS!C42</f>
        <v>673842988.95375896</v>
      </c>
      <c r="D42" s="46">
        <f>IS!D42</f>
        <v>14798618.15</v>
      </c>
      <c r="E42" s="47">
        <f>IS!E42</f>
        <v>13323833.279999999</v>
      </c>
      <c r="F42" s="47">
        <f>IS!F42</f>
        <v>-4409460.41</v>
      </c>
      <c r="G42" s="47">
        <f>IS!G42</f>
        <v>-171424.97</v>
      </c>
      <c r="H42" s="48">
        <f>IS!H42</f>
        <v>10389157.74</v>
      </c>
      <c r="I42" s="47">
        <f>IS!I42</f>
        <v>229529.02</v>
      </c>
      <c r="J42" s="47">
        <f>IS!J42</f>
        <v>63839.54</v>
      </c>
      <c r="K42" s="45">
        <f>IS!K42</f>
        <v>-4312503.2699999996</v>
      </c>
      <c r="L42" s="47">
        <f>IS!L42</f>
        <v>-5380944.1699999999</v>
      </c>
      <c r="M42" s="47">
        <f>IS!M42</f>
        <v>-2018538.2399999998</v>
      </c>
      <c r="N42" s="47">
        <f>IS!N42</f>
        <v>2989675.3300000005</v>
      </c>
      <c r="O42" s="48">
        <f>IS!O42</f>
        <v>2391740.2599999998</v>
      </c>
    </row>
    <row r="43" spans="1:16" x14ac:dyDescent="0.3">
      <c r="A43" s="54">
        <f>'BS-E'!A43</f>
        <v>12</v>
      </c>
      <c r="B43" s="12" t="str">
        <f>'BS-E'!B43</f>
        <v>IS Bank</v>
      </c>
      <c r="C43" s="41">
        <f>IS!C43</f>
        <v>632984924.41453004</v>
      </c>
      <c r="D43" s="42">
        <f>IS!D43</f>
        <v>3882805.6674480001</v>
      </c>
      <c r="E43" s="43">
        <f>IS!E43</f>
        <v>2853302.293383</v>
      </c>
      <c r="F43" s="43">
        <f>IS!F43</f>
        <v>-1938822.822712</v>
      </c>
      <c r="G43" s="43">
        <f>IS!G43</f>
        <v>-1552952.4890620001</v>
      </c>
      <c r="H43" s="44">
        <f>IS!H43</f>
        <v>1943982.8447360001</v>
      </c>
      <c r="I43" s="43">
        <f>IS!I43</f>
        <v>99176.074645999994</v>
      </c>
      <c r="J43" s="43">
        <f>IS!J43</f>
        <v>35949.370000000003</v>
      </c>
      <c r="K43" s="41">
        <f>IS!K43</f>
        <v>-657337.32935400004</v>
      </c>
      <c r="L43" s="43">
        <f>IS!L43</f>
        <v>-508682.824708</v>
      </c>
      <c r="M43" s="43">
        <f>IS!M43</f>
        <v>18014.745303999996</v>
      </c>
      <c r="N43" s="43">
        <f>IS!N43</f>
        <v>1453314.7653320001</v>
      </c>
      <c r="O43" s="44">
        <f>IS!O43</f>
        <v>1176292.9241579999</v>
      </c>
    </row>
    <row r="44" spans="1:16" x14ac:dyDescent="0.3">
      <c r="A44" s="55">
        <f>'BS-E'!A44</f>
        <v>13</v>
      </c>
      <c r="B44" s="15" t="str">
        <f>'BS-E'!B44</f>
        <v>VTB Bank Georgia</v>
      </c>
      <c r="C44" s="45">
        <f>IS!C44</f>
        <v>439887557.23693299</v>
      </c>
      <c r="D44" s="46">
        <f>IS!D44</f>
        <v>797487.21424600005</v>
      </c>
      <c r="E44" s="47">
        <f>IS!E44</f>
        <v>1494989.6923760001</v>
      </c>
      <c r="F44" s="47">
        <f>IS!F44</f>
        <v>-917065.14</v>
      </c>
      <c r="G44" s="47">
        <f>IS!G44</f>
        <v>-74548.14</v>
      </c>
      <c r="H44" s="48">
        <f>IS!H44</f>
        <v>-119577.92575399997</v>
      </c>
      <c r="I44" s="47">
        <f>IS!I44</f>
        <v>744.88</v>
      </c>
      <c r="J44" s="47">
        <f>IS!J44</f>
        <v>0</v>
      </c>
      <c r="K44" s="45">
        <f>IS!K44</f>
        <v>-984456</v>
      </c>
      <c r="L44" s="47">
        <f>IS!L44</f>
        <v>-5930673.4310839996</v>
      </c>
      <c r="M44" s="47">
        <f>IS!M44</f>
        <v>-999658.21062200004</v>
      </c>
      <c r="N44" s="47">
        <f>IS!N44</f>
        <v>-7049909.5674599987</v>
      </c>
      <c r="O44" s="48">
        <f>IS!O44</f>
        <v>-7061488.5674599996</v>
      </c>
    </row>
    <row r="45" spans="1:16" x14ac:dyDescent="0.3">
      <c r="A45" s="54">
        <f>'BS-E'!A45</f>
        <v>14</v>
      </c>
      <c r="B45" s="12" t="str">
        <f>'BS-E'!B45</f>
        <v>Ziraat Bank</v>
      </c>
      <c r="C45" s="41">
        <f>IS!C45</f>
        <v>420938388.09909999</v>
      </c>
      <c r="D45" s="42">
        <f>IS!D45</f>
        <v>2907842.0514000002</v>
      </c>
      <c r="E45" s="43">
        <f>IS!E45</f>
        <v>2577468.2914</v>
      </c>
      <c r="F45" s="43">
        <f>IS!F45</f>
        <v>-1150440.01</v>
      </c>
      <c r="G45" s="43">
        <f>IS!G45</f>
        <v>-1036551.95</v>
      </c>
      <c r="H45" s="44">
        <f>IS!H45</f>
        <v>1757402.0414000002</v>
      </c>
      <c r="I45" s="43">
        <f>IS!I45</f>
        <v>266539.03000000003</v>
      </c>
      <c r="J45" s="43">
        <f>IS!J45</f>
        <v>116246</v>
      </c>
      <c r="K45" s="41">
        <f>IS!K45</f>
        <v>-905315.27020000003</v>
      </c>
      <c r="L45" s="43">
        <f>IS!L45</f>
        <v>-515997.13020000001</v>
      </c>
      <c r="M45" s="43">
        <f>IS!M45</f>
        <v>-96655.489999999991</v>
      </c>
      <c r="N45" s="43">
        <f>IS!N45</f>
        <v>1144749.4212000002</v>
      </c>
      <c r="O45" s="44">
        <f>IS!O45</f>
        <v>974989.42119999998</v>
      </c>
      <c r="P45" s="73"/>
    </row>
    <row r="46" spans="1:16" x14ac:dyDescent="0.3">
      <c r="A46" s="55">
        <f>'BS-E'!A46</f>
        <v>15</v>
      </c>
      <c r="B46" s="15" t="str">
        <f>'BS-E'!B46</f>
        <v>Silk Bank</v>
      </c>
      <c r="C46" s="45">
        <f>IS!C46</f>
        <v>220356835.175834</v>
      </c>
      <c r="D46" s="46">
        <f>IS!D46</f>
        <v>2585991.0108500002</v>
      </c>
      <c r="E46" s="47">
        <f>IS!E46</f>
        <v>2251753.4008499999</v>
      </c>
      <c r="F46" s="47">
        <f>IS!F46</f>
        <v>-1477315.477867</v>
      </c>
      <c r="G46" s="47">
        <f>IS!G46</f>
        <v>-1246982.9529530001</v>
      </c>
      <c r="H46" s="48">
        <f>IS!H46</f>
        <v>1108675.5329830002</v>
      </c>
      <c r="I46" s="47">
        <f>IS!I46</f>
        <v>31142.11</v>
      </c>
      <c r="J46" s="47">
        <f>IS!J46</f>
        <v>10164.35</v>
      </c>
      <c r="K46" s="45">
        <f>IS!K46</f>
        <v>-3039427.9541830001</v>
      </c>
      <c r="L46" s="47">
        <f>IS!L46</f>
        <v>-3000781.1604510001</v>
      </c>
      <c r="M46" s="47">
        <f>IS!M46</f>
        <v>-205197.418878</v>
      </c>
      <c r="N46" s="47">
        <f>IS!N46</f>
        <v>-2097303.0463459999</v>
      </c>
      <c r="O46" s="48">
        <f>IS!O46</f>
        <v>-2111715.1343359998</v>
      </c>
      <c r="P46" s="74"/>
    </row>
    <row r="47" spans="1:16" x14ac:dyDescent="0.3">
      <c r="A47" s="54">
        <f>'BS-E'!A47</f>
        <v>16</v>
      </c>
      <c r="B47" s="12" t="str">
        <f>'BS-E'!B47</f>
        <v>Microbank MBC</v>
      </c>
      <c r="C47" s="41">
        <f>IS!C47</f>
        <v>194445317.55085999</v>
      </c>
      <c r="D47" s="42">
        <f>IS!D47</f>
        <v>3778473.1267200001</v>
      </c>
      <c r="E47" s="43">
        <f>IS!E47</f>
        <v>3458730.5967199998</v>
      </c>
      <c r="F47" s="43">
        <f>IS!F47</f>
        <v>-1404772.66</v>
      </c>
      <c r="G47" s="43">
        <f>IS!G47</f>
        <v>-12802.83</v>
      </c>
      <c r="H47" s="44">
        <f>IS!H47</f>
        <v>2373700.4667199999</v>
      </c>
      <c r="I47" s="43">
        <f>IS!I47</f>
        <v>-45178.7</v>
      </c>
      <c r="J47" s="43">
        <f>IS!J47</f>
        <v>17531.525000000001</v>
      </c>
      <c r="K47" s="41">
        <f>IS!K47</f>
        <v>-1483128.88</v>
      </c>
      <c r="L47" s="43">
        <f>IS!L47</f>
        <v>-1713722.94</v>
      </c>
      <c r="M47" s="43">
        <f>IS!M47</f>
        <v>-183559.012391</v>
      </c>
      <c r="N47" s="43">
        <f>IS!N47</f>
        <v>476418.51432899997</v>
      </c>
      <c r="O47" s="44">
        <f>IS!O47</f>
        <v>396418.51432800002</v>
      </c>
    </row>
    <row r="48" spans="1:16" x14ac:dyDescent="0.3">
      <c r="A48" s="55">
        <f>'BS-E'!A48</f>
        <v>17</v>
      </c>
      <c r="B48" s="15" t="str">
        <f>'BS-E'!B48</f>
        <v>PaveBank</v>
      </c>
      <c r="C48" s="45">
        <f>IS!C48</f>
        <v>145516463.28</v>
      </c>
      <c r="D48" s="46">
        <f>IS!D48</f>
        <v>340057.25</v>
      </c>
      <c r="E48" s="47">
        <f>IS!E48</f>
        <v>0</v>
      </c>
      <c r="F48" s="47">
        <f>IS!F48</f>
        <v>0</v>
      </c>
      <c r="G48" s="47">
        <f>IS!G48</f>
        <v>0</v>
      </c>
      <c r="H48" s="48">
        <f>IS!H48</f>
        <v>340057.25</v>
      </c>
      <c r="I48" s="47">
        <f>IS!I48</f>
        <v>908076.72</v>
      </c>
      <c r="J48" s="47">
        <f>IS!J48</f>
        <v>33392.379999999997</v>
      </c>
      <c r="K48" s="45">
        <f>IS!K48</f>
        <v>-646773.39</v>
      </c>
      <c r="L48" s="47">
        <f>IS!L48</f>
        <v>313906.19</v>
      </c>
      <c r="M48" s="47">
        <f>IS!M48</f>
        <v>0</v>
      </c>
      <c r="N48" s="47">
        <f>IS!N48</f>
        <v>653963.43999999994</v>
      </c>
      <c r="O48" s="48">
        <f>IS!O48</f>
        <v>653963.43999999994</v>
      </c>
      <c r="P48" s="74"/>
    </row>
    <row r="49" spans="1:16" x14ac:dyDescent="0.3">
      <c r="A49" s="54">
        <f>'BS-E'!A49</f>
        <v>18</v>
      </c>
      <c r="B49" s="12" t="str">
        <f>'BS-E'!B49</f>
        <v>HashBank</v>
      </c>
      <c r="C49" s="41">
        <f>IS!C49</f>
        <v>71167845.080300003</v>
      </c>
      <c r="D49" s="42">
        <f>IS!D49</f>
        <v>522282.61</v>
      </c>
      <c r="E49" s="43">
        <f>IS!E49</f>
        <v>563.98</v>
      </c>
      <c r="F49" s="43">
        <f>IS!F49</f>
        <v>-10104.56</v>
      </c>
      <c r="G49" s="43">
        <f>IS!G49</f>
        <v>-1316.74</v>
      </c>
      <c r="H49" s="44">
        <f>IS!H49</f>
        <v>512178.05</v>
      </c>
      <c r="I49" s="43">
        <f>IS!I49</f>
        <v>11451.03</v>
      </c>
      <c r="J49" s="43">
        <f>IS!J49</f>
        <v>12051.58</v>
      </c>
      <c r="K49" s="41">
        <f>IS!K49</f>
        <v>-1228631</v>
      </c>
      <c r="L49" s="43">
        <f>IS!L49</f>
        <v>-1205055.51</v>
      </c>
      <c r="M49" s="43">
        <f>IS!M49</f>
        <v>18648.63</v>
      </c>
      <c r="N49" s="43">
        <f>IS!N49</f>
        <v>-674228.83</v>
      </c>
      <c r="O49" s="44">
        <f>IS!O49</f>
        <v>-674228.83</v>
      </c>
    </row>
    <row r="50" spans="1:16" x14ac:dyDescent="0.3">
      <c r="A50" s="55">
        <f>'BS-E'!A50</f>
        <v>19</v>
      </c>
      <c r="B50" s="15" t="str">
        <f>'BS-E'!B50</f>
        <v>Paysera</v>
      </c>
      <c r="C50" s="45">
        <f>IS!C50</f>
        <v>18142031.809999999</v>
      </c>
      <c r="D50" s="46">
        <f>IS!D50</f>
        <v>47781.6198</v>
      </c>
      <c r="E50" s="47">
        <f>IS!E50</f>
        <v>0</v>
      </c>
      <c r="F50" s="47">
        <f>IS!F50</f>
        <v>-750.46410000000003</v>
      </c>
      <c r="G50" s="47">
        <f>IS!G50</f>
        <v>0</v>
      </c>
      <c r="H50" s="48">
        <f>IS!H50</f>
        <v>47031.155700000003</v>
      </c>
      <c r="I50" s="47">
        <f>IS!I50</f>
        <v>11433.713299999999</v>
      </c>
      <c r="J50" s="47">
        <f>IS!J50</f>
        <v>40963.89</v>
      </c>
      <c r="K50" s="45">
        <f>IS!K50</f>
        <v>-308077.7562</v>
      </c>
      <c r="L50" s="47">
        <f>IS!L50</f>
        <v>-265090.76289999997</v>
      </c>
      <c r="M50" s="47">
        <f>IS!M50</f>
        <v>-4665.91</v>
      </c>
      <c r="N50" s="47">
        <f>IS!N50</f>
        <v>-222725.51719999997</v>
      </c>
      <c r="O50" s="48">
        <f>IS!O50</f>
        <v>-220925.39720000001</v>
      </c>
      <c r="P50" s="74"/>
    </row>
  </sheetData>
  <mergeCells count="11">
    <mergeCell ref="O29:O30"/>
    <mergeCell ref="A5:A6"/>
    <mergeCell ref="B5:B6"/>
    <mergeCell ref="A29:A30"/>
    <mergeCell ref="B29:B30"/>
    <mergeCell ref="C29:C30"/>
    <mergeCell ref="D29:H29"/>
    <mergeCell ref="M29:M30"/>
    <mergeCell ref="N29:N30"/>
    <mergeCell ref="C5:F5"/>
    <mergeCell ref="I29:L29"/>
  </mergeCells>
  <pageMargins left="0.7" right="0.7" top="0.25" bottom="0.25" header="0.3" footer="0.3"/>
  <pageSetup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  <pageSetUpPr fitToPage="1"/>
  </sheetPr>
  <dimension ref="A1:Q24"/>
  <sheetViews>
    <sheetView view="pageBreakPreview" zoomScaleNormal="76" zoomScaleSheetLayoutView="100" workbookViewId="0">
      <selection activeCell="G23" sqref="G23"/>
    </sheetView>
  </sheetViews>
  <sheetFormatPr defaultColWidth="9.1796875" defaultRowHeight="13" x14ac:dyDescent="0.3"/>
  <cols>
    <col min="1" max="1" width="6.81640625" style="2" customWidth="1"/>
    <col min="2" max="2" width="49" style="2" customWidth="1"/>
    <col min="3" max="3" width="10.453125" style="2" bestFit="1" customWidth="1"/>
    <col min="4" max="4" width="14.7265625" style="2" customWidth="1"/>
    <col min="5" max="6" width="10.453125" style="2" bestFit="1" customWidth="1"/>
    <col min="7" max="7" width="13.26953125" style="2" customWidth="1"/>
    <col min="8" max="9" width="11.54296875" style="2" customWidth="1"/>
    <col min="10" max="10" width="14" style="2" customWidth="1"/>
    <col min="11" max="11" width="11.7265625" style="2" bestFit="1" customWidth="1"/>
    <col min="12" max="12" width="9.26953125" style="2" bestFit="1" customWidth="1"/>
    <col min="13" max="13" width="13.81640625" style="2" customWidth="1"/>
    <col min="14" max="14" width="11" style="2" customWidth="1"/>
    <col min="15" max="15" width="9.81640625" style="2" bestFit="1" customWidth="1"/>
    <col min="16" max="16" width="14.26953125" style="2" customWidth="1"/>
    <col min="17" max="17" width="15.81640625" style="2" bestFit="1" customWidth="1"/>
    <col min="18" max="16384" width="9.1796875" style="2"/>
  </cols>
  <sheetData>
    <row r="1" spans="1:17" x14ac:dyDescent="0.3">
      <c r="B1" s="88" t="s">
        <v>181</v>
      </c>
    </row>
    <row r="2" spans="1:17" x14ac:dyDescent="0.3">
      <c r="A2" s="5"/>
      <c r="B2" s="63">
        <f>BS!B3</f>
        <v>46053</v>
      </c>
      <c r="C2" s="4"/>
      <c r="D2" s="4"/>
      <c r="E2" s="4"/>
      <c r="F2" s="4"/>
      <c r="G2" s="1"/>
      <c r="H2" s="1"/>
      <c r="I2" s="1"/>
      <c r="J2" s="1"/>
    </row>
    <row r="3" spans="1:17" x14ac:dyDescent="0.3">
      <c r="A3" s="1"/>
      <c r="B3" s="3" t="s">
        <v>36</v>
      </c>
      <c r="C3" s="1"/>
      <c r="D3" s="1"/>
      <c r="E3" s="1"/>
      <c r="F3" s="1"/>
      <c r="G3" s="1"/>
      <c r="H3" s="1"/>
      <c r="I3" s="1"/>
      <c r="J3" s="1"/>
      <c r="K3" s="1"/>
    </row>
    <row r="4" spans="1:17" ht="12.75" customHeight="1" x14ac:dyDescent="0.3">
      <c r="A4" s="87"/>
      <c r="B4" s="212"/>
      <c r="C4" s="211" t="s">
        <v>168</v>
      </c>
      <c r="D4" s="211"/>
      <c r="E4" s="211"/>
      <c r="F4" s="211" t="s">
        <v>167</v>
      </c>
      <c r="G4" s="211"/>
      <c r="H4" s="211"/>
      <c r="I4" s="211" t="s">
        <v>76</v>
      </c>
      <c r="J4" s="211"/>
      <c r="K4" s="211"/>
      <c r="L4" s="214" t="s">
        <v>169</v>
      </c>
      <c r="M4" s="214"/>
      <c r="N4" s="214"/>
      <c r="O4" s="211" t="s">
        <v>170</v>
      </c>
      <c r="P4" s="211"/>
      <c r="Q4" s="211"/>
    </row>
    <row r="5" spans="1:17" x14ac:dyDescent="0.3">
      <c r="A5" s="87"/>
      <c r="B5" s="213"/>
      <c r="C5" s="137" t="s">
        <v>67</v>
      </c>
      <c r="D5" s="138" t="s">
        <v>241</v>
      </c>
      <c r="E5" s="137" t="s">
        <v>66</v>
      </c>
      <c r="F5" s="137" t="s">
        <v>67</v>
      </c>
      <c r="G5" s="138" t="s">
        <v>241</v>
      </c>
      <c r="H5" s="137" t="s">
        <v>66</v>
      </c>
      <c r="I5" s="137" t="s">
        <v>67</v>
      </c>
      <c r="J5" s="138" t="s">
        <v>241</v>
      </c>
      <c r="K5" s="137" t="s">
        <v>66</v>
      </c>
      <c r="L5" s="139" t="s">
        <v>67</v>
      </c>
      <c r="M5" s="138" t="s">
        <v>241</v>
      </c>
      <c r="N5" s="139" t="s">
        <v>66</v>
      </c>
      <c r="O5" s="137" t="s">
        <v>67</v>
      </c>
      <c r="P5" s="138" t="s">
        <v>241</v>
      </c>
      <c r="Q5" s="137" t="s">
        <v>66</v>
      </c>
    </row>
    <row r="6" spans="1:17" x14ac:dyDescent="0.3">
      <c r="A6" s="87"/>
      <c r="B6" s="140" t="s">
        <v>171</v>
      </c>
      <c r="C6" s="141"/>
      <c r="D6" s="141"/>
      <c r="E6" s="140"/>
      <c r="F6" s="141"/>
      <c r="G6" s="141"/>
      <c r="H6" s="141"/>
      <c r="I6" s="141"/>
      <c r="J6" s="141"/>
      <c r="K6" s="141"/>
      <c r="L6" s="140"/>
      <c r="M6" s="141"/>
      <c r="N6" s="141"/>
      <c r="O6" s="141"/>
      <c r="P6" s="141"/>
      <c r="Q6" s="141"/>
    </row>
    <row r="7" spans="1:17" x14ac:dyDescent="0.3">
      <c r="A7" s="87"/>
      <c r="B7" s="89" t="s">
        <v>68</v>
      </c>
      <c r="C7" s="142">
        <v>0</v>
      </c>
      <c r="D7" s="142">
        <v>0</v>
      </c>
      <c r="E7" s="143">
        <v>0</v>
      </c>
      <c r="F7" s="142">
        <v>0</v>
      </c>
      <c r="G7" s="142">
        <v>0</v>
      </c>
      <c r="H7" s="143">
        <v>0</v>
      </c>
      <c r="I7" s="142">
        <v>0</v>
      </c>
      <c r="J7" s="142">
        <v>0</v>
      </c>
      <c r="K7" s="143">
        <v>0</v>
      </c>
      <c r="L7" s="142">
        <v>0</v>
      </c>
      <c r="M7" s="142">
        <v>0</v>
      </c>
      <c r="N7" s="143">
        <v>0</v>
      </c>
      <c r="O7" s="143">
        <v>0</v>
      </c>
      <c r="P7" s="143">
        <v>0</v>
      </c>
      <c r="Q7" s="143">
        <v>0</v>
      </c>
    </row>
    <row r="8" spans="1:17" x14ac:dyDescent="0.3">
      <c r="A8" s="87"/>
      <c r="B8" s="90" t="s">
        <v>69</v>
      </c>
      <c r="C8" s="144">
        <v>47534862.519999996</v>
      </c>
      <c r="D8" s="144">
        <v>471869170.75737947</v>
      </c>
      <c r="E8" s="143">
        <v>519404033.27737945</v>
      </c>
      <c r="F8" s="144">
        <v>20587.8</v>
      </c>
      <c r="G8" s="144">
        <v>6057147.54</v>
      </c>
      <c r="H8" s="143">
        <v>6077735.3399999999</v>
      </c>
      <c r="I8" s="144">
        <v>772071742.26619995</v>
      </c>
      <c r="J8" s="144">
        <v>737134036.80109513</v>
      </c>
      <c r="K8" s="143">
        <v>1509205779.0672951</v>
      </c>
      <c r="L8" s="144">
        <v>4192156.96</v>
      </c>
      <c r="M8" s="144">
        <v>0</v>
      </c>
      <c r="N8" s="143">
        <v>4192156.96</v>
      </c>
      <c r="O8" s="143">
        <v>823819349.54619992</v>
      </c>
      <c r="P8" s="143">
        <v>1215060355.098475</v>
      </c>
      <c r="Q8" s="143">
        <v>2038879704.6446748</v>
      </c>
    </row>
    <row r="9" spans="1:17" x14ac:dyDescent="0.3">
      <c r="A9" s="87"/>
      <c r="B9" s="91" t="s">
        <v>172</v>
      </c>
      <c r="C9" s="142">
        <v>19244390.16</v>
      </c>
      <c r="D9" s="142">
        <v>221914248.04293162</v>
      </c>
      <c r="E9" s="143">
        <v>241158638.20293161</v>
      </c>
      <c r="F9" s="142">
        <v>20587.8</v>
      </c>
      <c r="G9" s="142">
        <v>1345.4000000000015</v>
      </c>
      <c r="H9" s="143">
        <v>21933.200000000001</v>
      </c>
      <c r="I9" s="142">
        <v>322778129.68669999</v>
      </c>
      <c r="J9" s="142">
        <v>173069667.27046603</v>
      </c>
      <c r="K9" s="143">
        <v>495847796.95716602</v>
      </c>
      <c r="L9" s="142">
        <v>4192156.96</v>
      </c>
      <c r="M9" s="142">
        <v>0</v>
      </c>
      <c r="N9" s="143">
        <v>4192156.96</v>
      </c>
      <c r="O9" s="143">
        <v>346235264.60669994</v>
      </c>
      <c r="P9" s="143">
        <v>394985260.71339846</v>
      </c>
      <c r="Q9" s="143">
        <v>741220525.3200984</v>
      </c>
    </row>
    <row r="10" spans="1:17" x14ac:dyDescent="0.3">
      <c r="A10" s="87"/>
      <c r="B10" s="92" t="s">
        <v>173</v>
      </c>
      <c r="C10" s="142">
        <v>28290472.359999999</v>
      </c>
      <c r="D10" s="142">
        <v>249954922.71444798</v>
      </c>
      <c r="E10" s="143">
        <v>278245395.07444799</v>
      </c>
      <c r="F10" s="142">
        <v>0</v>
      </c>
      <c r="G10" s="142">
        <v>6055802.1399999997</v>
      </c>
      <c r="H10" s="143">
        <v>6055802.1399999997</v>
      </c>
      <c r="I10" s="142">
        <v>449293612.57949996</v>
      </c>
      <c r="J10" s="142">
        <v>564064369.53062809</v>
      </c>
      <c r="K10" s="143">
        <v>1013357982.110128</v>
      </c>
      <c r="L10" s="142">
        <v>0</v>
      </c>
      <c r="M10" s="142">
        <v>0</v>
      </c>
      <c r="N10" s="143">
        <v>0</v>
      </c>
      <c r="O10" s="143">
        <v>477584084.93949997</v>
      </c>
      <c r="P10" s="143">
        <v>820075094.38507617</v>
      </c>
      <c r="Q10" s="143">
        <v>1297659179.3245761</v>
      </c>
    </row>
    <row r="11" spans="1:17" x14ac:dyDescent="0.3">
      <c r="A11" s="87"/>
      <c r="B11" s="90" t="s">
        <v>174</v>
      </c>
      <c r="C11" s="144">
        <v>626169118.07439995</v>
      </c>
      <c r="D11" s="144">
        <v>544576655.69519138</v>
      </c>
      <c r="E11" s="143">
        <v>1170745773.7695913</v>
      </c>
      <c r="F11" s="144">
        <v>257711458.38</v>
      </c>
      <c r="G11" s="144">
        <v>250009993.788638</v>
      </c>
      <c r="H11" s="143">
        <v>507721452.16863799</v>
      </c>
      <c r="I11" s="144">
        <v>90586101.371900007</v>
      </c>
      <c r="J11" s="144">
        <v>37404462.082646415</v>
      </c>
      <c r="K11" s="143">
        <v>127990563.45454642</v>
      </c>
      <c r="L11" s="144">
        <v>4671654606.3778429</v>
      </c>
      <c r="M11" s="144">
        <v>123662881.2388649</v>
      </c>
      <c r="N11" s="143">
        <v>4795317487.6167078</v>
      </c>
      <c r="O11" s="143">
        <v>5646121284.2041435</v>
      </c>
      <c r="P11" s="143">
        <v>955653992.80533981</v>
      </c>
      <c r="Q11" s="143">
        <v>6601775277.0094833</v>
      </c>
    </row>
    <row r="12" spans="1:17" ht="26" x14ac:dyDescent="0.3">
      <c r="A12" s="87"/>
      <c r="B12" s="93" t="s">
        <v>175</v>
      </c>
      <c r="C12" s="142">
        <v>615310193.47790003</v>
      </c>
      <c r="D12" s="142">
        <v>378305901.8346833</v>
      </c>
      <c r="E12" s="143">
        <v>993616095.31258333</v>
      </c>
      <c r="F12" s="142">
        <v>166027074.63</v>
      </c>
      <c r="G12" s="142">
        <v>235714917.51206601</v>
      </c>
      <c r="H12" s="143">
        <v>401741992.142066</v>
      </c>
      <c r="I12" s="142">
        <v>90586101.371900007</v>
      </c>
      <c r="J12" s="142">
        <v>37404462.082646415</v>
      </c>
      <c r="K12" s="143">
        <v>127990563.45454642</v>
      </c>
      <c r="L12" s="142">
        <v>4671654606.3778429</v>
      </c>
      <c r="M12" s="142">
        <v>92640084.888655663</v>
      </c>
      <c r="N12" s="143">
        <v>4764294691.2664986</v>
      </c>
      <c r="O12" s="143">
        <v>5543577975.8576422</v>
      </c>
      <c r="P12" s="143">
        <v>744065366.31805706</v>
      </c>
      <c r="Q12" s="143">
        <v>6287643342.1756992</v>
      </c>
    </row>
    <row r="13" spans="1:17" ht="26" x14ac:dyDescent="0.3">
      <c r="A13" s="87"/>
      <c r="B13" s="93" t="s">
        <v>176</v>
      </c>
      <c r="C13" s="142">
        <v>10858924.5965</v>
      </c>
      <c r="D13" s="142">
        <v>166270753.86050898</v>
      </c>
      <c r="E13" s="143">
        <v>177129678.45700899</v>
      </c>
      <c r="F13" s="142">
        <v>91684383.75</v>
      </c>
      <c r="G13" s="142">
        <v>14295076.276572004</v>
      </c>
      <c r="H13" s="143">
        <v>105979460.026572</v>
      </c>
      <c r="I13" s="142">
        <v>0</v>
      </c>
      <c r="J13" s="142">
        <v>0</v>
      </c>
      <c r="K13" s="143">
        <v>0</v>
      </c>
      <c r="L13" s="142">
        <v>0</v>
      </c>
      <c r="M13" s="142">
        <v>31022796.350204699</v>
      </c>
      <c r="N13" s="143">
        <v>31022796.350204699</v>
      </c>
      <c r="O13" s="143">
        <v>102543308.34649999</v>
      </c>
      <c r="P13" s="143">
        <v>211588626.48728496</v>
      </c>
      <c r="Q13" s="143">
        <v>314131934.83378494</v>
      </c>
    </row>
    <row r="14" spans="1:17" x14ac:dyDescent="0.3">
      <c r="A14" s="87"/>
      <c r="B14" s="94" t="s">
        <v>177</v>
      </c>
      <c r="C14" s="144">
        <v>673703980.59440005</v>
      </c>
      <c r="D14" s="144">
        <v>1016445826.4525715</v>
      </c>
      <c r="E14" s="143">
        <v>1690149807.0469716</v>
      </c>
      <c r="F14" s="144">
        <v>257732046.18000001</v>
      </c>
      <c r="G14" s="144">
        <v>256067141.32863796</v>
      </c>
      <c r="H14" s="143">
        <v>513799187.50863796</v>
      </c>
      <c r="I14" s="144">
        <v>862657843.63810003</v>
      </c>
      <c r="J14" s="144">
        <v>774538498.88374126</v>
      </c>
      <c r="K14" s="143">
        <v>1637196342.5218413</v>
      </c>
      <c r="L14" s="144">
        <v>4675846763.3378429</v>
      </c>
      <c r="M14" s="144">
        <v>123662881.23886585</v>
      </c>
      <c r="N14" s="143">
        <v>4799509644.5767088</v>
      </c>
      <c r="O14" s="143">
        <v>6469940633.7503424</v>
      </c>
      <c r="P14" s="143">
        <v>2170714347.9038172</v>
      </c>
      <c r="Q14" s="143">
        <v>8640654981.6541595</v>
      </c>
    </row>
    <row r="15" spans="1:17" x14ac:dyDescent="0.3">
      <c r="A15" s="87"/>
      <c r="B15" s="140" t="s">
        <v>178</v>
      </c>
      <c r="C15" s="145"/>
      <c r="D15" s="145"/>
      <c r="E15" s="146"/>
      <c r="F15" s="145"/>
      <c r="G15" s="145"/>
      <c r="H15" s="145"/>
      <c r="I15" s="145"/>
      <c r="J15" s="145"/>
      <c r="K15" s="145"/>
      <c r="L15" s="146"/>
      <c r="M15" s="145"/>
      <c r="N15" s="145"/>
      <c r="O15" s="145"/>
      <c r="P15" s="145"/>
      <c r="Q15" s="145"/>
    </row>
    <row r="16" spans="1:17" x14ac:dyDescent="0.3">
      <c r="A16" s="87"/>
      <c r="B16" s="89" t="s">
        <v>70</v>
      </c>
      <c r="C16" s="144">
        <v>6198413438.9007998</v>
      </c>
      <c r="D16" s="144">
        <v>4875638043.4032888</v>
      </c>
      <c r="E16" s="143">
        <v>11074051482.304089</v>
      </c>
      <c r="F16" s="144">
        <v>4187586687.9000001</v>
      </c>
      <c r="G16" s="144">
        <v>2028646806.748836</v>
      </c>
      <c r="H16" s="143">
        <v>6216233494.6488361</v>
      </c>
      <c r="I16" s="144">
        <v>2744813278.3051004</v>
      </c>
      <c r="J16" s="144">
        <v>1489533897.9645772</v>
      </c>
      <c r="K16" s="143">
        <v>4234347176.2696776</v>
      </c>
      <c r="L16" s="144">
        <v>2367218941.4296002</v>
      </c>
      <c r="M16" s="144">
        <v>481915758.46997309</v>
      </c>
      <c r="N16" s="143">
        <v>2849134699.8995733</v>
      </c>
      <c r="O16" s="143">
        <v>15498032346.535505</v>
      </c>
      <c r="P16" s="143">
        <v>8875734506.5866795</v>
      </c>
      <c r="Q16" s="143">
        <v>24373766853.122185</v>
      </c>
    </row>
    <row r="17" spans="1:17" x14ac:dyDescent="0.3">
      <c r="A17" s="87"/>
      <c r="B17" s="95" t="s">
        <v>71</v>
      </c>
      <c r="C17" s="147">
        <v>6084109275.7707996</v>
      </c>
      <c r="D17" s="147">
        <v>4113377407.4517803</v>
      </c>
      <c r="E17" s="143">
        <v>10197486683.22258</v>
      </c>
      <c r="F17" s="147">
        <v>4186230458.9900002</v>
      </c>
      <c r="G17" s="147">
        <v>1975526517.5257792</v>
      </c>
      <c r="H17" s="143">
        <v>6161756976.5157795</v>
      </c>
      <c r="I17" s="147">
        <v>2743946540.3551006</v>
      </c>
      <c r="J17" s="147">
        <v>1389172615.9493008</v>
      </c>
      <c r="K17" s="143">
        <v>4133119156.3044014</v>
      </c>
      <c r="L17" s="147">
        <v>2364077964.4396005</v>
      </c>
      <c r="M17" s="147">
        <v>296398573.84869289</v>
      </c>
      <c r="N17" s="143">
        <v>2660476538.2882934</v>
      </c>
      <c r="O17" s="143">
        <v>15378364239.555502</v>
      </c>
      <c r="P17" s="143">
        <v>7774475114.7755642</v>
      </c>
      <c r="Q17" s="143">
        <v>23152839354.331066</v>
      </c>
    </row>
    <row r="18" spans="1:17" x14ac:dyDescent="0.3">
      <c r="A18" s="87"/>
      <c r="B18" s="95" t="s">
        <v>72</v>
      </c>
      <c r="C18" s="147">
        <v>114304163.12999998</v>
      </c>
      <c r="D18" s="147">
        <v>762260635.95150256</v>
      </c>
      <c r="E18" s="143">
        <v>876564799.08150256</v>
      </c>
      <c r="F18" s="147">
        <v>1356228.9100000001</v>
      </c>
      <c r="G18" s="147">
        <v>53120289.223060012</v>
      </c>
      <c r="H18" s="143">
        <v>54476518.133060008</v>
      </c>
      <c r="I18" s="147">
        <v>866737.95</v>
      </c>
      <c r="J18" s="147">
        <v>100361282.01526988</v>
      </c>
      <c r="K18" s="143">
        <v>101228019.96526988</v>
      </c>
      <c r="L18" s="147">
        <v>3140976.99</v>
      </c>
      <c r="M18" s="147">
        <v>185517184.62127897</v>
      </c>
      <c r="N18" s="143">
        <v>188658161.61127898</v>
      </c>
      <c r="O18" s="143">
        <v>119668106.97999999</v>
      </c>
      <c r="P18" s="143">
        <v>1101259391.8111122</v>
      </c>
      <c r="Q18" s="143">
        <v>1220927498.7911122</v>
      </c>
    </row>
    <row r="19" spans="1:17" x14ac:dyDescent="0.3">
      <c r="A19" s="87"/>
      <c r="B19" s="89" t="s">
        <v>73</v>
      </c>
      <c r="C19" s="144">
        <v>3807121044.5480118</v>
      </c>
      <c r="D19" s="144">
        <v>6907162705.5200157</v>
      </c>
      <c r="E19" s="143">
        <v>10714283750.068027</v>
      </c>
      <c r="F19" s="144">
        <v>1109814334.9018741</v>
      </c>
      <c r="G19" s="144">
        <v>3598857421.7421575</v>
      </c>
      <c r="H19" s="143">
        <v>4708671756.6440315</v>
      </c>
      <c r="I19" s="144">
        <v>6939850126.8699226</v>
      </c>
      <c r="J19" s="144">
        <v>8699719829.2100773</v>
      </c>
      <c r="K19" s="143">
        <v>15639569956.08</v>
      </c>
      <c r="L19" s="144">
        <v>2044546595.7121003</v>
      </c>
      <c r="M19" s="144">
        <v>2753719306.3007507</v>
      </c>
      <c r="N19" s="143">
        <v>4798265902.0128508</v>
      </c>
      <c r="O19" s="143">
        <v>13901332102.03191</v>
      </c>
      <c r="P19" s="143">
        <v>21959459262.772953</v>
      </c>
      <c r="Q19" s="143">
        <v>35860791364.804863</v>
      </c>
    </row>
    <row r="20" spans="1:17" x14ac:dyDescent="0.3">
      <c r="A20" s="87"/>
      <c r="B20" s="95" t="s">
        <v>74</v>
      </c>
      <c r="C20" s="147">
        <v>3358822048.894011</v>
      </c>
      <c r="D20" s="147">
        <v>3240522172.7918344</v>
      </c>
      <c r="E20" s="143">
        <v>6599344221.6858454</v>
      </c>
      <c r="F20" s="147">
        <v>985603439.12187374</v>
      </c>
      <c r="G20" s="147">
        <v>2445585368.8199992</v>
      </c>
      <c r="H20" s="143">
        <v>3431188807.9418731</v>
      </c>
      <c r="I20" s="147">
        <v>5670636262.2799234</v>
      </c>
      <c r="J20" s="147">
        <v>6457151684.3995142</v>
      </c>
      <c r="K20" s="143">
        <v>12127787946.679438</v>
      </c>
      <c r="L20" s="147">
        <v>1588742496.3667998</v>
      </c>
      <c r="M20" s="147">
        <v>1882650258.4836478</v>
      </c>
      <c r="N20" s="143">
        <v>3471392754.8504477</v>
      </c>
      <c r="O20" s="143">
        <v>11603804246.662609</v>
      </c>
      <c r="P20" s="143">
        <v>14025909484.495014</v>
      </c>
      <c r="Q20" s="143">
        <v>25629713731.157623</v>
      </c>
    </row>
    <row r="21" spans="1:17" x14ac:dyDescent="0.3">
      <c r="A21" s="87"/>
      <c r="B21" s="95" t="s">
        <v>75</v>
      </c>
      <c r="C21" s="147">
        <v>448298995.65399915</v>
      </c>
      <c r="D21" s="147">
        <v>3666640532.7281799</v>
      </c>
      <c r="E21" s="143">
        <v>4114939528.3821793</v>
      </c>
      <c r="F21" s="147">
        <v>124210895.7799999</v>
      </c>
      <c r="G21" s="147">
        <v>1153272052.9221635</v>
      </c>
      <c r="H21" s="143">
        <v>1277482948.7021635</v>
      </c>
      <c r="I21" s="147">
        <v>1269213864.5900002</v>
      </c>
      <c r="J21" s="147">
        <v>2242568144.8105617</v>
      </c>
      <c r="K21" s="143">
        <v>3511782009.4005618</v>
      </c>
      <c r="L21" s="147">
        <v>455804099.34530002</v>
      </c>
      <c r="M21" s="147">
        <v>871069047.81710029</v>
      </c>
      <c r="N21" s="143">
        <v>1326873147.1624002</v>
      </c>
      <c r="O21" s="143">
        <v>2297527855.3692994</v>
      </c>
      <c r="P21" s="143">
        <v>7933549778.2780094</v>
      </c>
      <c r="Q21" s="143">
        <v>10231077633.647308</v>
      </c>
    </row>
    <row r="22" spans="1:17" ht="26" x14ac:dyDescent="0.3">
      <c r="A22" s="87"/>
      <c r="B22" s="96" t="s">
        <v>179</v>
      </c>
      <c r="C22" s="148">
        <v>10005534483.448812</v>
      </c>
      <c r="D22" s="148">
        <v>11782800748.923288</v>
      </c>
      <c r="E22" s="143">
        <v>21788335232.372101</v>
      </c>
      <c r="F22" s="148">
        <v>5297401022.8018742</v>
      </c>
      <c r="G22" s="148">
        <v>5627504228.4909897</v>
      </c>
      <c r="H22" s="143">
        <v>10924905251.292864</v>
      </c>
      <c r="I22" s="148">
        <v>9684663405.1750221</v>
      </c>
      <c r="J22" s="148">
        <v>10189253727.174644</v>
      </c>
      <c r="K22" s="143">
        <v>19873917132.349667</v>
      </c>
      <c r="L22" s="148">
        <v>4411765537.1416998</v>
      </c>
      <c r="M22" s="148">
        <v>3235635064.7707224</v>
      </c>
      <c r="N22" s="143">
        <v>7647400601.9124222</v>
      </c>
      <c r="O22" s="143">
        <v>29399364448.567406</v>
      </c>
      <c r="P22" s="143">
        <v>30835193769.359695</v>
      </c>
      <c r="Q22" s="143">
        <v>60234558217.927101</v>
      </c>
    </row>
    <row r="23" spans="1:17" x14ac:dyDescent="0.3">
      <c r="A23" s="87"/>
      <c r="B23" s="97" t="s">
        <v>43</v>
      </c>
      <c r="C23" s="144">
        <v>10679238464.043209</v>
      </c>
      <c r="D23" s="144">
        <v>12799246575.375862</v>
      </c>
      <c r="E23" s="143">
        <v>23478485039.419071</v>
      </c>
      <c r="F23" s="144">
        <v>5555133068.9818735</v>
      </c>
      <c r="G23" s="144">
        <v>5883571369.8196344</v>
      </c>
      <c r="H23" s="143">
        <v>11438704438.801508</v>
      </c>
      <c r="I23" s="144">
        <v>10547321248.813122</v>
      </c>
      <c r="J23" s="144">
        <v>10963792226.05838</v>
      </c>
      <c r="K23" s="143">
        <v>21511113474.871502</v>
      </c>
      <c r="L23" s="144">
        <v>9087612300.4795418</v>
      </c>
      <c r="M23" s="144">
        <v>3359297946.0095921</v>
      </c>
      <c r="N23" s="143">
        <v>12446910246.489134</v>
      </c>
      <c r="O23" s="143">
        <v>35869305082.317764</v>
      </c>
      <c r="P23" s="143">
        <v>33005908117.263428</v>
      </c>
      <c r="Q23" s="143">
        <v>68875213199.581192</v>
      </c>
    </row>
    <row r="24" spans="1:17" x14ac:dyDescent="0.3">
      <c r="Q24" s="167">
        <f>Q23-BS!H31</f>
        <v>-192.98759460449219</v>
      </c>
    </row>
  </sheetData>
  <mergeCells count="6">
    <mergeCell ref="O4:Q4"/>
    <mergeCell ref="B4:B5"/>
    <mergeCell ref="C4:E4"/>
    <mergeCell ref="F4:H4"/>
    <mergeCell ref="I4:K4"/>
    <mergeCell ref="L4:N4"/>
  </mergeCells>
  <pageMargins left="0.7" right="0.7" top="0.75" bottom="0.75" header="0.3" footer="0.3"/>
  <pageSetup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B050"/>
    <pageSetUpPr fitToPage="1"/>
  </sheetPr>
  <dimension ref="A1:Q23"/>
  <sheetViews>
    <sheetView view="pageBreakPreview" topLeftCell="A7" zoomScale="115" zoomScaleNormal="100" zoomScaleSheetLayoutView="115" workbookViewId="0">
      <selection activeCell="B2" sqref="B2"/>
    </sheetView>
  </sheetViews>
  <sheetFormatPr defaultColWidth="9.1796875" defaultRowHeight="13" x14ac:dyDescent="0.3"/>
  <cols>
    <col min="1" max="1" width="6.1796875" style="50" bestFit="1" customWidth="1"/>
    <col min="2" max="2" width="47.81640625" style="50" bestFit="1" customWidth="1"/>
    <col min="3" max="7" width="10.1796875" style="50" bestFit="1" customWidth="1"/>
    <col min="8" max="11" width="11.453125" style="50" customWidth="1"/>
    <col min="12" max="13" width="9.1796875" style="50"/>
    <col min="14" max="14" width="11.54296875" style="50" customWidth="1"/>
    <col min="15" max="17" width="9.81640625" style="50" bestFit="1" customWidth="1"/>
    <col min="18" max="16384" width="9.1796875" style="50"/>
  </cols>
  <sheetData>
    <row r="1" spans="1:17" x14ac:dyDescent="0.3">
      <c r="B1" s="98" t="s">
        <v>24</v>
      </c>
    </row>
    <row r="2" spans="1:17" x14ac:dyDescent="0.3">
      <c r="A2" s="53"/>
      <c r="B2" s="64">
        <f>BS!B3</f>
        <v>46053</v>
      </c>
      <c r="C2" s="52"/>
      <c r="D2" s="52"/>
      <c r="E2" s="52"/>
      <c r="F2" s="52"/>
      <c r="G2" s="51"/>
      <c r="H2" s="51"/>
      <c r="I2" s="51"/>
      <c r="J2" s="51"/>
    </row>
    <row r="3" spans="1:17" x14ac:dyDescent="0.3">
      <c r="A3" s="51"/>
      <c r="B3" s="3" t="s">
        <v>52</v>
      </c>
      <c r="C3" s="51"/>
      <c r="D3" s="51"/>
      <c r="E3" s="51"/>
      <c r="F3" s="51"/>
      <c r="G3" s="51"/>
      <c r="H3" s="51"/>
      <c r="I3" s="51"/>
      <c r="J3" s="51"/>
      <c r="K3" s="51"/>
    </row>
    <row r="4" spans="1:17" ht="12.75" customHeight="1" x14ac:dyDescent="0.3">
      <c r="A4" s="215"/>
      <c r="B4" s="212"/>
      <c r="C4" s="211" t="s">
        <v>242</v>
      </c>
      <c r="D4" s="211"/>
      <c r="E4" s="211"/>
      <c r="F4" s="211" t="s">
        <v>243</v>
      </c>
      <c r="G4" s="211"/>
      <c r="H4" s="211"/>
      <c r="I4" s="211" t="s">
        <v>244</v>
      </c>
      <c r="J4" s="211"/>
      <c r="K4" s="211"/>
      <c r="L4" s="214" t="s">
        <v>245</v>
      </c>
      <c r="M4" s="214"/>
      <c r="N4" s="214"/>
      <c r="O4" s="211" t="s">
        <v>246</v>
      </c>
      <c r="P4" s="211"/>
      <c r="Q4" s="211"/>
    </row>
    <row r="5" spans="1:17" x14ac:dyDescent="0.3">
      <c r="A5" s="216"/>
      <c r="B5" s="213"/>
      <c r="C5" s="137" t="s">
        <v>22</v>
      </c>
      <c r="D5" s="138" t="s">
        <v>23</v>
      </c>
      <c r="E5" s="137" t="s">
        <v>13</v>
      </c>
      <c r="F5" s="137" t="s">
        <v>22</v>
      </c>
      <c r="G5" s="138" t="s">
        <v>23</v>
      </c>
      <c r="H5" s="137" t="s">
        <v>13</v>
      </c>
      <c r="I5" s="137" t="s">
        <v>22</v>
      </c>
      <c r="J5" s="138" t="s">
        <v>23</v>
      </c>
      <c r="K5" s="137" t="s">
        <v>13</v>
      </c>
      <c r="L5" s="137" t="s">
        <v>22</v>
      </c>
      <c r="M5" s="138" t="s">
        <v>23</v>
      </c>
      <c r="N5" s="137" t="s">
        <v>13</v>
      </c>
      <c r="O5" s="137" t="s">
        <v>22</v>
      </c>
      <c r="P5" s="138" t="s">
        <v>23</v>
      </c>
      <c r="Q5" s="137" t="s">
        <v>13</v>
      </c>
    </row>
    <row r="6" spans="1:17" x14ac:dyDescent="0.3">
      <c r="A6" s="149"/>
      <c r="B6" s="140" t="s">
        <v>247</v>
      </c>
      <c r="C6" s="141"/>
      <c r="D6" s="141"/>
      <c r="E6" s="140"/>
      <c r="F6" s="141"/>
      <c r="G6" s="141"/>
      <c r="H6" s="141"/>
      <c r="I6" s="141"/>
      <c r="J6" s="141"/>
      <c r="K6" s="141"/>
      <c r="L6" s="140"/>
      <c r="M6" s="141"/>
      <c r="N6" s="141"/>
      <c r="O6" s="141"/>
      <c r="P6" s="141"/>
      <c r="Q6" s="141"/>
    </row>
    <row r="7" spans="1:17" x14ac:dyDescent="0.3">
      <c r="A7" s="149"/>
      <c r="B7" s="89" t="s">
        <v>248</v>
      </c>
      <c r="C7" s="142">
        <f>'RC-D'!C7</f>
        <v>0</v>
      </c>
      <c r="D7" s="142">
        <f>'RC-D'!D7</f>
        <v>0</v>
      </c>
      <c r="E7" s="143">
        <f>'RC-D'!E7</f>
        <v>0</v>
      </c>
      <c r="F7" s="142">
        <f>'RC-D'!F7</f>
        <v>0</v>
      </c>
      <c r="G7" s="142">
        <f>'RC-D'!G7</f>
        <v>0</v>
      </c>
      <c r="H7" s="143">
        <f>'RC-D'!H7</f>
        <v>0</v>
      </c>
      <c r="I7" s="142">
        <f>'RC-D'!I7</f>
        <v>0</v>
      </c>
      <c r="J7" s="142">
        <f>'RC-D'!J7</f>
        <v>0</v>
      </c>
      <c r="K7" s="143">
        <f>'RC-D'!K7</f>
        <v>0</v>
      </c>
      <c r="L7" s="142">
        <f>'RC-D'!L7</f>
        <v>0</v>
      </c>
      <c r="M7" s="142">
        <f>'RC-D'!M7</f>
        <v>0</v>
      </c>
      <c r="N7" s="143">
        <f>'RC-D'!N7</f>
        <v>0</v>
      </c>
      <c r="O7" s="143">
        <f>'RC-D'!O7</f>
        <v>0</v>
      </c>
      <c r="P7" s="143">
        <f>'RC-D'!P7</f>
        <v>0</v>
      </c>
      <c r="Q7" s="143">
        <f>'RC-D'!Q7</f>
        <v>0</v>
      </c>
    </row>
    <row r="8" spans="1:17" x14ac:dyDescent="0.3">
      <c r="A8" s="149"/>
      <c r="B8" s="90" t="s">
        <v>249</v>
      </c>
      <c r="C8" s="144">
        <f>'RC-D'!C8</f>
        <v>47534862.519999996</v>
      </c>
      <c r="D8" s="144">
        <f>'RC-D'!D8</f>
        <v>471869170.75737947</v>
      </c>
      <c r="E8" s="143">
        <f>'RC-D'!E8</f>
        <v>519404033.27737945</v>
      </c>
      <c r="F8" s="144">
        <f>'RC-D'!F8</f>
        <v>20587.8</v>
      </c>
      <c r="G8" s="144">
        <f>'RC-D'!G8</f>
        <v>6057147.54</v>
      </c>
      <c r="H8" s="143">
        <f>'RC-D'!H8</f>
        <v>6077735.3399999999</v>
      </c>
      <c r="I8" s="144">
        <f>'RC-D'!I8</f>
        <v>772071742.26619995</v>
      </c>
      <c r="J8" s="144">
        <f>'RC-D'!J8</f>
        <v>737134036.80109513</v>
      </c>
      <c r="K8" s="143">
        <f>'RC-D'!K8</f>
        <v>1509205779.0672951</v>
      </c>
      <c r="L8" s="144">
        <f>'RC-D'!L8</f>
        <v>4192156.96</v>
      </c>
      <c r="M8" s="144">
        <f>'RC-D'!M8</f>
        <v>0</v>
      </c>
      <c r="N8" s="143">
        <f>'RC-D'!N8</f>
        <v>4192156.96</v>
      </c>
      <c r="O8" s="143">
        <f>'RC-D'!O8</f>
        <v>823819349.54619992</v>
      </c>
      <c r="P8" s="143">
        <f>'RC-D'!P8</f>
        <v>1215060355.098475</v>
      </c>
      <c r="Q8" s="143">
        <f>'RC-D'!Q8</f>
        <v>2038879704.6446748</v>
      </c>
    </row>
    <row r="9" spans="1:17" x14ac:dyDescent="0.3">
      <c r="A9" s="149"/>
      <c r="B9" s="91" t="s">
        <v>250</v>
      </c>
      <c r="C9" s="142">
        <f>'RC-D'!C9</f>
        <v>19244390.16</v>
      </c>
      <c r="D9" s="142">
        <f>'RC-D'!D9</f>
        <v>221914248.04293162</v>
      </c>
      <c r="E9" s="143">
        <f>'RC-D'!E9</f>
        <v>241158638.20293161</v>
      </c>
      <c r="F9" s="142">
        <f>'RC-D'!F9</f>
        <v>20587.8</v>
      </c>
      <c r="G9" s="142">
        <f>'RC-D'!G9</f>
        <v>1345.4000000000015</v>
      </c>
      <c r="H9" s="143">
        <f>'RC-D'!H9</f>
        <v>21933.200000000001</v>
      </c>
      <c r="I9" s="142">
        <f>'RC-D'!I9</f>
        <v>322778129.68669999</v>
      </c>
      <c r="J9" s="142">
        <f>'RC-D'!J9</f>
        <v>173069667.27046603</v>
      </c>
      <c r="K9" s="143">
        <f>'RC-D'!K9</f>
        <v>495847796.95716602</v>
      </c>
      <c r="L9" s="142">
        <f>'RC-D'!L9</f>
        <v>4192156.96</v>
      </c>
      <c r="M9" s="142">
        <f>'RC-D'!M9</f>
        <v>0</v>
      </c>
      <c r="N9" s="143">
        <f>'RC-D'!N9</f>
        <v>4192156.96</v>
      </c>
      <c r="O9" s="143">
        <f>'RC-D'!O9</f>
        <v>346235264.60669994</v>
      </c>
      <c r="P9" s="143">
        <f>'RC-D'!P9</f>
        <v>394985260.71339846</v>
      </c>
      <c r="Q9" s="143">
        <f>'RC-D'!Q9</f>
        <v>741220525.3200984</v>
      </c>
    </row>
    <row r="10" spans="1:17" x14ac:dyDescent="0.3">
      <c r="A10" s="149"/>
      <c r="B10" s="92" t="s">
        <v>251</v>
      </c>
      <c r="C10" s="142">
        <f>'RC-D'!C10</f>
        <v>28290472.359999999</v>
      </c>
      <c r="D10" s="142">
        <f>'RC-D'!D10</f>
        <v>249954922.71444798</v>
      </c>
      <c r="E10" s="143">
        <f>'RC-D'!E10</f>
        <v>278245395.07444799</v>
      </c>
      <c r="F10" s="142">
        <f>'RC-D'!F10</f>
        <v>0</v>
      </c>
      <c r="G10" s="142">
        <f>'RC-D'!G10</f>
        <v>6055802.1399999997</v>
      </c>
      <c r="H10" s="143">
        <f>'RC-D'!H10</f>
        <v>6055802.1399999997</v>
      </c>
      <c r="I10" s="142">
        <f>'RC-D'!I10</f>
        <v>449293612.57949996</v>
      </c>
      <c r="J10" s="142">
        <f>'RC-D'!J10</f>
        <v>564064369.53062809</v>
      </c>
      <c r="K10" s="143">
        <f>'RC-D'!K10</f>
        <v>1013357982.110128</v>
      </c>
      <c r="L10" s="142">
        <f>'RC-D'!L10</f>
        <v>0</v>
      </c>
      <c r="M10" s="142">
        <f>'RC-D'!M10</f>
        <v>0</v>
      </c>
      <c r="N10" s="143">
        <f>'RC-D'!N10</f>
        <v>0</v>
      </c>
      <c r="O10" s="143">
        <f>'RC-D'!O10</f>
        <v>477584084.93949997</v>
      </c>
      <c r="P10" s="143">
        <f>'RC-D'!P10</f>
        <v>820075094.38507617</v>
      </c>
      <c r="Q10" s="143">
        <f>'RC-D'!Q10</f>
        <v>1297659179.3245761</v>
      </c>
    </row>
    <row r="11" spans="1:17" x14ac:dyDescent="0.3">
      <c r="A11" s="149"/>
      <c r="B11" s="90" t="s">
        <v>252</v>
      </c>
      <c r="C11" s="144">
        <f>'RC-D'!C11</f>
        <v>626169118.07439995</v>
      </c>
      <c r="D11" s="144">
        <f>'RC-D'!D11</f>
        <v>544576655.69519138</v>
      </c>
      <c r="E11" s="143">
        <f>'RC-D'!E11</f>
        <v>1170745773.7695913</v>
      </c>
      <c r="F11" s="144">
        <f>'RC-D'!F11</f>
        <v>257711458.38</v>
      </c>
      <c r="G11" s="144">
        <f>'RC-D'!G11</f>
        <v>250009993.788638</v>
      </c>
      <c r="H11" s="143">
        <f>'RC-D'!H11</f>
        <v>507721452.16863799</v>
      </c>
      <c r="I11" s="144">
        <f>'RC-D'!I11</f>
        <v>90586101.371900007</v>
      </c>
      <c r="J11" s="144">
        <f>'RC-D'!J11</f>
        <v>37404462.082646415</v>
      </c>
      <c r="K11" s="143">
        <f>'RC-D'!K11</f>
        <v>127990563.45454642</v>
      </c>
      <c r="L11" s="144">
        <f>'RC-D'!L11</f>
        <v>4671654606.3778429</v>
      </c>
      <c r="M11" s="144">
        <f>'RC-D'!M11</f>
        <v>123662881.2388649</v>
      </c>
      <c r="N11" s="143">
        <f>'RC-D'!N11</f>
        <v>4795317487.6167078</v>
      </c>
      <c r="O11" s="143">
        <f>'RC-D'!O11</f>
        <v>5646121284.2041435</v>
      </c>
      <c r="P11" s="143">
        <f>'RC-D'!P11</f>
        <v>955653992.80533981</v>
      </c>
      <c r="Q11" s="143">
        <f>'RC-D'!Q11</f>
        <v>6601775277.0094833</v>
      </c>
    </row>
    <row r="12" spans="1:17" x14ac:dyDescent="0.3">
      <c r="A12" s="149"/>
      <c r="B12" s="93" t="s">
        <v>253</v>
      </c>
      <c r="C12" s="142">
        <f>'RC-D'!C12</f>
        <v>615310193.47790003</v>
      </c>
      <c r="D12" s="142">
        <f>'RC-D'!D12</f>
        <v>378305901.8346833</v>
      </c>
      <c r="E12" s="143">
        <f>'RC-D'!E12</f>
        <v>993616095.31258333</v>
      </c>
      <c r="F12" s="142">
        <f>'RC-D'!F12</f>
        <v>166027074.63</v>
      </c>
      <c r="G12" s="142">
        <f>'RC-D'!G12</f>
        <v>235714917.51206601</v>
      </c>
      <c r="H12" s="143">
        <f>'RC-D'!H12</f>
        <v>401741992.142066</v>
      </c>
      <c r="I12" s="142">
        <f>'RC-D'!I12</f>
        <v>90586101.371900007</v>
      </c>
      <c r="J12" s="142">
        <f>'RC-D'!J12</f>
        <v>37404462.082646415</v>
      </c>
      <c r="K12" s="143">
        <f>'RC-D'!K12</f>
        <v>127990563.45454642</v>
      </c>
      <c r="L12" s="142">
        <f>'RC-D'!L12</f>
        <v>4671654606.3778429</v>
      </c>
      <c r="M12" s="142">
        <f>'RC-D'!M12</f>
        <v>92640084.888655663</v>
      </c>
      <c r="N12" s="143">
        <f>'RC-D'!N12</f>
        <v>4764294691.2664986</v>
      </c>
      <c r="O12" s="143">
        <f>'RC-D'!O12</f>
        <v>5543577975.8576422</v>
      </c>
      <c r="P12" s="143">
        <f>'RC-D'!P12</f>
        <v>744065366.31805706</v>
      </c>
      <c r="Q12" s="143">
        <f>'RC-D'!Q12</f>
        <v>6287643342.1756992</v>
      </c>
    </row>
    <row r="13" spans="1:17" x14ac:dyDescent="0.3">
      <c r="A13" s="149"/>
      <c r="B13" s="93" t="s">
        <v>254</v>
      </c>
      <c r="C13" s="142">
        <f>'RC-D'!C13</f>
        <v>10858924.5965</v>
      </c>
      <c r="D13" s="142">
        <f>'RC-D'!D13</f>
        <v>166270753.86050898</v>
      </c>
      <c r="E13" s="143">
        <f>'RC-D'!E13</f>
        <v>177129678.45700899</v>
      </c>
      <c r="F13" s="142">
        <f>'RC-D'!F13</f>
        <v>91684383.75</v>
      </c>
      <c r="G13" s="142">
        <f>'RC-D'!G13</f>
        <v>14295076.276572004</v>
      </c>
      <c r="H13" s="143">
        <f>'RC-D'!H13</f>
        <v>105979460.026572</v>
      </c>
      <c r="I13" s="142">
        <f>'RC-D'!I13</f>
        <v>0</v>
      </c>
      <c r="J13" s="142">
        <f>'RC-D'!J13</f>
        <v>0</v>
      </c>
      <c r="K13" s="143">
        <f>'RC-D'!K13</f>
        <v>0</v>
      </c>
      <c r="L13" s="142">
        <f>'RC-D'!L13</f>
        <v>0</v>
      </c>
      <c r="M13" s="142">
        <f>'RC-D'!M13</f>
        <v>31022796.350204699</v>
      </c>
      <c r="N13" s="143">
        <f>'RC-D'!N13</f>
        <v>31022796.350204699</v>
      </c>
      <c r="O13" s="143">
        <f>'RC-D'!O13</f>
        <v>102543308.34649999</v>
      </c>
      <c r="P13" s="143">
        <f>'RC-D'!P13</f>
        <v>211588626.48728496</v>
      </c>
      <c r="Q13" s="143">
        <f>'RC-D'!Q13</f>
        <v>314131934.83378494</v>
      </c>
    </row>
    <row r="14" spans="1:17" x14ac:dyDescent="0.3">
      <c r="A14" s="149"/>
      <c r="B14" s="94" t="s">
        <v>255</v>
      </c>
      <c r="C14" s="144">
        <f>'RC-D'!C14</f>
        <v>673703980.59440005</v>
      </c>
      <c r="D14" s="144">
        <f>'RC-D'!D14</f>
        <v>1016445826.4525715</v>
      </c>
      <c r="E14" s="143">
        <f>'RC-D'!E14</f>
        <v>1690149807.0469716</v>
      </c>
      <c r="F14" s="144">
        <f>'RC-D'!F14</f>
        <v>257732046.18000001</v>
      </c>
      <c r="G14" s="144">
        <f>'RC-D'!G14</f>
        <v>256067141.32863796</v>
      </c>
      <c r="H14" s="143">
        <f>'RC-D'!H14</f>
        <v>513799187.50863796</v>
      </c>
      <c r="I14" s="144">
        <f>'RC-D'!I14</f>
        <v>862657843.63810003</v>
      </c>
      <c r="J14" s="144">
        <f>'RC-D'!J14</f>
        <v>774538498.88374126</v>
      </c>
      <c r="K14" s="143">
        <f>'RC-D'!K14</f>
        <v>1637196342.5218413</v>
      </c>
      <c r="L14" s="144">
        <f>'RC-D'!L14</f>
        <v>4675846763.3378429</v>
      </c>
      <c r="M14" s="144">
        <f>'RC-D'!M14</f>
        <v>123662881.23886585</v>
      </c>
      <c r="N14" s="143">
        <f>'RC-D'!N14</f>
        <v>4799509644.5767088</v>
      </c>
      <c r="O14" s="143">
        <f>'RC-D'!O14</f>
        <v>6469940633.7503424</v>
      </c>
      <c r="P14" s="143">
        <f>'RC-D'!P14</f>
        <v>2170714347.9038172</v>
      </c>
      <c r="Q14" s="143">
        <f>'RC-D'!Q14</f>
        <v>8640654981.6541595</v>
      </c>
    </row>
    <row r="15" spans="1:17" x14ac:dyDescent="0.3">
      <c r="A15" s="149"/>
      <c r="B15" s="140" t="s">
        <v>256</v>
      </c>
      <c r="C15" s="145"/>
      <c r="D15" s="145"/>
      <c r="E15" s="146"/>
      <c r="F15" s="145"/>
      <c r="G15" s="145"/>
      <c r="H15" s="145"/>
      <c r="I15" s="145"/>
      <c r="J15" s="145"/>
      <c r="K15" s="145"/>
      <c r="L15" s="146"/>
      <c r="M15" s="145"/>
      <c r="N15" s="145"/>
      <c r="O15" s="145"/>
      <c r="P15" s="145"/>
      <c r="Q15" s="145"/>
    </row>
    <row r="16" spans="1:17" x14ac:dyDescent="0.3">
      <c r="A16" s="149"/>
      <c r="B16" s="89" t="s">
        <v>25</v>
      </c>
      <c r="C16" s="144">
        <f>'RC-D'!C16</f>
        <v>6198413438.9007998</v>
      </c>
      <c r="D16" s="144">
        <f>'RC-D'!D16</f>
        <v>4875638043.4032888</v>
      </c>
      <c r="E16" s="143">
        <f>'RC-D'!E16</f>
        <v>11074051482.304089</v>
      </c>
      <c r="F16" s="144">
        <f>'RC-D'!F16</f>
        <v>4187586687.9000001</v>
      </c>
      <c r="G16" s="144">
        <f>'RC-D'!G16</f>
        <v>2028646806.748836</v>
      </c>
      <c r="H16" s="143">
        <f>'RC-D'!H16</f>
        <v>6216233494.6488361</v>
      </c>
      <c r="I16" s="144">
        <f>'RC-D'!I16</f>
        <v>2744813278.3051004</v>
      </c>
      <c r="J16" s="144">
        <f>'RC-D'!J16</f>
        <v>1489533897.9645772</v>
      </c>
      <c r="K16" s="143">
        <f>'RC-D'!K16</f>
        <v>4234347176.2696776</v>
      </c>
      <c r="L16" s="144">
        <f>'RC-D'!L16</f>
        <v>2367218941.4296002</v>
      </c>
      <c r="M16" s="144">
        <f>'RC-D'!M16</f>
        <v>481915758.46997309</v>
      </c>
      <c r="N16" s="143">
        <f>'RC-D'!N16</f>
        <v>2849134699.8995733</v>
      </c>
      <c r="O16" s="143">
        <f>'RC-D'!O16</f>
        <v>15498032346.535505</v>
      </c>
      <c r="P16" s="143">
        <f>'RC-D'!P16</f>
        <v>8875734506.5866795</v>
      </c>
      <c r="Q16" s="143">
        <f>'RC-D'!Q16</f>
        <v>24373766853.122185</v>
      </c>
    </row>
    <row r="17" spans="1:17" x14ac:dyDescent="0.3">
      <c r="A17" s="149"/>
      <c r="B17" s="95" t="s">
        <v>257</v>
      </c>
      <c r="C17" s="147">
        <f>'RC-D'!C17</f>
        <v>6084109275.7707996</v>
      </c>
      <c r="D17" s="147">
        <f>'RC-D'!D17</f>
        <v>4113377407.4517803</v>
      </c>
      <c r="E17" s="143">
        <f>'RC-D'!E17</f>
        <v>10197486683.22258</v>
      </c>
      <c r="F17" s="147">
        <f>'RC-D'!F17</f>
        <v>4186230458.9900002</v>
      </c>
      <c r="G17" s="147">
        <f>'RC-D'!G17</f>
        <v>1975526517.5257792</v>
      </c>
      <c r="H17" s="143">
        <f>'RC-D'!H17</f>
        <v>6161756976.5157795</v>
      </c>
      <c r="I17" s="147">
        <f>'RC-D'!I17</f>
        <v>2743946540.3551006</v>
      </c>
      <c r="J17" s="147">
        <f>'RC-D'!J17</f>
        <v>1389172615.9493008</v>
      </c>
      <c r="K17" s="143">
        <f>'RC-D'!K17</f>
        <v>4133119156.3044014</v>
      </c>
      <c r="L17" s="147">
        <f>'RC-D'!L17</f>
        <v>2364077964.4396005</v>
      </c>
      <c r="M17" s="147">
        <f>'RC-D'!M17</f>
        <v>296398573.84869289</v>
      </c>
      <c r="N17" s="143">
        <f>'RC-D'!N17</f>
        <v>2660476538.2882934</v>
      </c>
      <c r="O17" s="143">
        <f>'RC-D'!O17</f>
        <v>15378364239.555502</v>
      </c>
      <c r="P17" s="143">
        <f>'RC-D'!P17</f>
        <v>7774475114.7755642</v>
      </c>
      <c r="Q17" s="143">
        <f>'RC-D'!Q17</f>
        <v>23152839354.331066</v>
      </c>
    </row>
    <row r="18" spans="1:17" x14ac:dyDescent="0.3">
      <c r="A18" s="149"/>
      <c r="B18" s="95" t="s">
        <v>258</v>
      </c>
      <c r="C18" s="147">
        <f>'RC-D'!C18</f>
        <v>114304163.12999998</v>
      </c>
      <c r="D18" s="147">
        <f>'RC-D'!D18</f>
        <v>762260635.95150256</v>
      </c>
      <c r="E18" s="143">
        <f>'RC-D'!E18</f>
        <v>876564799.08150256</v>
      </c>
      <c r="F18" s="147">
        <f>'RC-D'!F18</f>
        <v>1356228.9100000001</v>
      </c>
      <c r="G18" s="147">
        <f>'RC-D'!G18</f>
        <v>53120289.223060012</v>
      </c>
      <c r="H18" s="143">
        <f>'RC-D'!H18</f>
        <v>54476518.133060008</v>
      </c>
      <c r="I18" s="147">
        <f>'RC-D'!I18</f>
        <v>866737.95</v>
      </c>
      <c r="J18" s="147">
        <f>'RC-D'!J18</f>
        <v>100361282.01526988</v>
      </c>
      <c r="K18" s="143">
        <f>'RC-D'!K18</f>
        <v>101228019.96526988</v>
      </c>
      <c r="L18" s="147">
        <f>'RC-D'!L18</f>
        <v>3140976.99</v>
      </c>
      <c r="M18" s="147">
        <f>'RC-D'!M18</f>
        <v>185517184.62127897</v>
      </c>
      <c r="N18" s="143">
        <f>'RC-D'!N18</f>
        <v>188658161.61127898</v>
      </c>
      <c r="O18" s="143">
        <f>'RC-D'!O18</f>
        <v>119668106.97999999</v>
      </c>
      <c r="P18" s="143">
        <f>'RC-D'!P18</f>
        <v>1101259391.8111122</v>
      </c>
      <c r="Q18" s="143">
        <f>'RC-D'!Q18</f>
        <v>1220927498.7911122</v>
      </c>
    </row>
    <row r="19" spans="1:17" x14ac:dyDescent="0.3">
      <c r="A19" s="150"/>
      <c r="B19" s="89" t="s">
        <v>8</v>
      </c>
      <c r="C19" s="144">
        <f>'RC-D'!C19</f>
        <v>3807121044.5480118</v>
      </c>
      <c r="D19" s="144">
        <f>'RC-D'!D19</f>
        <v>6907162705.5200157</v>
      </c>
      <c r="E19" s="143">
        <f>'RC-D'!E19</f>
        <v>10714283750.068027</v>
      </c>
      <c r="F19" s="144">
        <f>'RC-D'!F19</f>
        <v>1109814334.9018741</v>
      </c>
      <c r="G19" s="144">
        <f>'RC-D'!G19</f>
        <v>3598857421.7421575</v>
      </c>
      <c r="H19" s="143">
        <f>'RC-D'!H19</f>
        <v>4708671756.6440315</v>
      </c>
      <c r="I19" s="144">
        <f>'RC-D'!I19</f>
        <v>6939850126.8699226</v>
      </c>
      <c r="J19" s="144">
        <f>'RC-D'!J19</f>
        <v>8699719829.2100773</v>
      </c>
      <c r="K19" s="143">
        <f>'RC-D'!K19</f>
        <v>15639569956.08</v>
      </c>
      <c r="L19" s="144">
        <f>'RC-D'!L19</f>
        <v>2044546595.7121003</v>
      </c>
      <c r="M19" s="144">
        <f>'RC-D'!M19</f>
        <v>2753719306.3007507</v>
      </c>
      <c r="N19" s="143">
        <f>'RC-D'!N19</f>
        <v>4798265902.0128508</v>
      </c>
      <c r="O19" s="143">
        <f>'RC-D'!O19</f>
        <v>13901332102.03191</v>
      </c>
      <c r="P19" s="143">
        <f>'RC-D'!P19</f>
        <v>21959459262.772953</v>
      </c>
      <c r="Q19" s="143">
        <f>'RC-D'!Q19</f>
        <v>35860791364.804863</v>
      </c>
    </row>
    <row r="20" spans="1:17" x14ac:dyDescent="0.3">
      <c r="B20" s="95" t="s">
        <v>259</v>
      </c>
      <c r="C20" s="147">
        <f>'RC-D'!C20</f>
        <v>3358822048.894011</v>
      </c>
      <c r="D20" s="147">
        <f>'RC-D'!D20</f>
        <v>3240522172.7918344</v>
      </c>
      <c r="E20" s="143">
        <f>'RC-D'!E20</f>
        <v>6599344221.6858454</v>
      </c>
      <c r="F20" s="147">
        <f>'RC-D'!F20</f>
        <v>985603439.12187374</v>
      </c>
      <c r="G20" s="147">
        <f>'RC-D'!G20</f>
        <v>2445585368.8199992</v>
      </c>
      <c r="H20" s="143">
        <f>'RC-D'!H20</f>
        <v>3431188807.9418731</v>
      </c>
      <c r="I20" s="147">
        <f>'RC-D'!I20</f>
        <v>5670636262.2799234</v>
      </c>
      <c r="J20" s="147">
        <f>'RC-D'!J20</f>
        <v>6457151684.3995142</v>
      </c>
      <c r="K20" s="143">
        <f>'RC-D'!K20</f>
        <v>12127787946.679438</v>
      </c>
      <c r="L20" s="147">
        <f>'RC-D'!L20</f>
        <v>1588742496.3667998</v>
      </c>
      <c r="M20" s="147">
        <f>'RC-D'!M20</f>
        <v>1882650258.4836478</v>
      </c>
      <c r="N20" s="143">
        <f>'RC-D'!N20</f>
        <v>3471392754.8504477</v>
      </c>
      <c r="O20" s="143">
        <f>'RC-D'!O20</f>
        <v>11603804246.662609</v>
      </c>
      <c r="P20" s="143">
        <f>'RC-D'!P20</f>
        <v>14025909484.495014</v>
      </c>
      <c r="Q20" s="143">
        <f>'RC-D'!Q20</f>
        <v>25629713731.157623</v>
      </c>
    </row>
    <row r="21" spans="1:17" x14ac:dyDescent="0.3">
      <c r="B21" s="95" t="s">
        <v>260</v>
      </c>
      <c r="C21" s="147">
        <f>'RC-D'!C21</f>
        <v>448298995.65399915</v>
      </c>
      <c r="D21" s="147">
        <f>'RC-D'!D21</f>
        <v>3666640532.7281799</v>
      </c>
      <c r="E21" s="143">
        <f>'RC-D'!E21</f>
        <v>4114939528.3821793</v>
      </c>
      <c r="F21" s="147">
        <f>'RC-D'!F21</f>
        <v>124210895.7799999</v>
      </c>
      <c r="G21" s="147">
        <f>'RC-D'!G21</f>
        <v>1153272052.9221635</v>
      </c>
      <c r="H21" s="143">
        <f>'RC-D'!H21</f>
        <v>1277482948.7021635</v>
      </c>
      <c r="I21" s="147">
        <f>'RC-D'!I21</f>
        <v>1269213864.5900002</v>
      </c>
      <c r="J21" s="147">
        <f>'RC-D'!J21</f>
        <v>2242568144.8105617</v>
      </c>
      <c r="K21" s="143">
        <f>'RC-D'!K21</f>
        <v>3511782009.4005618</v>
      </c>
      <c r="L21" s="147">
        <f>'RC-D'!L21</f>
        <v>455804099.34530002</v>
      </c>
      <c r="M21" s="147">
        <f>'RC-D'!M21</f>
        <v>871069047.81710029</v>
      </c>
      <c r="N21" s="143">
        <f>'RC-D'!N21</f>
        <v>1326873147.1624002</v>
      </c>
      <c r="O21" s="143">
        <f>'RC-D'!O21</f>
        <v>2297527855.3692994</v>
      </c>
      <c r="P21" s="143">
        <f>'RC-D'!P21</f>
        <v>7933549778.2780094</v>
      </c>
      <c r="Q21" s="143">
        <f>'RC-D'!Q21</f>
        <v>10231077633.647308</v>
      </c>
    </row>
    <row r="22" spans="1:17" x14ac:dyDescent="0.3">
      <c r="B22" s="96" t="s">
        <v>261</v>
      </c>
      <c r="C22" s="148">
        <f>'RC-D'!C22</f>
        <v>10005534483.448812</v>
      </c>
      <c r="D22" s="148">
        <f>'RC-D'!D22</f>
        <v>11782800748.923288</v>
      </c>
      <c r="E22" s="143">
        <f>'RC-D'!E22</f>
        <v>21788335232.372101</v>
      </c>
      <c r="F22" s="148">
        <f>'RC-D'!F22</f>
        <v>5297401022.8018742</v>
      </c>
      <c r="G22" s="148">
        <f>'RC-D'!G22</f>
        <v>5627504228.4909897</v>
      </c>
      <c r="H22" s="143">
        <f>'RC-D'!H22</f>
        <v>10924905251.292864</v>
      </c>
      <c r="I22" s="148">
        <f>'RC-D'!I22</f>
        <v>9684663405.1750221</v>
      </c>
      <c r="J22" s="148">
        <f>'RC-D'!J22</f>
        <v>10189253727.174644</v>
      </c>
      <c r="K22" s="143">
        <f>'RC-D'!K22</f>
        <v>19873917132.349667</v>
      </c>
      <c r="L22" s="148">
        <f>'RC-D'!L22</f>
        <v>4411765537.1416998</v>
      </c>
      <c r="M22" s="148">
        <f>'RC-D'!M22</f>
        <v>3235635064.7707224</v>
      </c>
      <c r="N22" s="143">
        <f>'RC-D'!N22</f>
        <v>7647400601.9124222</v>
      </c>
      <c r="O22" s="143">
        <f>'RC-D'!O22</f>
        <v>29399364448.567406</v>
      </c>
      <c r="P22" s="143">
        <f>'RC-D'!P22</f>
        <v>30835193769.359695</v>
      </c>
      <c r="Q22" s="143">
        <f>'RC-D'!Q22</f>
        <v>60234558217.927101</v>
      </c>
    </row>
    <row r="23" spans="1:17" x14ac:dyDescent="0.3">
      <c r="B23" s="151" t="s">
        <v>26</v>
      </c>
      <c r="C23" s="152">
        <f>'RC-D'!C23</f>
        <v>10679238464.043209</v>
      </c>
      <c r="D23" s="152">
        <f>'RC-D'!D23</f>
        <v>12799246575.375862</v>
      </c>
      <c r="E23" s="152">
        <f>'RC-D'!E23</f>
        <v>23478485039.419071</v>
      </c>
      <c r="F23" s="152">
        <f>'RC-D'!F23</f>
        <v>5555133068.9818735</v>
      </c>
      <c r="G23" s="152">
        <f>'RC-D'!G23</f>
        <v>5883571369.8196344</v>
      </c>
      <c r="H23" s="152">
        <f>'RC-D'!H23</f>
        <v>11438704438.801508</v>
      </c>
      <c r="I23" s="152">
        <f>'RC-D'!I23</f>
        <v>10547321248.813122</v>
      </c>
      <c r="J23" s="152">
        <f>'RC-D'!J23</f>
        <v>10963792226.05838</v>
      </c>
      <c r="K23" s="152">
        <f>'RC-D'!K23</f>
        <v>21511113474.871502</v>
      </c>
      <c r="L23" s="152">
        <f>'RC-D'!L23</f>
        <v>9087612300.4795418</v>
      </c>
      <c r="M23" s="152">
        <f>'RC-D'!M23</f>
        <v>3359297946.0095921</v>
      </c>
      <c r="N23" s="152">
        <f>'RC-D'!N23</f>
        <v>12446910246.489134</v>
      </c>
      <c r="O23" s="152">
        <f>'RC-D'!O23</f>
        <v>35869305082.317764</v>
      </c>
      <c r="P23" s="152">
        <f>'RC-D'!P23</f>
        <v>33005908117.263428</v>
      </c>
      <c r="Q23" s="152">
        <f>'RC-D'!Q23</f>
        <v>68875213199.581192</v>
      </c>
    </row>
  </sheetData>
  <mergeCells count="7">
    <mergeCell ref="O4:Q4"/>
    <mergeCell ref="A4:A5"/>
    <mergeCell ref="B4:B5"/>
    <mergeCell ref="C4:E4"/>
    <mergeCell ref="F4:H4"/>
    <mergeCell ref="I4:K4"/>
    <mergeCell ref="L4:N4"/>
  </mergeCells>
  <pageMargins left="0.25" right="0.25" top="0.75" bottom="0.75" header="0.3" footer="0.3"/>
  <pageSetup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AB53"/>
  <sheetViews>
    <sheetView tabSelected="1" view="pageBreakPreview" zoomScaleNormal="115" zoomScaleSheetLayoutView="100" workbookViewId="0">
      <selection activeCell="N16" sqref="N16"/>
    </sheetView>
  </sheetViews>
  <sheetFormatPr defaultColWidth="8.7265625" defaultRowHeight="13" x14ac:dyDescent="0.3"/>
  <cols>
    <col min="1" max="1" width="59.7265625" style="104" customWidth="1"/>
    <col min="2" max="2" width="18.1796875" style="104" bestFit="1" customWidth="1"/>
    <col min="3" max="4" width="9.81640625" style="104" bestFit="1" customWidth="1"/>
    <col min="5" max="7" width="8.81640625" style="104" bestFit="1" customWidth="1"/>
    <col min="8" max="13" width="8.7265625" style="104"/>
    <col min="14" max="16" width="8.81640625" style="104" bestFit="1" customWidth="1"/>
    <col min="17" max="19" width="9.81640625" style="104" bestFit="1" customWidth="1"/>
    <col min="20" max="28" width="8.81640625" style="104" bestFit="1" customWidth="1"/>
    <col min="29" max="16384" width="8.7265625" style="104"/>
  </cols>
  <sheetData>
    <row r="1" spans="1:28" x14ac:dyDescent="0.3">
      <c r="A1" s="107" t="s">
        <v>211</v>
      </c>
    </row>
    <row r="2" spans="1:28" x14ac:dyDescent="0.3">
      <c r="A2" s="66"/>
    </row>
    <row r="3" spans="1:28" x14ac:dyDescent="0.3">
      <c r="A3" s="66">
        <f>BS!B3</f>
        <v>46053</v>
      </c>
    </row>
    <row r="4" spans="1:28" x14ac:dyDescent="0.3">
      <c r="A4" s="160" t="s">
        <v>262</v>
      </c>
    </row>
    <row r="5" spans="1:28" ht="87" customHeight="1" x14ac:dyDescent="0.3">
      <c r="A5" s="218" t="s">
        <v>210</v>
      </c>
      <c r="B5" s="219" t="s">
        <v>183</v>
      </c>
      <c r="C5" s="219"/>
      <c r="D5" s="219"/>
      <c r="E5" s="219" t="s">
        <v>184</v>
      </c>
      <c r="F5" s="219"/>
      <c r="G5" s="219"/>
      <c r="H5" s="219" t="s">
        <v>185</v>
      </c>
      <c r="I5" s="219"/>
      <c r="J5" s="219"/>
      <c r="K5" s="219" t="s">
        <v>186</v>
      </c>
      <c r="L5" s="219"/>
      <c r="M5" s="219"/>
      <c r="N5" s="219" t="s">
        <v>187</v>
      </c>
      <c r="O5" s="219"/>
      <c r="P5" s="219"/>
      <c r="Q5" s="217" t="s">
        <v>188</v>
      </c>
      <c r="R5" s="217"/>
      <c r="S5" s="217"/>
      <c r="T5" s="217" t="s">
        <v>189</v>
      </c>
      <c r="U5" s="217"/>
      <c r="V5" s="217"/>
      <c r="W5" s="217" t="s">
        <v>190</v>
      </c>
      <c r="X5" s="217"/>
      <c r="Y5" s="217"/>
      <c r="Z5" s="217" t="s">
        <v>191</v>
      </c>
      <c r="AA5" s="217"/>
      <c r="AB5" s="217"/>
    </row>
    <row r="6" spans="1:28" x14ac:dyDescent="0.3">
      <c r="A6" s="218"/>
      <c r="B6" s="105" t="s">
        <v>22</v>
      </c>
      <c r="C6" s="105" t="s">
        <v>23</v>
      </c>
      <c r="D6" s="105" t="s">
        <v>66</v>
      </c>
      <c r="E6" s="105" t="s">
        <v>22</v>
      </c>
      <c r="F6" s="105" t="s">
        <v>23</v>
      </c>
      <c r="G6" s="105" t="s">
        <v>66</v>
      </c>
      <c r="H6" s="105" t="s">
        <v>22</v>
      </c>
      <c r="I6" s="105" t="s">
        <v>23</v>
      </c>
      <c r="J6" s="105" t="s">
        <v>66</v>
      </c>
      <c r="K6" s="105" t="s">
        <v>22</v>
      </c>
      <c r="L6" s="105" t="s">
        <v>23</v>
      </c>
      <c r="M6" s="105" t="s">
        <v>66</v>
      </c>
      <c r="N6" s="105" t="s">
        <v>22</v>
      </c>
      <c r="O6" s="105" t="s">
        <v>23</v>
      </c>
      <c r="P6" s="105" t="s">
        <v>66</v>
      </c>
      <c r="Q6" s="105" t="s">
        <v>22</v>
      </c>
      <c r="R6" s="105" t="s">
        <v>23</v>
      </c>
      <c r="S6" s="105" t="s">
        <v>66</v>
      </c>
      <c r="T6" s="105" t="s">
        <v>22</v>
      </c>
      <c r="U6" s="105" t="s">
        <v>23</v>
      </c>
      <c r="V6" s="105" t="s">
        <v>66</v>
      </c>
      <c r="W6" s="105" t="s">
        <v>22</v>
      </c>
      <c r="X6" s="105" t="s">
        <v>23</v>
      </c>
      <c r="Y6" s="105" t="s">
        <v>66</v>
      </c>
      <c r="Z6" s="105" t="s">
        <v>22</v>
      </c>
      <c r="AA6" s="105" t="s">
        <v>23</v>
      </c>
      <c r="AB6" s="105" t="s">
        <v>66</v>
      </c>
    </row>
    <row r="7" spans="1:28" x14ac:dyDescent="0.3">
      <c r="A7" s="100" t="s">
        <v>265</v>
      </c>
      <c r="B7" s="153">
        <v>144593893.88159999</v>
      </c>
      <c r="C7" s="153">
        <v>1040752.951784</v>
      </c>
      <c r="D7" s="153">
        <v>145634646.83338401</v>
      </c>
      <c r="E7" s="154">
        <v>171636.87230617998</v>
      </c>
      <c r="F7" s="154">
        <v>3674.9238532600002</v>
      </c>
      <c r="G7" s="154">
        <v>175311.79615943998</v>
      </c>
      <c r="H7" s="106">
        <v>8.4478600000000001E-2</v>
      </c>
      <c r="I7" s="102">
        <v>0.101427</v>
      </c>
      <c r="J7" s="106">
        <v>8.4599099999999997E-2</v>
      </c>
      <c r="K7" s="103">
        <v>2.5651799999999998</v>
      </c>
      <c r="L7" s="103">
        <v>2.8457300000000001</v>
      </c>
      <c r="M7" s="103">
        <v>2.56717</v>
      </c>
      <c r="N7" s="157">
        <v>0</v>
      </c>
      <c r="O7" s="157">
        <v>0</v>
      </c>
      <c r="P7" s="157">
        <v>0</v>
      </c>
      <c r="Q7" s="157">
        <v>144593893.88159999</v>
      </c>
      <c r="R7" s="157">
        <v>1040752.951784</v>
      </c>
      <c r="S7" s="157">
        <v>145634646.83338401</v>
      </c>
      <c r="T7" s="157">
        <v>0</v>
      </c>
      <c r="U7" s="157">
        <v>0</v>
      </c>
      <c r="V7" s="157">
        <v>0</v>
      </c>
      <c r="W7" s="157">
        <v>0</v>
      </c>
      <c r="X7" s="157">
        <v>0</v>
      </c>
      <c r="Y7" s="157">
        <v>0</v>
      </c>
      <c r="Z7" s="157">
        <v>0</v>
      </c>
      <c r="AA7" s="157">
        <v>0</v>
      </c>
      <c r="AB7" s="157">
        <v>0</v>
      </c>
    </row>
    <row r="8" spans="1:28" x14ac:dyDescent="0.3">
      <c r="A8" s="99" t="s">
        <v>82</v>
      </c>
      <c r="B8" s="153">
        <v>7600836.5788000003</v>
      </c>
      <c r="C8" s="153">
        <v>35189552.668742031</v>
      </c>
      <c r="D8" s="153">
        <v>42790389.247542031</v>
      </c>
      <c r="E8" s="154">
        <v>73819.096458619999</v>
      </c>
      <c r="F8" s="154">
        <v>237611.52348117999</v>
      </c>
      <c r="G8" s="154">
        <v>311430.6199398</v>
      </c>
      <c r="H8" s="106">
        <v>0.169571</v>
      </c>
      <c r="I8" s="102">
        <v>9.6084792499811583E-2</v>
      </c>
      <c r="J8" s="106">
        <v>0.108985</v>
      </c>
      <c r="K8" s="103">
        <v>45.045000000000002</v>
      </c>
      <c r="L8" s="103">
        <v>50.435558503777663</v>
      </c>
      <c r="M8" s="103">
        <v>49.4893</v>
      </c>
      <c r="N8" s="157">
        <v>87.47</v>
      </c>
      <c r="O8" s="157">
        <v>0</v>
      </c>
      <c r="P8" s="157">
        <v>87.47</v>
      </c>
      <c r="Q8" s="157">
        <v>7570498.5388000011</v>
      </c>
      <c r="R8" s="157">
        <v>35189552.668742031</v>
      </c>
      <c r="S8" s="157">
        <v>42760051.207542025</v>
      </c>
      <c r="T8" s="157">
        <v>6984.27</v>
      </c>
      <c r="U8" s="157">
        <v>0</v>
      </c>
      <c r="V8" s="157">
        <v>6984.27</v>
      </c>
      <c r="W8" s="157">
        <v>23353.77</v>
      </c>
      <c r="X8" s="157">
        <v>0</v>
      </c>
      <c r="Y8" s="157">
        <v>23353.77</v>
      </c>
      <c r="Z8" s="157">
        <v>0</v>
      </c>
      <c r="AA8" s="157">
        <v>0</v>
      </c>
      <c r="AB8" s="157">
        <v>0</v>
      </c>
    </row>
    <row r="9" spans="1:28" x14ac:dyDescent="0.3">
      <c r="A9" s="99" t="s">
        <v>83</v>
      </c>
      <c r="B9" s="153">
        <v>1464424460.2007</v>
      </c>
      <c r="C9" s="153">
        <v>173451572.22932002</v>
      </c>
      <c r="D9" s="153">
        <v>1637876032.4300201</v>
      </c>
      <c r="E9" s="154">
        <v>3841574.2316861004</v>
      </c>
      <c r="F9" s="154">
        <v>500851.36135278997</v>
      </c>
      <c r="G9" s="154">
        <v>4342425.5930388905</v>
      </c>
      <c r="H9" s="106">
        <v>0.14297499999999999</v>
      </c>
      <c r="I9" s="102">
        <v>0.10243745266725471</v>
      </c>
      <c r="J9" s="106">
        <v>0.13864299999999999</v>
      </c>
      <c r="K9" s="103">
        <v>28.864000000000001</v>
      </c>
      <c r="L9" s="103">
        <v>50.609476807670873</v>
      </c>
      <c r="M9" s="103">
        <v>31.178599999999999</v>
      </c>
      <c r="N9" s="157">
        <v>1421981.08</v>
      </c>
      <c r="O9" s="157">
        <v>384483.03</v>
      </c>
      <c r="P9" s="157">
        <v>1806464.11</v>
      </c>
      <c r="Q9" s="157">
        <v>1459113906.8239</v>
      </c>
      <c r="R9" s="157">
        <v>169221374.25202</v>
      </c>
      <c r="S9" s="157">
        <v>1628335281.0759201</v>
      </c>
      <c r="T9" s="157">
        <v>3595729.2598000001</v>
      </c>
      <c r="U9" s="157">
        <v>3843447.7598999999</v>
      </c>
      <c r="V9" s="157">
        <v>7439177.0197000001</v>
      </c>
      <c r="W9" s="157">
        <v>1457718.71</v>
      </c>
      <c r="X9" s="157">
        <v>327404.78740000003</v>
      </c>
      <c r="Y9" s="157">
        <v>1785123.4974</v>
      </c>
      <c r="Z9" s="157">
        <v>257105.40700000001</v>
      </c>
      <c r="AA9" s="157">
        <v>59345.43</v>
      </c>
      <c r="AB9" s="157">
        <v>316450.837</v>
      </c>
    </row>
    <row r="10" spans="1:28" x14ac:dyDescent="0.3">
      <c r="A10" s="99" t="s">
        <v>192</v>
      </c>
      <c r="B10" s="153">
        <v>259070751.68510002</v>
      </c>
      <c r="C10" s="153">
        <v>3791770.9030999998</v>
      </c>
      <c r="D10" s="153">
        <v>262862522.58820003</v>
      </c>
      <c r="E10" s="154">
        <v>744963.96424999996</v>
      </c>
      <c r="F10" s="154">
        <v>10092.1356</v>
      </c>
      <c r="G10" s="154">
        <v>755056.09985</v>
      </c>
      <c r="H10" s="106">
        <v>0.142647</v>
      </c>
      <c r="I10" s="102">
        <v>9.4617899999999991E-2</v>
      </c>
      <c r="J10" s="106">
        <v>0.141927</v>
      </c>
      <c r="K10" s="103">
        <v>23.636399999999998</v>
      </c>
      <c r="L10" s="103">
        <v>86.933199999999999</v>
      </c>
      <c r="M10" s="103">
        <v>24.552199999999999</v>
      </c>
      <c r="N10" s="157">
        <v>5066.66</v>
      </c>
      <c r="O10" s="157">
        <v>0</v>
      </c>
      <c r="P10" s="157">
        <v>5066.66</v>
      </c>
      <c r="Q10" s="157">
        <v>258793326.8651</v>
      </c>
      <c r="R10" s="157">
        <v>3791770.9030999998</v>
      </c>
      <c r="S10" s="157">
        <v>262585097.76820001</v>
      </c>
      <c r="T10" s="157">
        <v>272037.58</v>
      </c>
      <c r="U10" s="157">
        <v>0</v>
      </c>
      <c r="V10" s="157">
        <v>272037.58</v>
      </c>
      <c r="W10" s="157">
        <v>5387.24</v>
      </c>
      <c r="X10" s="157">
        <v>0</v>
      </c>
      <c r="Y10" s="157">
        <v>5387.24</v>
      </c>
      <c r="Z10" s="157">
        <v>0</v>
      </c>
      <c r="AA10" s="157">
        <v>0</v>
      </c>
      <c r="AB10" s="157">
        <v>0</v>
      </c>
    </row>
    <row r="11" spans="1:28" x14ac:dyDescent="0.3">
      <c r="A11" s="99" t="s">
        <v>84</v>
      </c>
      <c r="B11" s="153">
        <v>309349384.03401738</v>
      </c>
      <c r="C11" s="153">
        <v>4229101707.1070223</v>
      </c>
      <c r="D11" s="153">
        <v>4538451091.1410398</v>
      </c>
      <c r="E11" s="154">
        <v>14192810.465744741</v>
      </c>
      <c r="F11" s="154">
        <v>23735686.912289374</v>
      </c>
      <c r="G11" s="154">
        <v>37928497.378034115</v>
      </c>
      <c r="H11" s="106">
        <v>0.129075</v>
      </c>
      <c r="I11" s="102">
        <v>0.10650387876548378</v>
      </c>
      <c r="J11" s="106">
        <v>0.107958</v>
      </c>
      <c r="K11" s="103">
        <v>46.049500000000002</v>
      </c>
      <c r="L11" s="103">
        <v>38.37315956605886</v>
      </c>
      <c r="M11" s="103">
        <v>38.878700000000002</v>
      </c>
      <c r="N11" s="157">
        <v>22200069.958400004</v>
      </c>
      <c r="O11" s="157">
        <v>98143053.852246895</v>
      </c>
      <c r="P11" s="157">
        <v>120343123.81064689</v>
      </c>
      <c r="Q11" s="157">
        <v>271652258.73062372</v>
      </c>
      <c r="R11" s="157">
        <v>3895090487.4182634</v>
      </c>
      <c r="S11" s="157">
        <v>4166742746.1488867</v>
      </c>
      <c r="T11" s="157">
        <v>4487373.4860528903</v>
      </c>
      <c r="U11" s="157">
        <v>214041309.38291478</v>
      </c>
      <c r="V11" s="157">
        <v>218528682.86896768</v>
      </c>
      <c r="W11" s="157">
        <v>33209751.817340802</v>
      </c>
      <c r="X11" s="157">
        <v>112590434.71164437</v>
      </c>
      <c r="Y11" s="157">
        <v>145800186.52898517</v>
      </c>
      <c r="Z11" s="157">
        <v>0</v>
      </c>
      <c r="AA11" s="157">
        <v>7379475.5942000002</v>
      </c>
      <c r="AB11" s="157">
        <v>7379475.5942000002</v>
      </c>
    </row>
    <row r="12" spans="1:28" x14ac:dyDescent="0.3">
      <c r="A12" s="99" t="s">
        <v>85</v>
      </c>
      <c r="B12" s="153">
        <v>618351295.16613257</v>
      </c>
      <c r="C12" s="153">
        <v>3399217880.5128908</v>
      </c>
      <c r="D12" s="153">
        <v>4017569175.6790233</v>
      </c>
      <c r="E12" s="154">
        <v>7859093.2601242708</v>
      </c>
      <c r="F12" s="154">
        <v>21302549.577333219</v>
      </c>
      <c r="G12" s="154">
        <v>29161642.837457489</v>
      </c>
      <c r="H12" s="106">
        <v>0.12798300000000001</v>
      </c>
      <c r="I12" s="102">
        <v>8.6594747841013425E-2</v>
      </c>
      <c r="J12" s="106">
        <v>9.2816499999999996E-2</v>
      </c>
      <c r="K12" s="103">
        <v>66.676900000000003</v>
      </c>
      <c r="L12" s="103">
        <v>77.70823236170807</v>
      </c>
      <c r="M12" s="103">
        <v>76.002799999999993</v>
      </c>
      <c r="N12" s="157">
        <v>22770929.897299998</v>
      </c>
      <c r="O12" s="157">
        <v>42963789.517537996</v>
      </c>
      <c r="P12" s="157">
        <v>65734719.414837994</v>
      </c>
      <c r="Q12" s="157">
        <v>559708803.42519748</v>
      </c>
      <c r="R12" s="157">
        <v>3147287264.4203939</v>
      </c>
      <c r="S12" s="157">
        <v>3706996067.8455915</v>
      </c>
      <c r="T12" s="157">
        <v>25716818.179435097</v>
      </c>
      <c r="U12" s="157">
        <v>189404616.64893901</v>
      </c>
      <c r="V12" s="157">
        <v>215121434.82837412</v>
      </c>
      <c r="W12" s="157">
        <v>32865271.798100002</v>
      </c>
      <c r="X12" s="157">
        <v>61532322.844207995</v>
      </c>
      <c r="Y12" s="157">
        <v>94397594.642307997</v>
      </c>
      <c r="Z12" s="157">
        <v>60401.763400000003</v>
      </c>
      <c r="AA12" s="157">
        <v>993676.59935000003</v>
      </c>
      <c r="AB12" s="157">
        <v>1054078.3627500001</v>
      </c>
    </row>
    <row r="13" spans="1:28" x14ac:dyDescent="0.3">
      <c r="A13" s="99" t="s">
        <v>86</v>
      </c>
      <c r="B13" s="153">
        <v>661578658.1403116</v>
      </c>
      <c r="C13" s="153">
        <v>541732695.59170961</v>
      </c>
      <c r="D13" s="153">
        <v>1203311353.7320213</v>
      </c>
      <c r="E13" s="154">
        <v>24479605.519784812</v>
      </c>
      <c r="F13" s="154">
        <v>9615946.1475881897</v>
      </c>
      <c r="G13" s="154">
        <v>34095551.667373002</v>
      </c>
      <c r="H13" s="106">
        <v>0.142785</v>
      </c>
      <c r="I13" s="102">
        <v>9.3753332933087255E-2</v>
      </c>
      <c r="J13" s="106">
        <v>0.12052</v>
      </c>
      <c r="K13" s="103">
        <v>31.509599999999999</v>
      </c>
      <c r="L13" s="103">
        <v>50.029395914626129</v>
      </c>
      <c r="M13" s="103">
        <v>39.841900000000003</v>
      </c>
      <c r="N13" s="157">
        <v>27800179.0187</v>
      </c>
      <c r="O13" s="157">
        <v>20504268.620664001</v>
      </c>
      <c r="P13" s="157">
        <v>48304447.639364004</v>
      </c>
      <c r="Q13" s="157">
        <v>562457791.46491158</v>
      </c>
      <c r="R13" s="157">
        <v>487163500.56488311</v>
      </c>
      <c r="S13" s="157">
        <v>1049621292.0297948</v>
      </c>
      <c r="T13" s="157">
        <v>55941436.850699998</v>
      </c>
      <c r="U13" s="157">
        <v>29660423.771402478</v>
      </c>
      <c r="V13" s="157">
        <v>85601860.622102469</v>
      </c>
      <c r="W13" s="157">
        <v>43177754.371200003</v>
      </c>
      <c r="X13" s="157">
        <v>24908771.255424</v>
      </c>
      <c r="Y13" s="157">
        <v>68086525.626624003</v>
      </c>
      <c r="Z13" s="157">
        <v>1675.4535000000001</v>
      </c>
      <c r="AA13" s="157">
        <v>0</v>
      </c>
      <c r="AB13" s="157">
        <v>1675.4535000000001</v>
      </c>
    </row>
    <row r="14" spans="1:28" x14ac:dyDescent="0.3">
      <c r="A14" s="99" t="s">
        <v>87</v>
      </c>
      <c r="B14" s="153">
        <v>666049870.65463996</v>
      </c>
      <c r="C14" s="153">
        <v>1401665343.2615738</v>
      </c>
      <c r="D14" s="153">
        <v>2067715213.9162138</v>
      </c>
      <c r="E14" s="154">
        <v>11935307.960982352</v>
      </c>
      <c r="F14" s="154">
        <v>10777373.727185629</v>
      </c>
      <c r="G14" s="154">
        <v>22712681.688167982</v>
      </c>
      <c r="H14" s="106">
        <v>0.136099</v>
      </c>
      <c r="I14" s="102">
        <v>9.5178657723323484E-2</v>
      </c>
      <c r="J14" s="106">
        <v>0.108527</v>
      </c>
      <c r="K14" s="103">
        <v>64.508799999999994</v>
      </c>
      <c r="L14" s="103">
        <v>63.225295321426572</v>
      </c>
      <c r="M14" s="103">
        <v>63.633400000000002</v>
      </c>
      <c r="N14" s="157">
        <v>10461401.528000001</v>
      </c>
      <c r="O14" s="157">
        <v>26300642.875105999</v>
      </c>
      <c r="P14" s="157">
        <v>36762044.403106004</v>
      </c>
      <c r="Q14" s="157">
        <v>537912189.49330282</v>
      </c>
      <c r="R14" s="157">
        <v>1327743488.6380239</v>
      </c>
      <c r="S14" s="157">
        <v>1865655678.1313264</v>
      </c>
      <c r="T14" s="157">
        <v>109572354.26553714</v>
      </c>
      <c r="U14" s="157">
        <v>29999334.676312</v>
      </c>
      <c r="V14" s="157">
        <v>139571688.94184914</v>
      </c>
      <c r="W14" s="157">
        <v>17971474.0286</v>
      </c>
      <c r="X14" s="157">
        <v>43593112.112038001</v>
      </c>
      <c r="Y14" s="157">
        <v>61564586.140638001</v>
      </c>
      <c r="Z14" s="157">
        <v>593852.86719999998</v>
      </c>
      <c r="AA14" s="157">
        <v>329407.83519999997</v>
      </c>
      <c r="AB14" s="157">
        <v>923260.70239999995</v>
      </c>
    </row>
    <row r="15" spans="1:28" x14ac:dyDescent="0.3">
      <c r="A15" s="99" t="s">
        <v>193</v>
      </c>
      <c r="B15" s="153">
        <v>1491660002.0648017</v>
      </c>
      <c r="C15" s="153">
        <v>1169342103.9209523</v>
      </c>
      <c r="D15" s="153">
        <v>2661002105.985754</v>
      </c>
      <c r="E15" s="154">
        <v>25710424.749659739</v>
      </c>
      <c r="F15" s="154">
        <v>6391013.2678862195</v>
      </c>
      <c r="G15" s="154">
        <v>32101438.017545961</v>
      </c>
      <c r="H15" s="106">
        <v>0.131935</v>
      </c>
      <c r="I15" s="102">
        <v>8.3542100725118015E-2</v>
      </c>
      <c r="J15" s="106">
        <v>0.11068799999999999</v>
      </c>
      <c r="K15" s="103">
        <v>52.054200000000002</v>
      </c>
      <c r="L15" s="103">
        <v>62.325234499156949</v>
      </c>
      <c r="M15" s="103">
        <v>56.452800000000003</v>
      </c>
      <c r="N15" s="157">
        <v>20964221.2698</v>
      </c>
      <c r="O15" s="157">
        <v>29711252.758784778</v>
      </c>
      <c r="P15" s="157">
        <v>50675474.028584778</v>
      </c>
      <c r="Q15" s="157">
        <v>1408825717.9217134</v>
      </c>
      <c r="R15" s="157">
        <v>1085929396.8854234</v>
      </c>
      <c r="S15" s="157">
        <v>2494755114.807137</v>
      </c>
      <c r="T15" s="157">
        <v>63486538.470976755</v>
      </c>
      <c r="U15" s="157">
        <v>74712188.537443995</v>
      </c>
      <c r="V15" s="157">
        <v>138198727.00842077</v>
      </c>
      <c r="W15" s="157">
        <v>18524663.337111376</v>
      </c>
      <c r="X15" s="157">
        <v>8456742.7965847813</v>
      </c>
      <c r="Y15" s="157">
        <v>26981406.133696157</v>
      </c>
      <c r="Z15" s="157">
        <v>823082.33500000008</v>
      </c>
      <c r="AA15" s="157">
        <v>243775.7015</v>
      </c>
      <c r="AB15" s="157">
        <v>1066858.0365000002</v>
      </c>
    </row>
    <row r="16" spans="1:28" x14ac:dyDescent="0.3">
      <c r="A16" s="99" t="s">
        <v>88</v>
      </c>
      <c r="B16" s="153">
        <v>1116002015.1632884</v>
      </c>
      <c r="C16" s="153">
        <v>770373354.75061524</v>
      </c>
      <c r="D16" s="153">
        <v>1886375369.9139037</v>
      </c>
      <c r="E16" s="154">
        <v>16425573.65446613</v>
      </c>
      <c r="F16" s="154">
        <v>63453514.981695786</v>
      </c>
      <c r="G16" s="154">
        <v>79879088.636161923</v>
      </c>
      <c r="H16" s="106">
        <v>0.129076</v>
      </c>
      <c r="I16" s="102">
        <v>8.7004723496992467E-2</v>
      </c>
      <c r="J16" s="106">
        <v>0.11201</v>
      </c>
      <c r="K16" s="103">
        <v>54.329900000000002</v>
      </c>
      <c r="L16" s="103">
        <v>86.003589790953328</v>
      </c>
      <c r="M16" s="103">
        <v>67.143299999999996</v>
      </c>
      <c r="N16" s="157">
        <v>5923942.3004999999</v>
      </c>
      <c r="O16" s="157">
        <v>15787914.386030439</v>
      </c>
      <c r="P16" s="157">
        <v>21711856.686530441</v>
      </c>
      <c r="Q16" s="157">
        <v>1037442319.3104205</v>
      </c>
      <c r="R16" s="157">
        <v>563441453.91813481</v>
      </c>
      <c r="S16" s="157">
        <v>1600883773.2285557</v>
      </c>
      <c r="T16" s="157">
        <v>57239398.634676166</v>
      </c>
      <c r="U16" s="157">
        <v>109813854.32155001</v>
      </c>
      <c r="V16" s="157">
        <v>167053252.95622617</v>
      </c>
      <c r="W16" s="157">
        <v>15261627.013191631</v>
      </c>
      <c r="X16" s="157">
        <v>97118046.510930449</v>
      </c>
      <c r="Y16" s="157">
        <v>112379673.52412207</v>
      </c>
      <c r="Z16" s="157">
        <v>6058670.2050000001</v>
      </c>
      <c r="AA16" s="157">
        <v>0</v>
      </c>
      <c r="AB16" s="157">
        <v>6058670.2050000001</v>
      </c>
    </row>
    <row r="17" spans="1:28" x14ac:dyDescent="0.3">
      <c r="A17" s="99" t="s">
        <v>194</v>
      </c>
      <c r="B17" s="153">
        <v>325270157.48856539</v>
      </c>
      <c r="C17" s="153">
        <v>512625168.57926399</v>
      </c>
      <c r="D17" s="153">
        <v>837895326.06782937</v>
      </c>
      <c r="E17" s="154">
        <v>5221537.5697896499</v>
      </c>
      <c r="F17" s="154">
        <v>6326659.7458127197</v>
      </c>
      <c r="G17" s="154">
        <v>11548197.31560237</v>
      </c>
      <c r="H17" s="106">
        <v>0.13438600000000001</v>
      </c>
      <c r="I17" s="102">
        <v>8.1383176758118791E-2</v>
      </c>
      <c r="J17" s="106">
        <v>0.101699</v>
      </c>
      <c r="K17" s="103">
        <v>59.540599999999998</v>
      </c>
      <c r="L17" s="103">
        <v>66.156761323209309</v>
      </c>
      <c r="M17" s="103">
        <v>63.533099999999997</v>
      </c>
      <c r="N17" s="157">
        <v>3715766.3132000002</v>
      </c>
      <c r="O17" s="157">
        <v>5292916.1265759999</v>
      </c>
      <c r="P17" s="157">
        <v>9008682.4397759996</v>
      </c>
      <c r="Q17" s="157">
        <v>309314611.54259634</v>
      </c>
      <c r="R17" s="157">
        <v>495343123.65483999</v>
      </c>
      <c r="S17" s="157">
        <v>804657735.19743621</v>
      </c>
      <c r="T17" s="157">
        <v>10943239.46326904</v>
      </c>
      <c r="U17" s="157">
        <v>9326671.8314480018</v>
      </c>
      <c r="V17" s="157">
        <v>20269911.294717044</v>
      </c>
      <c r="W17" s="157">
        <v>5012306.4826999996</v>
      </c>
      <c r="X17" s="157">
        <v>7856510.4101759996</v>
      </c>
      <c r="Y17" s="157">
        <v>12868816.892875999</v>
      </c>
      <c r="Z17" s="157">
        <v>0</v>
      </c>
      <c r="AA17" s="157">
        <v>98862.682799999995</v>
      </c>
      <c r="AB17" s="157">
        <v>98862.682799999995</v>
      </c>
    </row>
    <row r="18" spans="1:28" x14ac:dyDescent="0.3">
      <c r="A18" s="99" t="s">
        <v>195</v>
      </c>
      <c r="B18" s="153">
        <v>241927312.86631566</v>
      </c>
      <c r="C18" s="153">
        <v>339727048.37226403</v>
      </c>
      <c r="D18" s="153">
        <v>581654361.23857975</v>
      </c>
      <c r="E18" s="154">
        <v>4299353.0218882198</v>
      </c>
      <c r="F18" s="154">
        <v>1281310.49282713</v>
      </c>
      <c r="G18" s="154">
        <v>5580663.5147153493</v>
      </c>
      <c r="H18" s="106">
        <v>0.14396999999999999</v>
      </c>
      <c r="I18" s="102">
        <v>7.9979210906994058E-2</v>
      </c>
      <c r="J18" s="106">
        <v>0.10601099999999999</v>
      </c>
      <c r="K18" s="103">
        <v>51.657899999999998</v>
      </c>
      <c r="L18" s="103">
        <v>59.395925339108132</v>
      </c>
      <c r="M18" s="103">
        <v>55.933399999999999</v>
      </c>
      <c r="N18" s="157">
        <v>4626142.3569999998</v>
      </c>
      <c r="O18" s="157">
        <v>1134251.0486999999</v>
      </c>
      <c r="P18" s="157">
        <v>5760393.4057</v>
      </c>
      <c r="Q18" s="157">
        <v>224133290.35942936</v>
      </c>
      <c r="R18" s="157">
        <v>257197562.35976401</v>
      </c>
      <c r="S18" s="157">
        <v>481330852.71919346</v>
      </c>
      <c r="T18" s="157">
        <v>11749366.480010338</v>
      </c>
      <c r="U18" s="157">
        <v>79813319.868300006</v>
      </c>
      <c r="V18" s="157">
        <v>91562686.348310351</v>
      </c>
      <c r="W18" s="157">
        <v>5624601.5824759603</v>
      </c>
      <c r="X18" s="157">
        <v>2536884.1735</v>
      </c>
      <c r="Y18" s="157">
        <v>8161485.7559759598</v>
      </c>
      <c r="Z18" s="157">
        <v>420054.44439999998</v>
      </c>
      <c r="AA18" s="157">
        <v>179281.97070000001</v>
      </c>
      <c r="AB18" s="157">
        <v>599336.41509999998</v>
      </c>
    </row>
    <row r="19" spans="1:28" x14ac:dyDescent="0.3">
      <c r="A19" s="99" t="s">
        <v>89</v>
      </c>
      <c r="B19" s="153">
        <v>1007430170.1654336</v>
      </c>
      <c r="C19" s="153">
        <v>1171005727.9759691</v>
      </c>
      <c r="D19" s="153">
        <v>2178435898.1414027</v>
      </c>
      <c r="E19" s="154">
        <v>23823696.340778783</v>
      </c>
      <c r="F19" s="154">
        <v>27971306.597160015</v>
      </c>
      <c r="G19" s="154">
        <v>51795002.937938794</v>
      </c>
      <c r="H19" s="106">
        <v>0.138874</v>
      </c>
      <c r="I19" s="102">
        <v>8.2247225334203602E-2</v>
      </c>
      <c r="J19" s="106">
        <v>0.107247</v>
      </c>
      <c r="K19" s="103">
        <v>45.185099999999998</v>
      </c>
      <c r="L19" s="103">
        <v>33.193526167553124</v>
      </c>
      <c r="M19" s="103">
        <v>38.469499999999996</v>
      </c>
      <c r="N19" s="157">
        <v>27827317.5594</v>
      </c>
      <c r="O19" s="157">
        <v>65416013.591048494</v>
      </c>
      <c r="P19" s="157">
        <v>93243331.150448501</v>
      </c>
      <c r="Q19" s="157">
        <v>923413491.89007282</v>
      </c>
      <c r="R19" s="157">
        <v>1028272489.1803786</v>
      </c>
      <c r="S19" s="157">
        <v>1951685981.0704515</v>
      </c>
      <c r="T19" s="157">
        <v>47444880.332776293</v>
      </c>
      <c r="U19" s="157">
        <v>59718092.482142001</v>
      </c>
      <c r="V19" s="157">
        <v>107162972.81491829</v>
      </c>
      <c r="W19" s="157">
        <v>36194333.457584471</v>
      </c>
      <c r="X19" s="157">
        <v>82051157.983448505</v>
      </c>
      <c r="Y19" s="157">
        <v>118245491.44103298</v>
      </c>
      <c r="Z19" s="157">
        <v>377464.48499999999</v>
      </c>
      <c r="AA19" s="157">
        <v>963988.33</v>
      </c>
      <c r="AB19" s="157">
        <v>1341452.8149999999</v>
      </c>
    </row>
    <row r="20" spans="1:28" x14ac:dyDescent="0.3">
      <c r="A20" s="99" t="s">
        <v>90</v>
      </c>
      <c r="B20" s="153">
        <v>418174374.38525218</v>
      </c>
      <c r="C20" s="153">
        <v>534154343.09537554</v>
      </c>
      <c r="D20" s="153">
        <v>952328717.48062778</v>
      </c>
      <c r="E20" s="154">
        <v>9572366.2851901501</v>
      </c>
      <c r="F20" s="154">
        <v>10570757.682758151</v>
      </c>
      <c r="G20" s="154">
        <v>20143123.967948303</v>
      </c>
      <c r="H20" s="106">
        <v>0.131906</v>
      </c>
      <c r="I20" s="102">
        <v>8.3903888468236459E-2</v>
      </c>
      <c r="J20" s="106">
        <v>0.10463500000000001</v>
      </c>
      <c r="K20" s="103">
        <v>48.404200000000003</v>
      </c>
      <c r="L20" s="103">
        <v>53.400419707106884</v>
      </c>
      <c r="M20" s="103">
        <v>51.220199999999998</v>
      </c>
      <c r="N20" s="157">
        <v>11670847.961473539</v>
      </c>
      <c r="O20" s="157">
        <v>6591868.5827264097</v>
      </c>
      <c r="P20" s="157">
        <v>18262716.544199951</v>
      </c>
      <c r="Q20" s="157">
        <v>379958701.15977734</v>
      </c>
      <c r="R20" s="157">
        <v>462822967.26188695</v>
      </c>
      <c r="S20" s="157">
        <v>842781668.42166448</v>
      </c>
      <c r="T20" s="157">
        <v>13251260.6592</v>
      </c>
      <c r="U20" s="157">
        <v>56670048.602362156</v>
      </c>
      <c r="V20" s="157">
        <v>69921309.261562154</v>
      </c>
      <c r="W20" s="157">
        <v>24964270.136274811</v>
      </c>
      <c r="X20" s="157">
        <v>14661327.231126409</v>
      </c>
      <c r="Y20" s="157">
        <v>39625597.36740122</v>
      </c>
      <c r="Z20" s="157">
        <v>142.43</v>
      </c>
      <c r="AA20" s="157">
        <v>0</v>
      </c>
      <c r="AB20" s="157">
        <v>142.43</v>
      </c>
    </row>
    <row r="21" spans="1:28" x14ac:dyDescent="0.3">
      <c r="A21" s="99" t="s">
        <v>91</v>
      </c>
      <c r="B21" s="153">
        <v>707311845.1005218</v>
      </c>
      <c r="C21" s="153">
        <v>2303949534.5224481</v>
      </c>
      <c r="D21" s="153">
        <v>3011261379.6229696</v>
      </c>
      <c r="E21" s="154">
        <v>19592155.59115177</v>
      </c>
      <c r="F21" s="154">
        <v>25564518.64433689</v>
      </c>
      <c r="G21" s="154">
        <v>45156674.235488661</v>
      </c>
      <c r="H21" s="106">
        <v>0.13192599999999999</v>
      </c>
      <c r="I21" s="102">
        <v>8.7528802997780888E-2</v>
      </c>
      <c r="J21" s="106">
        <v>9.7619200000000003E-2</v>
      </c>
      <c r="K21" s="103">
        <v>80.841700000000003</v>
      </c>
      <c r="L21" s="103">
        <v>85.440683521472039</v>
      </c>
      <c r="M21" s="103">
        <v>84.3887</v>
      </c>
      <c r="N21" s="157">
        <v>36172400.024900004</v>
      </c>
      <c r="O21" s="157">
        <v>91088112.922276512</v>
      </c>
      <c r="P21" s="157">
        <v>127260512.94717652</v>
      </c>
      <c r="Q21" s="157">
        <v>599420397.16212177</v>
      </c>
      <c r="R21" s="157">
        <v>1608385683.8903894</v>
      </c>
      <c r="S21" s="157">
        <v>2207806081.0525107</v>
      </c>
      <c r="T21" s="157">
        <v>64976801.936999999</v>
      </c>
      <c r="U21" s="157">
        <v>546580962.44537222</v>
      </c>
      <c r="V21" s="157">
        <v>611557764.38237226</v>
      </c>
      <c r="W21" s="157">
        <v>42471747.341399997</v>
      </c>
      <c r="X21" s="157">
        <v>148100672.1899505</v>
      </c>
      <c r="Y21" s="157">
        <v>190572419.53135049</v>
      </c>
      <c r="Z21" s="157">
        <v>442898.66</v>
      </c>
      <c r="AA21" s="157">
        <v>882215.99673599994</v>
      </c>
      <c r="AB21" s="157">
        <v>1325114.656736</v>
      </c>
    </row>
    <row r="22" spans="1:28" x14ac:dyDescent="0.3">
      <c r="A22" s="99" t="s">
        <v>92</v>
      </c>
      <c r="B22" s="153">
        <v>389516270.49340409</v>
      </c>
      <c r="C22" s="153">
        <v>573595404.54388797</v>
      </c>
      <c r="D22" s="153">
        <v>963111675.037292</v>
      </c>
      <c r="E22" s="154">
        <v>5218268.0641739992</v>
      </c>
      <c r="F22" s="154">
        <v>7658843.6742657013</v>
      </c>
      <c r="G22" s="154">
        <v>12877111.738439701</v>
      </c>
      <c r="H22" s="106">
        <v>0.12986400000000001</v>
      </c>
      <c r="I22" s="102">
        <v>8.0189625857332233E-2</v>
      </c>
      <c r="J22" s="106">
        <v>0.100134</v>
      </c>
      <c r="K22" s="103">
        <v>71.280900000000003</v>
      </c>
      <c r="L22" s="103">
        <v>68.039191657267736</v>
      </c>
      <c r="M22" s="103">
        <v>69.280299999999997</v>
      </c>
      <c r="N22" s="157">
        <v>12608023.8741</v>
      </c>
      <c r="O22" s="157">
        <v>36395164.514847994</v>
      </c>
      <c r="P22" s="157">
        <v>49003188.388947994</v>
      </c>
      <c r="Q22" s="157">
        <v>335446254.83217013</v>
      </c>
      <c r="R22" s="157">
        <v>488757561.74991995</v>
      </c>
      <c r="S22" s="157">
        <v>824203816.58209002</v>
      </c>
      <c r="T22" s="157">
        <v>39591759.540800005</v>
      </c>
      <c r="U22" s="157">
        <v>41228047.97902</v>
      </c>
      <c r="V22" s="157">
        <v>80819807.519820005</v>
      </c>
      <c r="W22" s="157">
        <v>14219769.29433395</v>
      </c>
      <c r="X22" s="157">
        <v>42764196.044047996</v>
      </c>
      <c r="Y22" s="157">
        <v>56983965.338381946</v>
      </c>
      <c r="Z22" s="157">
        <v>258486.82610000001</v>
      </c>
      <c r="AA22" s="157">
        <v>845598.77089999989</v>
      </c>
      <c r="AB22" s="157">
        <v>1104085.5969999998</v>
      </c>
    </row>
    <row r="23" spans="1:28" x14ac:dyDescent="0.3">
      <c r="A23" s="99" t="s">
        <v>93</v>
      </c>
      <c r="B23" s="153">
        <v>111420751.97022533</v>
      </c>
      <c r="C23" s="153">
        <v>782471759.30846512</v>
      </c>
      <c r="D23" s="153">
        <v>893892511.27869046</v>
      </c>
      <c r="E23" s="154">
        <v>11638605.978960259</v>
      </c>
      <c r="F23" s="154">
        <v>17148417.675175179</v>
      </c>
      <c r="G23" s="154">
        <v>28787023.654135436</v>
      </c>
      <c r="H23" s="106">
        <v>0.12936800000000001</v>
      </c>
      <c r="I23" s="102">
        <v>9.6978287748301528E-2</v>
      </c>
      <c r="J23" s="106">
        <v>0.10102999999999999</v>
      </c>
      <c r="K23" s="103">
        <v>63.6327</v>
      </c>
      <c r="L23" s="103">
        <v>66.247028102777421</v>
      </c>
      <c r="M23" s="103">
        <v>65.920100000000005</v>
      </c>
      <c r="N23" s="157">
        <v>8233032.5976999998</v>
      </c>
      <c r="O23" s="157">
        <v>16631200.9036</v>
      </c>
      <c r="P23" s="157">
        <v>24864233.5013</v>
      </c>
      <c r="Q23" s="157">
        <v>55522822.830310136</v>
      </c>
      <c r="R23" s="157">
        <v>442576197.84946603</v>
      </c>
      <c r="S23" s="157">
        <v>498099020.67977613</v>
      </c>
      <c r="T23" s="157">
        <v>42290107.826015197</v>
      </c>
      <c r="U23" s="157">
        <v>279905924.6389991</v>
      </c>
      <c r="V23" s="157">
        <v>322196032.46501428</v>
      </c>
      <c r="W23" s="157">
        <v>13607821.31389999</v>
      </c>
      <c r="X23" s="157">
        <v>59989636.82</v>
      </c>
      <c r="Y23" s="157">
        <v>73597458.133899987</v>
      </c>
      <c r="Z23" s="157">
        <v>0</v>
      </c>
      <c r="AA23" s="157">
        <v>0</v>
      </c>
      <c r="AB23" s="157">
        <v>0</v>
      </c>
    </row>
    <row r="24" spans="1:28" x14ac:dyDescent="0.3">
      <c r="A24" s="99" t="s">
        <v>196</v>
      </c>
      <c r="B24" s="153">
        <v>151027634.89220002</v>
      </c>
      <c r="C24" s="153">
        <v>705696409.14166975</v>
      </c>
      <c r="D24" s="153">
        <v>856724044.03386974</v>
      </c>
      <c r="E24" s="154">
        <v>4573549.5339298695</v>
      </c>
      <c r="F24" s="154">
        <v>3001594.8975784699</v>
      </c>
      <c r="G24" s="154">
        <v>7575144.4315083399</v>
      </c>
      <c r="H24" s="106">
        <v>0.14363300000000001</v>
      </c>
      <c r="I24" s="102">
        <v>9.628185238501577E-2</v>
      </c>
      <c r="J24" s="106">
        <v>0.1048</v>
      </c>
      <c r="K24" s="103">
        <v>1.5322800000000001</v>
      </c>
      <c r="L24" s="103">
        <v>35.478282396459271</v>
      </c>
      <c r="M24" s="103">
        <v>29.3751</v>
      </c>
      <c r="N24" s="157">
        <v>1117983.8651000001</v>
      </c>
      <c r="O24" s="157">
        <v>8406988.9252000004</v>
      </c>
      <c r="P24" s="157">
        <v>9524972.7903000005</v>
      </c>
      <c r="Q24" s="157">
        <v>142513924.85320005</v>
      </c>
      <c r="R24" s="157">
        <v>691746352.34214973</v>
      </c>
      <c r="S24" s="157">
        <v>834260277.19534969</v>
      </c>
      <c r="T24" s="157">
        <v>1314232.9404999998</v>
      </c>
      <c r="U24" s="157">
        <v>9789698.1264200006</v>
      </c>
      <c r="V24" s="157">
        <v>11103931.066920001</v>
      </c>
      <c r="W24" s="157">
        <v>7189547.0152000003</v>
      </c>
      <c r="X24" s="157">
        <v>4067172.5071999999</v>
      </c>
      <c r="Y24" s="157">
        <v>11256719.522399999</v>
      </c>
      <c r="Z24" s="157">
        <v>9930.0833000000002</v>
      </c>
      <c r="AA24" s="157">
        <v>93186.165900000007</v>
      </c>
      <c r="AB24" s="157">
        <v>103116.24920000001</v>
      </c>
    </row>
    <row r="25" spans="1:28" x14ac:dyDescent="0.3">
      <c r="A25" s="99" t="s">
        <v>94</v>
      </c>
      <c r="B25" s="153">
        <v>974550052.9763999</v>
      </c>
      <c r="C25" s="153">
        <v>1902479795.194242</v>
      </c>
      <c r="D25" s="153">
        <v>2877029848.1706419</v>
      </c>
      <c r="E25" s="154">
        <v>2240171.8474235698</v>
      </c>
      <c r="F25" s="154">
        <v>5341120.24829459</v>
      </c>
      <c r="G25" s="154">
        <v>7581292.0957181603</v>
      </c>
      <c r="H25" s="106">
        <v>0.125888</v>
      </c>
      <c r="I25" s="102">
        <v>8.6216787522327393E-2</v>
      </c>
      <c r="J25" s="106">
        <v>9.9727099999999999E-2</v>
      </c>
      <c r="K25" s="103">
        <v>36.035899999999998</v>
      </c>
      <c r="L25" s="103">
        <v>141.11682858281938</v>
      </c>
      <c r="M25" s="103">
        <v>105.289</v>
      </c>
      <c r="N25" s="157">
        <v>67.02</v>
      </c>
      <c r="O25" s="157">
        <v>215780.27628399999</v>
      </c>
      <c r="P25" s="157">
        <v>215847.29628399998</v>
      </c>
      <c r="Q25" s="157">
        <v>973800365.40409982</v>
      </c>
      <c r="R25" s="157">
        <v>1867717750.446306</v>
      </c>
      <c r="S25" s="157">
        <v>2841518115.8504057</v>
      </c>
      <c r="T25" s="157">
        <v>749258.86239999998</v>
      </c>
      <c r="U25" s="157">
        <v>34546264.471652001</v>
      </c>
      <c r="V25" s="157">
        <v>35295523.334052004</v>
      </c>
      <c r="W25" s="157">
        <v>428.7099</v>
      </c>
      <c r="X25" s="157">
        <v>215780.27628399999</v>
      </c>
      <c r="Y25" s="157">
        <v>216208.98618399998</v>
      </c>
      <c r="Z25" s="157">
        <v>0</v>
      </c>
      <c r="AA25" s="157">
        <v>0</v>
      </c>
      <c r="AB25" s="157">
        <v>0</v>
      </c>
    </row>
    <row r="26" spans="1:28" x14ac:dyDescent="0.3">
      <c r="A26" s="99" t="s">
        <v>95</v>
      </c>
      <c r="B26" s="153">
        <v>39656863.035813637</v>
      </c>
      <c r="C26" s="153">
        <v>273271140.64509964</v>
      </c>
      <c r="D26" s="153">
        <v>312928003.68091327</v>
      </c>
      <c r="E26" s="154">
        <v>758881.97621143004</v>
      </c>
      <c r="F26" s="154">
        <v>921117.24368309008</v>
      </c>
      <c r="G26" s="154">
        <v>1679999.21989452</v>
      </c>
      <c r="H26" s="106">
        <v>0.14602200000000001</v>
      </c>
      <c r="I26" s="102">
        <v>9.6195643998333399E-2</v>
      </c>
      <c r="J26" s="106">
        <v>0.102395</v>
      </c>
      <c r="K26" s="103">
        <v>58.8063</v>
      </c>
      <c r="L26" s="103">
        <v>25.796096649856306</v>
      </c>
      <c r="M26" s="103">
        <v>29.957599999999999</v>
      </c>
      <c r="N26" s="157">
        <v>504706.93969999999</v>
      </c>
      <c r="O26" s="157">
        <v>1097929.8732</v>
      </c>
      <c r="P26" s="157">
        <v>1602636.8129</v>
      </c>
      <c r="Q26" s="157">
        <v>36635934.606813639</v>
      </c>
      <c r="R26" s="157">
        <v>271685717.02649963</v>
      </c>
      <c r="S26" s="157">
        <v>308321651.63331324</v>
      </c>
      <c r="T26" s="157">
        <v>2219885.6365</v>
      </c>
      <c r="U26" s="157">
        <v>487268.3909</v>
      </c>
      <c r="V26" s="157">
        <v>2707154.0274</v>
      </c>
      <c r="W26" s="157">
        <v>801042.7925000001</v>
      </c>
      <c r="X26" s="157">
        <v>1098155.2276999999</v>
      </c>
      <c r="Y26" s="157">
        <v>1899198.0202000001</v>
      </c>
      <c r="Z26" s="157">
        <v>0</v>
      </c>
      <c r="AA26" s="157">
        <v>0</v>
      </c>
      <c r="AB26" s="157">
        <v>0</v>
      </c>
    </row>
    <row r="27" spans="1:28" x14ac:dyDescent="0.3">
      <c r="A27" s="99" t="s">
        <v>96</v>
      </c>
      <c r="B27" s="153">
        <v>507123948.55959743</v>
      </c>
      <c r="C27" s="153">
        <v>535256104.2346139</v>
      </c>
      <c r="D27" s="153">
        <v>1042380052.7942114</v>
      </c>
      <c r="E27" s="154">
        <v>14191523.80947322</v>
      </c>
      <c r="F27" s="154">
        <v>11064474.644557022</v>
      </c>
      <c r="G27" s="154">
        <v>25255998.454030242</v>
      </c>
      <c r="H27" s="106">
        <v>0.12720799999999999</v>
      </c>
      <c r="I27" s="102">
        <v>8.105288510981129E-2</v>
      </c>
      <c r="J27" s="106">
        <v>0.103214</v>
      </c>
      <c r="K27" s="103">
        <v>87.8994</v>
      </c>
      <c r="L27" s="103">
        <v>70.386945500664197</v>
      </c>
      <c r="M27" s="103">
        <v>78.786100000000005</v>
      </c>
      <c r="N27" s="157">
        <v>29062107.952999998</v>
      </c>
      <c r="O27" s="157">
        <v>25190487.387699999</v>
      </c>
      <c r="P27" s="157">
        <v>54252595.340700001</v>
      </c>
      <c r="Q27" s="157">
        <v>415281403.86079204</v>
      </c>
      <c r="R27" s="157">
        <v>456184230.43683934</v>
      </c>
      <c r="S27" s="157">
        <v>871465634.2976315</v>
      </c>
      <c r="T27" s="157">
        <v>56758026.3133054</v>
      </c>
      <c r="U27" s="157">
        <v>50364207.409774527</v>
      </c>
      <c r="V27" s="157">
        <v>107122233.72307992</v>
      </c>
      <c r="W27" s="157">
        <v>34675562.752499998</v>
      </c>
      <c r="X27" s="157">
        <v>23787512.897399999</v>
      </c>
      <c r="Y27" s="157">
        <v>58463075.649899997</v>
      </c>
      <c r="Z27" s="157">
        <v>408955.63299999997</v>
      </c>
      <c r="AA27" s="157">
        <v>4920153.4906000001</v>
      </c>
      <c r="AB27" s="157">
        <v>5329109.1236000005</v>
      </c>
    </row>
    <row r="28" spans="1:28" x14ac:dyDescent="0.3">
      <c r="A28" s="99" t="s">
        <v>97</v>
      </c>
      <c r="B28" s="153">
        <v>162115024.86989999</v>
      </c>
      <c r="C28" s="153">
        <v>107928541.12686801</v>
      </c>
      <c r="D28" s="153">
        <v>270043565.996768</v>
      </c>
      <c r="E28" s="154">
        <v>662313.63427858998</v>
      </c>
      <c r="F28" s="154">
        <v>599597.82253117999</v>
      </c>
      <c r="G28" s="154">
        <v>1261911.4568097699</v>
      </c>
      <c r="H28" s="106">
        <v>0.130105</v>
      </c>
      <c r="I28" s="102">
        <v>8.1417269744208251E-2</v>
      </c>
      <c r="J28" s="106">
        <v>0.110601</v>
      </c>
      <c r="K28" s="103">
        <v>47.380400000000002</v>
      </c>
      <c r="L28" s="103">
        <v>60.278987794873537</v>
      </c>
      <c r="M28" s="103">
        <v>52.556699999999999</v>
      </c>
      <c r="N28" s="157">
        <v>338762.0367</v>
      </c>
      <c r="O28" s="157">
        <v>677282.10220000008</v>
      </c>
      <c r="P28" s="157">
        <v>1016044.1389000001</v>
      </c>
      <c r="Q28" s="157">
        <v>154081491.61209998</v>
      </c>
      <c r="R28" s="157">
        <v>100320048.87926802</v>
      </c>
      <c r="S28" s="157">
        <v>254401540.491368</v>
      </c>
      <c r="T28" s="157">
        <v>6466292.7042000005</v>
      </c>
      <c r="U28" s="157">
        <v>6636656.6282000002</v>
      </c>
      <c r="V28" s="157">
        <v>13102949.332400002</v>
      </c>
      <c r="W28" s="157">
        <v>1567240.5536</v>
      </c>
      <c r="X28" s="157">
        <v>971835.61940000008</v>
      </c>
      <c r="Y28" s="157">
        <v>2539076.173</v>
      </c>
      <c r="Z28" s="157">
        <v>0</v>
      </c>
      <c r="AA28" s="157">
        <v>0</v>
      </c>
      <c r="AB28" s="157">
        <v>0</v>
      </c>
    </row>
    <row r="29" spans="1:28" x14ac:dyDescent="0.3">
      <c r="A29" s="99" t="s">
        <v>98</v>
      </c>
      <c r="B29" s="153">
        <v>77451311.272758856</v>
      </c>
      <c r="C29" s="153">
        <v>201371537.39761877</v>
      </c>
      <c r="D29" s="153">
        <v>278822848.67037761</v>
      </c>
      <c r="E29" s="154">
        <v>86638.641814820003</v>
      </c>
      <c r="F29" s="154">
        <v>343769.44814509997</v>
      </c>
      <c r="G29" s="154">
        <v>430408.08995991998</v>
      </c>
      <c r="H29" s="106">
        <v>0.11820899999999999</v>
      </c>
      <c r="I29" s="102">
        <v>9.7598493511269049E-2</v>
      </c>
      <c r="J29" s="106">
        <v>0.102822</v>
      </c>
      <c r="K29" s="103">
        <v>76.710800000000006</v>
      </c>
      <c r="L29" s="103">
        <v>65.379895026918774</v>
      </c>
      <c r="M29" s="103">
        <v>68.261499999999998</v>
      </c>
      <c r="N29" s="157">
        <v>0</v>
      </c>
      <c r="O29" s="157">
        <v>0</v>
      </c>
      <c r="P29" s="157">
        <v>0</v>
      </c>
      <c r="Q29" s="157">
        <v>74807438.027043432</v>
      </c>
      <c r="R29" s="157">
        <v>183186372.50321877</v>
      </c>
      <c r="S29" s="157">
        <v>257993810.53026217</v>
      </c>
      <c r="T29" s="157">
        <v>23240.679499999998</v>
      </c>
      <c r="U29" s="157">
        <v>17753643.199500002</v>
      </c>
      <c r="V29" s="157">
        <v>17776883.879000001</v>
      </c>
      <c r="W29" s="157">
        <v>2620632.5662154201</v>
      </c>
      <c r="X29" s="157">
        <v>431521.6949</v>
      </c>
      <c r="Y29" s="157">
        <v>3052154.2611154201</v>
      </c>
      <c r="Z29" s="157">
        <v>0</v>
      </c>
      <c r="AA29" s="157">
        <v>0</v>
      </c>
      <c r="AB29" s="157">
        <v>0</v>
      </c>
    </row>
    <row r="30" spans="1:28" x14ac:dyDescent="0.3">
      <c r="A30" s="99" t="s">
        <v>99</v>
      </c>
      <c r="B30" s="153">
        <v>1862783521.0238404</v>
      </c>
      <c r="C30" s="153">
        <v>2359453453.0376034</v>
      </c>
      <c r="D30" s="153">
        <v>4222236974.0614438</v>
      </c>
      <c r="E30" s="154">
        <v>35368171.491268374</v>
      </c>
      <c r="F30" s="154">
        <v>21485756.495131169</v>
      </c>
      <c r="G30" s="154">
        <v>56853927.986399546</v>
      </c>
      <c r="H30" s="106">
        <v>0.14208599999999999</v>
      </c>
      <c r="I30" s="102">
        <v>8.6790327201175535E-2</v>
      </c>
      <c r="J30" s="106">
        <v>0.10929800000000001</v>
      </c>
      <c r="K30" s="103">
        <v>67.241100000000003</v>
      </c>
      <c r="L30" s="103">
        <v>54.825156713404304</v>
      </c>
      <c r="M30" s="103">
        <v>59.78</v>
      </c>
      <c r="N30" s="157">
        <v>29295201.253545169</v>
      </c>
      <c r="O30" s="157">
        <v>41432325.290342003</v>
      </c>
      <c r="P30" s="157">
        <v>70727526.543887168</v>
      </c>
      <c r="Q30" s="157">
        <v>1751952568.7238586</v>
      </c>
      <c r="R30" s="157">
        <v>2190821981.3047128</v>
      </c>
      <c r="S30" s="157">
        <v>3942774550.0285711</v>
      </c>
      <c r="T30" s="157">
        <v>64205516.869929545</v>
      </c>
      <c r="U30" s="157">
        <v>101734430.66395864</v>
      </c>
      <c r="V30" s="157">
        <v>165939947.53388819</v>
      </c>
      <c r="W30" s="157">
        <v>46353483.325052246</v>
      </c>
      <c r="X30" s="157">
        <v>63859403.251811996</v>
      </c>
      <c r="Y30" s="157">
        <v>110212886.57686424</v>
      </c>
      <c r="Z30" s="157">
        <v>271952.10499999998</v>
      </c>
      <c r="AA30" s="157">
        <v>3037637.8171199998</v>
      </c>
      <c r="AB30" s="157">
        <v>3309589.9221199998</v>
      </c>
    </row>
    <row r="31" spans="1:28" x14ac:dyDescent="0.3">
      <c r="A31" s="99" t="s">
        <v>100</v>
      </c>
      <c r="B31" s="153">
        <v>3046666973.9071946</v>
      </c>
      <c r="C31" s="153">
        <v>454590570.02847195</v>
      </c>
      <c r="D31" s="153">
        <v>3501257543.9356666</v>
      </c>
      <c r="E31" s="154">
        <v>90247315.290732324</v>
      </c>
      <c r="F31" s="154">
        <v>9021005.9959584698</v>
      </c>
      <c r="G31" s="154">
        <v>99268321.286690801</v>
      </c>
      <c r="H31" s="106">
        <v>0.152333</v>
      </c>
      <c r="I31" s="102">
        <v>8.5247435012908018E-2</v>
      </c>
      <c r="J31" s="106">
        <v>0.14311399999999999</v>
      </c>
      <c r="K31" s="103">
        <v>59.140999999999998</v>
      </c>
      <c r="L31" s="103">
        <v>67.35385551617928</v>
      </c>
      <c r="M31" s="103">
        <v>60.1006</v>
      </c>
      <c r="N31" s="157">
        <v>97125942.806943059</v>
      </c>
      <c r="O31" s="157">
        <v>16401930.304801999</v>
      </c>
      <c r="P31" s="157">
        <v>113527873.11174506</v>
      </c>
      <c r="Q31" s="157">
        <v>2782942203.1607628</v>
      </c>
      <c r="R31" s="157">
        <v>404749324.94339997</v>
      </c>
      <c r="S31" s="157">
        <v>3187691528.1041622</v>
      </c>
      <c r="T31" s="157">
        <v>141345389.07979825</v>
      </c>
      <c r="U31" s="157">
        <v>25466293.231460001</v>
      </c>
      <c r="V31" s="157">
        <v>166811682.31125826</v>
      </c>
      <c r="W31" s="157">
        <v>120222991.55023372</v>
      </c>
      <c r="X31" s="157">
        <v>23095615.759911999</v>
      </c>
      <c r="Y31" s="157">
        <v>143318607.31014574</v>
      </c>
      <c r="Z31" s="157">
        <v>2156390.1164000002</v>
      </c>
      <c r="AA31" s="157">
        <v>1279336.0937000001</v>
      </c>
      <c r="AB31" s="157">
        <v>3435726.2101000003</v>
      </c>
    </row>
    <row r="32" spans="1:28" x14ac:dyDescent="0.3">
      <c r="A32" s="99" t="s">
        <v>166</v>
      </c>
      <c r="B32" s="153">
        <v>208245084.22825596</v>
      </c>
      <c r="C32" s="153">
        <v>333661088.00627077</v>
      </c>
      <c r="D32" s="153">
        <v>541906172.23452675</v>
      </c>
      <c r="E32" s="154">
        <v>4847691.5374202803</v>
      </c>
      <c r="F32" s="154">
        <v>3646348.2345931795</v>
      </c>
      <c r="G32" s="154">
        <v>8494039.7720134594</v>
      </c>
      <c r="H32" s="106">
        <v>0.16215399999999999</v>
      </c>
      <c r="I32" s="102">
        <v>8.7151676985495335E-2</v>
      </c>
      <c r="J32" s="106">
        <v>0.11205900000000001</v>
      </c>
      <c r="K32" s="103">
        <v>41.909100000000002</v>
      </c>
      <c r="L32" s="103">
        <v>35.712868407704413</v>
      </c>
      <c r="M32" s="103">
        <v>37.7637</v>
      </c>
      <c r="N32" s="157">
        <v>3414792.9221499995</v>
      </c>
      <c r="O32" s="157">
        <v>5192342.6192199998</v>
      </c>
      <c r="P32" s="157">
        <v>8607135.5413699988</v>
      </c>
      <c r="Q32" s="157">
        <v>166265667.16870597</v>
      </c>
      <c r="R32" s="157">
        <v>291237613.92078674</v>
      </c>
      <c r="S32" s="157">
        <v>457503281.08949274</v>
      </c>
      <c r="T32" s="157">
        <v>36569313.207100004</v>
      </c>
      <c r="U32" s="157">
        <v>35472712.222428001</v>
      </c>
      <c r="V32" s="157">
        <v>72042025.429527998</v>
      </c>
      <c r="W32" s="157">
        <v>5407180.7524499996</v>
      </c>
      <c r="X32" s="157">
        <v>6402691.8394999998</v>
      </c>
      <c r="Y32" s="157">
        <v>11809872.591949999</v>
      </c>
      <c r="Z32" s="157">
        <v>2923.1</v>
      </c>
      <c r="AA32" s="157">
        <v>548070.02355599997</v>
      </c>
      <c r="AB32" s="157">
        <v>550993.12355599995</v>
      </c>
    </row>
    <row r="33" spans="1:28" x14ac:dyDescent="0.3">
      <c r="A33" s="99" t="s">
        <v>197</v>
      </c>
      <c r="B33" s="153">
        <v>285933224.09715432</v>
      </c>
      <c r="C33" s="153">
        <v>608749664.75942802</v>
      </c>
      <c r="D33" s="153">
        <v>894682888.8565824</v>
      </c>
      <c r="E33" s="154">
        <v>5162427.0027638599</v>
      </c>
      <c r="F33" s="154">
        <v>27612190.918758739</v>
      </c>
      <c r="G33" s="154">
        <v>32774617.921522599</v>
      </c>
      <c r="H33" s="106">
        <v>0.12940699999999999</v>
      </c>
      <c r="I33" s="102">
        <v>9.3236754084918827E-2</v>
      </c>
      <c r="J33" s="106">
        <v>0.10503999999999999</v>
      </c>
      <c r="K33" s="103">
        <v>-17.563199999999998</v>
      </c>
      <c r="L33" s="103">
        <v>30.940241971328973</v>
      </c>
      <c r="M33" s="103">
        <v>15.071</v>
      </c>
      <c r="N33" s="157">
        <v>2659668.8023000001</v>
      </c>
      <c r="O33" s="157">
        <v>18099201.206</v>
      </c>
      <c r="P33" s="157">
        <v>20758870.008299999</v>
      </c>
      <c r="Q33" s="157">
        <v>258852688.46085429</v>
      </c>
      <c r="R33" s="157">
        <v>427759649.04182804</v>
      </c>
      <c r="S33" s="157">
        <v>686612337.50268245</v>
      </c>
      <c r="T33" s="157">
        <v>11982391.800000001</v>
      </c>
      <c r="U33" s="157">
        <v>124637748.31109999</v>
      </c>
      <c r="V33" s="157">
        <v>136620140.11109999</v>
      </c>
      <c r="W33" s="157">
        <v>9123413.5263</v>
      </c>
      <c r="X33" s="157">
        <v>55388279.076499999</v>
      </c>
      <c r="Y33" s="157">
        <v>64511692.602799997</v>
      </c>
      <c r="Z33" s="157">
        <v>5974730.3099999996</v>
      </c>
      <c r="AA33" s="157">
        <v>963988.33</v>
      </c>
      <c r="AB33" s="157">
        <v>6938718.6399999997</v>
      </c>
    </row>
    <row r="34" spans="1:28" x14ac:dyDescent="0.3">
      <c r="A34" s="100" t="s">
        <v>101</v>
      </c>
      <c r="B34" s="153">
        <v>25112963744.236336</v>
      </c>
      <c r="C34" s="153">
        <v>5590508520.8164186</v>
      </c>
      <c r="D34" s="153">
        <v>30703472265.052753</v>
      </c>
      <c r="E34" s="154">
        <v>515497227.18978894</v>
      </c>
      <c r="F34" s="154">
        <v>34105533.257431038</v>
      </c>
      <c r="G34" s="154">
        <v>549602760.44721997</v>
      </c>
      <c r="H34" s="106">
        <v>0.16278300000000001</v>
      </c>
      <c r="I34" s="102">
        <v>7.4168882768863159E-2</v>
      </c>
      <c r="J34" s="106">
        <v>0.14078399999999999</v>
      </c>
      <c r="K34" s="103">
        <v>90.854399999999998</v>
      </c>
      <c r="L34" s="103">
        <v>123.12546930569124</v>
      </c>
      <c r="M34" s="103">
        <v>94.202699999999993</v>
      </c>
      <c r="N34" s="157">
        <v>245681303.74097657</v>
      </c>
      <c r="O34" s="157">
        <v>50628598.520129994</v>
      </c>
      <c r="P34" s="157">
        <v>296309902.26110655</v>
      </c>
      <c r="Q34" s="157">
        <v>23597101859.357689</v>
      </c>
      <c r="R34" s="157">
        <v>5335936697.03479</v>
      </c>
      <c r="S34" s="157">
        <v>28933038556.392475</v>
      </c>
      <c r="T34" s="157">
        <v>1069639525.5982692</v>
      </c>
      <c r="U34" s="157">
        <v>155956082.67561385</v>
      </c>
      <c r="V34" s="157">
        <v>1225595608.2738831</v>
      </c>
      <c r="W34" s="157">
        <v>399236876.70557833</v>
      </c>
      <c r="X34" s="157">
        <v>83792492.6034154</v>
      </c>
      <c r="Y34" s="157">
        <v>483029369.3089937</v>
      </c>
      <c r="Z34" s="157">
        <v>46985482.5748</v>
      </c>
      <c r="AA34" s="157">
        <v>14823248.502599999</v>
      </c>
      <c r="AB34" s="157">
        <v>61808731.077399999</v>
      </c>
    </row>
    <row r="35" spans="1:28" x14ac:dyDescent="0.3">
      <c r="A35" s="99" t="s">
        <v>198</v>
      </c>
      <c r="B35" s="153">
        <v>277259574.36522305</v>
      </c>
      <c r="C35" s="153">
        <v>46204898.069644064</v>
      </c>
      <c r="D35" s="153">
        <v>323464472.43486708</v>
      </c>
      <c r="E35" s="154">
        <v>4082956.2154863803</v>
      </c>
      <c r="F35" s="154">
        <v>1517885.0256391801</v>
      </c>
      <c r="G35" s="154">
        <v>5600841.2411255604</v>
      </c>
      <c r="H35" s="106">
        <v>0.20006199999999999</v>
      </c>
      <c r="I35" s="102">
        <v>8.3819503587162503E-2</v>
      </c>
      <c r="J35" s="106">
        <v>0.109748</v>
      </c>
      <c r="K35" s="103">
        <v>51.4101</v>
      </c>
      <c r="L35" s="103">
        <v>60.751881834054828</v>
      </c>
      <c r="M35" s="103">
        <v>45.0122</v>
      </c>
      <c r="N35" s="157">
        <v>4088864.4403462401</v>
      </c>
      <c r="O35" s="157">
        <v>821562.77670000005</v>
      </c>
      <c r="P35" s="157">
        <v>4910427.2170462403</v>
      </c>
      <c r="Q35" s="157">
        <v>264587884.57170403</v>
      </c>
      <c r="R35" s="157">
        <v>41566430.350744069</v>
      </c>
      <c r="S35" s="157">
        <v>306154314.92244804</v>
      </c>
      <c r="T35" s="157">
        <v>6849969.6534566693</v>
      </c>
      <c r="U35" s="157">
        <v>2589768.5179999997</v>
      </c>
      <c r="V35" s="157">
        <v>9439738.1714566685</v>
      </c>
      <c r="W35" s="157">
        <v>5821720.14006232</v>
      </c>
      <c r="X35" s="157">
        <v>2021191.9439000001</v>
      </c>
      <c r="Y35" s="157">
        <v>7842912.0839623204</v>
      </c>
      <c r="Z35" s="157">
        <v>0</v>
      </c>
      <c r="AA35" s="157">
        <v>27507.257000000001</v>
      </c>
      <c r="AB35" s="157">
        <v>27507.257000000001</v>
      </c>
    </row>
    <row r="36" spans="1:28" x14ac:dyDescent="0.3">
      <c r="A36" s="99" t="s">
        <v>199</v>
      </c>
      <c r="B36" s="153">
        <v>13550102991.955091</v>
      </c>
      <c r="C36" s="153">
        <v>1307372758.6104827</v>
      </c>
      <c r="D36" s="153">
        <v>14857475750.565575</v>
      </c>
      <c r="E36" s="154">
        <v>426735024.19526374</v>
      </c>
      <c r="F36" s="154">
        <v>6573281.9189440701</v>
      </c>
      <c r="G36" s="154">
        <v>433308306.1142078</v>
      </c>
      <c r="H36" s="106">
        <v>0.170241</v>
      </c>
      <c r="I36" s="102">
        <v>7.2804258006123959E-2</v>
      </c>
      <c r="J36" s="106">
        <v>0.161853</v>
      </c>
      <c r="K36" s="103">
        <v>56.866399999999999</v>
      </c>
      <c r="L36" s="103">
        <v>77.554323440255899</v>
      </c>
      <c r="M36" s="103">
        <v>58.673299999999998</v>
      </c>
      <c r="N36" s="157">
        <v>172697677.52867439</v>
      </c>
      <c r="O36" s="157">
        <v>5485405.0896340003</v>
      </c>
      <c r="P36" s="157">
        <v>178183082.6183084</v>
      </c>
      <c r="Q36" s="157">
        <v>12523554093.400015</v>
      </c>
      <c r="R36" s="157">
        <v>1260250495.6902475</v>
      </c>
      <c r="S36" s="157">
        <v>13783804589.090263</v>
      </c>
      <c r="T36" s="157">
        <v>724192099.51808858</v>
      </c>
      <c r="U36" s="157">
        <v>29369872.499435998</v>
      </c>
      <c r="V36" s="157">
        <v>753561972.0175246</v>
      </c>
      <c r="W36" s="157">
        <v>283892937.78868639</v>
      </c>
      <c r="X36" s="157">
        <v>14546614.721399391</v>
      </c>
      <c r="Y36" s="157">
        <v>298439552.51008576</v>
      </c>
      <c r="Z36" s="157">
        <v>18463861.248300001</v>
      </c>
      <c r="AA36" s="157">
        <v>3205775.6994000003</v>
      </c>
      <c r="AB36" s="157">
        <v>21669636.947700001</v>
      </c>
    </row>
    <row r="37" spans="1:28" x14ac:dyDescent="0.3">
      <c r="A37" s="99" t="s">
        <v>200</v>
      </c>
      <c r="B37" s="153">
        <v>38640.491799999996</v>
      </c>
      <c r="C37" s="153">
        <v>0</v>
      </c>
      <c r="D37" s="153">
        <v>38640.491799999996</v>
      </c>
      <c r="E37" s="154">
        <v>5439.1195269899999</v>
      </c>
      <c r="F37" s="154">
        <v>0</v>
      </c>
      <c r="G37" s="154">
        <v>5439.1195269899999</v>
      </c>
      <c r="H37" s="106">
        <v>0.265511</v>
      </c>
      <c r="I37" s="102" t="s">
        <v>269</v>
      </c>
      <c r="J37" s="106">
        <v>0.265511</v>
      </c>
      <c r="K37" s="103">
        <v>40.596400000000003</v>
      </c>
      <c r="L37" s="103" t="s">
        <v>269</v>
      </c>
      <c r="M37" s="103">
        <v>40.596400000000003</v>
      </c>
      <c r="N37" s="157">
        <v>0</v>
      </c>
      <c r="O37" s="157">
        <v>0</v>
      </c>
      <c r="P37" s="157">
        <v>0</v>
      </c>
      <c r="Q37" s="157">
        <v>16099.807199999994</v>
      </c>
      <c r="R37" s="157">
        <v>0</v>
      </c>
      <c r="S37" s="157">
        <v>16099.807199999994</v>
      </c>
      <c r="T37" s="157">
        <v>16327.889300000001</v>
      </c>
      <c r="U37" s="157">
        <v>0</v>
      </c>
      <c r="V37" s="157">
        <v>16327.889300000001</v>
      </c>
      <c r="W37" s="157">
        <v>6212.7952999999998</v>
      </c>
      <c r="X37" s="157">
        <v>0</v>
      </c>
      <c r="Y37" s="157">
        <v>6212.7952999999998</v>
      </c>
      <c r="Z37" s="157">
        <v>0</v>
      </c>
      <c r="AA37" s="157">
        <v>0</v>
      </c>
      <c r="AB37" s="157">
        <v>0</v>
      </c>
    </row>
    <row r="38" spans="1:28" x14ac:dyDescent="0.3">
      <c r="A38" s="99" t="s">
        <v>102</v>
      </c>
      <c r="B38" s="153">
        <v>682003447.24058163</v>
      </c>
      <c r="C38" s="153">
        <v>14.664899999999999</v>
      </c>
      <c r="D38" s="153">
        <v>682003461.90548158</v>
      </c>
      <c r="E38" s="154">
        <v>23037937.808315795</v>
      </c>
      <c r="F38" s="154">
        <v>0</v>
      </c>
      <c r="G38" s="154">
        <v>23037937.808315795</v>
      </c>
      <c r="H38" s="106">
        <v>0.154304</v>
      </c>
      <c r="I38" s="102" t="s">
        <v>269</v>
      </c>
      <c r="J38" s="106">
        <v>0.154304</v>
      </c>
      <c r="K38" s="103">
        <v>20.418800000000001</v>
      </c>
      <c r="L38" s="103" t="s">
        <v>269</v>
      </c>
      <c r="M38" s="103">
        <v>20.418800000000001</v>
      </c>
      <c r="N38" s="157">
        <v>8874001.0702999998</v>
      </c>
      <c r="O38" s="157">
        <v>0</v>
      </c>
      <c r="P38" s="157">
        <v>8874001.0702999998</v>
      </c>
      <c r="Q38" s="157">
        <v>651777849.78438163</v>
      </c>
      <c r="R38" s="157">
        <v>14.664899999999999</v>
      </c>
      <c r="S38" s="157">
        <v>651777864.44928157</v>
      </c>
      <c r="T38" s="157">
        <v>19925272.011399999</v>
      </c>
      <c r="U38" s="157">
        <v>0</v>
      </c>
      <c r="V38" s="157">
        <v>19925272.011399999</v>
      </c>
      <c r="W38" s="157">
        <v>10300325.444800001</v>
      </c>
      <c r="X38" s="157">
        <v>0</v>
      </c>
      <c r="Y38" s="157">
        <v>10300325.444800001</v>
      </c>
      <c r="Z38" s="157">
        <v>0</v>
      </c>
      <c r="AA38" s="157">
        <v>0</v>
      </c>
      <c r="AB38" s="157">
        <v>0</v>
      </c>
    </row>
    <row r="39" spans="1:28" x14ac:dyDescent="0.3">
      <c r="A39" s="99" t="s">
        <v>103</v>
      </c>
      <c r="B39" s="153">
        <v>67781293.763300002</v>
      </c>
      <c r="C39" s="153">
        <v>9290904.5185320005</v>
      </c>
      <c r="D39" s="153">
        <v>77072198.28183201</v>
      </c>
      <c r="E39" s="154">
        <v>7007553.3575953515</v>
      </c>
      <c r="F39" s="154">
        <v>3212073.8698849897</v>
      </c>
      <c r="G39" s="154">
        <v>10219627.227480341</v>
      </c>
      <c r="H39" s="106">
        <v>0.15531200000000001</v>
      </c>
      <c r="I39" s="102">
        <v>0.12172418017099937</v>
      </c>
      <c r="J39" s="106">
        <v>0.15184700000000001</v>
      </c>
      <c r="K39" s="103">
        <v>242.23599999999999</v>
      </c>
      <c r="L39" s="103">
        <v>73.51197787096099</v>
      </c>
      <c r="M39" s="103">
        <v>225.34899999999999</v>
      </c>
      <c r="N39" s="157">
        <v>3908431.3457999998</v>
      </c>
      <c r="O39" s="157">
        <v>2936944.84087</v>
      </c>
      <c r="P39" s="157">
        <v>6845376.1866699997</v>
      </c>
      <c r="Q39" s="157">
        <v>55766252.217500001</v>
      </c>
      <c r="R39" s="157">
        <v>5810140.4436019994</v>
      </c>
      <c r="S39" s="157">
        <v>61576392.661102012</v>
      </c>
      <c r="T39" s="157">
        <v>7567419.5099999998</v>
      </c>
      <c r="U39" s="157">
        <v>323765.82089999999</v>
      </c>
      <c r="V39" s="157">
        <v>7891185.3308999995</v>
      </c>
      <c r="W39" s="157">
        <v>4447622.0357999997</v>
      </c>
      <c r="X39" s="157">
        <v>3156998.25403</v>
      </c>
      <c r="Y39" s="157">
        <v>7604620.2898299992</v>
      </c>
      <c r="Z39" s="157">
        <v>0</v>
      </c>
      <c r="AA39" s="157">
        <v>0</v>
      </c>
      <c r="AB39" s="157">
        <v>0</v>
      </c>
    </row>
    <row r="40" spans="1:28" x14ac:dyDescent="0.3">
      <c r="A40" s="99" t="s">
        <v>104</v>
      </c>
      <c r="B40" s="153">
        <v>597862527.4972744</v>
      </c>
      <c r="C40" s="153">
        <v>6833451.2448520008</v>
      </c>
      <c r="D40" s="153">
        <v>604695978.74212635</v>
      </c>
      <c r="E40" s="154">
        <v>24073945.024591539</v>
      </c>
      <c r="F40" s="154">
        <v>1531895.98567129</v>
      </c>
      <c r="G40" s="154">
        <v>25605841.010262828</v>
      </c>
      <c r="H40" s="106">
        <v>0.33670099999999997</v>
      </c>
      <c r="I40" s="102">
        <v>0.3533940960212944</v>
      </c>
      <c r="J40" s="106">
        <v>0.33660800000000002</v>
      </c>
      <c r="K40" s="103">
        <v>332.78899999999999</v>
      </c>
      <c r="L40" s="103">
        <v>235.47467286687808</v>
      </c>
      <c r="M40" s="103">
        <v>331.65899999999999</v>
      </c>
      <c r="N40" s="157">
        <v>10521603.42850201</v>
      </c>
      <c r="O40" s="157">
        <v>1407430.6646</v>
      </c>
      <c r="P40" s="157">
        <v>11929034.09310201</v>
      </c>
      <c r="Q40" s="157">
        <v>554849781.78508925</v>
      </c>
      <c r="R40" s="157">
        <v>5301497.1331400005</v>
      </c>
      <c r="S40" s="157">
        <v>560151278.91822934</v>
      </c>
      <c r="T40" s="157">
        <v>30453598.939977411</v>
      </c>
      <c r="U40" s="157">
        <v>100649.04930000001</v>
      </c>
      <c r="V40" s="157">
        <v>30554247.989277411</v>
      </c>
      <c r="W40" s="157">
        <v>12193929.696207721</v>
      </c>
      <c r="X40" s="157">
        <v>1431305.0624120003</v>
      </c>
      <c r="Y40" s="157">
        <v>13625234.758619722</v>
      </c>
      <c r="Z40" s="157">
        <v>365217.076</v>
      </c>
      <c r="AA40" s="157">
        <v>0</v>
      </c>
      <c r="AB40" s="157">
        <v>365217.076</v>
      </c>
    </row>
    <row r="41" spans="1:28" x14ac:dyDescent="0.3">
      <c r="A41" s="99" t="s">
        <v>105</v>
      </c>
      <c r="B41" s="153">
        <v>9429849650.2959595</v>
      </c>
      <c r="C41" s="153">
        <v>4220125686.3700767</v>
      </c>
      <c r="D41" s="153">
        <v>13649975336.666037</v>
      </c>
      <c r="E41" s="154">
        <v>28785443.133183945</v>
      </c>
      <c r="F41" s="154">
        <v>21219080.658619754</v>
      </c>
      <c r="G41" s="154">
        <v>50004523.791803703</v>
      </c>
      <c r="H41" s="106">
        <v>0.120251</v>
      </c>
      <c r="I41" s="102">
        <v>7.3937291872669092E-2</v>
      </c>
      <c r="J41" s="106">
        <v>0.10569099999999999</v>
      </c>
      <c r="K41" s="103">
        <v>125.78700000000001</v>
      </c>
      <c r="L41" s="103">
        <v>138.01003243342097</v>
      </c>
      <c r="M41" s="103">
        <v>129.393</v>
      </c>
      <c r="N41" s="157">
        <v>43156951.944288567</v>
      </c>
      <c r="O41" s="157">
        <v>39902813.483549997</v>
      </c>
      <c r="P41" s="157">
        <v>83059765.427838564</v>
      </c>
      <c r="Q41" s="157">
        <v>9053720951.1930141</v>
      </c>
      <c r="R41" s="157">
        <v>4022420490.7822609</v>
      </c>
      <c r="S41" s="157">
        <v>13076141441.975275</v>
      </c>
      <c r="T41" s="157">
        <v>271396448.97398454</v>
      </c>
      <c r="U41" s="157">
        <v>123560235.49261788</v>
      </c>
      <c r="V41" s="157">
        <v>394956684.46660244</v>
      </c>
      <c r="W41" s="157">
        <v>76575845.878461018</v>
      </c>
      <c r="X41" s="157">
        <v>62554994.548998006</v>
      </c>
      <c r="Y41" s="157">
        <v>139130840.42745903</v>
      </c>
      <c r="Z41" s="157">
        <v>28156404.250500001</v>
      </c>
      <c r="AA41" s="157">
        <v>11589965.5462</v>
      </c>
      <c r="AB41" s="157">
        <v>39746369.796700001</v>
      </c>
    </row>
    <row r="42" spans="1:28" s="112" customFormat="1" x14ac:dyDescent="0.3">
      <c r="A42" s="108" t="s">
        <v>201</v>
      </c>
      <c r="B42" s="155">
        <v>6889156607.8179598</v>
      </c>
      <c r="C42" s="155">
        <v>3529676540.6267819</v>
      </c>
      <c r="D42" s="155">
        <v>10418833148.444742</v>
      </c>
      <c r="E42" s="156">
        <v>22634076.469433401</v>
      </c>
      <c r="F42" s="156">
        <v>18044968.657830402</v>
      </c>
      <c r="G42" s="156">
        <v>40679045.127263799</v>
      </c>
      <c r="H42" s="109">
        <v>0.11959400000000001</v>
      </c>
      <c r="I42" s="110">
        <v>7.3785224955019629E-2</v>
      </c>
      <c r="J42" s="109">
        <v>0.103771</v>
      </c>
      <c r="K42" s="111">
        <v>127.678</v>
      </c>
      <c r="L42" s="111">
        <v>140.60966470091654</v>
      </c>
      <c r="M42" s="111">
        <v>131.833</v>
      </c>
      <c r="N42" s="158">
        <v>35661484.95418857</v>
      </c>
      <c r="O42" s="158">
        <v>35692352.846641995</v>
      </c>
      <c r="P42" s="158">
        <v>71353837.800830573</v>
      </c>
      <c r="Q42" s="158">
        <v>6581193671.4804497</v>
      </c>
      <c r="R42" s="158">
        <v>3354834763.2938952</v>
      </c>
      <c r="S42" s="158">
        <v>9936028434.7743454</v>
      </c>
      <c r="T42" s="158">
        <v>215208015.12214896</v>
      </c>
      <c r="U42" s="158">
        <v>107726008.17205101</v>
      </c>
      <c r="V42" s="158">
        <v>322934023.29419994</v>
      </c>
      <c r="W42" s="158">
        <v>65051131.936461017</v>
      </c>
      <c r="X42" s="158">
        <v>55699418.912036002</v>
      </c>
      <c r="Y42" s="158">
        <v>120750550.84849702</v>
      </c>
      <c r="Z42" s="158">
        <v>27703789.278899997</v>
      </c>
      <c r="AA42" s="158">
        <v>11416350.2488</v>
      </c>
      <c r="AB42" s="158">
        <v>39120139.5277</v>
      </c>
    </row>
    <row r="43" spans="1:28" s="112" customFormat="1" x14ac:dyDescent="0.3">
      <c r="A43" s="108" t="s">
        <v>202</v>
      </c>
      <c r="B43" s="155">
        <v>1641090715.2729287</v>
      </c>
      <c r="C43" s="155">
        <v>493794633.92535478</v>
      </c>
      <c r="D43" s="155">
        <v>2134885349.1982834</v>
      </c>
      <c r="E43" s="156">
        <v>2977477.0307195601</v>
      </c>
      <c r="F43" s="156">
        <v>2316583.5439027599</v>
      </c>
      <c r="G43" s="156">
        <v>5294060.57462232</v>
      </c>
      <c r="H43" s="109">
        <v>0.11827699999999999</v>
      </c>
      <c r="I43" s="110">
        <v>7.4770673385953473E-2</v>
      </c>
      <c r="J43" s="109">
        <v>0.108325</v>
      </c>
      <c r="K43" s="111">
        <v>133.27699999999999</v>
      </c>
      <c r="L43" s="111">
        <v>124.21186015115721</v>
      </c>
      <c r="M43" s="111">
        <v>131.20699999999999</v>
      </c>
      <c r="N43" s="158">
        <v>4235895.3211000003</v>
      </c>
      <c r="O43" s="158">
        <v>3626542.0687839999</v>
      </c>
      <c r="P43" s="158">
        <v>7862437.3898840006</v>
      </c>
      <c r="Q43" s="158">
        <v>1599074409.2538288</v>
      </c>
      <c r="R43" s="158">
        <v>478200279.59647995</v>
      </c>
      <c r="S43" s="158">
        <v>2077274688.8503087</v>
      </c>
      <c r="T43" s="158">
        <v>35112801.137000002</v>
      </c>
      <c r="U43" s="158">
        <v>9759661.9393268507</v>
      </c>
      <c r="V43" s="158">
        <v>44872463.076326855</v>
      </c>
      <c r="W43" s="158">
        <v>6717213.3585999999</v>
      </c>
      <c r="X43" s="158">
        <v>5661077.0921479994</v>
      </c>
      <c r="Y43" s="158">
        <v>12378290.450748</v>
      </c>
      <c r="Z43" s="158">
        <v>186291.52350000001</v>
      </c>
      <c r="AA43" s="158">
        <v>173615.29740000001</v>
      </c>
      <c r="AB43" s="158">
        <v>359906.82090000005</v>
      </c>
    </row>
    <row r="44" spans="1:28" s="112" customFormat="1" x14ac:dyDescent="0.3">
      <c r="A44" s="108" t="s">
        <v>203</v>
      </c>
      <c r="B44" s="155">
        <v>899602327.20507002</v>
      </c>
      <c r="C44" s="155">
        <v>196654511.81804004</v>
      </c>
      <c r="D44" s="155">
        <v>1096256839.0231099</v>
      </c>
      <c r="E44" s="156">
        <v>3173889.6330309799</v>
      </c>
      <c r="F44" s="156">
        <v>857528.45698659006</v>
      </c>
      <c r="G44" s="156">
        <v>4031418.0900175702</v>
      </c>
      <c r="H44" s="109">
        <v>0.12870400000000001</v>
      </c>
      <c r="I44" s="110">
        <v>7.4376889290026602E-2</v>
      </c>
      <c r="J44" s="109">
        <v>0.119007</v>
      </c>
      <c r="K44" s="111">
        <v>96.876900000000006</v>
      </c>
      <c r="L44" s="111">
        <v>125.98441778175497</v>
      </c>
      <c r="M44" s="111">
        <v>102.13200000000001</v>
      </c>
      <c r="N44" s="158">
        <v>3259571.6690000002</v>
      </c>
      <c r="O44" s="158">
        <v>583918.56812399998</v>
      </c>
      <c r="P44" s="158">
        <v>3843490.2371240002</v>
      </c>
      <c r="Q44" s="158">
        <v>873452870.4586345</v>
      </c>
      <c r="R44" s="158">
        <v>189385447.89198604</v>
      </c>
      <c r="S44" s="158">
        <v>1062838318.3506204</v>
      </c>
      <c r="T44" s="158">
        <v>21075632.714935552</v>
      </c>
      <c r="U44" s="158">
        <v>6074565.3812399991</v>
      </c>
      <c r="V44" s="158">
        <v>27150198.096175551</v>
      </c>
      <c r="W44" s="158">
        <v>4807500.5833999999</v>
      </c>
      <c r="X44" s="158">
        <v>1194498.5448139999</v>
      </c>
      <c r="Y44" s="158">
        <v>6001999.1282139998</v>
      </c>
      <c r="Z44" s="158">
        <v>266323.44809999998</v>
      </c>
      <c r="AA44" s="158">
        <v>0</v>
      </c>
      <c r="AB44" s="158">
        <v>266323.44809999998</v>
      </c>
    </row>
    <row r="45" spans="1:28" x14ac:dyDescent="0.3">
      <c r="A45" s="99" t="s">
        <v>204</v>
      </c>
      <c r="B45" s="153">
        <v>528706349.59105372</v>
      </c>
      <c r="C45" s="153">
        <v>565469.22101856</v>
      </c>
      <c r="D45" s="153">
        <v>529271818.81207228</v>
      </c>
      <c r="E45" s="154">
        <v>2145808.4431999996</v>
      </c>
      <c r="F45" s="154">
        <v>48310.305500000002</v>
      </c>
      <c r="G45" s="154">
        <v>2194118.7486999994</v>
      </c>
      <c r="H45" s="106">
        <v>0.19936899999999999</v>
      </c>
      <c r="I45" s="102">
        <v>0.19922000000000001</v>
      </c>
      <c r="J45" s="106">
        <v>0.199374</v>
      </c>
      <c r="K45" s="103">
        <v>13.168200000000001</v>
      </c>
      <c r="L45" s="103">
        <v>151.34700000000001</v>
      </c>
      <c r="M45" s="103">
        <v>13.3139</v>
      </c>
      <c r="N45" s="157">
        <v>4341422.5707</v>
      </c>
      <c r="O45" s="157">
        <v>53163.5717</v>
      </c>
      <c r="P45" s="157">
        <v>4394586.1424000002</v>
      </c>
      <c r="Q45" s="157">
        <v>511831279.23085368</v>
      </c>
      <c r="R45" s="157">
        <v>493567.95615856</v>
      </c>
      <c r="S45" s="157">
        <v>512324847.18701226</v>
      </c>
      <c r="T45" s="157">
        <v>9170047.3959999997</v>
      </c>
      <c r="U45" s="157">
        <v>11791.28536</v>
      </c>
      <c r="V45" s="157">
        <v>9181838.6813599989</v>
      </c>
      <c r="W45" s="157">
        <v>7705022.9641999993</v>
      </c>
      <c r="X45" s="157">
        <v>60109.979500000001</v>
      </c>
      <c r="Y45" s="157">
        <v>7765132.9436999997</v>
      </c>
      <c r="Z45" s="157">
        <v>0</v>
      </c>
      <c r="AA45" s="157">
        <v>0</v>
      </c>
      <c r="AB45" s="157">
        <v>0</v>
      </c>
    </row>
    <row r="46" spans="1:28" x14ac:dyDescent="0.3">
      <c r="A46" s="99" t="s">
        <v>205</v>
      </c>
      <c r="B46" s="153">
        <v>8516085.6632000003</v>
      </c>
      <c r="C46" s="153">
        <v>27095.645199999999</v>
      </c>
      <c r="D46" s="153">
        <v>8543181.3083999995</v>
      </c>
      <c r="E46" s="154">
        <v>184494.3996305</v>
      </c>
      <c r="F46" s="154">
        <v>63.102899999999998</v>
      </c>
      <c r="G46" s="154">
        <v>184557.5025305</v>
      </c>
      <c r="H46" s="106">
        <v>4.2538300000000001E-2</v>
      </c>
      <c r="I46" s="102">
        <v>7.0000000000000007E-2</v>
      </c>
      <c r="J46" s="106">
        <v>4.2529600000000001E-2</v>
      </c>
      <c r="K46" s="103">
        <v>63.664099999999998</v>
      </c>
      <c r="L46" s="103">
        <v>121.733</v>
      </c>
      <c r="M46" s="103">
        <v>63.863300000000002</v>
      </c>
      <c r="N46" s="157">
        <v>73905.2</v>
      </c>
      <c r="O46" s="157">
        <v>0</v>
      </c>
      <c r="P46" s="157">
        <v>73905.2</v>
      </c>
      <c r="Q46" s="157">
        <v>8369044.3732000003</v>
      </c>
      <c r="R46" s="157">
        <v>27095.645199999999</v>
      </c>
      <c r="S46" s="157">
        <v>8396140.0184000004</v>
      </c>
      <c r="T46" s="157">
        <v>67713.340000000011</v>
      </c>
      <c r="U46" s="157">
        <v>0</v>
      </c>
      <c r="V46" s="157">
        <v>67713.340000000011</v>
      </c>
      <c r="W46" s="157">
        <v>79327.95</v>
      </c>
      <c r="X46" s="157">
        <v>0</v>
      </c>
      <c r="Y46" s="157">
        <v>79327.95</v>
      </c>
      <c r="Z46" s="157">
        <v>0</v>
      </c>
      <c r="AA46" s="157">
        <v>0</v>
      </c>
      <c r="AB46" s="157">
        <v>0</v>
      </c>
    </row>
    <row r="47" spans="1:28" x14ac:dyDescent="0.3">
      <c r="A47" s="100" t="s">
        <v>266</v>
      </c>
      <c r="B47" s="153">
        <v>42016386984.721352</v>
      </c>
      <c r="C47" s="153">
        <v>30405669715.051838</v>
      </c>
      <c r="D47" s="153">
        <v>72422056699.773193</v>
      </c>
      <c r="E47" s="154">
        <v>854124117.63862455</v>
      </c>
      <c r="F47" s="154">
        <v>322076816.93880874</v>
      </c>
      <c r="G47" s="154">
        <v>1176200934.5774333</v>
      </c>
      <c r="H47" s="106">
        <v>0.16323299999999999</v>
      </c>
      <c r="I47" s="102">
        <v>9.0042810767538478E-2</v>
      </c>
      <c r="J47" s="106">
        <v>0.12278500000000001</v>
      </c>
      <c r="K47" s="103">
        <v>78.888300000000001</v>
      </c>
      <c r="L47" s="103">
        <v>76.19344422118202</v>
      </c>
      <c r="M47" s="103">
        <v>74.977400000000003</v>
      </c>
      <c r="N47" s="157">
        <v>625856134.33562517</v>
      </c>
      <c r="O47" s="157">
        <v>605588598.02962351</v>
      </c>
      <c r="P47" s="157">
        <v>1231444732.3652487</v>
      </c>
      <c r="Q47" s="157">
        <v>39098931015.939827</v>
      </c>
      <c r="R47" s="157">
        <v>27291857552.533058</v>
      </c>
      <c r="S47" s="157">
        <v>66390788568.472885</v>
      </c>
      <c r="T47" s="157">
        <v>1932343108.1962345</v>
      </c>
      <c r="U47" s="157">
        <v>2162925499.9658127</v>
      </c>
      <c r="V47" s="157">
        <v>4095268608.1620474</v>
      </c>
      <c r="W47" s="157">
        <v>925983392.09619522</v>
      </c>
      <c r="X47" s="157">
        <v>914209401.54810238</v>
      </c>
      <c r="Y47" s="157">
        <v>1840192793.6442976</v>
      </c>
      <c r="Z47" s="157">
        <v>59129468.489100009</v>
      </c>
      <c r="AA47" s="157">
        <v>36677261.004861996</v>
      </c>
      <c r="AB47" s="157">
        <v>95806729.493962005</v>
      </c>
    </row>
    <row r="48" spans="1:28" x14ac:dyDescent="0.3">
      <c r="A48" s="101" t="s">
        <v>206</v>
      </c>
      <c r="B48" s="153">
        <v>7806817942.1681089</v>
      </c>
      <c r="C48" s="153">
        <v>17738053084.702377</v>
      </c>
      <c r="D48" s="153">
        <v>25544871026.870487</v>
      </c>
      <c r="E48" s="154">
        <v>119446524.46317828</v>
      </c>
      <c r="F48" s="154">
        <v>172641408.0573521</v>
      </c>
      <c r="G48" s="154">
        <v>292087932.52053034</v>
      </c>
      <c r="H48" s="106">
        <v>0.13145200000000001</v>
      </c>
      <c r="I48" s="102">
        <v>9.4325829136721939E-2</v>
      </c>
      <c r="J48" s="106">
        <v>0.105671</v>
      </c>
      <c r="K48" s="103">
        <v>52.299599999999998</v>
      </c>
      <c r="L48" s="103">
        <v>69.479931591194969</v>
      </c>
      <c r="M48" s="103">
        <v>64.238</v>
      </c>
      <c r="N48" s="157">
        <v>119952369.99430001</v>
      </c>
      <c r="O48" s="157">
        <v>254937288.43520504</v>
      </c>
      <c r="P48" s="157">
        <v>374889658.42950505</v>
      </c>
      <c r="Q48" s="157">
        <v>7205809312.0930843</v>
      </c>
      <c r="R48" s="157">
        <v>15695560070.812885</v>
      </c>
      <c r="S48" s="157">
        <v>22901369382.905972</v>
      </c>
      <c r="T48" s="157">
        <v>430828307.67886806</v>
      </c>
      <c r="U48" s="157">
        <v>1626503693.7786522</v>
      </c>
      <c r="V48" s="157">
        <v>2057332001.4575202</v>
      </c>
      <c r="W48" s="157">
        <v>164205592.08615619</v>
      </c>
      <c r="X48" s="157">
        <v>404709735.37614</v>
      </c>
      <c r="Y48" s="157">
        <v>568915327.46229625</v>
      </c>
      <c r="Z48" s="157">
        <v>5974730.3099999996</v>
      </c>
      <c r="AA48" s="157">
        <v>11279584.7347</v>
      </c>
      <c r="AB48" s="157">
        <v>17254315.0447</v>
      </c>
    </row>
    <row r="49" spans="1:28" x14ac:dyDescent="0.3">
      <c r="A49" s="101" t="s">
        <v>207</v>
      </c>
      <c r="B49" s="153">
        <v>4196121976.7381167</v>
      </c>
      <c r="C49" s="153">
        <v>6263298832.669486</v>
      </c>
      <c r="D49" s="153">
        <v>10459420809.407602</v>
      </c>
      <c r="E49" s="154">
        <v>93874533.301003575</v>
      </c>
      <c r="F49" s="154">
        <v>101881307.4436245</v>
      </c>
      <c r="G49" s="154">
        <v>195755840.74462807</v>
      </c>
      <c r="H49" s="106">
        <v>0.133386</v>
      </c>
      <c r="I49" s="102">
        <v>8.1893487212810478E-2</v>
      </c>
      <c r="J49" s="106">
        <v>0.10256899999999999</v>
      </c>
      <c r="K49" s="103">
        <v>51.691099999999999</v>
      </c>
      <c r="L49" s="103">
        <v>48.852569482911491</v>
      </c>
      <c r="M49" s="103">
        <v>49.981999999999999</v>
      </c>
      <c r="N49" s="157">
        <v>140060994.53817353</v>
      </c>
      <c r="O49" s="157">
        <v>276259012.5634746</v>
      </c>
      <c r="P49" s="157">
        <v>416320007.10164809</v>
      </c>
      <c r="Q49" s="157">
        <v>3770888339.6147599</v>
      </c>
      <c r="R49" s="157">
        <v>5536058534.2335329</v>
      </c>
      <c r="S49" s="157">
        <v>9306946873.8482933</v>
      </c>
      <c r="T49" s="157">
        <v>214643913.45949173</v>
      </c>
      <c r="U49" s="157">
        <v>329502785.36635882</v>
      </c>
      <c r="V49" s="157">
        <v>544146698.82585049</v>
      </c>
      <c r="W49" s="157">
        <v>207999140.90686518</v>
      </c>
      <c r="X49" s="157">
        <v>387548123.78883302</v>
      </c>
      <c r="Y49" s="157">
        <v>595547264.69569826</v>
      </c>
      <c r="Z49" s="157">
        <v>2590582.7570000002</v>
      </c>
      <c r="AA49" s="157">
        <v>10189389.280762</v>
      </c>
      <c r="AB49" s="157">
        <v>12779972.037762001</v>
      </c>
    </row>
    <row r="50" spans="1:28" x14ac:dyDescent="0.3">
      <c r="A50" s="101" t="s">
        <v>208</v>
      </c>
      <c r="B50" s="153">
        <v>7832591518.7499018</v>
      </c>
      <c r="C50" s="153">
        <v>1254967112.4532411</v>
      </c>
      <c r="D50" s="153">
        <v>9087558631.2031422</v>
      </c>
      <c r="E50" s="154">
        <v>209581208.07835969</v>
      </c>
      <c r="F50" s="154">
        <v>16411661.799128888</v>
      </c>
      <c r="G50" s="154">
        <v>225992869.87748858</v>
      </c>
      <c r="H50" s="106">
        <v>0.164462</v>
      </c>
      <c r="I50" s="102">
        <v>7.989307134258615E-2</v>
      </c>
      <c r="J50" s="106">
        <v>0.15256600000000001</v>
      </c>
      <c r="K50" s="103">
        <v>65.037199999999999</v>
      </c>
      <c r="L50" s="103">
        <v>104.09009490819311</v>
      </c>
      <c r="M50" s="103">
        <v>70.656599999999997</v>
      </c>
      <c r="N50" s="157">
        <v>151849824.253445</v>
      </c>
      <c r="O50" s="157">
        <v>28114302.947000001</v>
      </c>
      <c r="P50" s="157">
        <v>179964127.200445</v>
      </c>
      <c r="Q50" s="157">
        <v>7290179025.4092779</v>
      </c>
      <c r="R50" s="157">
        <v>1143452520.017101</v>
      </c>
      <c r="S50" s="157">
        <v>8433631545.4263792</v>
      </c>
      <c r="T50" s="157">
        <v>344713314.33130342</v>
      </c>
      <c r="U50" s="157">
        <v>67131224.417400002</v>
      </c>
      <c r="V50" s="157">
        <v>411844538.74870342</v>
      </c>
      <c r="W50" s="157">
        <v>193474257.46662021</v>
      </c>
      <c r="X50" s="157">
        <v>43328386.670439996</v>
      </c>
      <c r="Y50" s="157">
        <v>236802644.1370602</v>
      </c>
      <c r="Z50" s="157">
        <v>4224921.5426999992</v>
      </c>
      <c r="AA50" s="157">
        <v>1054981.3483000002</v>
      </c>
      <c r="AB50" s="157">
        <v>5279902.8909999989</v>
      </c>
    </row>
    <row r="51" spans="1:28" x14ac:dyDescent="0.3">
      <c r="A51" s="101" t="s">
        <v>209</v>
      </c>
      <c r="B51" s="153">
        <v>22105285544.787563</v>
      </c>
      <c r="C51" s="153">
        <v>5148988647.9435387</v>
      </c>
      <c r="D51" s="153">
        <v>27254274192.731102</v>
      </c>
      <c r="E51" s="154">
        <v>429989196.09441507</v>
      </c>
      <c r="F51" s="154">
        <v>31129127.124871783</v>
      </c>
      <c r="G51" s="154">
        <v>461118323.2192868</v>
      </c>
      <c r="H51" s="106">
        <v>0.15692500000000001</v>
      </c>
      <c r="I51" s="102">
        <v>7.3839646165218542E-2</v>
      </c>
      <c r="J51" s="106">
        <v>0.13731499999999999</v>
      </c>
      <c r="K51" s="103">
        <v>90.840800000000002</v>
      </c>
      <c r="L51" s="103">
        <v>126.22586742280761</v>
      </c>
      <c r="M51" s="103">
        <v>96.282899999999998</v>
      </c>
      <c r="N51" s="157">
        <v>211744653.10651621</v>
      </c>
      <c r="O51" s="157">
        <v>46193028.844884001</v>
      </c>
      <c r="P51" s="157">
        <v>257937681.95140022</v>
      </c>
      <c r="Q51" s="157">
        <v>20764610158.959919</v>
      </c>
      <c r="R51" s="157">
        <v>4916517314.9830551</v>
      </c>
      <c r="S51" s="157">
        <v>25681127473.942974</v>
      </c>
      <c r="T51" s="157">
        <v>937788453.44141376</v>
      </c>
      <c r="U51" s="157">
        <v>139779836.84555387</v>
      </c>
      <c r="V51" s="157">
        <v>1077568290.2869678</v>
      </c>
      <c r="W51" s="157">
        <v>356547698.50683177</v>
      </c>
      <c r="X51" s="157">
        <v>78538190.473829389</v>
      </c>
      <c r="Y51" s="157">
        <v>435085888.98066115</v>
      </c>
      <c r="Z51" s="157">
        <v>46339233.879400007</v>
      </c>
      <c r="AA51" s="157">
        <v>14153305.641100001</v>
      </c>
      <c r="AB51" s="157">
        <v>60492539.520500004</v>
      </c>
    </row>
    <row r="53" spans="1:28" x14ac:dyDescent="0.3">
      <c r="B53" s="161">
        <f>D7+D47-BS!E31</f>
        <v>-11.1317138671875</v>
      </c>
    </row>
  </sheetData>
  <mergeCells count="10">
    <mergeCell ref="Q5:S5"/>
    <mergeCell ref="T5:V5"/>
    <mergeCell ref="W5:Y5"/>
    <mergeCell ref="Z5:AB5"/>
    <mergeCell ref="A5:A6"/>
    <mergeCell ref="B5:D5"/>
    <mergeCell ref="E5:G5"/>
    <mergeCell ref="H5:J5"/>
    <mergeCell ref="K5:M5"/>
    <mergeCell ref="N5:P5"/>
  </mergeCells>
  <pageMargins left="0.7" right="0.7" top="0.75" bottom="0.75" header="0.3" footer="0.3"/>
  <pageSetup scale="2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00B050"/>
  </sheetPr>
  <dimension ref="A1:AB51"/>
  <sheetViews>
    <sheetView zoomScaleNormal="100" workbookViewId="0">
      <selection activeCell="A3" sqref="A3"/>
    </sheetView>
  </sheetViews>
  <sheetFormatPr defaultColWidth="8.7265625" defaultRowHeight="13" x14ac:dyDescent="0.3"/>
  <cols>
    <col min="1" max="1" width="75" style="104" bestFit="1" customWidth="1"/>
    <col min="2" max="2" width="14.7265625" style="104" customWidth="1"/>
    <col min="3" max="4" width="9.81640625" style="104" bestFit="1" customWidth="1"/>
    <col min="5" max="16" width="8.7265625" style="104"/>
    <col min="17" max="19" width="9.81640625" style="104" bestFit="1" customWidth="1"/>
    <col min="20" max="16384" width="8.7265625" style="104"/>
  </cols>
  <sheetData>
    <row r="1" spans="1:28" x14ac:dyDescent="0.3">
      <c r="A1" s="107" t="s">
        <v>106</v>
      </c>
    </row>
    <row r="2" spans="1:28" x14ac:dyDescent="0.3">
      <c r="A2" s="66"/>
    </row>
    <row r="3" spans="1:28" x14ac:dyDescent="0.3">
      <c r="A3" s="75">
        <f>BS!B3</f>
        <v>46053</v>
      </c>
    </row>
    <row r="4" spans="1:28" x14ac:dyDescent="0.3">
      <c r="A4" s="160" t="s">
        <v>274</v>
      </c>
    </row>
    <row r="5" spans="1:28" ht="55" customHeight="1" x14ac:dyDescent="0.3">
      <c r="A5" s="218" t="s">
        <v>212</v>
      </c>
      <c r="B5" s="219" t="s">
        <v>225</v>
      </c>
      <c r="C5" s="219"/>
      <c r="D5" s="219"/>
      <c r="E5" s="219" t="s">
        <v>224</v>
      </c>
      <c r="F5" s="219"/>
      <c r="G5" s="219"/>
      <c r="H5" s="219" t="s">
        <v>226</v>
      </c>
      <c r="I5" s="219"/>
      <c r="J5" s="219"/>
      <c r="K5" s="219" t="s">
        <v>227</v>
      </c>
      <c r="L5" s="219"/>
      <c r="M5" s="219"/>
      <c r="N5" s="219" t="s">
        <v>228</v>
      </c>
      <c r="O5" s="219"/>
      <c r="P5" s="219"/>
      <c r="Q5" s="219" t="s">
        <v>229</v>
      </c>
      <c r="R5" s="219"/>
      <c r="S5" s="219"/>
      <c r="T5" s="219" t="s">
        <v>230</v>
      </c>
      <c r="U5" s="219"/>
      <c r="V5" s="219"/>
      <c r="W5" s="219" t="s">
        <v>231</v>
      </c>
      <c r="X5" s="219"/>
      <c r="Y5" s="219"/>
      <c r="Z5" s="219" t="s">
        <v>232</v>
      </c>
      <c r="AA5" s="219"/>
      <c r="AB5" s="219"/>
    </row>
    <row r="6" spans="1:28" x14ac:dyDescent="0.3">
      <c r="A6" s="218"/>
      <c r="B6" s="105" t="s">
        <v>22</v>
      </c>
      <c r="C6" s="105" t="s">
        <v>23</v>
      </c>
      <c r="D6" s="105" t="s">
        <v>13</v>
      </c>
      <c r="E6" s="105" t="s">
        <v>22</v>
      </c>
      <c r="F6" s="105" t="s">
        <v>23</v>
      </c>
      <c r="G6" s="105" t="s">
        <v>13</v>
      </c>
      <c r="H6" s="105" t="s">
        <v>22</v>
      </c>
      <c r="I6" s="105" t="s">
        <v>23</v>
      </c>
      <c r="J6" s="105" t="s">
        <v>13</v>
      </c>
      <c r="K6" s="105" t="s">
        <v>22</v>
      </c>
      <c r="L6" s="105" t="s">
        <v>23</v>
      </c>
      <c r="M6" s="105" t="s">
        <v>13</v>
      </c>
      <c r="N6" s="105" t="s">
        <v>22</v>
      </c>
      <c r="O6" s="105" t="s">
        <v>23</v>
      </c>
      <c r="P6" s="105" t="s">
        <v>13</v>
      </c>
      <c r="Q6" s="105" t="s">
        <v>22</v>
      </c>
      <c r="R6" s="105" t="s">
        <v>23</v>
      </c>
      <c r="S6" s="105" t="s">
        <v>13</v>
      </c>
      <c r="T6" s="105" t="s">
        <v>22</v>
      </c>
      <c r="U6" s="105" t="s">
        <v>23</v>
      </c>
      <c r="V6" s="105" t="s">
        <v>13</v>
      </c>
      <c r="W6" s="105" t="s">
        <v>22</v>
      </c>
      <c r="X6" s="105" t="s">
        <v>23</v>
      </c>
      <c r="Y6" s="105" t="s">
        <v>13</v>
      </c>
      <c r="Z6" s="105" t="s">
        <v>22</v>
      </c>
      <c r="AA6" s="105" t="s">
        <v>23</v>
      </c>
      <c r="AB6" s="105" t="s">
        <v>13</v>
      </c>
    </row>
    <row r="7" spans="1:28" x14ac:dyDescent="0.3">
      <c r="A7" s="100" t="s">
        <v>264</v>
      </c>
      <c r="B7" s="153">
        <f>Sectors_I!B7</f>
        <v>144593893.88159999</v>
      </c>
      <c r="C7" s="153">
        <f>Sectors_I!C7</f>
        <v>1040752.951784</v>
      </c>
      <c r="D7" s="153">
        <f>Sectors_I!D7</f>
        <v>145634646.83338401</v>
      </c>
      <c r="E7" s="154">
        <f>Sectors_I!E7</f>
        <v>171636.87230617998</v>
      </c>
      <c r="F7" s="154">
        <f>Sectors_I!F7</f>
        <v>3674.9238532600002</v>
      </c>
      <c r="G7" s="154">
        <f>Sectors_I!G7</f>
        <v>175311.79615943998</v>
      </c>
      <c r="H7" s="106">
        <f>Sectors_I!H7</f>
        <v>8.4478600000000001E-2</v>
      </c>
      <c r="I7" s="102">
        <f>Sectors_I!I7</f>
        <v>0.101427</v>
      </c>
      <c r="J7" s="106">
        <f>Sectors_I!J7</f>
        <v>8.4599099999999997E-2</v>
      </c>
      <c r="K7" s="103">
        <f>Sectors_I!K7</f>
        <v>2.5651799999999998</v>
      </c>
      <c r="L7" s="103">
        <f>Sectors_I!L7</f>
        <v>2.8457300000000001</v>
      </c>
      <c r="M7" s="103">
        <f>Sectors_I!M7</f>
        <v>2.56717</v>
      </c>
      <c r="N7" s="157">
        <f>Sectors_I!N7</f>
        <v>0</v>
      </c>
      <c r="O7" s="157">
        <f>Sectors_I!O7</f>
        <v>0</v>
      </c>
      <c r="P7" s="157">
        <f>Sectors_I!P7</f>
        <v>0</v>
      </c>
      <c r="Q7" s="157">
        <f>Sectors_I!Q7</f>
        <v>144593893.88159999</v>
      </c>
      <c r="R7" s="157">
        <f>Sectors_I!R7</f>
        <v>1040752.951784</v>
      </c>
      <c r="S7" s="157">
        <f>Sectors_I!S7</f>
        <v>145634646.83338401</v>
      </c>
      <c r="T7" s="157">
        <f>Sectors_I!T7</f>
        <v>0</v>
      </c>
      <c r="U7" s="157">
        <f>Sectors_I!U7</f>
        <v>0</v>
      </c>
      <c r="V7" s="157">
        <f>Sectors_I!V7</f>
        <v>0</v>
      </c>
      <c r="W7" s="157">
        <f>Sectors_I!W7</f>
        <v>0</v>
      </c>
      <c r="X7" s="157">
        <f>Sectors_I!X7</f>
        <v>0</v>
      </c>
      <c r="Y7" s="157">
        <f>Sectors_I!Y7</f>
        <v>0</v>
      </c>
      <c r="Z7" s="157">
        <f>Sectors_I!Z7</f>
        <v>0</v>
      </c>
      <c r="AA7" s="157">
        <f>Sectors_I!AA7</f>
        <v>0</v>
      </c>
      <c r="AB7" s="157">
        <f>Sectors_I!AB7</f>
        <v>0</v>
      </c>
    </row>
    <row r="8" spans="1:28" x14ac:dyDescent="0.3">
      <c r="A8" s="99" t="s">
        <v>107</v>
      </c>
      <c r="B8" s="153">
        <f>Sectors_I!B8</f>
        <v>7600836.5788000003</v>
      </c>
      <c r="C8" s="153">
        <f>Sectors_I!C8</f>
        <v>35189552.668742031</v>
      </c>
      <c r="D8" s="153">
        <f>Sectors_I!D8</f>
        <v>42790389.247542031</v>
      </c>
      <c r="E8" s="154">
        <f>Sectors_I!E8</f>
        <v>73819.096458619999</v>
      </c>
      <c r="F8" s="154">
        <f>Sectors_I!F8</f>
        <v>237611.52348117999</v>
      </c>
      <c r="G8" s="154">
        <f>Sectors_I!G8</f>
        <v>311430.6199398</v>
      </c>
      <c r="H8" s="106">
        <f>Sectors_I!H8</f>
        <v>0.169571</v>
      </c>
      <c r="I8" s="102">
        <f>Sectors_I!I8</f>
        <v>9.6084792499811583E-2</v>
      </c>
      <c r="J8" s="106">
        <f>Sectors_I!J8</f>
        <v>0.108985</v>
      </c>
      <c r="K8" s="103">
        <f>Sectors_I!K8</f>
        <v>45.045000000000002</v>
      </c>
      <c r="L8" s="103">
        <f>Sectors_I!L8</f>
        <v>50.435558503777663</v>
      </c>
      <c r="M8" s="103">
        <f>Sectors_I!M8</f>
        <v>49.4893</v>
      </c>
      <c r="N8" s="157">
        <f>Sectors_I!N8</f>
        <v>87.47</v>
      </c>
      <c r="O8" s="157">
        <f>Sectors_I!O8</f>
        <v>0</v>
      </c>
      <c r="P8" s="157">
        <f>Sectors_I!P8</f>
        <v>87.47</v>
      </c>
      <c r="Q8" s="157">
        <f>Sectors_I!Q8</f>
        <v>7570498.5388000011</v>
      </c>
      <c r="R8" s="157">
        <f>Sectors_I!R8</f>
        <v>35189552.668742031</v>
      </c>
      <c r="S8" s="157">
        <f>Sectors_I!S8</f>
        <v>42760051.207542025</v>
      </c>
      <c r="T8" s="157">
        <f>Sectors_I!T8</f>
        <v>6984.27</v>
      </c>
      <c r="U8" s="157">
        <f>Sectors_I!U8</f>
        <v>0</v>
      </c>
      <c r="V8" s="157">
        <f>Sectors_I!V8</f>
        <v>6984.27</v>
      </c>
      <c r="W8" s="157">
        <f>Sectors_I!W8</f>
        <v>23353.77</v>
      </c>
      <c r="X8" s="157">
        <f>Sectors_I!X8</f>
        <v>0</v>
      </c>
      <c r="Y8" s="157">
        <f>Sectors_I!Y8</f>
        <v>23353.77</v>
      </c>
      <c r="Z8" s="157">
        <f>Sectors_I!Z8</f>
        <v>0</v>
      </c>
      <c r="AA8" s="157">
        <f>Sectors_I!AA8</f>
        <v>0</v>
      </c>
      <c r="AB8" s="157">
        <f>Sectors_I!AB8</f>
        <v>0</v>
      </c>
    </row>
    <row r="9" spans="1:28" x14ac:dyDescent="0.3">
      <c r="A9" s="99" t="s">
        <v>108</v>
      </c>
      <c r="B9" s="153">
        <f>Sectors_I!B9</f>
        <v>1464424460.2007</v>
      </c>
      <c r="C9" s="153">
        <f>Sectors_I!C9</f>
        <v>173451572.22932002</v>
      </c>
      <c r="D9" s="153">
        <f>Sectors_I!D9</f>
        <v>1637876032.4300201</v>
      </c>
      <c r="E9" s="154">
        <f>Sectors_I!E9</f>
        <v>3841574.2316861004</v>
      </c>
      <c r="F9" s="154">
        <f>Sectors_I!F9</f>
        <v>500851.36135278997</v>
      </c>
      <c r="G9" s="154">
        <f>Sectors_I!G9</f>
        <v>4342425.5930388905</v>
      </c>
      <c r="H9" s="106">
        <f>Sectors_I!H9</f>
        <v>0.14297499999999999</v>
      </c>
      <c r="I9" s="102">
        <f>Sectors_I!I9</f>
        <v>0.10243745266725471</v>
      </c>
      <c r="J9" s="106">
        <f>Sectors_I!J9</f>
        <v>0.13864299999999999</v>
      </c>
      <c r="K9" s="103">
        <f>Sectors_I!K9</f>
        <v>28.864000000000001</v>
      </c>
      <c r="L9" s="103">
        <f>Sectors_I!L9</f>
        <v>50.609476807670873</v>
      </c>
      <c r="M9" s="103">
        <f>Sectors_I!M9</f>
        <v>31.178599999999999</v>
      </c>
      <c r="N9" s="157">
        <f>Sectors_I!N9</f>
        <v>1421981.08</v>
      </c>
      <c r="O9" s="157">
        <f>Sectors_I!O9</f>
        <v>384483.03</v>
      </c>
      <c r="P9" s="157">
        <f>Sectors_I!P9</f>
        <v>1806464.11</v>
      </c>
      <c r="Q9" s="157">
        <f>Sectors_I!Q9</f>
        <v>1459113906.8239</v>
      </c>
      <c r="R9" s="157">
        <f>Sectors_I!R9</f>
        <v>169221374.25202</v>
      </c>
      <c r="S9" s="157">
        <f>Sectors_I!S9</f>
        <v>1628335281.0759201</v>
      </c>
      <c r="T9" s="157">
        <f>Sectors_I!T9</f>
        <v>3595729.2598000001</v>
      </c>
      <c r="U9" s="157">
        <f>Sectors_I!U9</f>
        <v>3843447.7598999999</v>
      </c>
      <c r="V9" s="157">
        <f>Sectors_I!V9</f>
        <v>7439177.0197000001</v>
      </c>
      <c r="W9" s="157">
        <f>Sectors_I!W9</f>
        <v>1457718.71</v>
      </c>
      <c r="X9" s="157">
        <f>Sectors_I!X9</f>
        <v>327404.78740000003</v>
      </c>
      <c r="Y9" s="157">
        <f>Sectors_I!Y9</f>
        <v>1785123.4974</v>
      </c>
      <c r="Z9" s="157">
        <f>Sectors_I!Z9</f>
        <v>257105.40700000001</v>
      </c>
      <c r="AA9" s="157">
        <f>Sectors_I!AA9</f>
        <v>59345.43</v>
      </c>
      <c r="AB9" s="157">
        <f>Sectors_I!AB9</f>
        <v>316450.837</v>
      </c>
    </row>
    <row r="10" spans="1:28" x14ac:dyDescent="0.3">
      <c r="A10" s="99" t="s">
        <v>219</v>
      </c>
      <c r="B10" s="153">
        <f>Sectors_I!B10</f>
        <v>259070751.68510002</v>
      </c>
      <c r="C10" s="153">
        <f>Sectors_I!C10</f>
        <v>3791770.9030999998</v>
      </c>
      <c r="D10" s="153">
        <f>Sectors_I!D10</f>
        <v>262862522.58820003</v>
      </c>
      <c r="E10" s="154">
        <f>Sectors_I!E10</f>
        <v>744963.96424999996</v>
      </c>
      <c r="F10" s="154">
        <f>Sectors_I!F10</f>
        <v>10092.1356</v>
      </c>
      <c r="G10" s="154">
        <f>Sectors_I!G10</f>
        <v>755056.09985</v>
      </c>
      <c r="H10" s="106">
        <f>Sectors_I!H10</f>
        <v>0.142647</v>
      </c>
      <c r="I10" s="102">
        <f>Sectors_I!I10</f>
        <v>9.4617899999999991E-2</v>
      </c>
      <c r="J10" s="106">
        <f>Sectors_I!J10</f>
        <v>0.141927</v>
      </c>
      <c r="K10" s="103">
        <f>Sectors_I!K10</f>
        <v>23.636399999999998</v>
      </c>
      <c r="L10" s="103">
        <f>Sectors_I!L10</f>
        <v>86.933199999999999</v>
      </c>
      <c r="M10" s="103">
        <f>Sectors_I!M10</f>
        <v>24.552199999999999</v>
      </c>
      <c r="N10" s="157">
        <f>Sectors_I!N10</f>
        <v>5066.66</v>
      </c>
      <c r="O10" s="157">
        <f>Sectors_I!O10</f>
        <v>0</v>
      </c>
      <c r="P10" s="157">
        <f>Sectors_I!P10</f>
        <v>5066.66</v>
      </c>
      <c r="Q10" s="157">
        <f>Sectors_I!Q10</f>
        <v>258793326.8651</v>
      </c>
      <c r="R10" s="157">
        <f>Sectors_I!R10</f>
        <v>3791770.9030999998</v>
      </c>
      <c r="S10" s="157">
        <f>Sectors_I!S10</f>
        <v>262585097.76820001</v>
      </c>
      <c r="T10" s="157">
        <f>Sectors_I!T10</f>
        <v>272037.58</v>
      </c>
      <c r="U10" s="157">
        <f>Sectors_I!U10</f>
        <v>0</v>
      </c>
      <c r="V10" s="157">
        <f>Sectors_I!V10</f>
        <v>272037.58</v>
      </c>
      <c r="W10" s="157">
        <f>Sectors_I!W10</f>
        <v>5387.24</v>
      </c>
      <c r="X10" s="157">
        <f>Sectors_I!X10</f>
        <v>0</v>
      </c>
      <c r="Y10" s="157">
        <f>Sectors_I!Y10</f>
        <v>5387.24</v>
      </c>
      <c r="Z10" s="157">
        <f>Sectors_I!Z10</f>
        <v>0</v>
      </c>
      <c r="AA10" s="157">
        <f>Sectors_I!AA10</f>
        <v>0</v>
      </c>
      <c r="AB10" s="157">
        <f>Sectors_I!AB10</f>
        <v>0</v>
      </c>
    </row>
    <row r="11" spans="1:28" x14ac:dyDescent="0.3">
      <c r="A11" s="99" t="s">
        <v>233</v>
      </c>
      <c r="B11" s="153">
        <f>Sectors_I!B11</f>
        <v>309349384.03401738</v>
      </c>
      <c r="C11" s="153">
        <f>Sectors_I!C11</f>
        <v>4229101707.1070223</v>
      </c>
      <c r="D11" s="153">
        <f>Sectors_I!D11</f>
        <v>4538451091.1410398</v>
      </c>
      <c r="E11" s="154">
        <f>Sectors_I!E11</f>
        <v>14192810.465744741</v>
      </c>
      <c r="F11" s="154">
        <f>Sectors_I!F11</f>
        <v>23735686.912289374</v>
      </c>
      <c r="G11" s="154">
        <f>Sectors_I!G11</f>
        <v>37928497.378034115</v>
      </c>
      <c r="H11" s="106">
        <f>Sectors_I!H11</f>
        <v>0.129075</v>
      </c>
      <c r="I11" s="102">
        <f>Sectors_I!I11</f>
        <v>0.10650387876548378</v>
      </c>
      <c r="J11" s="106">
        <f>Sectors_I!J11</f>
        <v>0.107958</v>
      </c>
      <c r="K11" s="103">
        <f>Sectors_I!K11</f>
        <v>46.049500000000002</v>
      </c>
      <c r="L11" s="103">
        <f>Sectors_I!L11</f>
        <v>38.37315956605886</v>
      </c>
      <c r="M11" s="103">
        <f>Sectors_I!M11</f>
        <v>38.878700000000002</v>
      </c>
      <c r="N11" s="157">
        <f>Sectors_I!N11</f>
        <v>22200069.958400004</v>
      </c>
      <c r="O11" s="157">
        <f>Sectors_I!O11</f>
        <v>98143053.852246895</v>
      </c>
      <c r="P11" s="157">
        <f>Sectors_I!P11</f>
        <v>120343123.81064689</v>
      </c>
      <c r="Q11" s="157">
        <f>Sectors_I!Q11</f>
        <v>271652258.73062372</v>
      </c>
      <c r="R11" s="157">
        <f>Sectors_I!R11</f>
        <v>3895090487.4182634</v>
      </c>
      <c r="S11" s="157">
        <f>Sectors_I!S11</f>
        <v>4166742746.1488867</v>
      </c>
      <c r="T11" s="157">
        <f>Sectors_I!T11</f>
        <v>4487373.4860528903</v>
      </c>
      <c r="U11" s="157">
        <f>Sectors_I!U11</f>
        <v>214041309.38291478</v>
      </c>
      <c r="V11" s="157">
        <f>Sectors_I!V11</f>
        <v>218528682.86896768</v>
      </c>
      <c r="W11" s="157">
        <f>Sectors_I!W11</f>
        <v>33209751.817340802</v>
      </c>
      <c r="X11" s="157">
        <f>Sectors_I!X11</f>
        <v>112590434.71164437</v>
      </c>
      <c r="Y11" s="157">
        <f>Sectors_I!Y11</f>
        <v>145800186.52898517</v>
      </c>
      <c r="Z11" s="157">
        <f>Sectors_I!Z11</f>
        <v>0</v>
      </c>
      <c r="AA11" s="157">
        <f>Sectors_I!AA11</f>
        <v>7379475.5942000002</v>
      </c>
      <c r="AB11" s="157">
        <f>Sectors_I!AB11</f>
        <v>7379475.5942000002</v>
      </c>
    </row>
    <row r="12" spans="1:28" x14ac:dyDescent="0.3">
      <c r="A12" s="99" t="s">
        <v>109</v>
      </c>
      <c r="B12" s="153">
        <f>Sectors_I!B12</f>
        <v>618351295.16613257</v>
      </c>
      <c r="C12" s="153">
        <f>Sectors_I!C12</f>
        <v>3399217880.5128908</v>
      </c>
      <c r="D12" s="153">
        <f>Sectors_I!D12</f>
        <v>4017569175.6790233</v>
      </c>
      <c r="E12" s="154">
        <f>Sectors_I!E12</f>
        <v>7859093.2601242708</v>
      </c>
      <c r="F12" s="154">
        <f>Sectors_I!F12</f>
        <v>21302549.577333219</v>
      </c>
      <c r="G12" s="154">
        <f>Sectors_I!G12</f>
        <v>29161642.837457489</v>
      </c>
      <c r="H12" s="106">
        <f>Sectors_I!H12</f>
        <v>0.12798300000000001</v>
      </c>
      <c r="I12" s="102">
        <f>Sectors_I!I12</f>
        <v>8.6594747841013425E-2</v>
      </c>
      <c r="J12" s="106">
        <f>Sectors_I!J12</f>
        <v>9.2816499999999996E-2</v>
      </c>
      <c r="K12" s="103">
        <f>Sectors_I!K12</f>
        <v>66.676900000000003</v>
      </c>
      <c r="L12" s="103">
        <f>Sectors_I!L12</f>
        <v>77.70823236170807</v>
      </c>
      <c r="M12" s="103">
        <f>Sectors_I!M12</f>
        <v>76.002799999999993</v>
      </c>
      <c r="N12" s="157">
        <f>Sectors_I!N12</f>
        <v>22770929.897299998</v>
      </c>
      <c r="O12" s="157">
        <f>Sectors_I!O12</f>
        <v>42963789.517537996</v>
      </c>
      <c r="P12" s="157">
        <f>Sectors_I!P12</f>
        <v>65734719.414837994</v>
      </c>
      <c r="Q12" s="157">
        <f>Sectors_I!Q12</f>
        <v>559708803.42519748</v>
      </c>
      <c r="R12" s="157">
        <f>Sectors_I!R12</f>
        <v>3147287264.4203939</v>
      </c>
      <c r="S12" s="157">
        <f>Sectors_I!S12</f>
        <v>3706996067.8455915</v>
      </c>
      <c r="T12" s="157">
        <f>Sectors_I!T12</f>
        <v>25716818.179435097</v>
      </c>
      <c r="U12" s="157">
        <f>Sectors_I!U12</f>
        <v>189404616.64893901</v>
      </c>
      <c r="V12" s="157">
        <f>Sectors_I!V12</f>
        <v>215121434.82837412</v>
      </c>
      <c r="W12" s="157">
        <f>Sectors_I!W12</f>
        <v>32865271.798100002</v>
      </c>
      <c r="X12" s="157">
        <f>Sectors_I!X12</f>
        <v>61532322.844207995</v>
      </c>
      <c r="Y12" s="157">
        <f>Sectors_I!Y12</f>
        <v>94397594.642307997</v>
      </c>
      <c r="Z12" s="157">
        <f>Sectors_I!Z12</f>
        <v>60401.763400000003</v>
      </c>
      <c r="AA12" s="157">
        <f>Sectors_I!AA12</f>
        <v>993676.59935000003</v>
      </c>
      <c r="AB12" s="157">
        <f>Sectors_I!AB12</f>
        <v>1054078.3627500001</v>
      </c>
    </row>
    <row r="13" spans="1:28" x14ac:dyDescent="0.3">
      <c r="A13" s="99" t="s">
        <v>110</v>
      </c>
      <c r="B13" s="153">
        <f>Sectors_I!B13</f>
        <v>661578658.1403116</v>
      </c>
      <c r="C13" s="153">
        <f>Sectors_I!C13</f>
        <v>541732695.59170961</v>
      </c>
      <c r="D13" s="153">
        <f>Sectors_I!D13</f>
        <v>1203311353.7320213</v>
      </c>
      <c r="E13" s="154">
        <f>Sectors_I!E13</f>
        <v>24479605.519784812</v>
      </c>
      <c r="F13" s="154">
        <f>Sectors_I!F13</f>
        <v>9615946.1475881897</v>
      </c>
      <c r="G13" s="154">
        <f>Sectors_I!G13</f>
        <v>34095551.667373002</v>
      </c>
      <c r="H13" s="106">
        <f>Sectors_I!H13</f>
        <v>0.142785</v>
      </c>
      <c r="I13" s="102">
        <f>Sectors_I!I13</f>
        <v>9.3753332933087255E-2</v>
      </c>
      <c r="J13" s="106">
        <f>Sectors_I!J13</f>
        <v>0.12052</v>
      </c>
      <c r="K13" s="103">
        <f>Sectors_I!K13</f>
        <v>31.509599999999999</v>
      </c>
      <c r="L13" s="103">
        <f>Sectors_I!L13</f>
        <v>50.029395914626129</v>
      </c>
      <c r="M13" s="103">
        <f>Sectors_I!M13</f>
        <v>39.841900000000003</v>
      </c>
      <c r="N13" s="157">
        <f>Sectors_I!N13</f>
        <v>27800179.0187</v>
      </c>
      <c r="O13" s="157">
        <f>Sectors_I!O13</f>
        <v>20504268.620664001</v>
      </c>
      <c r="P13" s="157">
        <f>Sectors_I!P13</f>
        <v>48304447.639364004</v>
      </c>
      <c r="Q13" s="157">
        <f>Sectors_I!Q13</f>
        <v>562457791.46491158</v>
      </c>
      <c r="R13" s="157">
        <f>Sectors_I!R13</f>
        <v>487163500.56488311</v>
      </c>
      <c r="S13" s="157">
        <f>Sectors_I!S13</f>
        <v>1049621292.0297948</v>
      </c>
      <c r="T13" s="157">
        <f>Sectors_I!T13</f>
        <v>55941436.850699998</v>
      </c>
      <c r="U13" s="157">
        <f>Sectors_I!U13</f>
        <v>29660423.771402478</v>
      </c>
      <c r="V13" s="157">
        <f>Sectors_I!V13</f>
        <v>85601860.622102469</v>
      </c>
      <c r="W13" s="157">
        <f>Sectors_I!W13</f>
        <v>43177754.371200003</v>
      </c>
      <c r="X13" s="157">
        <f>Sectors_I!X13</f>
        <v>24908771.255424</v>
      </c>
      <c r="Y13" s="157">
        <f>Sectors_I!Y13</f>
        <v>68086525.626624003</v>
      </c>
      <c r="Z13" s="157">
        <f>Sectors_I!Z13</f>
        <v>1675.4535000000001</v>
      </c>
      <c r="AA13" s="157">
        <f>Sectors_I!AA13</f>
        <v>0</v>
      </c>
      <c r="AB13" s="157">
        <f>Sectors_I!AB13</f>
        <v>1675.4535000000001</v>
      </c>
    </row>
    <row r="14" spans="1:28" x14ac:dyDescent="0.3">
      <c r="A14" s="99" t="s">
        <v>111</v>
      </c>
      <c r="B14" s="153">
        <f>Sectors_I!B14</f>
        <v>666049870.65463996</v>
      </c>
      <c r="C14" s="153">
        <f>Sectors_I!C14</f>
        <v>1401665343.2615738</v>
      </c>
      <c r="D14" s="153">
        <f>Sectors_I!D14</f>
        <v>2067715213.9162138</v>
      </c>
      <c r="E14" s="154">
        <f>Sectors_I!E14</f>
        <v>11935307.960982352</v>
      </c>
      <c r="F14" s="154">
        <f>Sectors_I!F14</f>
        <v>10777373.727185629</v>
      </c>
      <c r="G14" s="154">
        <f>Sectors_I!G14</f>
        <v>22712681.688167982</v>
      </c>
      <c r="H14" s="106">
        <f>Sectors_I!H14</f>
        <v>0.136099</v>
      </c>
      <c r="I14" s="102">
        <f>Sectors_I!I14</f>
        <v>9.5178657723323484E-2</v>
      </c>
      <c r="J14" s="106">
        <f>Sectors_I!J14</f>
        <v>0.108527</v>
      </c>
      <c r="K14" s="103">
        <f>Sectors_I!K14</f>
        <v>64.508799999999994</v>
      </c>
      <c r="L14" s="103">
        <f>Sectors_I!L14</f>
        <v>63.225295321426572</v>
      </c>
      <c r="M14" s="103">
        <f>Sectors_I!M14</f>
        <v>63.633400000000002</v>
      </c>
      <c r="N14" s="157">
        <f>Sectors_I!N14</f>
        <v>10461401.528000001</v>
      </c>
      <c r="O14" s="157">
        <f>Sectors_I!O14</f>
        <v>26300642.875105999</v>
      </c>
      <c r="P14" s="157">
        <f>Sectors_I!P14</f>
        <v>36762044.403106004</v>
      </c>
      <c r="Q14" s="157">
        <f>Sectors_I!Q14</f>
        <v>537912189.49330282</v>
      </c>
      <c r="R14" s="157">
        <f>Sectors_I!R14</f>
        <v>1327743488.6380239</v>
      </c>
      <c r="S14" s="157">
        <f>Sectors_I!S14</f>
        <v>1865655678.1313264</v>
      </c>
      <c r="T14" s="157">
        <f>Sectors_I!T14</f>
        <v>109572354.26553714</v>
      </c>
      <c r="U14" s="157">
        <f>Sectors_I!U14</f>
        <v>29999334.676312</v>
      </c>
      <c r="V14" s="157">
        <f>Sectors_I!V14</f>
        <v>139571688.94184914</v>
      </c>
      <c r="W14" s="157">
        <f>Sectors_I!W14</f>
        <v>17971474.0286</v>
      </c>
      <c r="X14" s="157">
        <f>Sectors_I!X14</f>
        <v>43593112.112038001</v>
      </c>
      <c r="Y14" s="157">
        <f>Sectors_I!Y14</f>
        <v>61564586.140638001</v>
      </c>
      <c r="Z14" s="157">
        <f>Sectors_I!Z14</f>
        <v>593852.86719999998</v>
      </c>
      <c r="AA14" s="157">
        <f>Sectors_I!AA14</f>
        <v>329407.83519999997</v>
      </c>
      <c r="AB14" s="157">
        <f>Sectors_I!AB14</f>
        <v>923260.70239999995</v>
      </c>
    </row>
    <row r="15" spans="1:28" x14ac:dyDescent="0.3">
      <c r="A15" s="99" t="s">
        <v>112</v>
      </c>
      <c r="B15" s="153">
        <f>Sectors_I!B15</f>
        <v>1491660002.0648017</v>
      </c>
      <c r="C15" s="153">
        <f>Sectors_I!C15</f>
        <v>1169342103.9209523</v>
      </c>
      <c r="D15" s="153">
        <f>Sectors_I!D15</f>
        <v>2661002105.985754</v>
      </c>
      <c r="E15" s="154">
        <f>Sectors_I!E15</f>
        <v>25710424.749659739</v>
      </c>
      <c r="F15" s="154">
        <f>Sectors_I!F15</f>
        <v>6391013.2678862195</v>
      </c>
      <c r="G15" s="154">
        <f>Sectors_I!G15</f>
        <v>32101438.017545961</v>
      </c>
      <c r="H15" s="106">
        <f>Sectors_I!H15</f>
        <v>0.131935</v>
      </c>
      <c r="I15" s="102">
        <f>Sectors_I!I15</f>
        <v>8.3542100725118015E-2</v>
      </c>
      <c r="J15" s="106">
        <f>Sectors_I!J15</f>
        <v>0.11068799999999999</v>
      </c>
      <c r="K15" s="103">
        <f>Sectors_I!K15</f>
        <v>52.054200000000002</v>
      </c>
      <c r="L15" s="103">
        <f>Sectors_I!L15</f>
        <v>62.325234499156949</v>
      </c>
      <c r="M15" s="103">
        <f>Sectors_I!M15</f>
        <v>56.452800000000003</v>
      </c>
      <c r="N15" s="157">
        <f>Sectors_I!N15</f>
        <v>20964221.2698</v>
      </c>
      <c r="O15" s="157">
        <f>Sectors_I!O15</f>
        <v>29711252.758784778</v>
      </c>
      <c r="P15" s="157">
        <f>Sectors_I!P15</f>
        <v>50675474.028584778</v>
      </c>
      <c r="Q15" s="157">
        <f>Sectors_I!Q15</f>
        <v>1408825717.9217134</v>
      </c>
      <c r="R15" s="157">
        <f>Sectors_I!R15</f>
        <v>1085929396.8854234</v>
      </c>
      <c r="S15" s="157">
        <f>Sectors_I!S15</f>
        <v>2494755114.807137</v>
      </c>
      <c r="T15" s="157">
        <f>Sectors_I!T15</f>
        <v>63486538.470976755</v>
      </c>
      <c r="U15" s="157">
        <f>Sectors_I!U15</f>
        <v>74712188.537443995</v>
      </c>
      <c r="V15" s="157">
        <f>Sectors_I!V15</f>
        <v>138198727.00842077</v>
      </c>
      <c r="W15" s="157">
        <f>Sectors_I!W15</f>
        <v>18524663.337111376</v>
      </c>
      <c r="X15" s="157">
        <f>Sectors_I!X15</f>
        <v>8456742.7965847813</v>
      </c>
      <c r="Y15" s="157">
        <f>Sectors_I!Y15</f>
        <v>26981406.133696157</v>
      </c>
      <c r="Z15" s="157">
        <f>Sectors_I!Z15</f>
        <v>823082.33500000008</v>
      </c>
      <c r="AA15" s="157">
        <f>Sectors_I!AA15</f>
        <v>243775.7015</v>
      </c>
      <c r="AB15" s="157">
        <f>Sectors_I!AB15</f>
        <v>1066858.0365000002</v>
      </c>
    </row>
    <row r="16" spans="1:28" x14ac:dyDescent="0.3">
      <c r="A16" s="99" t="s">
        <v>113</v>
      </c>
      <c r="B16" s="153">
        <f>Sectors_I!B16</f>
        <v>1116002015.1632884</v>
      </c>
      <c r="C16" s="153">
        <f>Sectors_I!C16</f>
        <v>770373354.75061524</v>
      </c>
      <c r="D16" s="153">
        <f>Sectors_I!D16</f>
        <v>1886375369.9139037</v>
      </c>
      <c r="E16" s="154">
        <f>Sectors_I!E16</f>
        <v>16425573.65446613</v>
      </c>
      <c r="F16" s="154">
        <f>Sectors_I!F16</f>
        <v>63453514.981695786</v>
      </c>
      <c r="G16" s="154">
        <f>Sectors_I!G16</f>
        <v>79879088.636161923</v>
      </c>
      <c r="H16" s="106">
        <f>Sectors_I!H16</f>
        <v>0.129076</v>
      </c>
      <c r="I16" s="102">
        <f>Sectors_I!I16</f>
        <v>8.7004723496992467E-2</v>
      </c>
      <c r="J16" s="106">
        <f>Sectors_I!J16</f>
        <v>0.11201</v>
      </c>
      <c r="K16" s="103">
        <f>Sectors_I!K16</f>
        <v>54.329900000000002</v>
      </c>
      <c r="L16" s="103">
        <f>Sectors_I!L16</f>
        <v>86.003589790953328</v>
      </c>
      <c r="M16" s="103">
        <f>Sectors_I!M16</f>
        <v>67.143299999999996</v>
      </c>
      <c r="N16" s="157">
        <f>Sectors_I!N16</f>
        <v>5923942.3004999999</v>
      </c>
      <c r="O16" s="157">
        <f>Sectors_I!O16</f>
        <v>15787914.386030439</v>
      </c>
      <c r="P16" s="157">
        <f>Sectors_I!P16</f>
        <v>21711856.686530441</v>
      </c>
      <c r="Q16" s="157">
        <f>Sectors_I!Q16</f>
        <v>1037442319.3104205</v>
      </c>
      <c r="R16" s="157">
        <f>Sectors_I!R16</f>
        <v>563441453.91813481</v>
      </c>
      <c r="S16" s="157">
        <f>Sectors_I!S16</f>
        <v>1600883773.2285557</v>
      </c>
      <c r="T16" s="157">
        <f>Sectors_I!T16</f>
        <v>57239398.634676166</v>
      </c>
      <c r="U16" s="157">
        <f>Sectors_I!U16</f>
        <v>109813854.32155001</v>
      </c>
      <c r="V16" s="157">
        <f>Sectors_I!V16</f>
        <v>167053252.95622617</v>
      </c>
      <c r="W16" s="157">
        <f>Sectors_I!W16</f>
        <v>15261627.013191631</v>
      </c>
      <c r="X16" s="157">
        <f>Sectors_I!X16</f>
        <v>97118046.510930449</v>
      </c>
      <c r="Y16" s="157">
        <f>Sectors_I!Y16</f>
        <v>112379673.52412207</v>
      </c>
      <c r="Z16" s="157">
        <f>Sectors_I!Z16</f>
        <v>6058670.2050000001</v>
      </c>
      <c r="AA16" s="157">
        <f>Sectors_I!AA16</f>
        <v>0</v>
      </c>
      <c r="AB16" s="157">
        <f>Sectors_I!AB16</f>
        <v>6058670.2050000001</v>
      </c>
    </row>
    <row r="17" spans="1:28" x14ac:dyDescent="0.3">
      <c r="A17" s="99" t="s">
        <v>114</v>
      </c>
      <c r="B17" s="153">
        <f>Sectors_I!B17</f>
        <v>325270157.48856539</v>
      </c>
      <c r="C17" s="153">
        <f>Sectors_I!C17</f>
        <v>512625168.57926399</v>
      </c>
      <c r="D17" s="153">
        <f>Sectors_I!D17</f>
        <v>837895326.06782937</v>
      </c>
      <c r="E17" s="154">
        <f>Sectors_I!E17</f>
        <v>5221537.5697896499</v>
      </c>
      <c r="F17" s="154">
        <f>Sectors_I!F17</f>
        <v>6326659.7458127197</v>
      </c>
      <c r="G17" s="154">
        <f>Sectors_I!G17</f>
        <v>11548197.31560237</v>
      </c>
      <c r="H17" s="106">
        <f>Sectors_I!H17</f>
        <v>0.13438600000000001</v>
      </c>
      <c r="I17" s="102">
        <f>Sectors_I!I17</f>
        <v>8.1383176758118791E-2</v>
      </c>
      <c r="J17" s="106">
        <f>Sectors_I!J17</f>
        <v>0.101699</v>
      </c>
      <c r="K17" s="103">
        <f>Sectors_I!K17</f>
        <v>59.540599999999998</v>
      </c>
      <c r="L17" s="103">
        <f>Sectors_I!L17</f>
        <v>66.156761323209309</v>
      </c>
      <c r="M17" s="103">
        <f>Sectors_I!M17</f>
        <v>63.533099999999997</v>
      </c>
      <c r="N17" s="157">
        <f>Sectors_I!N17</f>
        <v>3715766.3132000002</v>
      </c>
      <c r="O17" s="157">
        <f>Sectors_I!O17</f>
        <v>5292916.1265759999</v>
      </c>
      <c r="P17" s="157">
        <f>Sectors_I!P17</f>
        <v>9008682.4397759996</v>
      </c>
      <c r="Q17" s="157">
        <f>Sectors_I!Q17</f>
        <v>309314611.54259634</v>
      </c>
      <c r="R17" s="157">
        <f>Sectors_I!R17</f>
        <v>495343123.65483999</v>
      </c>
      <c r="S17" s="157">
        <f>Sectors_I!S17</f>
        <v>804657735.19743621</v>
      </c>
      <c r="T17" s="157">
        <f>Sectors_I!T17</f>
        <v>10943239.46326904</v>
      </c>
      <c r="U17" s="157">
        <f>Sectors_I!U17</f>
        <v>9326671.8314480018</v>
      </c>
      <c r="V17" s="157">
        <f>Sectors_I!V17</f>
        <v>20269911.294717044</v>
      </c>
      <c r="W17" s="157">
        <f>Sectors_I!W17</f>
        <v>5012306.4826999996</v>
      </c>
      <c r="X17" s="157">
        <f>Sectors_I!X17</f>
        <v>7856510.4101759996</v>
      </c>
      <c r="Y17" s="157">
        <f>Sectors_I!Y17</f>
        <v>12868816.892875999</v>
      </c>
      <c r="Z17" s="157">
        <f>Sectors_I!Z17</f>
        <v>0</v>
      </c>
      <c r="AA17" s="157">
        <f>Sectors_I!AA17</f>
        <v>98862.682799999995</v>
      </c>
      <c r="AB17" s="157">
        <f>Sectors_I!AB17</f>
        <v>98862.682799999995</v>
      </c>
    </row>
    <row r="18" spans="1:28" x14ac:dyDescent="0.3">
      <c r="A18" s="99" t="s">
        <v>115</v>
      </c>
      <c r="B18" s="153">
        <f>Sectors_I!B18</f>
        <v>241927312.86631566</v>
      </c>
      <c r="C18" s="153">
        <f>Sectors_I!C18</f>
        <v>339727048.37226403</v>
      </c>
      <c r="D18" s="153">
        <f>Sectors_I!D18</f>
        <v>581654361.23857975</v>
      </c>
      <c r="E18" s="154">
        <f>Sectors_I!E18</f>
        <v>4299353.0218882198</v>
      </c>
      <c r="F18" s="154">
        <f>Sectors_I!F18</f>
        <v>1281310.49282713</v>
      </c>
      <c r="G18" s="154">
        <f>Sectors_I!G18</f>
        <v>5580663.5147153493</v>
      </c>
      <c r="H18" s="106">
        <f>Sectors_I!H18</f>
        <v>0.14396999999999999</v>
      </c>
      <c r="I18" s="102">
        <f>Sectors_I!I18</f>
        <v>7.9979210906994058E-2</v>
      </c>
      <c r="J18" s="106">
        <f>Sectors_I!J18</f>
        <v>0.10601099999999999</v>
      </c>
      <c r="K18" s="103">
        <f>Sectors_I!K18</f>
        <v>51.657899999999998</v>
      </c>
      <c r="L18" s="103">
        <f>Sectors_I!L18</f>
        <v>59.395925339108132</v>
      </c>
      <c r="M18" s="103">
        <f>Sectors_I!M18</f>
        <v>55.933399999999999</v>
      </c>
      <c r="N18" s="157">
        <f>Sectors_I!N18</f>
        <v>4626142.3569999998</v>
      </c>
      <c r="O18" s="157">
        <f>Sectors_I!O18</f>
        <v>1134251.0486999999</v>
      </c>
      <c r="P18" s="157">
        <f>Sectors_I!P18</f>
        <v>5760393.4057</v>
      </c>
      <c r="Q18" s="157">
        <f>Sectors_I!Q18</f>
        <v>224133290.35942936</v>
      </c>
      <c r="R18" s="157">
        <f>Sectors_I!R18</f>
        <v>257197562.35976401</v>
      </c>
      <c r="S18" s="157">
        <f>Sectors_I!S18</f>
        <v>481330852.71919346</v>
      </c>
      <c r="T18" s="157">
        <f>Sectors_I!T18</f>
        <v>11749366.480010338</v>
      </c>
      <c r="U18" s="157">
        <f>Sectors_I!U18</f>
        <v>79813319.868300006</v>
      </c>
      <c r="V18" s="157">
        <f>Sectors_I!V18</f>
        <v>91562686.348310351</v>
      </c>
      <c r="W18" s="157">
        <f>Sectors_I!W18</f>
        <v>5624601.5824759603</v>
      </c>
      <c r="X18" s="157">
        <f>Sectors_I!X18</f>
        <v>2536884.1735</v>
      </c>
      <c r="Y18" s="157">
        <f>Sectors_I!Y18</f>
        <v>8161485.7559759598</v>
      </c>
      <c r="Z18" s="157">
        <f>Sectors_I!Z18</f>
        <v>420054.44439999998</v>
      </c>
      <c r="AA18" s="157">
        <f>Sectors_I!AA18</f>
        <v>179281.97070000001</v>
      </c>
      <c r="AB18" s="157">
        <f>Sectors_I!AB18</f>
        <v>599336.41509999998</v>
      </c>
    </row>
    <row r="19" spans="1:28" x14ac:dyDescent="0.3">
      <c r="A19" s="99" t="s">
        <v>116</v>
      </c>
      <c r="B19" s="153">
        <f>Sectors_I!B19</f>
        <v>1007430170.1654336</v>
      </c>
      <c r="C19" s="153">
        <f>Sectors_I!C19</f>
        <v>1171005727.9759691</v>
      </c>
      <c r="D19" s="153">
        <f>Sectors_I!D19</f>
        <v>2178435898.1414027</v>
      </c>
      <c r="E19" s="154">
        <f>Sectors_I!E19</f>
        <v>23823696.340778783</v>
      </c>
      <c r="F19" s="154">
        <f>Sectors_I!F19</f>
        <v>27971306.597160015</v>
      </c>
      <c r="G19" s="154">
        <f>Sectors_I!G19</f>
        <v>51795002.937938794</v>
      </c>
      <c r="H19" s="106">
        <f>Sectors_I!H19</f>
        <v>0.138874</v>
      </c>
      <c r="I19" s="102">
        <f>Sectors_I!I19</f>
        <v>8.2247225334203602E-2</v>
      </c>
      <c r="J19" s="106">
        <f>Sectors_I!J19</f>
        <v>0.107247</v>
      </c>
      <c r="K19" s="103">
        <f>Sectors_I!K19</f>
        <v>45.185099999999998</v>
      </c>
      <c r="L19" s="103">
        <f>Sectors_I!L19</f>
        <v>33.193526167553124</v>
      </c>
      <c r="M19" s="103">
        <f>Sectors_I!M19</f>
        <v>38.469499999999996</v>
      </c>
      <c r="N19" s="157">
        <f>Sectors_I!N19</f>
        <v>27827317.5594</v>
      </c>
      <c r="O19" s="157">
        <f>Sectors_I!O19</f>
        <v>65416013.591048494</v>
      </c>
      <c r="P19" s="157">
        <f>Sectors_I!P19</f>
        <v>93243331.150448501</v>
      </c>
      <c r="Q19" s="157">
        <f>Sectors_I!Q19</f>
        <v>923413491.89007282</v>
      </c>
      <c r="R19" s="157">
        <f>Sectors_I!R19</f>
        <v>1028272489.1803786</v>
      </c>
      <c r="S19" s="157">
        <f>Sectors_I!S19</f>
        <v>1951685981.0704515</v>
      </c>
      <c r="T19" s="157">
        <f>Sectors_I!T19</f>
        <v>47444880.332776293</v>
      </c>
      <c r="U19" s="157">
        <f>Sectors_I!U19</f>
        <v>59718092.482142001</v>
      </c>
      <c r="V19" s="157">
        <f>Sectors_I!V19</f>
        <v>107162972.81491829</v>
      </c>
      <c r="W19" s="157">
        <f>Sectors_I!W19</f>
        <v>36194333.457584471</v>
      </c>
      <c r="X19" s="157">
        <f>Sectors_I!X19</f>
        <v>82051157.983448505</v>
      </c>
      <c r="Y19" s="157">
        <f>Sectors_I!Y19</f>
        <v>118245491.44103298</v>
      </c>
      <c r="Z19" s="157">
        <f>Sectors_I!Z19</f>
        <v>377464.48499999999</v>
      </c>
      <c r="AA19" s="157">
        <f>Sectors_I!AA19</f>
        <v>963988.33</v>
      </c>
      <c r="AB19" s="157">
        <f>Sectors_I!AB19</f>
        <v>1341452.8149999999</v>
      </c>
    </row>
    <row r="20" spans="1:28" x14ac:dyDescent="0.3">
      <c r="A20" s="99" t="s">
        <v>117</v>
      </c>
      <c r="B20" s="153">
        <f>Sectors_I!B20</f>
        <v>418174374.38525218</v>
      </c>
      <c r="C20" s="153">
        <f>Sectors_I!C20</f>
        <v>534154343.09537554</v>
      </c>
      <c r="D20" s="153">
        <f>Sectors_I!D20</f>
        <v>952328717.48062778</v>
      </c>
      <c r="E20" s="154">
        <f>Sectors_I!E20</f>
        <v>9572366.2851901501</v>
      </c>
      <c r="F20" s="154">
        <f>Sectors_I!F20</f>
        <v>10570757.682758151</v>
      </c>
      <c r="G20" s="154">
        <f>Sectors_I!G20</f>
        <v>20143123.967948303</v>
      </c>
      <c r="H20" s="106">
        <f>Sectors_I!H20</f>
        <v>0.131906</v>
      </c>
      <c r="I20" s="102">
        <f>Sectors_I!I20</f>
        <v>8.3903888468236459E-2</v>
      </c>
      <c r="J20" s="106">
        <f>Sectors_I!J20</f>
        <v>0.10463500000000001</v>
      </c>
      <c r="K20" s="103">
        <f>Sectors_I!K20</f>
        <v>48.404200000000003</v>
      </c>
      <c r="L20" s="103">
        <f>Sectors_I!L20</f>
        <v>53.400419707106884</v>
      </c>
      <c r="M20" s="103">
        <f>Sectors_I!M20</f>
        <v>51.220199999999998</v>
      </c>
      <c r="N20" s="157">
        <f>Sectors_I!N20</f>
        <v>11670847.961473539</v>
      </c>
      <c r="O20" s="157">
        <f>Sectors_I!O20</f>
        <v>6591868.5827264097</v>
      </c>
      <c r="P20" s="157">
        <f>Sectors_I!P20</f>
        <v>18262716.544199951</v>
      </c>
      <c r="Q20" s="157">
        <f>Sectors_I!Q20</f>
        <v>379958701.15977734</v>
      </c>
      <c r="R20" s="157">
        <f>Sectors_I!R20</f>
        <v>462822967.26188695</v>
      </c>
      <c r="S20" s="157">
        <f>Sectors_I!S20</f>
        <v>842781668.42166448</v>
      </c>
      <c r="T20" s="157">
        <f>Sectors_I!T20</f>
        <v>13251260.6592</v>
      </c>
      <c r="U20" s="157">
        <f>Sectors_I!U20</f>
        <v>56670048.602362156</v>
      </c>
      <c r="V20" s="157">
        <f>Sectors_I!V20</f>
        <v>69921309.261562154</v>
      </c>
      <c r="W20" s="157">
        <f>Sectors_I!W20</f>
        <v>24964270.136274811</v>
      </c>
      <c r="X20" s="157">
        <f>Sectors_I!X20</f>
        <v>14661327.231126409</v>
      </c>
      <c r="Y20" s="157">
        <f>Sectors_I!Y20</f>
        <v>39625597.36740122</v>
      </c>
      <c r="Z20" s="157">
        <f>Sectors_I!Z20</f>
        <v>142.43</v>
      </c>
      <c r="AA20" s="157">
        <f>Sectors_I!AA20</f>
        <v>0</v>
      </c>
      <c r="AB20" s="157">
        <f>Sectors_I!AB20</f>
        <v>142.43</v>
      </c>
    </row>
    <row r="21" spans="1:28" x14ac:dyDescent="0.3">
      <c r="A21" s="99" t="s">
        <v>118</v>
      </c>
      <c r="B21" s="153">
        <f>Sectors_I!B21</f>
        <v>707311845.1005218</v>
      </c>
      <c r="C21" s="153">
        <f>Sectors_I!C21</f>
        <v>2303949534.5224481</v>
      </c>
      <c r="D21" s="153">
        <f>Sectors_I!D21</f>
        <v>3011261379.6229696</v>
      </c>
      <c r="E21" s="154">
        <f>Sectors_I!E21</f>
        <v>19592155.59115177</v>
      </c>
      <c r="F21" s="154">
        <f>Sectors_I!F21</f>
        <v>25564518.64433689</v>
      </c>
      <c r="G21" s="154">
        <f>Sectors_I!G21</f>
        <v>45156674.235488661</v>
      </c>
      <c r="H21" s="106">
        <f>Sectors_I!H21</f>
        <v>0.13192599999999999</v>
      </c>
      <c r="I21" s="102">
        <f>Sectors_I!I21</f>
        <v>8.7528802997780888E-2</v>
      </c>
      <c r="J21" s="106">
        <f>Sectors_I!J21</f>
        <v>9.7619200000000003E-2</v>
      </c>
      <c r="K21" s="103">
        <f>Sectors_I!K21</f>
        <v>80.841700000000003</v>
      </c>
      <c r="L21" s="103">
        <f>Sectors_I!L21</f>
        <v>85.440683521472039</v>
      </c>
      <c r="M21" s="103">
        <f>Sectors_I!M21</f>
        <v>84.3887</v>
      </c>
      <c r="N21" s="157">
        <f>Sectors_I!N21</f>
        <v>36172400.024900004</v>
      </c>
      <c r="O21" s="157">
        <f>Sectors_I!O21</f>
        <v>91088112.922276512</v>
      </c>
      <c r="P21" s="157">
        <f>Sectors_I!P21</f>
        <v>127260512.94717652</v>
      </c>
      <c r="Q21" s="157">
        <f>Sectors_I!Q21</f>
        <v>599420397.16212177</v>
      </c>
      <c r="R21" s="157">
        <f>Sectors_I!R21</f>
        <v>1608385683.8903894</v>
      </c>
      <c r="S21" s="157">
        <f>Sectors_I!S21</f>
        <v>2207806081.0525107</v>
      </c>
      <c r="T21" s="157">
        <f>Sectors_I!T21</f>
        <v>64976801.936999999</v>
      </c>
      <c r="U21" s="157">
        <f>Sectors_I!U21</f>
        <v>546580962.44537222</v>
      </c>
      <c r="V21" s="157">
        <f>Sectors_I!V21</f>
        <v>611557764.38237226</v>
      </c>
      <c r="W21" s="157">
        <f>Sectors_I!W21</f>
        <v>42471747.341399997</v>
      </c>
      <c r="X21" s="157">
        <f>Sectors_I!X21</f>
        <v>148100672.1899505</v>
      </c>
      <c r="Y21" s="157">
        <f>Sectors_I!Y21</f>
        <v>190572419.53135049</v>
      </c>
      <c r="Z21" s="157">
        <f>Sectors_I!Z21</f>
        <v>442898.66</v>
      </c>
      <c r="AA21" s="157">
        <f>Sectors_I!AA21</f>
        <v>882215.99673599994</v>
      </c>
      <c r="AB21" s="157">
        <f>Sectors_I!AB21</f>
        <v>1325114.656736</v>
      </c>
    </row>
    <row r="22" spans="1:28" x14ac:dyDescent="0.3">
      <c r="A22" s="99" t="s">
        <v>119</v>
      </c>
      <c r="B22" s="153">
        <f>Sectors_I!B22</f>
        <v>389516270.49340409</v>
      </c>
      <c r="C22" s="153">
        <f>Sectors_I!C22</f>
        <v>573595404.54388797</v>
      </c>
      <c r="D22" s="153">
        <f>Sectors_I!D22</f>
        <v>963111675.037292</v>
      </c>
      <c r="E22" s="154">
        <f>Sectors_I!E22</f>
        <v>5218268.0641739992</v>
      </c>
      <c r="F22" s="154">
        <f>Sectors_I!F22</f>
        <v>7658843.6742657013</v>
      </c>
      <c r="G22" s="154">
        <f>Sectors_I!G22</f>
        <v>12877111.738439701</v>
      </c>
      <c r="H22" s="106">
        <f>Sectors_I!H22</f>
        <v>0.12986400000000001</v>
      </c>
      <c r="I22" s="102">
        <f>Sectors_I!I22</f>
        <v>8.0189625857332233E-2</v>
      </c>
      <c r="J22" s="106">
        <f>Sectors_I!J22</f>
        <v>0.100134</v>
      </c>
      <c r="K22" s="103">
        <f>Sectors_I!K22</f>
        <v>71.280900000000003</v>
      </c>
      <c r="L22" s="103">
        <f>Sectors_I!L22</f>
        <v>68.039191657267736</v>
      </c>
      <c r="M22" s="103">
        <f>Sectors_I!M22</f>
        <v>69.280299999999997</v>
      </c>
      <c r="N22" s="157">
        <f>Sectors_I!N22</f>
        <v>12608023.8741</v>
      </c>
      <c r="O22" s="157">
        <f>Sectors_I!O22</f>
        <v>36395164.514847994</v>
      </c>
      <c r="P22" s="157">
        <f>Sectors_I!P22</f>
        <v>49003188.388947994</v>
      </c>
      <c r="Q22" s="157">
        <f>Sectors_I!Q22</f>
        <v>335446254.83217013</v>
      </c>
      <c r="R22" s="157">
        <f>Sectors_I!R22</f>
        <v>488757561.74991995</v>
      </c>
      <c r="S22" s="157">
        <f>Sectors_I!S22</f>
        <v>824203816.58209002</v>
      </c>
      <c r="T22" s="157">
        <f>Sectors_I!T22</f>
        <v>39591759.540800005</v>
      </c>
      <c r="U22" s="157">
        <f>Sectors_I!U22</f>
        <v>41228047.97902</v>
      </c>
      <c r="V22" s="157">
        <f>Sectors_I!V22</f>
        <v>80819807.519820005</v>
      </c>
      <c r="W22" s="157">
        <f>Sectors_I!W22</f>
        <v>14219769.29433395</v>
      </c>
      <c r="X22" s="157">
        <f>Sectors_I!X22</f>
        <v>42764196.044047996</v>
      </c>
      <c r="Y22" s="157">
        <f>Sectors_I!Y22</f>
        <v>56983965.338381946</v>
      </c>
      <c r="Z22" s="157">
        <f>Sectors_I!Z22</f>
        <v>258486.82610000001</v>
      </c>
      <c r="AA22" s="157">
        <f>Sectors_I!AA22</f>
        <v>845598.77089999989</v>
      </c>
      <c r="AB22" s="157">
        <f>Sectors_I!AB22</f>
        <v>1104085.5969999998</v>
      </c>
    </row>
    <row r="23" spans="1:28" x14ac:dyDescent="0.3">
      <c r="A23" s="99" t="s">
        <v>120</v>
      </c>
      <c r="B23" s="153">
        <f>Sectors_I!B23</f>
        <v>111420751.97022533</v>
      </c>
      <c r="C23" s="153">
        <f>Sectors_I!C23</f>
        <v>782471759.30846512</v>
      </c>
      <c r="D23" s="153">
        <f>Sectors_I!D23</f>
        <v>893892511.27869046</v>
      </c>
      <c r="E23" s="154">
        <f>Sectors_I!E23</f>
        <v>11638605.978960259</v>
      </c>
      <c r="F23" s="154">
        <f>Sectors_I!F23</f>
        <v>17148417.675175179</v>
      </c>
      <c r="G23" s="154">
        <f>Sectors_I!G23</f>
        <v>28787023.654135436</v>
      </c>
      <c r="H23" s="106">
        <f>Sectors_I!H23</f>
        <v>0.12936800000000001</v>
      </c>
      <c r="I23" s="102">
        <f>Sectors_I!I23</f>
        <v>9.6978287748301528E-2</v>
      </c>
      <c r="J23" s="106">
        <f>Sectors_I!J23</f>
        <v>0.10102999999999999</v>
      </c>
      <c r="K23" s="103">
        <f>Sectors_I!K23</f>
        <v>63.6327</v>
      </c>
      <c r="L23" s="103">
        <f>Sectors_I!L23</f>
        <v>66.247028102777421</v>
      </c>
      <c r="M23" s="103">
        <f>Sectors_I!M23</f>
        <v>65.920100000000005</v>
      </c>
      <c r="N23" s="157">
        <f>Sectors_I!N23</f>
        <v>8233032.5976999998</v>
      </c>
      <c r="O23" s="157">
        <f>Sectors_I!O23</f>
        <v>16631200.9036</v>
      </c>
      <c r="P23" s="157">
        <f>Sectors_I!P23</f>
        <v>24864233.5013</v>
      </c>
      <c r="Q23" s="157">
        <f>Sectors_I!Q23</f>
        <v>55522822.830310136</v>
      </c>
      <c r="R23" s="157">
        <f>Sectors_I!R23</f>
        <v>442576197.84946603</v>
      </c>
      <c r="S23" s="157">
        <f>Sectors_I!S23</f>
        <v>498099020.67977613</v>
      </c>
      <c r="T23" s="157">
        <f>Sectors_I!T23</f>
        <v>42290107.826015197</v>
      </c>
      <c r="U23" s="157">
        <f>Sectors_I!U23</f>
        <v>279905924.6389991</v>
      </c>
      <c r="V23" s="157">
        <f>Sectors_I!V23</f>
        <v>322196032.46501428</v>
      </c>
      <c r="W23" s="157">
        <f>Sectors_I!W23</f>
        <v>13607821.31389999</v>
      </c>
      <c r="X23" s="157">
        <f>Sectors_I!X23</f>
        <v>59989636.82</v>
      </c>
      <c r="Y23" s="157">
        <f>Sectors_I!Y23</f>
        <v>73597458.133899987</v>
      </c>
      <c r="Z23" s="157">
        <f>Sectors_I!Z23</f>
        <v>0</v>
      </c>
      <c r="AA23" s="157">
        <f>Sectors_I!AA23</f>
        <v>0</v>
      </c>
      <c r="AB23" s="157">
        <f>Sectors_I!AB23</f>
        <v>0</v>
      </c>
    </row>
    <row r="24" spans="1:28" x14ac:dyDescent="0.3">
      <c r="A24" s="99" t="s">
        <v>213</v>
      </c>
      <c r="B24" s="153">
        <f>Sectors_I!B24</f>
        <v>151027634.89220002</v>
      </c>
      <c r="C24" s="153">
        <f>Sectors_I!C24</f>
        <v>705696409.14166975</v>
      </c>
      <c r="D24" s="153">
        <f>Sectors_I!D24</f>
        <v>856724044.03386974</v>
      </c>
      <c r="E24" s="154">
        <f>Sectors_I!E24</f>
        <v>4573549.5339298695</v>
      </c>
      <c r="F24" s="154">
        <f>Sectors_I!F24</f>
        <v>3001594.8975784699</v>
      </c>
      <c r="G24" s="154">
        <f>Sectors_I!G24</f>
        <v>7575144.4315083399</v>
      </c>
      <c r="H24" s="106">
        <f>Sectors_I!H24</f>
        <v>0.14363300000000001</v>
      </c>
      <c r="I24" s="102">
        <f>Sectors_I!I24</f>
        <v>9.628185238501577E-2</v>
      </c>
      <c r="J24" s="106">
        <f>Sectors_I!J24</f>
        <v>0.1048</v>
      </c>
      <c r="K24" s="103">
        <f>Sectors_I!K24</f>
        <v>1.5322800000000001</v>
      </c>
      <c r="L24" s="103">
        <f>Sectors_I!L24</f>
        <v>35.478282396459271</v>
      </c>
      <c r="M24" s="103">
        <f>Sectors_I!M24</f>
        <v>29.3751</v>
      </c>
      <c r="N24" s="157">
        <f>Sectors_I!N24</f>
        <v>1117983.8651000001</v>
      </c>
      <c r="O24" s="157">
        <f>Sectors_I!O24</f>
        <v>8406988.9252000004</v>
      </c>
      <c r="P24" s="157">
        <f>Sectors_I!P24</f>
        <v>9524972.7903000005</v>
      </c>
      <c r="Q24" s="157">
        <f>Sectors_I!Q24</f>
        <v>142513924.85320005</v>
      </c>
      <c r="R24" s="157">
        <f>Sectors_I!R24</f>
        <v>691746352.34214973</v>
      </c>
      <c r="S24" s="157">
        <f>Sectors_I!S24</f>
        <v>834260277.19534969</v>
      </c>
      <c r="T24" s="157">
        <f>Sectors_I!T24</f>
        <v>1314232.9404999998</v>
      </c>
      <c r="U24" s="157">
        <f>Sectors_I!U24</f>
        <v>9789698.1264200006</v>
      </c>
      <c r="V24" s="157">
        <f>Sectors_I!V24</f>
        <v>11103931.066920001</v>
      </c>
      <c r="W24" s="157">
        <f>Sectors_I!W24</f>
        <v>7189547.0152000003</v>
      </c>
      <c r="X24" s="157">
        <f>Sectors_I!X24</f>
        <v>4067172.5071999999</v>
      </c>
      <c r="Y24" s="157">
        <f>Sectors_I!Y24</f>
        <v>11256719.522399999</v>
      </c>
      <c r="Z24" s="157">
        <f>Sectors_I!Z24</f>
        <v>9930.0833000000002</v>
      </c>
      <c r="AA24" s="157">
        <f>Sectors_I!AA24</f>
        <v>93186.165900000007</v>
      </c>
      <c r="AB24" s="157">
        <f>Sectors_I!AB24</f>
        <v>103116.24920000001</v>
      </c>
    </row>
    <row r="25" spans="1:28" x14ac:dyDescent="0.3">
      <c r="A25" s="99" t="s">
        <v>121</v>
      </c>
      <c r="B25" s="153">
        <f>Sectors_I!B25</f>
        <v>974550052.9763999</v>
      </c>
      <c r="C25" s="153">
        <f>Sectors_I!C25</f>
        <v>1902479795.194242</v>
      </c>
      <c r="D25" s="153">
        <f>Sectors_I!D25</f>
        <v>2877029848.1706419</v>
      </c>
      <c r="E25" s="154">
        <f>Sectors_I!E25</f>
        <v>2240171.8474235698</v>
      </c>
      <c r="F25" s="154">
        <f>Sectors_I!F25</f>
        <v>5341120.24829459</v>
      </c>
      <c r="G25" s="154">
        <f>Sectors_I!G25</f>
        <v>7581292.0957181603</v>
      </c>
      <c r="H25" s="106">
        <f>Sectors_I!H25</f>
        <v>0.125888</v>
      </c>
      <c r="I25" s="102">
        <f>Sectors_I!I25</f>
        <v>8.6216787522327393E-2</v>
      </c>
      <c r="J25" s="106">
        <f>Sectors_I!J25</f>
        <v>9.9727099999999999E-2</v>
      </c>
      <c r="K25" s="103">
        <f>Sectors_I!K25</f>
        <v>36.035899999999998</v>
      </c>
      <c r="L25" s="103">
        <f>Sectors_I!L25</f>
        <v>141.11682858281938</v>
      </c>
      <c r="M25" s="103">
        <f>Sectors_I!M25</f>
        <v>105.289</v>
      </c>
      <c r="N25" s="157">
        <f>Sectors_I!N25</f>
        <v>67.02</v>
      </c>
      <c r="O25" s="157">
        <f>Sectors_I!O25</f>
        <v>215780.27628399999</v>
      </c>
      <c r="P25" s="157">
        <f>Sectors_I!P25</f>
        <v>215847.29628399998</v>
      </c>
      <c r="Q25" s="157">
        <f>Sectors_I!Q25</f>
        <v>973800365.40409982</v>
      </c>
      <c r="R25" s="157">
        <f>Sectors_I!R25</f>
        <v>1867717750.446306</v>
      </c>
      <c r="S25" s="157">
        <f>Sectors_I!S25</f>
        <v>2841518115.8504057</v>
      </c>
      <c r="T25" s="157">
        <f>Sectors_I!T25</f>
        <v>749258.86239999998</v>
      </c>
      <c r="U25" s="157">
        <f>Sectors_I!U25</f>
        <v>34546264.471652001</v>
      </c>
      <c r="V25" s="157">
        <f>Sectors_I!V25</f>
        <v>35295523.334052004</v>
      </c>
      <c r="W25" s="157">
        <f>Sectors_I!W25</f>
        <v>428.7099</v>
      </c>
      <c r="X25" s="157">
        <f>Sectors_I!X25</f>
        <v>215780.27628399999</v>
      </c>
      <c r="Y25" s="157">
        <f>Sectors_I!Y25</f>
        <v>216208.98618399998</v>
      </c>
      <c r="Z25" s="157">
        <f>Sectors_I!Z25</f>
        <v>0</v>
      </c>
      <c r="AA25" s="157">
        <f>Sectors_I!AA25</f>
        <v>0</v>
      </c>
      <c r="AB25" s="157">
        <f>Sectors_I!AB25</f>
        <v>0</v>
      </c>
    </row>
    <row r="26" spans="1:28" x14ac:dyDescent="0.3">
      <c r="A26" s="99" t="s">
        <v>122</v>
      </c>
      <c r="B26" s="153">
        <f>Sectors_I!B26</f>
        <v>39656863.035813637</v>
      </c>
      <c r="C26" s="153">
        <f>Sectors_I!C26</f>
        <v>273271140.64509964</v>
      </c>
      <c r="D26" s="153">
        <f>Sectors_I!D26</f>
        <v>312928003.68091327</v>
      </c>
      <c r="E26" s="154">
        <f>Sectors_I!E26</f>
        <v>758881.97621143004</v>
      </c>
      <c r="F26" s="154">
        <f>Sectors_I!F26</f>
        <v>921117.24368309008</v>
      </c>
      <c r="G26" s="154">
        <f>Sectors_I!G26</f>
        <v>1679999.21989452</v>
      </c>
      <c r="H26" s="106">
        <f>Sectors_I!H26</f>
        <v>0.14602200000000001</v>
      </c>
      <c r="I26" s="102">
        <f>Sectors_I!I26</f>
        <v>9.6195643998333399E-2</v>
      </c>
      <c r="J26" s="106">
        <f>Sectors_I!J26</f>
        <v>0.102395</v>
      </c>
      <c r="K26" s="103">
        <f>Sectors_I!K26</f>
        <v>58.8063</v>
      </c>
      <c r="L26" s="103">
        <f>Sectors_I!L26</f>
        <v>25.796096649856306</v>
      </c>
      <c r="M26" s="103">
        <f>Sectors_I!M26</f>
        <v>29.957599999999999</v>
      </c>
      <c r="N26" s="157">
        <f>Sectors_I!N26</f>
        <v>504706.93969999999</v>
      </c>
      <c r="O26" s="157">
        <f>Sectors_I!O26</f>
        <v>1097929.8732</v>
      </c>
      <c r="P26" s="157">
        <f>Sectors_I!P26</f>
        <v>1602636.8129</v>
      </c>
      <c r="Q26" s="157">
        <f>Sectors_I!Q26</f>
        <v>36635934.606813639</v>
      </c>
      <c r="R26" s="157">
        <f>Sectors_I!R26</f>
        <v>271685717.02649963</v>
      </c>
      <c r="S26" s="157">
        <f>Sectors_I!S26</f>
        <v>308321651.63331324</v>
      </c>
      <c r="T26" s="157">
        <f>Sectors_I!T26</f>
        <v>2219885.6365</v>
      </c>
      <c r="U26" s="157">
        <f>Sectors_I!U26</f>
        <v>487268.3909</v>
      </c>
      <c r="V26" s="157">
        <f>Sectors_I!V26</f>
        <v>2707154.0274</v>
      </c>
      <c r="W26" s="157">
        <f>Sectors_I!W26</f>
        <v>801042.7925000001</v>
      </c>
      <c r="X26" s="157">
        <f>Sectors_I!X26</f>
        <v>1098155.2276999999</v>
      </c>
      <c r="Y26" s="157">
        <f>Sectors_I!Y26</f>
        <v>1899198.0202000001</v>
      </c>
      <c r="Z26" s="157">
        <f>Sectors_I!Z26</f>
        <v>0</v>
      </c>
      <c r="AA26" s="157">
        <f>Sectors_I!AA26</f>
        <v>0</v>
      </c>
      <c r="AB26" s="157">
        <f>Sectors_I!AB26</f>
        <v>0</v>
      </c>
    </row>
    <row r="27" spans="1:28" x14ac:dyDescent="0.3">
      <c r="A27" s="99" t="s">
        <v>123</v>
      </c>
      <c r="B27" s="153">
        <f>Sectors_I!B27</f>
        <v>507123948.55959743</v>
      </c>
      <c r="C27" s="153">
        <f>Sectors_I!C27</f>
        <v>535256104.2346139</v>
      </c>
      <c r="D27" s="153">
        <f>Sectors_I!D27</f>
        <v>1042380052.7942114</v>
      </c>
      <c r="E27" s="154">
        <f>Sectors_I!E27</f>
        <v>14191523.80947322</v>
      </c>
      <c r="F27" s="154">
        <f>Sectors_I!F27</f>
        <v>11064474.644557022</v>
      </c>
      <c r="G27" s="154">
        <f>Sectors_I!G27</f>
        <v>25255998.454030242</v>
      </c>
      <c r="H27" s="106">
        <f>Sectors_I!H27</f>
        <v>0.12720799999999999</v>
      </c>
      <c r="I27" s="102">
        <f>Sectors_I!I27</f>
        <v>8.105288510981129E-2</v>
      </c>
      <c r="J27" s="106">
        <f>Sectors_I!J27</f>
        <v>0.103214</v>
      </c>
      <c r="K27" s="103">
        <f>Sectors_I!K27</f>
        <v>87.8994</v>
      </c>
      <c r="L27" s="103">
        <f>Sectors_I!L27</f>
        <v>70.386945500664197</v>
      </c>
      <c r="M27" s="103">
        <f>Sectors_I!M27</f>
        <v>78.786100000000005</v>
      </c>
      <c r="N27" s="157">
        <f>Sectors_I!N27</f>
        <v>29062107.952999998</v>
      </c>
      <c r="O27" s="157">
        <f>Sectors_I!O27</f>
        <v>25190487.387699999</v>
      </c>
      <c r="P27" s="157">
        <f>Sectors_I!P27</f>
        <v>54252595.340700001</v>
      </c>
      <c r="Q27" s="157">
        <f>Sectors_I!Q27</f>
        <v>415281403.86079204</v>
      </c>
      <c r="R27" s="157">
        <f>Sectors_I!R27</f>
        <v>456184230.43683934</v>
      </c>
      <c r="S27" s="157">
        <f>Sectors_I!S27</f>
        <v>871465634.2976315</v>
      </c>
      <c r="T27" s="157">
        <f>Sectors_I!T27</f>
        <v>56758026.3133054</v>
      </c>
      <c r="U27" s="157">
        <f>Sectors_I!U27</f>
        <v>50364207.409774527</v>
      </c>
      <c r="V27" s="157">
        <f>Sectors_I!V27</f>
        <v>107122233.72307992</v>
      </c>
      <c r="W27" s="157">
        <f>Sectors_I!W27</f>
        <v>34675562.752499998</v>
      </c>
      <c r="X27" s="157">
        <f>Sectors_I!X27</f>
        <v>23787512.897399999</v>
      </c>
      <c r="Y27" s="157">
        <f>Sectors_I!Y27</f>
        <v>58463075.649899997</v>
      </c>
      <c r="Z27" s="157">
        <f>Sectors_I!Z27</f>
        <v>408955.63299999997</v>
      </c>
      <c r="AA27" s="157">
        <f>Sectors_I!AA27</f>
        <v>4920153.4906000001</v>
      </c>
      <c r="AB27" s="157">
        <f>Sectors_I!AB27</f>
        <v>5329109.1236000005</v>
      </c>
    </row>
    <row r="28" spans="1:28" x14ac:dyDescent="0.3">
      <c r="A28" s="99" t="s">
        <v>124</v>
      </c>
      <c r="B28" s="153">
        <f>Sectors_I!B28</f>
        <v>162115024.86989999</v>
      </c>
      <c r="C28" s="153">
        <f>Sectors_I!C28</f>
        <v>107928541.12686801</v>
      </c>
      <c r="D28" s="153">
        <f>Sectors_I!D28</f>
        <v>270043565.996768</v>
      </c>
      <c r="E28" s="154">
        <f>Sectors_I!E28</f>
        <v>662313.63427858998</v>
      </c>
      <c r="F28" s="154">
        <f>Sectors_I!F28</f>
        <v>599597.82253117999</v>
      </c>
      <c r="G28" s="154">
        <f>Sectors_I!G28</f>
        <v>1261911.4568097699</v>
      </c>
      <c r="H28" s="106">
        <f>Sectors_I!H28</f>
        <v>0.130105</v>
      </c>
      <c r="I28" s="102">
        <f>Sectors_I!I28</f>
        <v>8.1417269744208251E-2</v>
      </c>
      <c r="J28" s="106">
        <f>Sectors_I!J28</f>
        <v>0.110601</v>
      </c>
      <c r="K28" s="103">
        <f>Sectors_I!K28</f>
        <v>47.380400000000002</v>
      </c>
      <c r="L28" s="103">
        <f>Sectors_I!L28</f>
        <v>60.278987794873537</v>
      </c>
      <c r="M28" s="103">
        <f>Sectors_I!M28</f>
        <v>52.556699999999999</v>
      </c>
      <c r="N28" s="157">
        <f>Sectors_I!N28</f>
        <v>338762.0367</v>
      </c>
      <c r="O28" s="157">
        <f>Sectors_I!O28</f>
        <v>677282.10220000008</v>
      </c>
      <c r="P28" s="157">
        <f>Sectors_I!P28</f>
        <v>1016044.1389000001</v>
      </c>
      <c r="Q28" s="157">
        <f>Sectors_I!Q28</f>
        <v>154081491.61209998</v>
      </c>
      <c r="R28" s="157">
        <f>Sectors_I!R28</f>
        <v>100320048.87926802</v>
      </c>
      <c r="S28" s="157">
        <f>Sectors_I!S28</f>
        <v>254401540.491368</v>
      </c>
      <c r="T28" s="157">
        <f>Sectors_I!T28</f>
        <v>6466292.7042000005</v>
      </c>
      <c r="U28" s="157">
        <f>Sectors_I!U28</f>
        <v>6636656.6282000002</v>
      </c>
      <c r="V28" s="157">
        <f>Sectors_I!V28</f>
        <v>13102949.332400002</v>
      </c>
      <c r="W28" s="157">
        <f>Sectors_I!W28</f>
        <v>1567240.5536</v>
      </c>
      <c r="X28" s="157">
        <f>Sectors_I!X28</f>
        <v>971835.61940000008</v>
      </c>
      <c r="Y28" s="157">
        <f>Sectors_I!Y28</f>
        <v>2539076.173</v>
      </c>
      <c r="Z28" s="157">
        <f>Sectors_I!Z28</f>
        <v>0</v>
      </c>
      <c r="AA28" s="157">
        <f>Sectors_I!AA28</f>
        <v>0</v>
      </c>
      <c r="AB28" s="157">
        <f>Sectors_I!AB28</f>
        <v>0</v>
      </c>
    </row>
    <row r="29" spans="1:28" x14ac:dyDescent="0.3">
      <c r="A29" s="99" t="s">
        <v>125</v>
      </c>
      <c r="B29" s="153">
        <f>Sectors_I!B29</f>
        <v>77451311.272758856</v>
      </c>
      <c r="C29" s="153">
        <f>Sectors_I!C29</f>
        <v>201371537.39761877</v>
      </c>
      <c r="D29" s="153">
        <f>Sectors_I!D29</f>
        <v>278822848.67037761</v>
      </c>
      <c r="E29" s="154">
        <f>Sectors_I!E29</f>
        <v>86638.641814820003</v>
      </c>
      <c r="F29" s="154">
        <f>Sectors_I!F29</f>
        <v>343769.44814509997</v>
      </c>
      <c r="G29" s="154">
        <f>Sectors_I!G29</f>
        <v>430408.08995991998</v>
      </c>
      <c r="H29" s="106">
        <f>Sectors_I!H29</f>
        <v>0.11820899999999999</v>
      </c>
      <c r="I29" s="102">
        <f>Sectors_I!I29</f>
        <v>9.7598493511269049E-2</v>
      </c>
      <c r="J29" s="106">
        <f>Sectors_I!J29</f>
        <v>0.102822</v>
      </c>
      <c r="K29" s="103">
        <f>Sectors_I!K29</f>
        <v>76.710800000000006</v>
      </c>
      <c r="L29" s="103">
        <f>Sectors_I!L29</f>
        <v>65.379895026918774</v>
      </c>
      <c r="M29" s="103">
        <f>Sectors_I!M29</f>
        <v>68.261499999999998</v>
      </c>
      <c r="N29" s="157">
        <f>Sectors_I!N29</f>
        <v>0</v>
      </c>
      <c r="O29" s="157">
        <f>Sectors_I!O29</f>
        <v>0</v>
      </c>
      <c r="P29" s="157">
        <f>Sectors_I!P29</f>
        <v>0</v>
      </c>
      <c r="Q29" s="157">
        <f>Sectors_I!Q29</f>
        <v>74807438.027043432</v>
      </c>
      <c r="R29" s="157">
        <f>Sectors_I!R29</f>
        <v>183186372.50321877</v>
      </c>
      <c r="S29" s="157">
        <f>Sectors_I!S29</f>
        <v>257993810.53026217</v>
      </c>
      <c r="T29" s="157">
        <f>Sectors_I!T29</f>
        <v>23240.679499999998</v>
      </c>
      <c r="U29" s="157">
        <f>Sectors_I!U29</f>
        <v>17753643.199500002</v>
      </c>
      <c r="V29" s="157">
        <f>Sectors_I!V29</f>
        <v>17776883.879000001</v>
      </c>
      <c r="W29" s="157">
        <f>Sectors_I!W29</f>
        <v>2620632.5662154201</v>
      </c>
      <c r="X29" s="157">
        <f>Sectors_I!X29</f>
        <v>431521.6949</v>
      </c>
      <c r="Y29" s="157">
        <f>Sectors_I!Y29</f>
        <v>3052154.2611154201</v>
      </c>
      <c r="Z29" s="157">
        <f>Sectors_I!Z29</f>
        <v>0</v>
      </c>
      <c r="AA29" s="157">
        <f>Sectors_I!AA29</f>
        <v>0</v>
      </c>
      <c r="AB29" s="157">
        <f>Sectors_I!AB29</f>
        <v>0</v>
      </c>
    </row>
    <row r="30" spans="1:28" x14ac:dyDescent="0.3">
      <c r="A30" s="99" t="s">
        <v>126</v>
      </c>
      <c r="B30" s="153">
        <f>Sectors_I!B30</f>
        <v>1862783521.0238404</v>
      </c>
      <c r="C30" s="153">
        <f>Sectors_I!C30</f>
        <v>2359453453.0376034</v>
      </c>
      <c r="D30" s="153">
        <f>Sectors_I!D30</f>
        <v>4222236974.0614438</v>
      </c>
      <c r="E30" s="154">
        <f>Sectors_I!E30</f>
        <v>35368171.491268374</v>
      </c>
      <c r="F30" s="154">
        <f>Sectors_I!F30</f>
        <v>21485756.495131169</v>
      </c>
      <c r="G30" s="154">
        <f>Sectors_I!G30</f>
        <v>56853927.986399546</v>
      </c>
      <c r="H30" s="106">
        <f>Sectors_I!H30</f>
        <v>0.14208599999999999</v>
      </c>
      <c r="I30" s="102">
        <f>Sectors_I!I30</f>
        <v>8.6790327201175535E-2</v>
      </c>
      <c r="J30" s="106">
        <f>Sectors_I!J30</f>
        <v>0.10929800000000001</v>
      </c>
      <c r="K30" s="103">
        <f>Sectors_I!K30</f>
        <v>67.241100000000003</v>
      </c>
      <c r="L30" s="103">
        <f>Sectors_I!L30</f>
        <v>54.825156713404304</v>
      </c>
      <c r="M30" s="103">
        <f>Sectors_I!M30</f>
        <v>59.78</v>
      </c>
      <c r="N30" s="157">
        <f>Sectors_I!N30</f>
        <v>29295201.253545169</v>
      </c>
      <c r="O30" s="157">
        <f>Sectors_I!O30</f>
        <v>41432325.290342003</v>
      </c>
      <c r="P30" s="157">
        <f>Sectors_I!P30</f>
        <v>70727526.543887168</v>
      </c>
      <c r="Q30" s="157">
        <f>Sectors_I!Q30</f>
        <v>1751952568.7238586</v>
      </c>
      <c r="R30" s="157">
        <f>Sectors_I!R30</f>
        <v>2190821981.3047128</v>
      </c>
      <c r="S30" s="157">
        <f>Sectors_I!S30</f>
        <v>3942774550.0285711</v>
      </c>
      <c r="T30" s="157">
        <f>Sectors_I!T30</f>
        <v>64205516.869929545</v>
      </c>
      <c r="U30" s="157">
        <f>Sectors_I!U30</f>
        <v>101734430.66395864</v>
      </c>
      <c r="V30" s="157">
        <f>Sectors_I!V30</f>
        <v>165939947.53388819</v>
      </c>
      <c r="W30" s="157">
        <f>Sectors_I!W30</f>
        <v>46353483.325052246</v>
      </c>
      <c r="X30" s="157">
        <f>Sectors_I!X30</f>
        <v>63859403.251811996</v>
      </c>
      <c r="Y30" s="157">
        <f>Sectors_I!Y30</f>
        <v>110212886.57686424</v>
      </c>
      <c r="Z30" s="157">
        <f>Sectors_I!Z30</f>
        <v>271952.10499999998</v>
      </c>
      <c r="AA30" s="157">
        <f>Sectors_I!AA30</f>
        <v>3037637.8171199998</v>
      </c>
      <c r="AB30" s="157">
        <f>Sectors_I!AB30</f>
        <v>3309589.9221199998</v>
      </c>
    </row>
    <row r="31" spans="1:28" x14ac:dyDescent="0.3">
      <c r="A31" s="99" t="s">
        <v>127</v>
      </c>
      <c r="B31" s="153">
        <f>Sectors_I!B31</f>
        <v>3046666973.9071946</v>
      </c>
      <c r="C31" s="153">
        <f>Sectors_I!C31</f>
        <v>454590570.02847195</v>
      </c>
      <c r="D31" s="153">
        <f>Sectors_I!D31</f>
        <v>3501257543.9356666</v>
      </c>
      <c r="E31" s="154">
        <f>Sectors_I!E31</f>
        <v>90247315.290732324</v>
      </c>
      <c r="F31" s="154">
        <f>Sectors_I!F31</f>
        <v>9021005.9959584698</v>
      </c>
      <c r="G31" s="154">
        <f>Sectors_I!G31</f>
        <v>99268321.286690801</v>
      </c>
      <c r="H31" s="106">
        <f>Sectors_I!H31</f>
        <v>0.152333</v>
      </c>
      <c r="I31" s="102">
        <f>Sectors_I!I31</f>
        <v>8.5247435012908018E-2</v>
      </c>
      <c r="J31" s="106">
        <f>Sectors_I!J31</f>
        <v>0.14311399999999999</v>
      </c>
      <c r="K31" s="103">
        <f>Sectors_I!K31</f>
        <v>59.140999999999998</v>
      </c>
      <c r="L31" s="103">
        <f>Sectors_I!L31</f>
        <v>67.35385551617928</v>
      </c>
      <c r="M31" s="103">
        <f>Sectors_I!M31</f>
        <v>60.1006</v>
      </c>
      <c r="N31" s="157">
        <f>Sectors_I!N31</f>
        <v>97125942.806943059</v>
      </c>
      <c r="O31" s="157">
        <f>Sectors_I!O31</f>
        <v>16401930.304801999</v>
      </c>
      <c r="P31" s="157">
        <f>Sectors_I!P31</f>
        <v>113527873.11174506</v>
      </c>
      <c r="Q31" s="157">
        <f>Sectors_I!Q31</f>
        <v>2782942203.1607628</v>
      </c>
      <c r="R31" s="157">
        <f>Sectors_I!R31</f>
        <v>404749324.94339997</v>
      </c>
      <c r="S31" s="157">
        <f>Sectors_I!S31</f>
        <v>3187691528.1041622</v>
      </c>
      <c r="T31" s="157">
        <f>Sectors_I!T31</f>
        <v>141345389.07979825</v>
      </c>
      <c r="U31" s="157">
        <f>Sectors_I!U31</f>
        <v>25466293.231460001</v>
      </c>
      <c r="V31" s="157">
        <f>Sectors_I!V31</f>
        <v>166811682.31125826</v>
      </c>
      <c r="W31" s="157">
        <f>Sectors_I!W31</f>
        <v>120222991.55023372</v>
      </c>
      <c r="X31" s="157">
        <f>Sectors_I!X31</f>
        <v>23095615.759911999</v>
      </c>
      <c r="Y31" s="157">
        <f>Sectors_I!Y31</f>
        <v>143318607.31014574</v>
      </c>
      <c r="Z31" s="157">
        <f>Sectors_I!Z31</f>
        <v>2156390.1164000002</v>
      </c>
      <c r="AA31" s="157">
        <f>Sectors_I!AA31</f>
        <v>1279336.0937000001</v>
      </c>
      <c r="AB31" s="157">
        <f>Sectors_I!AB31</f>
        <v>3435726.2101000003</v>
      </c>
    </row>
    <row r="32" spans="1:28" x14ac:dyDescent="0.3">
      <c r="A32" s="99" t="s">
        <v>182</v>
      </c>
      <c r="B32" s="153">
        <f>Sectors_I!B32</f>
        <v>208245084.22825596</v>
      </c>
      <c r="C32" s="153">
        <f>Sectors_I!C32</f>
        <v>333661088.00627077</v>
      </c>
      <c r="D32" s="153">
        <f>Sectors_I!D32</f>
        <v>541906172.23452675</v>
      </c>
      <c r="E32" s="154">
        <f>Sectors_I!E32</f>
        <v>4847691.5374202803</v>
      </c>
      <c r="F32" s="154">
        <f>Sectors_I!F32</f>
        <v>3646348.2345931795</v>
      </c>
      <c r="G32" s="154">
        <f>Sectors_I!G32</f>
        <v>8494039.7720134594</v>
      </c>
      <c r="H32" s="106">
        <f>Sectors_I!H32</f>
        <v>0.16215399999999999</v>
      </c>
      <c r="I32" s="102">
        <f>Sectors_I!I32</f>
        <v>8.7151676985495335E-2</v>
      </c>
      <c r="J32" s="106">
        <f>Sectors_I!J32</f>
        <v>0.11205900000000001</v>
      </c>
      <c r="K32" s="103">
        <f>Sectors_I!K32</f>
        <v>41.909100000000002</v>
      </c>
      <c r="L32" s="103">
        <f>Sectors_I!L32</f>
        <v>35.712868407704413</v>
      </c>
      <c r="M32" s="103">
        <f>Sectors_I!M32</f>
        <v>37.7637</v>
      </c>
      <c r="N32" s="157">
        <f>Sectors_I!N32</f>
        <v>3414792.9221499995</v>
      </c>
      <c r="O32" s="157">
        <f>Sectors_I!O32</f>
        <v>5192342.6192199998</v>
      </c>
      <c r="P32" s="157">
        <f>Sectors_I!P32</f>
        <v>8607135.5413699988</v>
      </c>
      <c r="Q32" s="157">
        <f>Sectors_I!Q32</f>
        <v>166265667.16870597</v>
      </c>
      <c r="R32" s="157">
        <f>Sectors_I!R32</f>
        <v>291237613.92078674</v>
      </c>
      <c r="S32" s="157">
        <f>Sectors_I!S32</f>
        <v>457503281.08949274</v>
      </c>
      <c r="T32" s="157">
        <f>Sectors_I!T32</f>
        <v>36569313.207100004</v>
      </c>
      <c r="U32" s="157">
        <f>Sectors_I!U32</f>
        <v>35472712.222428001</v>
      </c>
      <c r="V32" s="157">
        <f>Sectors_I!V32</f>
        <v>72042025.429527998</v>
      </c>
      <c r="W32" s="157">
        <f>Sectors_I!W32</f>
        <v>5407180.7524499996</v>
      </c>
      <c r="X32" s="157">
        <f>Sectors_I!X32</f>
        <v>6402691.8394999998</v>
      </c>
      <c r="Y32" s="157">
        <f>Sectors_I!Y32</f>
        <v>11809872.591949999</v>
      </c>
      <c r="Z32" s="157">
        <f>Sectors_I!Z32</f>
        <v>2923.1</v>
      </c>
      <c r="AA32" s="157">
        <f>Sectors_I!AA32</f>
        <v>548070.02355599997</v>
      </c>
      <c r="AB32" s="157">
        <f>Sectors_I!AB32</f>
        <v>550993.12355599995</v>
      </c>
    </row>
    <row r="33" spans="1:28" x14ac:dyDescent="0.3">
      <c r="A33" s="108" t="s">
        <v>214</v>
      </c>
      <c r="B33" s="153">
        <f>Sectors_I!B33</f>
        <v>285933224.09715432</v>
      </c>
      <c r="C33" s="153">
        <f>Sectors_I!C33</f>
        <v>608749664.75942802</v>
      </c>
      <c r="D33" s="153">
        <f>Sectors_I!D33</f>
        <v>894682888.8565824</v>
      </c>
      <c r="E33" s="154">
        <f>Sectors_I!E33</f>
        <v>5162427.0027638599</v>
      </c>
      <c r="F33" s="154">
        <f>Sectors_I!F33</f>
        <v>27612190.918758739</v>
      </c>
      <c r="G33" s="154">
        <f>Sectors_I!G33</f>
        <v>32774617.921522599</v>
      </c>
      <c r="H33" s="106">
        <f>Sectors_I!H33</f>
        <v>0.12940699999999999</v>
      </c>
      <c r="I33" s="102">
        <f>Sectors_I!I33</f>
        <v>9.3236754084918827E-2</v>
      </c>
      <c r="J33" s="106">
        <f>Sectors_I!J33</f>
        <v>0.10503999999999999</v>
      </c>
      <c r="K33" s="103">
        <f>Sectors_I!K33</f>
        <v>-17.563199999999998</v>
      </c>
      <c r="L33" s="103">
        <f>Sectors_I!L33</f>
        <v>30.940241971328973</v>
      </c>
      <c r="M33" s="103">
        <f>Sectors_I!M33</f>
        <v>15.071</v>
      </c>
      <c r="N33" s="157">
        <f>Sectors_I!N33</f>
        <v>2659668.8023000001</v>
      </c>
      <c r="O33" s="157">
        <f>Sectors_I!O33</f>
        <v>18099201.206</v>
      </c>
      <c r="P33" s="157">
        <f>Sectors_I!P33</f>
        <v>20758870.008299999</v>
      </c>
      <c r="Q33" s="157">
        <f>Sectors_I!Q33</f>
        <v>258852688.46085429</v>
      </c>
      <c r="R33" s="157">
        <f>Sectors_I!R33</f>
        <v>427759649.04182804</v>
      </c>
      <c r="S33" s="157">
        <f>Sectors_I!S33</f>
        <v>686612337.50268245</v>
      </c>
      <c r="T33" s="157">
        <f>Sectors_I!T33</f>
        <v>11982391.800000001</v>
      </c>
      <c r="U33" s="157">
        <f>Sectors_I!U33</f>
        <v>124637748.31109999</v>
      </c>
      <c r="V33" s="157">
        <f>Sectors_I!V33</f>
        <v>136620140.11109999</v>
      </c>
      <c r="W33" s="157">
        <f>Sectors_I!W33</f>
        <v>9123413.5263</v>
      </c>
      <c r="X33" s="157">
        <f>Sectors_I!X33</f>
        <v>55388279.076499999</v>
      </c>
      <c r="Y33" s="157">
        <f>Sectors_I!Y33</f>
        <v>64511692.602799997</v>
      </c>
      <c r="Z33" s="157">
        <f>Sectors_I!Z33</f>
        <v>5974730.3099999996</v>
      </c>
      <c r="AA33" s="157">
        <f>Sectors_I!AA33</f>
        <v>963988.33</v>
      </c>
      <c r="AB33" s="157">
        <f>Sectors_I!AB33</f>
        <v>6938718.6399999997</v>
      </c>
    </row>
    <row r="34" spans="1:28" x14ac:dyDescent="0.3">
      <c r="A34" s="100" t="s">
        <v>128</v>
      </c>
      <c r="B34" s="153">
        <f>Sectors_I!B34</f>
        <v>25112963744.236336</v>
      </c>
      <c r="C34" s="153">
        <f>Sectors_I!C34</f>
        <v>5590508520.8164186</v>
      </c>
      <c r="D34" s="153">
        <f>Sectors_I!D34</f>
        <v>30703472265.052753</v>
      </c>
      <c r="E34" s="154">
        <f>Sectors_I!E34</f>
        <v>515497227.18978894</v>
      </c>
      <c r="F34" s="154">
        <f>Sectors_I!F34</f>
        <v>34105533.257431038</v>
      </c>
      <c r="G34" s="154">
        <f>Sectors_I!G34</f>
        <v>549602760.44721997</v>
      </c>
      <c r="H34" s="106">
        <f>Sectors_I!H34</f>
        <v>0.16278300000000001</v>
      </c>
      <c r="I34" s="102">
        <f>Sectors_I!I34</f>
        <v>7.4168882768863159E-2</v>
      </c>
      <c r="J34" s="106">
        <f>Sectors_I!J34</f>
        <v>0.14078399999999999</v>
      </c>
      <c r="K34" s="103">
        <f>Sectors_I!K34</f>
        <v>90.854399999999998</v>
      </c>
      <c r="L34" s="103">
        <f>Sectors_I!L34</f>
        <v>123.12546930569124</v>
      </c>
      <c r="M34" s="103">
        <f>Sectors_I!M34</f>
        <v>94.202699999999993</v>
      </c>
      <c r="N34" s="157">
        <f>Sectors_I!N34</f>
        <v>245681303.74097657</v>
      </c>
      <c r="O34" s="157">
        <f>Sectors_I!O34</f>
        <v>50628598.520129994</v>
      </c>
      <c r="P34" s="157">
        <f>Sectors_I!P34</f>
        <v>296309902.26110655</v>
      </c>
      <c r="Q34" s="157">
        <f>Sectors_I!Q34</f>
        <v>23597101859.357689</v>
      </c>
      <c r="R34" s="157">
        <f>Sectors_I!R34</f>
        <v>5335936697.03479</v>
      </c>
      <c r="S34" s="157">
        <f>Sectors_I!S34</f>
        <v>28933038556.392475</v>
      </c>
      <c r="T34" s="157">
        <f>Sectors_I!T34</f>
        <v>1069639525.5982692</v>
      </c>
      <c r="U34" s="157">
        <f>Sectors_I!U34</f>
        <v>155956082.67561385</v>
      </c>
      <c r="V34" s="157">
        <f>Sectors_I!V34</f>
        <v>1225595608.2738831</v>
      </c>
      <c r="W34" s="157">
        <f>Sectors_I!W34</f>
        <v>399236876.70557833</v>
      </c>
      <c r="X34" s="157">
        <f>Sectors_I!X34</f>
        <v>83792492.6034154</v>
      </c>
      <c r="Y34" s="157">
        <f>Sectors_I!Y34</f>
        <v>483029369.3089937</v>
      </c>
      <c r="Z34" s="157">
        <f>Sectors_I!Z34</f>
        <v>46985482.5748</v>
      </c>
      <c r="AA34" s="157">
        <f>Sectors_I!AA34</f>
        <v>14823248.502599999</v>
      </c>
      <c r="AB34" s="157">
        <f>Sectors_I!AB34</f>
        <v>61808731.077399999</v>
      </c>
    </row>
    <row r="35" spans="1:28" x14ac:dyDescent="0.3">
      <c r="A35" s="99" t="s">
        <v>129</v>
      </c>
      <c r="B35" s="153">
        <f>Sectors_I!B35</f>
        <v>277259574.36522305</v>
      </c>
      <c r="C35" s="153">
        <f>Sectors_I!C35</f>
        <v>46204898.069644064</v>
      </c>
      <c r="D35" s="153">
        <f>Sectors_I!D35</f>
        <v>323464472.43486708</v>
      </c>
      <c r="E35" s="154">
        <f>Sectors_I!E35</f>
        <v>4082956.2154863803</v>
      </c>
      <c r="F35" s="154">
        <f>Sectors_I!F35</f>
        <v>1517885.0256391801</v>
      </c>
      <c r="G35" s="154">
        <f>Sectors_I!G35</f>
        <v>5600841.2411255604</v>
      </c>
      <c r="H35" s="106">
        <f>Sectors_I!H35</f>
        <v>0.20006199999999999</v>
      </c>
      <c r="I35" s="102">
        <f>Sectors_I!I35</f>
        <v>8.3819503587162503E-2</v>
      </c>
      <c r="J35" s="106">
        <f>Sectors_I!J35</f>
        <v>0.109748</v>
      </c>
      <c r="K35" s="103">
        <f>Sectors_I!K35</f>
        <v>51.4101</v>
      </c>
      <c r="L35" s="103">
        <f>Sectors_I!L35</f>
        <v>60.751881834054828</v>
      </c>
      <c r="M35" s="103">
        <f>Sectors_I!M35</f>
        <v>45.0122</v>
      </c>
      <c r="N35" s="157">
        <f>Sectors_I!N35</f>
        <v>4088864.4403462401</v>
      </c>
      <c r="O35" s="157">
        <f>Sectors_I!O35</f>
        <v>821562.77670000005</v>
      </c>
      <c r="P35" s="157">
        <f>Sectors_I!P35</f>
        <v>4910427.2170462403</v>
      </c>
      <c r="Q35" s="157">
        <f>Sectors_I!Q35</f>
        <v>264587884.57170403</v>
      </c>
      <c r="R35" s="157">
        <f>Sectors_I!R35</f>
        <v>41566430.350744069</v>
      </c>
      <c r="S35" s="157">
        <f>Sectors_I!S35</f>
        <v>306154314.92244804</v>
      </c>
      <c r="T35" s="157">
        <f>Sectors_I!T35</f>
        <v>6849969.6534566693</v>
      </c>
      <c r="U35" s="157">
        <f>Sectors_I!U35</f>
        <v>2589768.5179999997</v>
      </c>
      <c r="V35" s="157">
        <f>Sectors_I!V35</f>
        <v>9439738.1714566685</v>
      </c>
      <c r="W35" s="157">
        <f>Sectors_I!W35</f>
        <v>5821720.14006232</v>
      </c>
      <c r="X35" s="157">
        <f>Sectors_I!X35</f>
        <v>2021191.9439000001</v>
      </c>
      <c r="Y35" s="157">
        <f>Sectors_I!Y35</f>
        <v>7842912.0839623204</v>
      </c>
      <c r="Z35" s="157">
        <f>Sectors_I!Z35</f>
        <v>0</v>
      </c>
      <c r="AA35" s="157">
        <f>Sectors_I!AA35</f>
        <v>27507.257000000001</v>
      </c>
      <c r="AB35" s="157">
        <f>Sectors_I!AB35</f>
        <v>27507.257000000001</v>
      </c>
    </row>
    <row r="36" spans="1:28" x14ac:dyDescent="0.3">
      <c r="A36" s="99" t="s">
        <v>130</v>
      </c>
      <c r="B36" s="153">
        <f>Sectors_I!B36</f>
        <v>13550102991.955091</v>
      </c>
      <c r="C36" s="153">
        <f>Sectors_I!C36</f>
        <v>1307372758.6104827</v>
      </c>
      <c r="D36" s="153">
        <f>Sectors_I!D36</f>
        <v>14857475750.565575</v>
      </c>
      <c r="E36" s="154">
        <f>Sectors_I!E36</f>
        <v>426735024.19526374</v>
      </c>
      <c r="F36" s="154">
        <f>Sectors_I!F36</f>
        <v>6573281.9189440701</v>
      </c>
      <c r="G36" s="154">
        <f>Sectors_I!G36</f>
        <v>433308306.1142078</v>
      </c>
      <c r="H36" s="106">
        <f>Sectors_I!H36</f>
        <v>0.170241</v>
      </c>
      <c r="I36" s="102">
        <f>Sectors_I!I36</f>
        <v>7.2804258006123959E-2</v>
      </c>
      <c r="J36" s="106">
        <f>Sectors_I!J36</f>
        <v>0.161853</v>
      </c>
      <c r="K36" s="103">
        <f>Sectors_I!K36</f>
        <v>56.866399999999999</v>
      </c>
      <c r="L36" s="103">
        <f>Sectors_I!L36</f>
        <v>77.554323440255899</v>
      </c>
      <c r="M36" s="103">
        <f>Sectors_I!M36</f>
        <v>58.673299999999998</v>
      </c>
      <c r="N36" s="157">
        <f>Sectors_I!N36</f>
        <v>172697677.52867439</v>
      </c>
      <c r="O36" s="157">
        <f>Sectors_I!O36</f>
        <v>5485405.0896340003</v>
      </c>
      <c r="P36" s="157">
        <f>Sectors_I!P36</f>
        <v>178183082.6183084</v>
      </c>
      <c r="Q36" s="157">
        <f>Sectors_I!Q36</f>
        <v>12523554093.400015</v>
      </c>
      <c r="R36" s="157">
        <f>Sectors_I!R36</f>
        <v>1260250495.6902475</v>
      </c>
      <c r="S36" s="157">
        <f>Sectors_I!S36</f>
        <v>13783804589.090263</v>
      </c>
      <c r="T36" s="157">
        <f>Sectors_I!T36</f>
        <v>724192099.51808858</v>
      </c>
      <c r="U36" s="157">
        <f>Sectors_I!U36</f>
        <v>29369872.499435998</v>
      </c>
      <c r="V36" s="157">
        <f>Sectors_I!V36</f>
        <v>753561972.0175246</v>
      </c>
      <c r="W36" s="157">
        <f>Sectors_I!W36</f>
        <v>283892937.78868639</v>
      </c>
      <c r="X36" s="157">
        <f>Sectors_I!X36</f>
        <v>14546614.721399391</v>
      </c>
      <c r="Y36" s="157">
        <f>Sectors_I!Y36</f>
        <v>298439552.51008576</v>
      </c>
      <c r="Z36" s="157">
        <f>Sectors_I!Z36</f>
        <v>18463861.248300001</v>
      </c>
      <c r="AA36" s="157">
        <f>Sectors_I!AA36</f>
        <v>3205775.6994000003</v>
      </c>
      <c r="AB36" s="157">
        <f>Sectors_I!AB36</f>
        <v>21669636.947700001</v>
      </c>
    </row>
    <row r="37" spans="1:28" x14ac:dyDescent="0.3">
      <c r="A37" s="99" t="s">
        <v>215</v>
      </c>
      <c r="B37" s="153">
        <f>Sectors_I!B37</f>
        <v>38640.491799999996</v>
      </c>
      <c r="C37" s="153">
        <f>Sectors_I!C37</f>
        <v>0</v>
      </c>
      <c r="D37" s="153">
        <f>Sectors_I!D37</f>
        <v>38640.491799999996</v>
      </c>
      <c r="E37" s="154">
        <f>Sectors_I!E37</f>
        <v>5439.1195269899999</v>
      </c>
      <c r="F37" s="154">
        <f>Sectors_I!F37</f>
        <v>0</v>
      </c>
      <c r="G37" s="154">
        <f>Sectors_I!G37</f>
        <v>5439.1195269899999</v>
      </c>
      <c r="H37" s="106">
        <f>Sectors_I!H37</f>
        <v>0.265511</v>
      </c>
      <c r="I37" s="102" t="str">
        <f>Sectors_I!I37</f>
        <v/>
      </c>
      <c r="J37" s="106">
        <f>Sectors_I!J37</f>
        <v>0.265511</v>
      </c>
      <c r="K37" s="103">
        <f>Sectors_I!K37</f>
        <v>40.596400000000003</v>
      </c>
      <c r="L37" s="103" t="str">
        <f>Sectors_I!L37</f>
        <v/>
      </c>
      <c r="M37" s="103">
        <f>Sectors_I!M37</f>
        <v>40.596400000000003</v>
      </c>
      <c r="N37" s="157">
        <f>Sectors_I!N37</f>
        <v>0</v>
      </c>
      <c r="O37" s="157">
        <f>Sectors_I!O37</f>
        <v>0</v>
      </c>
      <c r="P37" s="157">
        <f>Sectors_I!P37</f>
        <v>0</v>
      </c>
      <c r="Q37" s="157">
        <f>Sectors_I!Q37</f>
        <v>16099.807199999994</v>
      </c>
      <c r="R37" s="157">
        <f>Sectors_I!R37</f>
        <v>0</v>
      </c>
      <c r="S37" s="157">
        <f>Sectors_I!S37</f>
        <v>16099.807199999994</v>
      </c>
      <c r="T37" s="157">
        <f>Sectors_I!T37</f>
        <v>16327.889300000001</v>
      </c>
      <c r="U37" s="157">
        <f>Sectors_I!U37</f>
        <v>0</v>
      </c>
      <c r="V37" s="157">
        <f>Sectors_I!V37</f>
        <v>16327.889300000001</v>
      </c>
      <c r="W37" s="157">
        <f>Sectors_I!W37</f>
        <v>6212.7952999999998</v>
      </c>
      <c r="X37" s="157">
        <f>Sectors_I!X37</f>
        <v>0</v>
      </c>
      <c r="Y37" s="157">
        <f>Sectors_I!Y37</f>
        <v>6212.7952999999998</v>
      </c>
      <c r="Z37" s="157">
        <f>Sectors_I!Z37</f>
        <v>0</v>
      </c>
      <c r="AA37" s="157">
        <f>Sectors_I!AA37</f>
        <v>0</v>
      </c>
      <c r="AB37" s="157">
        <f>Sectors_I!AB37</f>
        <v>0</v>
      </c>
    </row>
    <row r="38" spans="1:28" x14ac:dyDescent="0.3">
      <c r="A38" s="99" t="s">
        <v>131</v>
      </c>
      <c r="B38" s="153">
        <f>Sectors_I!B38</f>
        <v>682003447.24058163</v>
      </c>
      <c r="C38" s="153">
        <f>Sectors_I!C38</f>
        <v>14.664899999999999</v>
      </c>
      <c r="D38" s="153">
        <f>Sectors_I!D38</f>
        <v>682003461.90548158</v>
      </c>
      <c r="E38" s="154">
        <f>Sectors_I!E38</f>
        <v>23037937.808315795</v>
      </c>
      <c r="F38" s="154">
        <f>Sectors_I!F38</f>
        <v>0</v>
      </c>
      <c r="G38" s="154">
        <f>Sectors_I!G38</f>
        <v>23037937.808315795</v>
      </c>
      <c r="H38" s="106">
        <f>Sectors_I!H38</f>
        <v>0.154304</v>
      </c>
      <c r="I38" s="102" t="str">
        <f>Sectors_I!I38</f>
        <v/>
      </c>
      <c r="J38" s="106">
        <f>Sectors_I!J38</f>
        <v>0.154304</v>
      </c>
      <c r="K38" s="103">
        <f>Sectors_I!K38</f>
        <v>20.418800000000001</v>
      </c>
      <c r="L38" s="103" t="str">
        <f>Sectors_I!L38</f>
        <v/>
      </c>
      <c r="M38" s="103">
        <f>Sectors_I!M38</f>
        <v>20.418800000000001</v>
      </c>
      <c r="N38" s="157">
        <f>Sectors_I!N38</f>
        <v>8874001.0702999998</v>
      </c>
      <c r="O38" s="157">
        <f>Sectors_I!O38</f>
        <v>0</v>
      </c>
      <c r="P38" s="157">
        <f>Sectors_I!P38</f>
        <v>8874001.0702999998</v>
      </c>
      <c r="Q38" s="157">
        <f>Sectors_I!Q38</f>
        <v>651777849.78438163</v>
      </c>
      <c r="R38" s="157">
        <f>Sectors_I!R38</f>
        <v>14.664899999999999</v>
      </c>
      <c r="S38" s="157">
        <f>Sectors_I!S38</f>
        <v>651777864.44928157</v>
      </c>
      <c r="T38" s="157">
        <f>Sectors_I!T38</f>
        <v>19925272.011399999</v>
      </c>
      <c r="U38" s="157">
        <f>Sectors_I!U38</f>
        <v>0</v>
      </c>
      <c r="V38" s="157">
        <f>Sectors_I!V38</f>
        <v>19925272.011399999</v>
      </c>
      <c r="W38" s="157">
        <f>Sectors_I!W38</f>
        <v>10300325.444800001</v>
      </c>
      <c r="X38" s="157">
        <f>Sectors_I!X38</f>
        <v>0</v>
      </c>
      <c r="Y38" s="157">
        <f>Sectors_I!Y38</f>
        <v>10300325.444800001</v>
      </c>
      <c r="Z38" s="157">
        <f>Sectors_I!Z38</f>
        <v>0</v>
      </c>
      <c r="AA38" s="157">
        <f>Sectors_I!AA38</f>
        <v>0</v>
      </c>
      <c r="AB38" s="157">
        <f>Sectors_I!AB38</f>
        <v>0</v>
      </c>
    </row>
    <row r="39" spans="1:28" x14ac:dyDescent="0.3">
      <c r="A39" s="99" t="s">
        <v>132</v>
      </c>
      <c r="B39" s="153">
        <f>Sectors_I!B39</f>
        <v>67781293.763300002</v>
      </c>
      <c r="C39" s="153">
        <f>Sectors_I!C39</f>
        <v>9290904.5185320005</v>
      </c>
      <c r="D39" s="153">
        <f>Sectors_I!D39</f>
        <v>77072198.28183201</v>
      </c>
      <c r="E39" s="154">
        <f>Sectors_I!E39</f>
        <v>7007553.3575953515</v>
      </c>
      <c r="F39" s="154">
        <f>Sectors_I!F39</f>
        <v>3212073.8698849897</v>
      </c>
      <c r="G39" s="154">
        <f>Sectors_I!G39</f>
        <v>10219627.227480341</v>
      </c>
      <c r="H39" s="106">
        <f>Sectors_I!H39</f>
        <v>0.15531200000000001</v>
      </c>
      <c r="I39" s="102">
        <f>Sectors_I!I39</f>
        <v>0.12172418017099937</v>
      </c>
      <c r="J39" s="106">
        <f>Sectors_I!J39</f>
        <v>0.15184700000000001</v>
      </c>
      <c r="K39" s="103">
        <f>Sectors_I!K39</f>
        <v>242.23599999999999</v>
      </c>
      <c r="L39" s="103">
        <f>Sectors_I!L39</f>
        <v>73.51197787096099</v>
      </c>
      <c r="M39" s="103">
        <f>Sectors_I!M39</f>
        <v>225.34899999999999</v>
      </c>
      <c r="N39" s="157">
        <f>Sectors_I!N39</f>
        <v>3908431.3457999998</v>
      </c>
      <c r="O39" s="157">
        <f>Sectors_I!O39</f>
        <v>2936944.84087</v>
      </c>
      <c r="P39" s="157">
        <f>Sectors_I!P39</f>
        <v>6845376.1866699997</v>
      </c>
      <c r="Q39" s="157">
        <f>Sectors_I!Q39</f>
        <v>55766252.217500001</v>
      </c>
      <c r="R39" s="157">
        <f>Sectors_I!R39</f>
        <v>5810140.4436019994</v>
      </c>
      <c r="S39" s="157">
        <f>Sectors_I!S39</f>
        <v>61576392.661102012</v>
      </c>
      <c r="T39" s="157">
        <f>Sectors_I!T39</f>
        <v>7567419.5099999998</v>
      </c>
      <c r="U39" s="157">
        <f>Sectors_I!U39</f>
        <v>323765.82089999999</v>
      </c>
      <c r="V39" s="157">
        <f>Sectors_I!V39</f>
        <v>7891185.3308999995</v>
      </c>
      <c r="W39" s="157">
        <f>Sectors_I!W39</f>
        <v>4447622.0357999997</v>
      </c>
      <c r="X39" s="157">
        <f>Sectors_I!X39</f>
        <v>3156998.25403</v>
      </c>
      <c r="Y39" s="157">
        <f>Sectors_I!Y39</f>
        <v>7604620.2898299992</v>
      </c>
      <c r="Z39" s="157">
        <f>Sectors_I!Z39</f>
        <v>0</v>
      </c>
      <c r="AA39" s="157">
        <f>Sectors_I!AA39</f>
        <v>0</v>
      </c>
      <c r="AB39" s="157">
        <f>Sectors_I!AB39</f>
        <v>0</v>
      </c>
    </row>
    <row r="40" spans="1:28" x14ac:dyDescent="0.3">
      <c r="A40" s="99" t="s">
        <v>133</v>
      </c>
      <c r="B40" s="153">
        <f>Sectors_I!B40</f>
        <v>597862527.4972744</v>
      </c>
      <c r="C40" s="153">
        <f>Sectors_I!C40</f>
        <v>6833451.2448520008</v>
      </c>
      <c r="D40" s="153">
        <f>Sectors_I!D40</f>
        <v>604695978.74212635</v>
      </c>
      <c r="E40" s="154">
        <f>Sectors_I!E40</f>
        <v>24073945.024591539</v>
      </c>
      <c r="F40" s="154">
        <f>Sectors_I!F40</f>
        <v>1531895.98567129</v>
      </c>
      <c r="G40" s="154">
        <f>Sectors_I!G40</f>
        <v>25605841.010262828</v>
      </c>
      <c r="H40" s="106">
        <f>Sectors_I!H40</f>
        <v>0.33670099999999997</v>
      </c>
      <c r="I40" s="102">
        <f>Sectors_I!I40</f>
        <v>0.3533940960212944</v>
      </c>
      <c r="J40" s="106">
        <f>Sectors_I!J40</f>
        <v>0.33660800000000002</v>
      </c>
      <c r="K40" s="103">
        <f>Sectors_I!K40</f>
        <v>332.78899999999999</v>
      </c>
      <c r="L40" s="103">
        <f>Sectors_I!L40</f>
        <v>235.47467286687808</v>
      </c>
      <c r="M40" s="103">
        <f>Sectors_I!M40</f>
        <v>331.65899999999999</v>
      </c>
      <c r="N40" s="157">
        <f>Sectors_I!N40</f>
        <v>10521603.42850201</v>
      </c>
      <c r="O40" s="157">
        <f>Sectors_I!O40</f>
        <v>1407430.6646</v>
      </c>
      <c r="P40" s="157">
        <f>Sectors_I!P40</f>
        <v>11929034.09310201</v>
      </c>
      <c r="Q40" s="157">
        <f>Sectors_I!Q40</f>
        <v>554849781.78508925</v>
      </c>
      <c r="R40" s="157">
        <f>Sectors_I!R40</f>
        <v>5301497.1331400005</v>
      </c>
      <c r="S40" s="157">
        <f>Sectors_I!S40</f>
        <v>560151278.91822934</v>
      </c>
      <c r="T40" s="157">
        <f>Sectors_I!T40</f>
        <v>30453598.939977411</v>
      </c>
      <c r="U40" s="157">
        <f>Sectors_I!U40</f>
        <v>100649.04930000001</v>
      </c>
      <c r="V40" s="157">
        <f>Sectors_I!V40</f>
        <v>30554247.989277411</v>
      </c>
      <c r="W40" s="157">
        <f>Sectors_I!W40</f>
        <v>12193929.696207721</v>
      </c>
      <c r="X40" s="157">
        <f>Sectors_I!X40</f>
        <v>1431305.0624120003</v>
      </c>
      <c r="Y40" s="157">
        <f>Sectors_I!Y40</f>
        <v>13625234.758619722</v>
      </c>
      <c r="Z40" s="157">
        <f>Sectors_I!Z40</f>
        <v>365217.076</v>
      </c>
      <c r="AA40" s="157">
        <f>Sectors_I!AA40</f>
        <v>0</v>
      </c>
      <c r="AB40" s="157">
        <f>Sectors_I!AB40</f>
        <v>365217.076</v>
      </c>
    </row>
    <row r="41" spans="1:28" x14ac:dyDescent="0.3">
      <c r="A41" s="99" t="s">
        <v>134</v>
      </c>
      <c r="B41" s="153">
        <f>Sectors_I!B41</f>
        <v>9429849650.2959595</v>
      </c>
      <c r="C41" s="153">
        <f>Sectors_I!C41</f>
        <v>4220125686.3700767</v>
      </c>
      <c r="D41" s="153">
        <f>Sectors_I!D41</f>
        <v>13649975336.666037</v>
      </c>
      <c r="E41" s="154">
        <f>Sectors_I!E41</f>
        <v>28785443.133183945</v>
      </c>
      <c r="F41" s="154">
        <f>Sectors_I!F41</f>
        <v>21219080.658619754</v>
      </c>
      <c r="G41" s="154">
        <f>Sectors_I!G41</f>
        <v>50004523.791803703</v>
      </c>
      <c r="H41" s="106">
        <f>Sectors_I!H41</f>
        <v>0.120251</v>
      </c>
      <c r="I41" s="102">
        <f>Sectors_I!I41</f>
        <v>7.3937291872669092E-2</v>
      </c>
      <c r="J41" s="106">
        <f>Sectors_I!J41</f>
        <v>0.10569099999999999</v>
      </c>
      <c r="K41" s="103">
        <f>Sectors_I!K41</f>
        <v>125.78700000000001</v>
      </c>
      <c r="L41" s="103">
        <f>Sectors_I!L41</f>
        <v>138.01003243342097</v>
      </c>
      <c r="M41" s="103">
        <f>Sectors_I!M41</f>
        <v>129.393</v>
      </c>
      <c r="N41" s="157">
        <f>Sectors_I!N41</f>
        <v>43156951.944288567</v>
      </c>
      <c r="O41" s="157">
        <f>Sectors_I!O41</f>
        <v>39902813.483549997</v>
      </c>
      <c r="P41" s="157">
        <f>Sectors_I!P41</f>
        <v>83059765.427838564</v>
      </c>
      <c r="Q41" s="157">
        <f>Sectors_I!Q41</f>
        <v>9053720951.1930141</v>
      </c>
      <c r="R41" s="157">
        <f>Sectors_I!R41</f>
        <v>4022420490.7822609</v>
      </c>
      <c r="S41" s="157">
        <f>Sectors_I!S41</f>
        <v>13076141441.975275</v>
      </c>
      <c r="T41" s="157">
        <f>Sectors_I!T41</f>
        <v>271396448.97398454</v>
      </c>
      <c r="U41" s="157">
        <f>Sectors_I!U41</f>
        <v>123560235.49261788</v>
      </c>
      <c r="V41" s="157">
        <f>Sectors_I!V41</f>
        <v>394956684.46660244</v>
      </c>
      <c r="W41" s="157">
        <f>Sectors_I!W41</f>
        <v>76575845.878461018</v>
      </c>
      <c r="X41" s="157">
        <f>Sectors_I!X41</f>
        <v>62554994.548998006</v>
      </c>
      <c r="Y41" s="157">
        <f>Sectors_I!Y41</f>
        <v>139130840.42745903</v>
      </c>
      <c r="Z41" s="157">
        <f>Sectors_I!Z41</f>
        <v>28156404.250500001</v>
      </c>
      <c r="AA41" s="157">
        <f>Sectors_I!AA41</f>
        <v>11589965.5462</v>
      </c>
      <c r="AB41" s="157">
        <f>Sectors_I!AB41</f>
        <v>39746369.796700001</v>
      </c>
    </row>
    <row r="42" spans="1:28" s="112" customFormat="1" x14ac:dyDescent="0.3">
      <c r="A42" s="108" t="s">
        <v>135</v>
      </c>
      <c r="B42" s="155">
        <f>Sectors_I!B42</f>
        <v>6889156607.8179598</v>
      </c>
      <c r="C42" s="155">
        <f>Sectors_I!C42</f>
        <v>3529676540.6267819</v>
      </c>
      <c r="D42" s="155">
        <f>Sectors_I!D42</f>
        <v>10418833148.444742</v>
      </c>
      <c r="E42" s="156">
        <f>Sectors_I!E42</f>
        <v>22634076.469433401</v>
      </c>
      <c r="F42" s="156">
        <f>Sectors_I!F42</f>
        <v>18044968.657830402</v>
      </c>
      <c r="G42" s="156">
        <f>Sectors_I!G42</f>
        <v>40679045.127263799</v>
      </c>
      <c r="H42" s="109">
        <f>Sectors_I!H42</f>
        <v>0.11959400000000001</v>
      </c>
      <c r="I42" s="110">
        <f>Sectors_I!I42</f>
        <v>7.3785224955019629E-2</v>
      </c>
      <c r="J42" s="109">
        <f>Sectors_I!J42</f>
        <v>0.103771</v>
      </c>
      <c r="K42" s="111">
        <f>Sectors_I!K42</f>
        <v>127.678</v>
      </c>
      <c r="L42" s="111">
        <f>Sectors_I!L42</f>
        <v>140.60966470091654</v>
      </c>
      <c r="M42" s="111">
        <f>Sectors_I!M42</f>
        <v>131.833</v>
      </c>
      <c r="N42" s="158">
        <f>Sectors_I!N42</f>
        <v>35661484.95418857</v>
      </c>
      <c r="O42" s="158">
        <f>Sectors_I!O42</f>
        <v>35692352.846641995</v>
      </c>
      <c r="P42" s="158">
        <f>Sectors_I!P42</f>
        <v>71353837.800830573</v>
      </c>
      <c r="Q42" s="158">
        <f>Sectors_I!Q42</f>
        <v>6581193671.4804497</v>
      </c>
      <c r="R42" s="158">
        <f>Sectors_I!R42</f>
        <v>3354834763.2938952</v>
      </c>
      <c r="S42" s="158">
        <f>Sectors_I!S42</f>
        <v>9936028434.7743454</v>
      </c>
      <c r="T42" s="158">
        <f>Sectors_I!T42</f>
        <v>215208015.12214896</v>
      </c>
      <c r="U42" s="158">
        <f>Sectors_I!U42</f>
        <v>107726008.17205101</v>
      </c>
      <c r="V42" s="158">
        <f>Sectors_I!V42</f>
        <v>322934023.29419994</v>
      </c>
      <c r="W42" s="158">
        <f>Sectors_I!W42</f>
        <v>65051131.936461017</v>
      </c>
      <c r="X42" s="158">
        <f>Sectors_I!X42</f>
        <v>55699418.912036002</v>
      </c>
      <c r="Y42" s="158">
        <f>Sectors_I!Y42</f>
        <v>120750550.84849702</v>
      </c>
      <c r="Z42" s="158">
        <f>Sectors_I!Z42</f>
        <v>27703789.278899997</v>
      </c>
      <c r="AA42" s="158">
        <f>Sectors_I!AA42</f>
        <v>11416350.2488</v>
      </c>
      <c r="AB42" s="158">
        <f>Sectors_I!AB42</f>
        <v>39120139.5277</v>
      </c>
    </row>
    <row r="43" spans="1:28" s="112" customFormat="1" x14ac:dyDescent="0.3">
      <c r="A43" s="108" t="s">
        <v>136</v>
      </c>
      <c r="B43" s="155">
        <f>Sectors_I!B43</f>
        <v>1641090715.2729287</v>
      </c>
      <c r="C43" s="155">
        <f>Sectors_I!C43</f>
        <v>493794633.92535478</v>
      </c>
      <c r="D43" s="155">
        <f>Sectors_I!D43</f>
        <v>2134885349.1982834</v>
      </c>
      <c r="E43" s="156">
        <f>Sectors_I!E43</f>
        <v>2977477.0307195601</v>
      </c>
      <c r="F43" s="156">
        <f>Sectors_I!F43</f>
        <v>2316583.5439027599</v>
      </c>
      <c r="G43" s="156">
        <f>Sectors_I!G43</f>
        <v>5294060.57462232</v>
      </c>
      <c r="H43" s="109">
        <f>Sectors_I!H43</f>
        <v>0.11827699999999999</v>
      </c>
      <c r="I43" s="110">
        <f>Sectors_I!I43</f>
        <v>7.4770673385953473E-2</v>
      </c>
      <c r="J43" s="109">
        <f>Sectors_I!J43</f>
        <v>0.108325</v>
      </c>
      <c r="K43" s="111">
        <f>Sectors_I!K43</f>
        <v>133.27699999999999</v>
      </c>
      <c r="L43" s="111">
        <f>Sectors_I!L43</f>
        <v>124.21186015115721</v>
      </c>
      <c r="M43" s="111">
        <f>Sectors_I!M43</f>
        <v>131.20699999999999</v>
      </c>
      <c r="N43" s="158">
        <f>Sectors_I!N43</f>
        <v>4235895.3211000003</v>
      </c>
      <c r="O43" s="158">
        <f>Sectors_I!O43</f>
        <v>3626542.0687839999</v>
      </c>
      <c r="P43" s="158">
        <f>Sectors_I!P43</f>
        <v>7862437.3898840006</v>
      </c>
      <c r="Q43" s="158">
        <f>Sectors_I!Q43</f>
        <v>1599074409.2538288</v>
      </c>
      <c r="R43" s="158">
        <f>Sectors_I!R43</f>
        <v>478200279.59647995</v>
      </c>
      <c r="S43" s="158">
        <f>Sectors_I!S43</f>
        <v>2077274688.8503087</v>
      </c>
      <c r="T43" s="158">
        <f>Sectors_I!T43</f>
        <v>35112801.137000002</v>
      </c>
      <c r="U43" s="158">
        <f>Sectors_I!U43</f>
        <v>9759661.9393268507</v>
      </c>
      <c r="V43" s="158">
        <f>Sectors_I!V43</f>
        <v>44872463.076326855</v>
      </c>
      <c r="W43" s="158">
        <f>Sectors_I!W43</f>
        <v>6717213.3585999999</v>
      </c>
      <c r="X43" s="158">
        <f>Sectors_I!X43</f>
        <v>5661077.0921479994</v>
      </c>
      <c r="Y43" s="158">
        <f>Sectors_I!Y43</f>
        <v>12378290.450748</v>
      </c>
      <c r="Z43" s="158">
        <f>Sectors_I!Z43</f>
        <v>186291.52350000001</v>
      </c>
      <c r="AA43" s="158">
        <f>Sectors_I!AA43</f>
        <v>173615.29740000001</v>
      </c>
      <c r="AB43" s="158">
        <f>Sectors_I!AB43</f>
        <v>359906.82090000005</v>
      </c>
    </row>
    <row r="44" spans="1:28" s="112" customFormat="1" x14ac:dyDescent="0.3">
      <c r="A44" s="108" t="s">
        <v>216</v>
      </c>
      <c r="B44" s="155">
        <f>Sectors_I!B44</f>
        <v>899602327.20507002</v>
      </c>
      <c r="C44" s="155">
        <f>Sectors_I!C44</f>
        <v>196654511.81804004</v>
      </c>
      <c r="D44" s="155">
        <f>Sectors_I!D44</f>
        <v>1096256839.0231099</v>
      </c>
      <c r="E44" s="156">
        <f>Sectors_I!E44</f>
        <v>3173889.6330309799</v>
      </c>
      <c r="F44" s="156">
        <f>Sectors_I!F44</f>
        <v>857528.45698659006</v>
      </c>
      <c r="G44" s="156">
        <f>Sectors_I!G44</f>
        <v>4031418.0900175702</v>
      </c>
      <c r="H44" s="109">
        <f>Sectors_I!H44</f>
        <v>0.12870400000000001</v>
      </c>
      <c r="I44" s="110">
        <f>Sectors_I!I44</f>
        <v>7.4376889290026602E-2</v>
      </c>
      <c r="J44" s="109">
        <f>Sectors_I!J44</f>
        <v>0.119007</v>
      </c>
      <c r="K44" s="111">
        <f>Sectors_I!K44</f>
        <v>96.876900000000006</v>
      </c>
      <c r="L44" s="111">
        <f>Sectors_I!L44</f>
        <v>125.98441778175497</v>
      </c>
      <c r="M44" s="111">
        <f>Sectors_I!M44</f>
        <v>102.13200000000001</v>
      </c>
      <c r="N44" s="158">
        <f>Sectors_I!N44</f>
        <v>3259571.6690000002</v>
      </c>
      <c r="O44" s="158">
        <f>Sectors_I!O44</f>
        <v>583918.56812399998</v>
      </c>
      <c r="P44" s="158">
        <f>Sectors_I!P44</f>
        <v>3843490.2371240002</v>
      </c>
      <c r="Q44" s="158">
        <f>Sectors_I!Q44</f>
        <v>873452870.4586345</v>
      </c>
      <c r="R44" s="158">
        <f>Sectors_I!R44</f>
        <v>189385447.89198604</v>
      </c>
      <c r="S44" s="158">
        <f>Sectors_I!S44</f>
        <v>1062838318.3506204</v>
      </c>
      <c r="T44" s="158">
        <f>Sectors_I!T44</f>
        <v>21075632.714935552</v>
      </c>
      <c r="U44" s="158">
        <f>Sectors_I!U44</f>
        <v>6074565.3812399991</v>
      </c>
      <c r="V44" s="158">
        <f>Sectors_I!V44</f>
        <v>27150198.096175551</v>
      </c>
      <c r="W44" s="158">
        <f>Sectors_I!W44</f>
        <v>4807500.5833999999</v>
      </c>
      <c r="X44" s="158">
        <f>Sectors_I!X44</f>
        <v>1194498.5448139999</v>
      </c>
      <c r="Y44" s="158">
        <f>Sectors_I!Y44</f>
        <v>6001999.1282139998</v>
      </c>
      <c r="Z44" s="158">
        <f>Sectors_I!Z44</f>
        <v>266323.44809999998</v>
      </c>
      <c r="AA44" s="158">
        <f>Sectors_I!AA44</f>
        <v>0</v>
      </c>
      <c r="AB44" s="158">
        <f>Sectors_I!AB44</f>
        <v>266323.44809999998</v>
      </c>
    </row>
    <row r="45" spans="1:28" x14ac:dyDescent="0.3">
      <c r="A45" s="99" t="s">
        <v>218</v>
      </c>
      <c r="B45" s="153">
        <f>Sectors_I!B45</f>
        <v>528706349.59105372</v>
      </c>
      <c r="C45" s="153">
        <f>Sectors_I!C45</f>
        <v>565469.22101856</v>
      </c>
      <c r="D45" s="153">
        <f>Sectors_I!D45</f>
        <v>529271818.81207228</v>
      </c>
      <c r="E45" s="154">
        <f>Sectors_I!E45</f>
        <v>2145808.4431999996</v>
      </c>
      <c r="F45" s="154">
        <f>Sectors_I!F45</f>
        <v>48310.305500000002</v>
      </c>
      <c r="G45" s="154">
        <f>Sectors_I!G45</f>
        <v>2194118.7486999994</v>
      </c>
      <c r="H45" s="106">
        <f>Sectors_I!H45</f>
        <v>0.19936899999999999</v>
      </c>
      <c r="I45" s="102">
        <f>Sectors_I!I45</f>
        <v>0.19922000000000001</v>
      </c>
      <c r="J45" s="106">
        <f>Sectors_I!J45</f>
        <v>0.199374</v>
      </c>
      <c r="K45" s="103">
        <f>Sectors_I!K45</f>
        <v>13.168200000000001</v>
      </c>
      <c r="L45" s="103">
        <f>Sectors_I!L45</f>
        <v>151.34700000000001</v>
      </c>
      <c r="M45" s="103">
        <f>Sectors_I!M45</f>
        <v>13.3139</v>
      </c>
      <c r="N45" s="157">
        <f>Sectors_I!N45</f>
        <v>4341422.5707</v>
      </c>
      <c r="O45" s="157">
        <f>Sectors_I!O45</f>
        <v>53163.5717</v>
      </c>
      <c r="P45" s="157">
        <f>Sectors_I!P45</f>
        <v>4394586.1424000002</v>
      </c>
      <c r="Q45" s="157">
        <f>Sectors_I!Q45</f>
        <v>511831279.23085368</v>
      </c>
      <c r="R45" s="157">
        <f>Sectors_I!R45</f>
        <v>493567.95615856</v>
      </c>
      <c r="S45" s="157">
        <f>Sectors_I!S45</f>
        <v>512324847.18701226</v>
      </c>
      <c r="T45" s="157">
        <f>Sectors_I!T45</f>
        <v>9170047.3959999997</v>
      </c>
      <c r="U45" s="157">
        <f>Sectors_I!U45</f>
        <v>11791.28536</v>
      </c>
      <c r="V45" s="157">
        <f>Sectors_I!V45</f>
        <v>9181838.6813599989</v>
      </c>
      <c r="W45" s="157">
        <f>Sectors_I!W45</f>
        <v>7705022.9641999993</v>
      </c>
      <c r="X45" s="157">
        <f>Sectors_I!X45</f>
        <v>60109.979500000001</v>
      </c>
      <c r="Y45" s="157">
        <f>Sectors_I!Y45</f>
        <v>7765132.9436999997</v>
      </c>
      <c r="Z45" s="157">
        <f>Sectors_I!Z45</f>
        <v>0</v>
      </c>
      <c r="AA45" s="157">
        <f>Sectors_I!AA45</f>
        <v>0</v>
      </c>
      <c r="AB45" s="157">
        <f>Sectors_I!AB45</f>
        <v>0</v>
      </c>
    </row>
    <row r="46" spans="1:28" x14ac:dyDescent="0.3">
      <c r="A46" s="99" t="s">
        <v>217</v>
      </c>
      <c r="B46" s="153">
        <f>Sectors_I!B46</f>
        <v>8516085.6632000003</v>
      </c>
      <c r="C46" s="153">
        <f>Sectors_I!C46</f>
        <v>27095.645199999999</v>
      </c>
      <c r="D46" s="153">
        <f>Sectors_I!D46</f>
        <v>8543181.3083999995</v>
      </c>
      <c r="E46" s="154">
        <f>Sectors_I!E46</f>
        <v>184494.3996305</v>
      </c>
      <c r="F46" s="154">
        <f>Sectors_I!F46</f>
        <v>63.102899999999998</v>
      </c>
      <c r="G46" s="154">
        <f>Sectors_I!G46</f>
        <v>184557.5025305</v>
      </c>
      <c r="H46" s="106">
        <f>Sectors_I!H46</f>
        <v>4.2538300000000001E-2</v>
      </c>
      <c r="I46" s="102">
        <f>Sectors_I!I46</f>
        <v>7.0000000000000007E-2</v>
      </c>
      <c r="J46" s="106">
        <f>Sectors_I!J46</f>
        <v>4.2529600000000001E-2</v>
      </c>
      <c r="K46" s="103">
        <f>Sectors_I!K46</f>
        <v>63.664099999999998</v>
      </c>
      <c r="L46" s="103">
        <f>Sectors_I!L46</f>
        <v>121.733</v>
      </c>
      <c r="M46" s="103">
        <f>Sectors_I!M46</f>
        <v>63.863300000000002</v>
      </c>
      <c r="N46" s="157">
        <f>Sectors_I!N46</f>
        <v>73905.2</v>
      </c>
      <c r="O46" s="157">
        <f>Sectors_I!O46</f>
        <v>0</v>
      </c>
      <c r="P46" s="157">
        <f>Sectors_I!P46</f>
        <v>73905.2</v>
      </c>
      <c r="Q46" s="157">
        <f>Sectors_I!Q46</f>
        <v>8369044.3732000003</v>
      </c>
      <c r="R46" s="157">
        <f>Sectors_I!R46</f>
        <v>27095.645199999999</v>
      </c>
      <c r="S46" s="157">
        <f>Sectors_I!S46</f>
        <v>8396140.0184000004</v>
      </c>
      <c r="T46" s="157">
        <f>Sectors_I!T46</f>
        <v>67713.340000000011</v>
      </c>
      <c r="U46" s="157">
        <f>Sectors_I!U46</f>
        <v>0</v>
      </c>
      <c r="V46" s="157">
        <f>Sectors_I!V46</f>
        <v>67713.340000000011</v>
      </c>
      <c r="W46" s="157">
        <f>Sectors_I!W46</f>
        <v>79327.95</v>
      </c>
      <c r="X46" s="157">
        <f>Sectors_I!X46</f>
        <v>0</v>
      </c>
      <c r="Y46" s="157">
        <f>Sectors_I!Y46</f>
        <v>79327.95</v>
      </c>
      <c r="Z46" s="157">
        <f>Sectors_I!Z46</f>
        <v>0</v>
      </c>
      <c r="AA46" s="157">
        <f>Sectors_I!AA46</f>
        <v>0</v>
      </c>
      <c r="AB46" s="157">
        <f>Sectors_I!AB46</f>
        <v>0</v>
      </c>
    </row>
    <row r="47" spans="1:28" x14ac:dyDescent="0.3">
      <c r="A47" s="100" t="s">
        <v>267</v>
      </c>
      <c r="B47" s="153">
        <f>Sectors_I!B47</f>
        <v>42016386984.721352</v>
      </c>
      <c r="C47" s="153">
        <f>Sectors_I!C47</f>
        <v>30405669715.051838</v>
      </c>
      <c r="D47" s="153">
        <f>Sectors_I!D47</f>
        <v>72422056699.773193</v>
      </c>
      <c r="E47" s="154">
        <f>Sectors_I!E47</f>
        <v>854124117.63862455</v>
      </c>
      <c r="F47" s="154">
        <f>Sectors_I!F47</f>
        <v>322076816.93880874</v>
      </c>
      <c r="G47" s="154">
        <f>Sectors_I!G47</f>
        <v>1176200934.5774333</v>
      </c>
      <c r="H47" s="106">
        <f>Sectors_I!H47</f>
        <v>0.16323299999999999</v>
      </c>
      <c r="I47" s="102">
        <f>Sectors_I!I47</f>
        <v>9.0042810767538478E-2</v>
      </c>
      <c r="J47" s="106">
        <f>Sectors_I!J47</f>
        <v>0.12278500000000001</v>
      </c>
      <c r="K47" s="103">
        <f>Sectors_I!K47</f>
        <v>78.888300000000001</v>
      </c>
      <c r="L47" s="103">
        <f>Sectors_I!L47</f>
        <v>76.19344422118202</v>
      </c>
      <c r="M47" s="103">
        <f>Sectors_I!M47</f>
        <v>74.977400000000003</v>
      </c>
      <c r="N47" s="157">
        <f>Sectors_I!N47</f>
        <v>625856134.33562517</v>
      </c>
      <c r="O47" s="157">
        <f>Sectors_I!O47</f>
        <v>605588598.02962351</v>
      </c>
      <c r="P47" s="157">
        <f>Sectors_I!P47</f>
        <v>1231444732.3652487</v>
      </c>
      <c r="Q47" s="157">
        <f>Sectors_I!Q47</f>
        <v>39098931015.939827</v>
      </c>
      <c r="R47" s="157">
        <f>Sectors_I!R47</f>
        <v>27291857552.533058</v>
      </c>
      <c r="S47" s="157">
        <f>Sectors_I!S47</f>
        <v>66390788568.472885</v>
      </c>
      <c r="T47" s="157">
        <f>Sectors_I!T47</f>
        <v>1932343108.1962345</v>
      </c>
      <c r="U47" s="157">
        <f>Sectors_I!U47</f>
        <v>2162925499.9658127</v>
      </c>
      <c r="V47" s="157">
        <f>Sectors_I!V47</f>
        <v>4095268608.1620474</v>
      </c>
      <c r="W47" s="157">
        <f>Sectors_I!W47</f>
        <v>925983392.09619522</v>
      </c>
      <c r="X47" s="157">
        <f>Sectors_I!X47</f>
        <v>914209401.54810238</v>
      </c>
      <c r="Y47" s="157">
        <f>Sectors_I!Y47</f>
        <v>1840192793.6442976</v>
      </c>
      <c r="Z47" s="157">
        <f>Sectors_I!Z47</f>
        <v>59129468.489100009</v>
      </c>
      <c r="AA47" s="157">
        <f>Sectors_I!AA47</f>
        <v>36677261.004861996</v>
      </c>
      <c r="AB47" s="157">
        <f>Sectors_I!AB47</f>
        <v>95806729.493962005</v>
      </c>
    </row>
    <row r="48" spans="1:28" x14ac:dyDescent="0.3">
      <c r="A48" s="101" t="s">
        <v>220</v>
      </c>
      <c r="B48" s="153">
        <f>Sectors_I!B48</f>
        <v>7806817942.1681089</v>
      </c>
      <c r="C48" s="153">
        <f>Sectors_I!C48</f>
        <v>17738053084.702377</v>
      </c>
      <c r="D48" s="153">
        <f>Sectors_I!D48</f>
        <v>25544871026.870487</v>
      </c>
      <c r="E48" s="154">
        <f>Sectors_I!E48</f>
        <v>119446524.46317828</v>
      </c>
      <c r="F48" s="154">
        <f>Sectors_I!F48</f>
        <v>172641408.0573521</v>
      </c>
      <c r="G48" s="154">
        <f>Sectors_I!G48</f>
        <v>292087932.52053034</v>
      </c>
      <c r="H48" s="106">
        <f>Sectors_I!H48</f>
        <v>0.13145200000000001</v>
      </c>
      <c r="I48" s="102">
        <f>Sectors_I!I48</f>
        <v>9.4325829136721939E-2</v>
      </c>
      <c r="J48" s="106">
        <f>Sectors_I!J48</f>
        <v>0.105671</v>
      </c>
      <c r="K48" s="103">
        <f>Sectors_I!K48</f>
        <v>52.299599999999998</v>
      </c>
      <c r="L48" s="103">
        <f>Sectors_I!L48</f>
        <v>69.479931591194969</v>
      </c>
      <c r="M48" s="103">
        <f>Sectors_I!M48</f>
        <v>64.238</v>
      </c>
      <c r="N48" s="157">
        <f>Sectors_I!N48</f>
        <v>119952369.99430001</v>
      </c>
      <c r="O48" s="157">
        <f>Sectors_I!O48</f>
        <v>254937288.43520504</v>
      </c>
      <c r="P48" s="157">
        <f>Sectors_I!P48</f>
        <v>374889658.42950505</v>
      </c>
      <c r="Q48" s="157">
        <f>Sectors_I!Q48</f>
        <v>7205809312.0930843</v>
      </c>
      <c r="R48" s="157">
        <f>Sectors_I!R48</f>
        <v>15695560070.812885</v>
      </c>
      <c r="S48" s="157">
        <f>Sectors_I!S48</f>
        <v>22901369382.905972</v>
      </c>
      <c r="T48" s="157">
        <f>Sectors_I!T48</f>
        <v>430828307.67886806</v>
      </c>
      <c r="U48" s="157">
        <f>Sectors_I!U48</f>
        <v>1626503693.7786522</v>
      </c>
      <c r="V48" s="157">
        <f>Sectors_I!V48</f>
        <v>2057332001.4575202</v>
      </c>
      <c r="W48" s="157">
        <f>Sectors_I!W48</f>
        <v>164205592.08615619</v>
      </c>
      <c r="X48" s="157">
        <f>Sectors_I!X48</f>
        <v>404709735.37614</v>
      </c>
      <c r="Y48" s="157">
        <f>Sectors_I!Y48</f>
        <v>568915327.46229625</v>
      </c>
      <c r="Z48" s="157">
        <f>Sectors_I!Z48</f>
        <v>5974730.3099999996</v>
      </c>
      <c r="AA48" s="157">
        <f>Sectors_I!AA48</f>
        <v>11279584.7347</v>
      </c>
      <c r="AB48" s="157">
        <f>Sectors_I!AB48</f>
        <v>17254315.0447</v>
      </c>
    </row>
    <row r="49" spans="1:28" x14ac:dyDescent="0.3">
      <c r="A49" s="101" t="s">
        <v>221</v>
      </c>
      <c r="B49" s="153">
        <f>Sectors_I!B49</f>
        <v>4196121976.7381167</v>
      </c>
      <c r="C49" s="153">
        <f>Sectors_I!C49</f>
        <v>6263298832.669486</v>
      </c>
      <c r="D49" s="153">
        <f>Sectors_I!D49</f>
        <v>10459420809.407602</v>
      </c>
      <c r="E49" s="154">
        <f>Sectors_I!E49</f>
        <v>93874533.301003575</v>
      </c>
      <c r="F49" s="154">
        <f>Sectors_I!F49</f>
        <v>101881307.4436245</v>
      </c>
      <c r="G49" s="154">
        <f>Sectors_I!G49</f>
        <v>195755840.74462807</v>
      </c>
      <c r="H49" s="106">
        <f>Sectors_I!H49</f>
        <v>0.133386</v>
      </c>
      <c r="I49" s="102">
        <f>Sectors_I!I49</f>
        <v>8.1893487212810478E-2</v>
      </c>
      <c r="J49" s="106">
        <f>Sectors_I!J49</f>
        <v>0.10256899999999999</v>
      </c>
      <c r="K49" s="103">
        <f>Sectors_I!K49</f>
        <v>51.691099999999999</v>
      </c>
      <c r="L49" s="103">
        <f>Sectors_I!L49</f>
        <v>48.852569482911491</v>
      </c>
      <c r="M49" s="103">
        <f>Sectors_I!M49</f>
        <v>49.981999999999999</v>
      </c>
      <c r="N49" s="157">
        <f>Sectors_I!N49</f>
        <v>140060994.53817353</v>
      </c>
      <c r="O49" s="157">
        <f>Sectors_I!O49</f>
        <v>276259012.5634746</v>
      </c>
      <c r="P49" s="157">
        <f>Sectors_I!P49</f>
        <v>416320007.10164809</v>
      </c>
      <c r="Q49" s="157">
        <f>Sectors_I!Q49</f>
        <v>3770888339.6147599</v>
      </c>
      <c r="R49" s="157">
        <f>Sectors_I!R49</f>
        <v>5536058534.2335329</v>
      </c>
      <c r="S49" s="157">
        <f>Sectors_I!S49</f>
        <v>9306946873.8482933</v>
      </c>
      <c r="T49" s="157">
        <f>Sectors_I!T49</f>
        <v>214643913.45949173</v>
      </c>
      <c r="U49" s="157">
        <f>Sectors_I!U49</f>
        <v>329502785.36635882</v>
      </c>
      <c r="V49" s="157">
        <f>Sectors_I!V49</f>
        <v>544146698.82585049</v>
      </c>
      <c r="W49" s="157">
        <f>Sectors_I!W49</f>
        <v>207999140.90686518</v>
      </c>
      <c r="X49" s="157">
        <f>Sectors_I!X49</f>
        <v>387548123.78883302</v>
      </c>
      <c r="Y49" s="157">
        <f>Sectors_I!Y49</f>
        <v>595547264.69569826</v>
      </c>
      <c r="Z49" s="157">
        <f>Sectors_I!Z49</f>
        <v>2590582.7570000002</v>
      </c>
      <c r="AA49" s="157">
        <f>Sectors_I!AA49</f>
        <v>10189389.280762</v>
      </c>
      <c r="AB49" s="157">
        <f>Sectors_I!AB49</f>
        <v>12779972.037762001</v>
      </c>
    </row>
    <row r="50" spans="1:28" x14ac:dyDescent="0.3">
      <c r="A50" s="101" t="s">
        <v>222</v>
      </c>
      <c r="B50" s="153">
        <f>Sectors_I!B50</f>
        <v>7832591518.7499018</v>
      </c>
      <c r="C50" s="153">
        <f>Sectors_I!C50</f>
        <v>1254967112.4532411</v>
      </c>
      <c r="D50" s="153">
        <f>Sectors_I!D50</f>
        <v>9087558631.2031422</v>
      </c>
      <c r="E50" s="154">
        <f>Sectors_I!E50</f>
        <v>209581208.07835969</v>
      </c>
      <c r="F50" s="154">
        <f>Sectors_I!F50</f>
        <v>16411661.799128888</v>
      </c>
      <c r="G50" s="154">
        <f>Sectors_I!G50</f>
        <v>225992869.87748858</v>
      </c>
      <c r="H50" s="106">
        <f>Sectors_I!H50</f>
        <v>0.164462</v>
      </c>
      <c r="I50" s="102">
        <f>Sectors_I!I50</f>
        <v>7.989307134258615E-2</v>
      </c>
      <c r="J50" s="106">
        <f>Sectors_I!J50</f>
        <v>0.15256600000000001</v>
      </c>
      <c r="K50" s="103">
        <f>Sectors_I!K50</f>
        <v>65.037199999999999</v>
      </c>
      <c r="L50" s="103">
        <f>Sectors_I!L50</f>
        <v>104.09009490819311</v>
      </c>
      <c r="M50" s="103">
        <f>Sectors_I!M50</f>
        <v>70.656599999999997</v>
      </c>
      <c r="N50" s="157">
        <f>Sectors_I!N50</f>
        <v>151849824.253445</v>
      </c>
      <c r="O50" s="157">
        <f>Sectors_I!O50</f>
        <v>28114302.947000001</v>
      </c>
      <c r="P50" s="157">
        <f>Sectors_I!P50</f>
        <v>179964127.200445</v>
      </c>
      <c r="Q50" s="157">
        <f>Sectors_I!Q50</f>
        <v>7290179025.4092779</v>
      </c>
      <c r="R50" s="157">
        <f>Sectors_I!R50</f>
        <v>1143452520.017101</v>
      </c>
      <c r="S50" s="157">
        <f>Sectors_I!S50</f>
        <v>8433631545.4263792</v>
      </c>
      <c r="T50" s="157">
        <f>Sectors_I!T50</f>
        <v>344713314.33130342</v>
      </c>
      <c r="U50" s="157">
        <f>Sectors_I!U50</f>
        <v>67131224.417400002</v>
      </c>
      <c r="V50" s="157">
        <f>Sectors_I!V50</f>
        <v>411844538.74870342</v>
      </c>
      <c r="W50" s="157">
        <f>Sectors_I!W50</f>
        <v>193474257.46662021</v>
      </c>
      <c r="X50" s="157">
        <f>Sectors_I!X50</f>
        <v>43328386.670439996</v>
      </c>
      <c r="Y50" s="157">
        <f>Sectors_I!Y50</f>
        <v>236802644.1370602</v>
      </c>
      <c r="Z50" s="157">
        <f>Sectors_I!Z50</f>
        <v>4224921.5426999992</v>
      </c>
      <c r="AA50" s="157">
        <f>Sectors_I!AA50</f>
        <v>1054981.3483000002</v>
      </c>
      <c r="AB50" s="157">
        <f>Sectors_I!AB50</f>
        <v>5279902.8909999989</v>
      </c>
    </row>
    <row r="51" spans="1:28" x14ac:dyDescent="0.3">
      <c r="A51" s="101" t="s">
        <v>223</v>
      </c>
      <c r="B51" s="153">
        <f>Sectors_I!B51</f>
        <v>22105285544.787563</v>
      </c>
      <c r="C51" s="153">
        <f>Sectors_I!C51</f>
        <v>5148988647.9435387</v>
      </c>
      <c r="D51" s="153">
        <f>Sectors_I!D51</f>
        <v>27254274192.731102</v>
      </c>
      <c r="E51" s="154">
        <f>Sectors_I!E51</f>
        <v>429989196.09441507</v>
      </c>
      <c r="F51" s="154">
        <f>Sectors_I!F51</f>
        <v>31129127.124871783</v>
      </c>
      <c r="G51" s="154">
        <f>Sectors_I!G51</f>
        <v>461118323.2192868</v>
      </c>
      <c r="H51" s="106">
        <f>Sectors_I!H51</f>
        <v>0.15692500000000001</v>
      </c>
      <c r="I51" s="102">
        <f>Sectors_I!I51</f>
        <v>7.3839646165218542E-2</v>
      </c>
      <c r="J51" s="106">
        <f>Sectors_I!J51</f>
        <v>0.13731499999999999</v>
      </c>
      <c r="K51" s="103">
        <f>Sectors_I!K51</f>
        <v>90.840800000000002</v>
      </c>
      <c r="L51" s="103">
        <f>Sectors_I!L51</f>
        <v>126.22586742280761</v>
      </c>
      <c r="M51" s="103">
        <f>Sectors_I!M51</f>
        <v>96.282899999999998</v>
      </c>
      <c r="N51" s="157">
        <f>Sectors_I!N51</f>
        <v>211744653.10651621</v>
      </c>
      <c r="O51" s="157">
        <f>Sectors_I!O51</f>
        <v>46193028.844884001</v>
      </c>
      <c r="P51" s="157">
        <f>Sectors_I!P51</f>
        <v>257937681.95140022</v>
      </c>
      <c r="Q51" s="157">
        <f>Sectors_I!Q51</f>
        <v>20764610158.959919</v>
      </c>
      <c r="R51" s="157">
        <f>Sectors_I!R51</f>
        <v>4916517314.9830551</v>
      </c>
      <c r="S51" s="157">
        <f>Sectors_I!S51</f>
        <v>25681127473.942974</v>
      </c>
      <c r="T51" s="157">
        <f>Sectors_I!T51</f>
        <v>937788453.44141376</v>
      </c>
      <c r="U51" s="157">
        <f>Sectors_I!U51</f>
        <v>139779836.84555387</v>
      </c>
      <c r="V51" s="157">
        <f>Sectors_I!V51</f>
        <v>1077568290.2869678</v>
      </c>
      <c r="W51" s="157">
        <f>Sectors_I!W51</f>
        <v>356547698.50683177</v>
      </c>
      <c r="X51" s="157">
        <f>Sectors_I!X51</f>
        <v>78538190.473829389</v>
      </c>
      <c r="Y51" s="157">
        <f>Sectors_I!Y51</f>
        <v>435085888.98066115</v>
      </c>
      <c r="Z51" s="157">
        <f>Sectors_I!Z51</f>
        <v>46339233.879400007</v>
      </c>
      <c r="AA51" s="157">
        <f>Sectors_I!AA51</f>
        <v>14153305.641100001</v>
      </c>
      <c r="AB51" s="157">
        <f>Sectors_I!AB51</f>
        <v>60492539.520500004</v>
      </c>
    </row>
  </sheetData>
  <mergeCells count="10">
    <mergeCell ref="Q5:S5"/>
    <mergeCell ref="T5:V5"/>
    <mergeCell ref="W5:Y5"/>
    <mergeCell ref="Z5:AB5"/>
    <mergeCell ref="A5:A6"/>
    <mergeCell ref="B5:D5"/>
    <mergeCell ref="E5:G5"/>
    <mergeCell ref="H5:J5"/>
    <mergeCell ref="K5:M5"/>
    <mergeCell ref="N5:P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46"/>
  <sheetViews>
    <sheetView topLeftCell="A28" workbookViewId="0">
      <selection activeCell="E32" sqref="E32"/>
    </sheetView>
  </sheetViews>
  <sheetFormatPr defaultRowHeight="12.5" x14ac:dyDescent="0.25"/>
  <cols>
    <col min="1" max="1" width="19.453125" customWidth="1"/>
    <col min="2" max="2" width="37.26953125" bestFit="1" customWidth="1"/>
    <col min="3" max="3" width="9" bestFit="1" customWidth="1"/>
    <col min="4" max="4" width="12.81640625" bestFit="1" customWidth="1"/>
    <col min="5" max="5" width="13.453125" bestFit="1" customWidth="1"/>
    <col min="6" max="6" width="8.453125" bestFit="1" customWidth="1"/>
  </cols>
  <sheetData>
    <row r="1" spans="1:6" ht="13" x14ac:dyDescent="0.25">
      <c r="A1" s="107" t="s">
        <v>291</v>
      </c>
    </row>
    <row r="2" spans="1:6" ht="13" x14ac:dyDescent="0.3">
      <c r="A2" s="66"/>
    </row>
    <row r="3" spans="1:6" ht="13" x14ac:dyDescent="0.3">
      <c r="B3" s="168">
        <f>BS!B3</f>
        <v>46053</v>
      </c>
    </row>
    <row r="4" spans="1:6" ht="13" x14ac:dyDescent="0.3">
      <c r="A4" s="160"/>
    </row>
    <row r="5" spans="1:6" x14ac:dyDescent="0.25">
      <c r="B5" t="s">
        <v>317</v>
      </c>
    </row>
    <row r="6" spans="1:6" ht="65" x14ac:dyDescent="0.3">
      <c r="B6" s="170"/>
      <c r="C6" s="173" t="s">
        <v>293</v>
      </c>
      <c r="D6" s="173" t="s">
        <v>294</v>
      </c>
      <c r="E6" s="173" t="s">
        <v>364</v>
      </c>
      <c r="F6" s="173" t="s">
        <v>295</v>
      </c>
    </row>
    <row r="7" spans="1:6" ht="13" x14ac:dyDescent="0.3">
      <c r="B7" s="170" t="s">
        <v>296</v>
      </c>
      <c r="C7" s="171">
        <v>320440</v>
      </c>
      <c r="D7" s="172">
        <v>7.4464198903347129E-2</v>
      </c>
      <c r="E7" s="171">
        <v>673326949.84926963</v>
      </c>
      <c r="F7" s="172">
        <v>9.3447472757941519E-3</v>
      </c>
    </row>
    <row r="8" spans="1:6" ht="13" x14ac:dyDescent="0.3">
      <c r="B8" s="170" t="s">
        <v>297</v>
      </c>
      <c r="C8" s="171">
        <v>45308</v>
      </c>
      <c r="D8" s="172">
        <v>1.0528722768421083E-2</v>
      </c>
      <c r="E8" s="171">
        <v>779942940.56611836</v>
      </c>
      <c r="F8" s="172">
        <v>1.0824414009808572E-2</v>
      </c>
    </row>
    <row r="9" spans="1:6" ht="13" x14ac:dyDescent="0.3">
      <c r="B9" s="170" t="s">
        <v>298</v>
      </c>
      <c r="C9" s="171">
        <v>401228</v>
      </c>
      <c r="D9" s="172">
        <v>9.3237803013332163E-2</v>
      </c>
      <c r="E9" s="171">
        <v>1221165226.1266263</v>
      </c>
      <c r="F9" s="172">
        <v>1.6947903871508331E-2</v>
      </c>
    </row>
    <row r="10" spans="1:6" ht="13" x14ac:dyDescent="0.3">
      <c r="B10" s="170" t="s">
        <v>299</v>
      </c>
      <c r="C10" s="171">
        <v>726573</v>
      </c>
      <c r="D10" s="172">
        <v>0.16884183120022977</v>
      </c>
      <c r="E10" s="171">
        <v>4607689375.9255924</v>
      </c>
      <c r="F10" s="172">
        <v>6.3947674681705771E-2</v>
      </c>
    </row>
    <row r="11" spans="1:6" ht="13" x14ac:dyDescent="0.3">
      <c r="B11" s="170" t="s">
        <v>300</v>
      </c>
      <c r="C11" s="171">
        <v>659565</v>
      </c>
      <c r="D11" s="172">
        <v>0.15327043861467404</v>
      </c>
      <c r="E11" s="171">
        <v>5291164955.4278479</v>
      </c>
      <c r="F11" s="172">
        <v>7.3433269400668522E-2</v>
      </c>
    </row>
    <row r="12" spans="1:6" ht="13" x14ac:dyDescent="0.3">
      <c r="B12" s="170" t="s">
        <v>301</v>
      </c>
      <c r="C12" s="171">
        <v>1551551</v>
      </c>
      <c r="D12" s="172">
        <v>0.36055112430622621</v>
      </c>
      <c r="E12" s="171">
        <v>21096712519.97966</v>
      </c>
      <c r="F12" s="172">
        <v>0.29279007307434307</v>
      </c>
    </row>
    <row r="13" spans="1:6" ht="13" x14ac:dyDescent="0.3">
      <c r="B13" s="170" t="s">
        <v>302</v>
      </c>
      <c r="C13" s="171">
        <v>161254</v>
      </c>
      <c r="D13" s="172">
        <v>3.747238150655454E-2</v>
      </c>
      <c r="E13" s="171">
        <v>13546081435.316271</v>
      </c>
      <c r="F13" s="172">
        <v>0.1879988727893552</v>
      </c>
    </row>
    <row r="14" spans="1:6" ht="13" x14ac:dyDescent="0.3">
      <c r="B14" s="170" t="s">
        <v>303</v>
      </c>
      <c r="C14" s="171">
        <v>437357</v>
      </c>
      <c r="D14" s="172">
        <v>0.10163349968721504</v>
      </c>
      <c r="E14" s="171">
        <v>24837973274.55307</v>
      </c>
      <c r="F14" s="172">
        <v>0.34471304489681626</v>
      </c>
    </row>
    <row r="15" spans="1:6" ht="13" x14ac:dyDescent="0.3">
      <c r="B15" s="170" t="s">
        <v>66</v>
      </c>
      <c r="C15" s="171">
        <v>4303276</v>
      </c>
      <c r="D15" s="172">
        <v>1</v>
      </c>
      <c r="E15" s="171">
        <v>72054056677.744461</v>
      </c>
      <c r="F15" s="172">
        <v>1</v>
      </c>
    </row>
    <row r="18" spans="2:6" ht="13" x14ac:dyDescent="0.3">
      <c r="B18" s="174" t="s">
        <v>339</v>
      </c>
    </row>
    <row r="19" spans="2:6" ht="65" x14ac:dyDescent="0.3">
      <c r="B19" s="170"/>
      <c r="C19" s="173" t="s">
        <v>293</v>
      </c>
      <c r="D19" s="173" t="s">
        <v>294</v>
      </c>
      <c r="E19" s="173" t="s">
        <v>364</v>
      </c>
      <c r="F19" s="173" t="s">
        <v>295</v>
      </c>
    </row>
    <row r="20" spans="2:6" ht="13" x14ac:dyDescent="0.3">
      <c r="B20" s="170" t="s">
        <v>329</v>
      </c>
      <c r="C20" s="171">
        <v>1664593</v>
      </c>
      <c r="D20" s="172">
        <v>0.38681994833703437</v>
      </c>
      <c r="E20" s="171">
        <v>675011565.68099606</v>
      </c>
      <c r="F20" s="172">
        <v>9.368127164450412E-3</v>
      </c>
    </row>
    <row r="21" spans="2:6" ht="13" x14ac:dyDescent="0.3">
      <c r="B21" s="170" t="s">
        <v>330</v>
      </c>
      <c r="C21" s="171">
        <v>642462</v>
      </c>
      <c r="D21" s="172">
        <v>0.14929602470304021</v>
      </c>
      <c r="E21" s="171">
        <v>678664522.01991045</v>
      </c>
      <c r="F21" s="172">
        <v>9.4188246061669943E-3</v>
      </c>
    </row>
    <row r="22" spans="2:6" ht="13" x14ac:dyDescent="0.3">
      <c r="B22" s="170" t="s">
        <v>331</v>
      </c>
      <c r="C22" s="171">
        <v>1510948</v>
      </c>
      <c r="D22" s="172">
        <v>0.35111575460184286</v>
      </c>
      <c r="E22" s="171">
        <v>7635278260.7026281</v>
      </c>
      <c r="F22" s="172">
        <v>0.10596597350160004</v>
      </c>
    </row>
    <row r="23" spans="2:6" ht="13" x14ac:dyDescent="0.3">
      <c r="B23" s="170" t="s">
        <v>332</v>
      </c>
      <c r="C23" s="171">
        <v>253325</v>
      </c>
      <c r="D23" s="172">
        <v>5.8867941540352048E-2</v>
      </c>
      <c r="E23" s="171">
        <v>6159158617.2669373</v>
      </c>
      <c r="F23" s="172">
        <v>8.5479692624771397E-2</v>
      </c>
    </row>
    <row r="24" spans="2:6" ht="13" x14ac:dyDescent="0.3">
      <c r="B24" s="170" t="s">
        <v>333</v>
      </c>
      <c r="C24" s="171">
        <v>105951</v>
      </c>
      <c r="D24" s="172">
        <v>2.4621009667983182E-2</v>
      </c>
      <c r="E24" s="171">
        <v>5841483205.4011641</v>
      </c>
      <c r="F24" s="172">
        <v>8.107084423359559E-2</v>
      </c>
    </row>
    <row r="25" spans="2:6" ht="13" x14ac:dyDescent="0.3">
      <c r="B25" s="170" t="s">
        <v>334</v>
      </c>
      <c r="C25" s="171">
        <v>107356</v>
      </c>
      <c r="D25" s="172">
        <v>2.4947505110060334E-2</v>
      </c>
      <c r="E25" s="171">
        <v>15805277865.012413</v>
      </c>
      <c r="F25" s="172">
        <v>0.21935306065390306</v>
      </c>
    </row>
    <row r="26" spans="2:6" ht="13" x14ac:dyDescent="0.3">
      <c r="B26" s="170" t="s">
        <v>335</v>
      </c>
      <c r="C26" s="171">
        <v>9463</v>
      </c>
      <c r="D26" s="172">
        <v>2.1990223262463296E-3</v>
      </c>
      <c r="E26" s="171">
        <v>5003138730.6368303</v>
      </c>
      <c r="F26" s="172">
        <v>6.9435906335482217E-2</v>
      </c>
    </row>
    <row r="27" spans="2:6" ht="13" x14ac:dyDescent="0.3">
      <c r="B27" s="170" t="s">
        <v>336</v>
      </c>
      <c r="C27" s="171">
        <v>4505</v>
      </c>
      <c r="D27" s="172">
        <v>1.0468768445249619E-3</v>
      </c>
      <c r="E27" s="171">
        <v>4700151166.6045952</v>
      </c>
      <c r="F27" s="172">
        <v>6.5230902786783826E-2</v>
      </c>
    </row>
    <row r="28" spans="2:6" ht="13" x14ac:dyDescent="0.3">
      <c r="B28" s="170" t="s">
        <v>337</v>
      </c>
      <c r="C28" s="171">
        <v>2780</v>
      </c>
      <c r="D28" s="172">
        <v>6.4601945122739048E-4</v>
      </c>
      <c r="E28" s="171">
        <v>6344664696.7922831</v>
      </c>
      <c r="F28" s="172">
        <v>8.8054233019525724E-2</v>
      </c>
    </row>
    <row r="29" spans="2:6" ht="13" x14ac:dyDescent="0.3">
      <c r="B29" s="170" t="s">
        <v>338</v>
      </c>
      <c r="C29" s="171">
        <v>1893</v>
      </c>
      <c r="D29" s="172">
        <v>4.3989741768829142E-4</v>
      </c>
      <c r="E29" s="171">
        <v>19211228048.626717</v>
      </c>
      <c r="F29" s="172">
        <v>0.26662243507372024</v>
      </c>
    </row>
    <row r="30" spans="2:6" ht="13" x14ac:dyDescent="0.3">
      <c r="B30" s="170" t="s">
        <v>66</v>
      </c>
      <c r="C30" s="171">
        <v>4303276</v>
      </c>
      <c r="D30" s="172">
        <v>1</v>
      </c>
      <c r="E30" s="171">
        <v>72054056678.744507</v>
      </c>
      <c r="F30" s="172">
        <v>1</v>
      </c>
    </row>
    <row r="33" spans="2:6" ht="13" x14ac:dyDescent="0.3">
      <c r="B33" s="174" t="s">
        <v>351</v>
      </c>
    </row>
    <row r="34" spans="2:6" ht="65" x14ac:dyDescent="0.3">
      <c r="B34" s="170"/>
      <c r="C34" s="173" t="s">
        <v>293</v>
      </c>
      <c r="D34" s="173" t="s">
        <v>294</v>
      </c>
      <c r="E34" s="173" t="s">
        <v>364</v>
      </c>
      <c r="F34" s="173" t="s">
        <v>295</v>
      </c>
    </row>
    <row r="35" spans="2:6" ht="13" x14ac:dyDescent="0.3">
      <c r="B35" s="170" t="s">
        <v>340</v>
      </c>
      <c r="C35" s="171">
        <v>596078</v>
      </c>
      <c r="D35" s="172">
        <v>0.13851725987364044</v>
      </c>
      <c r="E35" s="171">
        <v>1068324485.1957219</v>
      </c>
      <c r="F35" s="172">
        <v>1.4826708369230095E-2</v>
      </c>
    </row>
    <row r="36" spans="2:6" ht="13" x14ac:dyDescent="0.3">
      <c r="B36" s="170" t="s">
        <v>341</v>
      </c>
      <c r="C36" s="171">
        <v>272081</v>
      </c>
      <c r="D36" s="172">
        <v>6.3226481406258861E-2</v>
      </c>
      <c r="E36" s="171">
        <v>23557940192.010132</v>
      </c>
      <c r="F36" s="172">
        <v>0.32694814529380345</v>
      </c>
    </row>
    <row r="37" spans="2:6" ht="13" x14ac:dyDescent="0.3">
      <c r="B37" s="170" t="s">
        <v>342</v>
      </c>
      <c r="C37" s="171">
        <v>937092</v>
      </c>
      <c r="D37" s="172">
        <v>0.21776246747826539</v>
      </c>
      <c r="E37" s="171">
        <v>34938386845.064171</v>
      </c>
      <c r="F37" s="172">
        <v>0.48489132264735813</v>
      </c>
    </row>
    <row r="38" spans="2:6" ht="13" x14ac:dyDescent="0.3">
      <c r="B38" s="170" t="s">
        <v>343</v>
      </c>
      <c r="C38" s="171">
        <v>679857</v>
      </c>
      <c r="D38" s="172">
        <v>0.15798591584643884</v>
      </c>
      <c r="E38" s="171">
        <v>7273994232.3252792</v>
      </c>
      <c r="F38" s="172">
        <v>0.10095190427315738</v>
      </c>
    </row>
    <row r="39" spans="2:6" ht="13" x14ac:dyDescent="0.3">
      <c r="B39" s="170" t="s">
        <v>344</v>
      </c>
      <c r="C39" s="171">
        <v>768232</v>
      </c>
      <c r="D39" s="172">
        <v>0.17852259534364051</v>
      </c>
      <c r="E39" s="171">
        <v>2449620474.454143</v>
      </c>
      <c r="F39" s="172">
        <v>3.3996982090486003E-2</v>
      </c>
    </row>
    <row r="40" spans="2:6" ht="13" x14ac:dyDescent="0.3">
      <c r="B40" s="170" t="s">
        <v>345</v>
      </c>
      <c r="C40" s="171">
        <v>315913</v>
      </c>
      <c r="D40" s="172">
        <v>7.3412209674675752E-2</v>
      </c>
      <c r="E40" s="171">
        <v>1289554015.7061567</v>
      </c>
      <c r="F40" s="172">
        <v>1.7897035575049947E-2</v>
      </c>
    </row>
    <row r="41" spans="2:6" ht="13" x14ac:dyDescent="0.3">
      <c r="B41" s="170" t="s">
        <v>346</v>
      </c>
      <c r="C41" s="171">
        <v>218838</v>
      </c>
      <c r="D41" s="172">
        <v>5.0853814628668947E-2</v>
      </c>
      <c r="E41" s="171">
        <v>510491293.928599</v>
      </c>
      <c r="F41" s="172">
        <v>7.084837654660326E-3</v>
      </c>
    </row>
    <row r="42" spans="2:6" ht="13" x14ac:dyDescent="0.3">
      <c r="B42" s="170" t="s">
        <v>347</v>
      </c>
      <c r="C42" s="171">
        <v>441054</v>
      </c>
      <c r="D42" s="172">
        <v>0.10249261260490844</v>
      </c>
      <c r="E42" s="171">
        <v>660828988.44358385</v>
      </c>
      <c r="F42" s="172">
        <v>9.1712947043344432E-3</v>
      </c>
    </row>
    <row r="43" spans="2:6" ht="13" x14ac:dyDescent="0.3">
      <c r="B43" s="170" t="s">
        <v>348</v>
      </c>
      <c r="C43" s="171">
        <v>29304</v>
      </c>
      <c r="D43" s="172">
        <v>6.8096956830098745E-3</v>
      </c>
      <c r="E43" s="171">
        <v>230515287.9924897</v>
      </c>
      <c r="F43" s="172">
        <v>3.1991993042147521E-3</v>
      </c>
    </row>
    <row r="44" spans="2:6" ht="13" x14ac:dyDescent="0.3">
      <c r="B44" s="170" t="s">
        <v>349</v>
      </c>
      <c r="C44" s="171">
        <v>44770</v>
      </c>
      <c r="D44" s="172">
        <v>1.0403701737931752E-2</v>
      </c>
      <c r="E44" s="171">
        <v>74343333.05430229</v>
      </c>
      <c r="F44" s="172">
        <v>1.0317716514666791E-3</v>
      </c>
    </row>
    <row r="45" spans="2:6" ht="13" x14ac:dyDescent="0.3">
      <c r="B45" s="170" t="s">
        <v>350</v>
      </c>
      <c r="C45" s="171">
        <v>57</v>
      </c>
      <c r="D45" s="172">
        <v>1.324572256113714E-5</v>
      </c>
      <c r="E45" s="171">
        <v>57530.57</v>
      </c>
      <c r="F45" s="172">
        <v>7.9843623873256672E-7</v>
      </c>
    </row>
    <row r="46" spans="2:6" ht="13" x14ac:dyDescent="0.3">
      <c r="B46" s="170" t="s">
        <v>66</v>
      </c>
      <c r="C46" s="171">
        <v>4303276</v>
      </c>
      <c r="D46" s="172">
        <v>1</v>
      </c>
      <c r="E46" s="171">
        <v>72054056678.744583</v>
      </c>
      <c r="F46" s="172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2hnb2dpY2hhc2h2aWxpPC9Vc2VyTmFtZT48RGF0ZVRpbWU+My8xOC8yMDIyIDk6NDg6NDMgQU08L0RhdGVUaW1lPjxMYWJlbFN0cmluZz5UaGlzIGl0ZW0gaGFzIG5vIGNsYXNzaWZpY2F0aW9uPC9MYWJlbFN0cmluZz48L2l0ZW0+PC9sYWJlbEhpc3Rvcnk+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F1C9FA9D-944A-4CE2-9387-591728EE5527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0C76ABF1-661F-4CCB-B9F8-0A617761D1B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BS</vt:lpstr>
      <vt:lpstr>BS-E</vt:lpstr>
      <vt:lpstr>IS</vt:lpstr>
      <vt:lpstr>IS-E</vt:lpstr>
      <vt:lpstr>RC-D</vt:lpstr>
      <vt:lpstr>RC-D-E</vt:lpstr>
      <vt:lpstr>Sectors_I</vt:lpstr>
      <vt:lpstr>Sectors_I-E</vt:lpstr>
      <vt:lpstr>A-CP</vt:lpstr>
      <vt:lpstr>A-CP-E</vt:lpstr>
      <vt:lpstr>'RC-D'!Print_Area</vt:lpstr>
      <vt:lpstr>'RC-D-E'!Print_Area</vt:lpstr>
      <vt:lpstr>Sectors_I!Print_Area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Khvicha Gogichashvili</dc:creator>
  <cp:lastModifiedBy>Tinatin Kachlishvili</cp:lastModifiedBy>
  <cp:lastPrinted>2019-02-14T08:17:15Z</cp:lastPrinted>
  <dcterms:created xsi:type="dcterms:W3CDTF">2009-07-14T01:33:30Z</dcterms:created>
  <dcterms:modified xsi:type="dcterms:W3CDTF">2026-02-17T11:31:18Z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ab3a3765-3674-4866-8fa1-b844816e5512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YiSZA/+naU2N4UcnvRmdv93tWQmOTiVU</vt:lpwstr>
  </property>
  <property fmtid="{D5CDD505-2E9C-101B-9397-08002B2CF9AE}" pid="5" name="bjClsUserRVM">
    <vt:lpwstr>[]</vt:lpwstr>
  </property>
  <property fmtid="{D5CDD505-2E9C-101B-9397-08002B2CF9AE}" pid="6" name="bjLabelHistoryID">
    <vt:lpwstr>{F1C9FA9D-944A-4CE2-9387-591728EE5527}</vt:lpwstr>
  </property>
</Properties>
</file>