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12-2025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  <sheet name="A-CP" sheetId="47" r:id="rId9"/>
    <sheet name="A-CP-E" sheetId="48" r:id="rId10"/>
  </sheets>
  <externalReferences>
    <externalReference r:id="rId11"/>
    <externalReference r:id="rId12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C31" i="15" l="1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C49" i="15"/>
  <c r="D49" i="15"/>
  <c r="E49" i="15"/>
  <c r="F49" i="15"/>
  <c r="G49" i="15"/>
  <c r="H49" i="15"/>
  <c r="I49" i="15"/>
  <c r="J49" i="15"/>
  <c r="K49" i="15"/>
  <c r="L49" i="15"/>
  <c r="N49" i="15"/>
  <c r="O49" i="15"/>
  <c r="C50" i="15"/>
  <c r="D50" i="15"/>
  <c r="E50" i="15"/>
  <c r="F50" i="15"/>
  <c r="G50" i="15"/>
  <c r="H50" i="15"/>
  <c r="I50" i="15"/>
  <c r="J50" i="15"/>
  <c r="K50" i="15"/>
  <c r="L50" i="15"/>
  <c r="N50" i="15"/>
  <c r="O50" i="15"/>
  <c r="F46" i="48" l="1"/>
  <c r="E46" i="48"/>
  <c r="D46" i="48"/>
  <c r="C46" i="48"/>
  <c r="F45" i="48"/>
  <c r="E45" i="48"/>
  <c r="D45" i="48"/>
  <c r="C45" i="48"/>
  <c r="F44" i="48"/>
  <c r="E44" i="48"/>
  <c r="D44" i="48"/>
  <c r="C44" i="48"/>
  <c r="F43" i="48"/>
  <c r="E43" i="48"/>
  <c r="D43" i="48"/>
  <c r="C43" i="48"/>
  <c r="F42" i="48"/>
  <c r="E42" i="48"/>
  <c r="D42" i="48"/>
  <c r="C42" i="48"/>
  <c r="F41" i="48"/>
  <c r="E41" i="48"/>
  <c r="D41" i="48"/>
  <c r="C41" i="48"/>
  <c r="F40" i="48"/>
  <c r="E40" i="48"/>
  <c r="D40" i="48"/>
  <c r="C40" i="48"/>
  <c r="F39" i="48"/>
  <c r="E39" i="48"/>
  <c r="D39" i="48"/>
  <c r="C39" i="48"/>
  <c r="F38" i="48"/>
  <c r="E38" i="48"/>
  <c r="D38" i="48"/>
  <c r="C38" i="48"/>
  <c r="F37" i="48"/>
  <c r="E37" i="48"/>
  <c r="D37" i="48"/>
  <c r="C37" i="48"/>
  <c r="F36" i="48"/>
  <c r="E36" i="48"/>
  <c r="D36" i="48"/>
  <c r="C36" i="48"/>
  <c r="F35" i="48"/>
  <c r="E35" i="48"/>
  <c r="D35" i="48"/>
  <c r="C35" i="48"/>
  <c r="F30" i="48"/>
  <c r="E30" i="48"/>
  <c r="D30" i="48"/>
  <c r="C30" i="48"/>
  <c r="F29" i="48"/>
  <c r="E29" i="48"/>
  <c r="D29" i="48"/>
  <c r="C29" i="48"/>
  <c r="F28" i="48"/>
  <c r="E28" i="48"/>
  <c r="D28" i="48"/>
  <c r="C28" i="48"/>
  <c r="F27" i="48"/>
  <c r="E27" i="48"/>
  <c r="D27" i="48"/>
  <c r="C27" i="48"/>
  <c r="F26" i="48"/>
  <c r="E26" i="48"/>
  <c r="D26" i="48"/>
  <c r="C26" i="48"/>
  <c r="F25" i="48"/>
  <c r="E25" i="48"/>
  <c r="D25" i="48"/>
  <c r="C25" i="48"/>
  <c r="F24" i="48"/>
  <c r="E24" i="48"/>
  <c r="D24" i="48"/>
  <c r="C24" i="48"/>
  <c r="F23" i="48"/>
  <c r="E23" i="48"/>
  <c r="D23" i="48"/>
  <c r="C23" i="48"/>
  <c r="F22" i="48"/>
  <c r="E22" i="48"/>
  <c r="D22" i="48"/>
  <c r="C22" i="48"/>
  <c r="F21" i="48"/>
  <c r="E21" i="48"/>
  <c r="D21" i="48"/>
  <c r="C21" i="48"/>
  <c r="F20" i="48"/>
  <c r="E20" i="48"/>
  <c r="D20" i="48"/>
  <c r="C20" i="48"/>
  <c r="F15" i="48"/>
  <c r="E15" i="48"/>
  <c r="D15" i="48"/>
  <c r="C15" i="48"/>
  <c r="F14" i="48"/>
  <c r="E14" i="48"/>
  <c r="D14" i="48"/>
  <c r="C14" i="48"/>
  <c r="F13" i="48"/>
  <c r="E13" i="48"/>
  <c r="D13" i="48"/>
  <c r="C13" i="48"/>
  <c r="F12" i="48"/>
  <c r="E12" i="48"/>
  <c r="D12" i="48"/>
  <c r="C12" i="48"/>
  <c r="F11" i="48"/>
  <c r="E11" i="48"/>
  <c r="D11" i="48"/>
  <c r="C11" i="48"/>
  <c r="F10" i="48"/>
  <c r="E10" i="48"/>
  <c r="D10" i="48"/>
  <c r="C10" i="48"/>
  <c r="F9" i="48"/>
  <c r="E9" i="48"/>
  <c r="D9" i="48"/>
  <c r="C9" i="48"/>
  <c r="F8" i="48"/>
  <c r="E8" i="48"/>
  <c r="D8" i="48"/>
  <c r="C8" i="48"/>
  <c r="F7" i="48"/>
  <c r="E7" i="48"/>
  <c r="D7" i="48"/>
  <c r="C7" i="48"/>
  <c r="B3" i="48"/>
  <c r="B3" i="47"/>
  <c r="B53" i="43" l="1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T49" i="15"/>
  <c r="S49" i="15"/>
  <c r="R49" i="15"/>
  <c r="Q49" i="15"/>
  <c r="P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<sst xmlns="http://schemas.openxmlformats.org/spreadsheetml/2006/main" count="512" uniqueCount="366">
  <si>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</si>
  <si>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</si>
  <si>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</si>
  <si>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</si>
  <si>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</si>
  <si>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</si>
  <si>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</si>
  <si>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</si>
  <si>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</si>
  <si>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</si>
  <si>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</si>
  <si>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</si>
  <si>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</si>
  <si>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</si>
  <si>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</si>
  <si>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</si>
  <si>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</si>
  <si>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</si>
  <si>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</si>
  <si>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</si>
  <si>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</si>
  <si>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</si>
  <si>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</si>
  <si>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</si>
  <si>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</si>
  <si>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</si>
  <si>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</si>
  <si>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</si>
  <si>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</si>
  <si>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</si>
  <si>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</si>
  <si>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</si>
  <si>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</si>
  <si>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</si>
  <si>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</si>
  <si>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</si>
  <si>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</si>
  <si>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</si>
  <si>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</si>
  <si>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</si>
  <si>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</si>
  <si>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</si>
  <si>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</si>
  <si>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</si>
  <si>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</si>
  <si>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</si>
  <si>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</si>
  <si>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</si>
  <si>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</si>
  <si>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</si>
  <si>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</si>
  <si>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</si>
  <si>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</si>
  <si>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</si>
  <si>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</si>
  <si>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</si>
  <si>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</si>
  <si>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</si>
  <si>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</si>
  <si>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</si>
  <si>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</si>
  <si>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</si>
  <si>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</si>
  <si>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</si>
  <si>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</si>
  <si>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</si>
  <si>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</si>
  <si>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</si>
  <si>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</si>
  <si>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</si>
  <si>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</si>
  <si>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</si>
  <si>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</si>
  <si>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</si>
  <si>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</si>
  <si>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</si>
  <si>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</si>
  <si>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</si>
  <si>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</si>
  <si>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</si>
  <si>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</si>
  <si>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</si>
  <si>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</si>
  <si>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</si>
  <si>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</si>
  <si>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</si>
  <si>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</si>
  <si>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</si>
  <si>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</si>
  <si>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</si>
  <si>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</si>
  <si>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</si>
  <si>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</si>
  <si>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</si>
  <si>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</si>
  <si>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</si>
  <si>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</si>
  <si>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</si>
  <si>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</si>
  <si>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</si>
  <si>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</si>
  <si>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</si>
  <si>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</si>
  <si>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</si>
  <si>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</si>
  <si>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</si>
  <si>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</si>
  <si>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</si>
  <si>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</si>
  <si>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</si>
  <si>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</si>
  <si>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</si>
  <si>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</si>
  <si>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</si>
  <si>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</si>
  <si>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</si>
  <si>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</si>
  <si>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</si>
  <si>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</si>
  <si>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</si>
  <si>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</si>
  <si>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</si>
  <si>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</si>
  <si>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</si>
  <si>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</si>
  <si>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</si>
  <si>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</si>
  <si>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</si>
  <si>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</si>
  <si>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</si>
  <si>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</si>
  <si>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</si>
  <si>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</si>
  <si>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</si>
  <si>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</si>
  <si>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</si>
  <si>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</si>
  <si>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</si>
  <si>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</si>
  <si>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</si>
  <si>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</si>
  <si>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</si>
  <si>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</si>
  <si>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</si>
  <si>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</si>
  <si>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</si>
  <si>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</si>
  <si>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</si>
  <si>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</si>
  <si>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</si>
  <si>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</si>
  <si>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</si>
  <si>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</si>
  <si>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</si>
  <si>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</si>
  <si>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</si>
  <si>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</si>
  <si>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</si>
  <si>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</si>
  <si>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</si>
  <si>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</si>
  <si>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</si>
  <si>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</si>
  <si>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</si>
  <si>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</si>
  <si>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</si>
  <si>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</si>
  <si>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</si>
  <si>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</si>
  <si>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</si>
  <si>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</si>
  <si>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</si>
  <si>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</si>
  <si>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</si>
  <si>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</si>
  <si>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</si>
  <si>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</si>
  <si>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</si>
  <si>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</si>
  <si>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</si>
  <si>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</si>
  <si>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</si>
  <si>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</si>
  <si>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</si>
  <si>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</si>
  <si>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</si>
  <si>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</si>
  <si>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</si>
  <si>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</si>
  <si>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</si>
  <si>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</si>
  <si>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</si>
  <si>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</si>
  <si>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</si>
  <si>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</si>
  <si>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</si>
  <si>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</si>
  <si>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</si>
  <si>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</si>
  <si>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</si>
  <si>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</si>
  <si>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</si>
  <si>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</si>
  <si>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</si>
  <si>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</si>
  <si>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</si>
  <si>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</si>
  <si>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</si>
  <si>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</si>
  <si>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</si>
  <si>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</si>
  <si>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</si>
  <si>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</si>
  <si>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</si>
  <si>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</si>
  <si>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</si>
  <si>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</si>
  <si>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</si>
  <si>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</si>
  <si>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</si>
  <si>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</si>
  <si>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</si>
  <si>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</si>
  <si>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</si>
  <si>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</si>
  <si>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</si>
  <si>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</si>
  <si>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</si>
  <si>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</si>
  <si>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</si>
  <si>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</si>
  <si>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</si>
  <si>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</si>
  <si>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</si>
  <si>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</si>
  <si>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</si>
  <si>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</si>
  <si>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</si>
  <si>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</si>
  <si>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</si>
  <si>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</si>
  <si>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</si>
  <si>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</si>
  <si>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</si>
  <si>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</si>
  <si>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</si>
  <si>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</si>
  <si>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</si>
  <si>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</si>
  <si>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</si>
  <si>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</si>
  <si>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</si>
  <si>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</si>
  <si>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</si>
  <si>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</si>
  <si>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</si>
  <si>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</si>
  <si>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</si>
  <si>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</si>
  <si>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</si>
  <si>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</si>
  <si>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</si>
  <si>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</si>
  <si>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</si>
  <si>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</si>
  <si>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</si>
  <si>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</si>
  <si>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</si>
  <si>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</si>
  <si>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</si>
  <si>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</si>
  <si>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</si>
  <si>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</si>
  <si>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</si>
  <si>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</si>
  <si>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</si>
  <si>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</si>
  <si>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</si>
  <si>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</si>
  <si>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</si>
  <si>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</si>
  <si>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</si>
  <si>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</si>
  <si>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</si>
  <si>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</si>
  <si>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</si>
  <si>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</si>
  <si>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</si>
  <si>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</si>
  <si>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</si>
  <si>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</si>
  <si>
    <t>ცხრილი N7 - სასესხო პორტფელის განაწილება</t>
  </si>
  <si>
    <t>Table N 7 - Credit portfolio distribution</t>
  </si>
  <si>
    <t>სესხების რაოდენობა</t>
  </si>
  <si>
    <t>წილი სესხების მთლიან რაოდენობაში</t>
  </si>
  <si>
    <t>წილი სესხების მთლიან მოცულობაში</t>
  </si>
  <si>
    <t>1 თვის ჩათვლით</t>
  </si>
  <si>
    <t>1 თვიდან 3 თვის ჩათვლით</t>
  </si>
  <si>
    <t>3 თვიდან 6 თვის ჩათვლით</t>
  </si>
  <si>
    <t>6 თვიდან 1 წლის ჩათვლით</t>
  </si>
  <si>
    <t>1 წლიდან 2 წლის ჩათვლით</t>
  </si>
  <si>
    <t>2 წლიდან 5 წლის ჩათვლით</t>
  </si>
  <si>
    <t>5 წლიდან 10 წლის ჩათვლით</t>
  </si>
  <si>
    <t>10 წელზე მეტი</t>
  </si>
  <si>
    <t>Up to 1 Month</t>
  </si>
  <si>
    <t>1-3 Months</t>
  </si>
  <si>
    <t>3-6 Months</t>
  </si>
  <si>
    <t>6-12 Months</t>
  </si>
  <si>
    <t>1-2 Years</t>
  </si>
  <si>
    <t>2-5 Years</t>
  </si>
  <si>
    <t>5-10Years</t>
  </si>
  <si>
    <t>more than 12 Years</t>
  </si>
  <si>
    <t xml:space="preserve">Total </t>
  </si>
  <si>
    <t>Number of Loans</t>
  </si>
  <si>
    <t>% of Total Number</t>
  </si>
  <si>
    <t>% of Total Amount</t>
  </si>
  <si>
    <t>by contract maturity</t>
  </si>
  <si>
    <t>საკონტრაქტო ვადიანობის მიხედვით</t>
  </si>
  <si>
    <t>up to 1,000 GEL</t>
  </si>
  <si>
    <t>1,000 - 2,000 GEL</t>
  </si>
  <si>
    <t>2,000 - 20,000 GEL</t>
  </si>
  <si>
    <t>20,000 - 50,000 GEL</t>
  </si>
  <si>
    <t>50,000 - 100,000 GEL</t>
  </si>
  <si>
    <t>100,000 - 500,000 GEL</t>
  </si>
  <si>
    <t>500,000 - 1,000,000 GEL</t>
  </si>
  <si>
    <t>1,000,000 - 2,000,000 GEL</t>
  </si>
  <si>
    <t>2,000,000 - 5,000,000 GEL</t>
  </si>
  <si>
    <t>more than 5,000,000 GEL</t>
  </si>
  <si>
    <t>by contract amount</t>
  </si>
  <si>
    <t>1 GELდან 1,000 GELს ჩათვლით</t>
  </si>
  <si>
    <t>1,000 GELდან 2,000 GELს ჩათვლით</t>
  </si>
  <si>
    <t>2,000 GELდან 20,000 GELს ჩათვლით</t>
  </si>
  <si>
    <t>20,000 GELდან 50,000 GELს ჩათვლით</t>
  </si>
  <si>
    <t>50,000 GELდან 100,000 GELს ჩათვლით</t>
  </si>
  <si>
    <t>100,000 GELდან 500,000 GELს ჩათვლით</t>
  </si>
  <si>
    <t>500,000 GELდან 1,000,000 GELს ჩათვლით</t>
  </si>
  <si>
    <t>1,000,000 GELდან 2,000,000 GELს ჩათვლით</t>
  </si>
  <si>
    <t>2,000,000 GELდან 5,000,000 GELს ჩათვლით</t>
  </si>
  <si>
    <t>5,000,000 ლარზე მეტი</t>
  </si>
  <si>
    <t>საკონტრაქტო თანხის მიხედვით</t>
  </si>
  <si>
    <t>0 % დან 5 % ჩათვლით</t>
  </si>
  <si>
    <t>5 % დან 10 % ჩათვლით</t>
  </si>
  <si>
    <t>10 % დან 15 % ჩათვლით</t>
  </si>
  <si>
    <t>15 % დან 20 % ჩათვლით</t>
  </si>
  <si>
    <t>20 % დან 25 % ჩათვლით</t>
  </si>
  <si>
    <t>25 % დან 30 % ჩათვლით</t>
  </si>
  <si>
    <t>30 % დან 35 % ჩათვლით</t>
  </si>
  <si>
    <t>35 % დან 40 % ჩათვლით</t>
  </si>
  <si>
    <t>40 % დან 45 % ჩათვლით</t>
  </si>
  <si>
    <t>45 % დან 50 % ჩათვლით</t>
  </si>
  <si>
    <t>50 % ზე მეტი</t>
  </si>
  <si>
    <t>საკონტრაქტო საპროცენტო განაკვეთის მიხედვით</t>
  </si>
  <si>
    <t>0%-5%</t>
  </si>
  <si>
    <t>5%-10%</t>
  </si>
  <si>
    <t>10%-15%</t>
  </si>
  <si>
    <t>15%-20%</t>
  </si>
  <si>
    <t>20%-25%</t>
  </si>
  <si>
    <t>25%-30%</t>
  </si>
  <si>
    <t>30%-35%</t>
  </si>
  <si>
    <t>35%-40%</t>
  </si>
  <si>
    <t>40%-45%</t>
  </si>
  <si>
    <t>45%-50%</t>
  </si>
  <si>
    <t>more than 50%</t>
  </si>
  <si>
    <t>by contract interest rate</t>
  </si>
  <si>
    <t>სესხების ძირი თანხის მოცულობა</t>
  </si>
  <si>
    <t>Principal Amount of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</si>
</sst>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0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167" fontId="9" fillId="0" borderId="0" xfId="0" applyNumberFormat="1" applyFont="1" applyProtection="1"/>
    <xf numFmtId="169" fontId="9" fillId="0" borderId="0" xfId="0" applyNumberFormat="1" applyFont="1" applyProtection="1"/>
    <xf numFmtId="0" fontId="12" fillId="0" borderId="3" xfId="0" applyFont="1" applyFill="1" applyBorder="1"/>
    <xf numFmtId="3" fontId="12" fillId="0" borderId="3" xfId="0" applyNumberFormat="1" applyFont="1" applyBorder="1"/>
    <xf numFmtId="10" fontId="12" fillId="0" borderId="3" xfId="0" applyNumberFormat="1" applyFont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5">
        <v>46022</v>
      </c>
    </row>
    <row r="4" spans="1:10" ht="13.5" thickBot="1" x14ac:dyDescent="0.25"/>
    <row r="5" spans="1:10" x14ac:dyDescent="0.2">
      <c r="A5" s="180" t="s">
        <v>0</v>
      </c>
      <c r="B5" s="178" t="s">
        <v>282</v>
      </c>
      <c r="C5" s="182" t="s">
        <v>27</v>
      </c>
      <c r="D5" s="183"/>
      <c r="E5" s="183"/>
      <c r="F5" s="183"/>
      <c r="G5" s="183"/>
      <c r="H5" s="183"/>
      <c r="I5" s="183"/>
      <c r="J5" s="184"/>
    </row>
    <row r="6" spans="1:10" s="11" customFormat="1" ht="117.75" customHeight="1" x14ac:dyDescent="0.2">
      <c r="A6" s="181"/>
      <c r="B6" s="179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0.39522919806743961</v>
      </c>
      <c r="D7" s="59">
        <f t="shared" ref="D7" si="3">E32/E$31</f>
        <v>0.37838785829357291</v>
      </c>
      <c r="E7" s="59">
        <f t="shared" ref="E7" si="4">G32/G$31</f>
        <v>0.39906040236474399</v>
      </c>
      <c r="F7" s="59">
        <f t="shared" ref="F7" si="5">H32/H$31</f>
        <v>0.40795911114461419</v>
      </c>
      <c r="G7" s="59">
        <f t="shared" ref="G7" si="6">J32/J$31</f>
        <v>0.4168203578463629</v>
      </c>
      <c r="H7" s="59">
        <f t="shared" ref="H7" si="7">K32/K$31</f>
        <v>0.35011752495314935</v>
      </c>
      <c r="I7" s="59">
        <f t="shared" ref="I7" si="8">L32/L$31</f>
        <v>0.4613795609133079</v>
      </c>
      <c r="J7" s="59">
        <f t="shared" ref="J7" si="9">O32/O$31</f>
        <v>0.3729823435381624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0.36443652461776244</v>
      </c>
      <c r="D8" s="57">
        <f t="shared" ref="D8:D24" si="10">E33/E$31</f>
        <v>0.37241209216599025</v>
      </c>
      <c r="E8" s="57">
        <f t="shared" ref="E8:E24" si="11">G33/G$31</f>
        <v>0.36532837375227989</v>
      </c>
      <c r="F8" s="57">
        <f t="shared" ref="F8:F24" si="12">H33/H$31</f>
        <v>0.36870838527316935</v>
      </c>
      <c r="G8" s="57">
        <f t="shared" ref="G8:G24" si="13">J33/J$31</f>
        <v>0.35296857004389859</v>
      </c>
      <c r="H8" s="57">
        <f t="shared" ref="H8:H24" si="14">K33/K$31</f>
        <v>0.36121607006108614</v>
      </c>
      <c r="I8" s="57">
        <f t="shared" ref="I8:I24" si="15">L33/L$31</f>
        <v>0.347459028512904</v>
      </c>
      <c r="J8" s="57">
        <f t="shared" ref="J8:J24" si="16">O33/O$31</f>
        <v>0.35925777504924739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5.63245320068579E-2</v>
      </c>
      <c r="D9" s="59">
        <f t="shared" si="10"/>
        <v>5.933785836925342E-2</v>
      </c>
      <c r="E9" s="59">
        <f t="shared" si="11"/>
        <v>5.8023003695327202E-2</v>
      </c>
      <c r="F9" s="59">
        <f t="shared" si="12"/>
        <v>6.0218175602898036E-2</v>
      </c>
      <c r="G9" s="59">
        <f t="shared" si="13"/>
        <v>6.6090252759515841E-2</v>
      </c>
      <c r="H9" s="59">
        <f t="shared" si="14"/>
        <v>7.7820946279678019E-2</v>
      </c>
      <c r="I9" s="59">
        <f t="shared" si="15"/>
        <v>5.8253848636803905E-2</v>
      </c>
      <c r="J9" s="59">
        <f t="shared" si="16"/>
        <v>4.646192712444188E-2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4.5330130943516865E-2</v>
      </c>
      <c r="D10" s="57">
        <f t="shared" si="10"/>
        <v>4.6771973719021087E-2</v>
      </c>
      <c r="E10" s="57">
        <f t="shared" si="11"/>
        <v>4.564284977007585E-2</v>
      </c>
      <c r="F10" s="57">
        <f t="shared" si="12"/>
        <v>5.0127080629678293E-2</v>
      </c>
      <c r="G10" s="57">
        <f t="shared" si="13"/>
        <v>5.1286859000646376E-2</v>
      </c>
      <c r="H10" s="57">
        <f t="shared" si="14"/>
        <v>6.5688338977903521E-2</v>
      </c>
      <c r="I10" s="57">
        <f t="shared" si="15"/>
        <v>4.1666301028267266E-2</v>
      </c>
      <c r="J10" s="57">
        <f t="shared" si="16"/>
        <v>4.3514250220840774E-2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8">
        <f t="shared" si="2"/>
        <v>3.631462787171684E-2</v>
      </c>
      <c r="D11" s="59">
        <f t="shared" si="10"/>
        <v>4.2974082677556674E-2</v>
      </c>
      <c r="E11" s="59">
        <f t="shared" si="11"/>
        <v>3.7410166210267118E-2</v>
      </c>
      <c r="F11" s="59">
        <f t="shared" si="12"/>
        <v>2.5548247246630278E-2</v>
      </c>
      <c r="G11" s="59">
        <f t="shared" si="13"/>
        <v>2.8935165415789194E-2</v>
      </c>
      <c r="H11" s="59">
        <f t="shared" si="14"/>
        <v>2.5189646182572391E-2</v>
      </c>
      <c r="I11" s="59">
        <f t="shared" si="15"/>
        <v>3.1437268323041084E-2</v>
      </c>
      <c r="J11" s="59">
        <f t="shared" si="16"/>
        <v>2.9953107962788248E-2</v>
      </c>
    </row>
    <row r="12" spans="1:10" x14ac:dyDescent="0.2">
      <c r="A12" s="54">
        <f t="shared" si="0"/>
        <v>6</v>
      </c>
      <c r="B12" s="12" t="str">
        <f t="shared" si="1"/>
        <v>პროკრედიტ ბანკი</v>
      </c>
      <c r="C12" s="56">
        <f t="shared" si="2"/>
        <v>2.1074017140132576E-2</v>
      </c>
      <c r="D12" s="57">
        <f t="shared" si="10"/>
        <v>1.9299089710762909E-2</v>
      </c>
      <c r="E12" s="57">
        <f t="shared" si="11"/>
        <v>2.1153912983662104E-2</v>
      </c>
      <c r="F12" s="57">
        <f t="shared" si="12"/>
        <v>2.1859014086402416E-2</v>
      </c>
      <c r="G12" s="57">
        <f t="shared" si="13"/>
        <v>2.2295979420867477E-2</v>
      </c>
      <c r="H12" s="57">
        <f t="shared" si="14"/>
        <v>2.8771987167560235E-2</v>
      </c>
      <c r="I12" s="57">
        <f t="shared" si="15"/>
        <v>1.7969840159137246E-2</v>
      </c>
      <c r="J12" s="57">
        <f t="shared" si="16"/>
        <v>2.06100818071322E-2</v>
      </c>
    </row>
    <row r="13" spans="1:10" x14ac:dyDescent="0.2">
      <c r="A13" s="55">
        <f t="shared" si="0"/>
        <v>7</v>
      </c>
      <c r="B13" s="15" t="str">
        <f t="shared" si="1"/>
        <v>ტერა ბანკი</v>
      </c>
      <c r="C13" s="58">
        <f t="shared" si="2"/>
        <v>2.0851580045028496E-2</v>
      </c>
      <c r="D13" s="59">
        <f t="shared" si="10"/>
        <v>2.3001187351042632E-2</v>
      </c>
      <c r="E13" s="59">
        <f t="shared" si="11"/>
        <v>2.1059871071795168E-2</v>
      </c>
      <c r="F13" s="59">
        <f t="shared" si="12"/>
        <v>2.1031303844248561E-2</v>
      </c>
      <c r="G13" s="59">
        <f t="shared" si="13"/>
        <v>2.1011832949169404E-2</v>
      </c>
      <c r="H13" s="59">
        <f t="shared" si="14"/>
        <v>2.6415713943648434E-2</v>
      </c>
      <c r="I13" s="59">
        <f t="shared" si="15"/>
        <v>1.7401901854217795E-2</v>
      </c>
      <c r="J13" s="59">
        <f t="shared" si="16"/>
        <v>1.9642085829728873E-2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1.828369288503099E-2</v>
      </c>
      <c r="D14" s="57">
        <f t="shared" si="10"/>
        <v>1.6157316348222525E-2</v>
      </c>
      <c r="E14" s="57">
        <f t="shared" si="11"/>
        <v>1.6140198115615519E-2</v>
      </c>
      <c r="F14" s="57">
        <f t="shared" si="12"/>
        <v>1.9913805921886029E-2</v>
      </c>
      <c r="G14" s="57">
        <f t="shared" si="13"/>
        <v>2.149875976457508E-2</v>
      </c>
      <c r="H14" s="57">
        <f t="shared" si="14"/>
        <v>3.1858583249550286E-2</v>
      </c>
      <c r="I14" s="57">
        <f t="shared" si="15"/>
        <v>1.4578131983387702E-2</v>
      </c>
      <c r="J14" s="57">
        <f t="shared" si="16"/>
        <v>3.073043708612691E-2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8">
        <f t="shared" si="2"/>
        <v>1.0313969116205475E-2</v>
      </c>
      <c r="D15" s="59">
        <f t="shared" si="10"/>
        <v>1.3721059221313406E-2</v>
      </c>
      <c r="E15" s="59">
        <f t="shared" si="11"/>
        <v>9.1091247447449789E-3</v>
      </c>
      <c r="F15" s="59">
        <f t="shared" si="12"/>
        <v>4.2934916716922096E-3</v>
      </c>
      <c r="G15" s="59">
        <f t="shared" si="13"/>
        <v>3.2180894849823086E-3</v>
      </c>
      <c r="H15" s="59">
        <f t="shared" si="14"/>
        <v>3.9105817083289092E-3</v>
      </c>
      <c r="I15" s="59">
        <f t="shared" si="15"/>
        <v>2.7554869197842498E-3</v>
      </c>
      <c r="J15" s="59">
        <f t="shared" si="16"/>
        <v>1.7310202374055391E-2</v>
      </c>
    </row>
    <row r="16" spans="1:10" x14ac:dyDescent="0.2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6.2549826060257991E-3</v>
      </c>
      <c r="D16" s="57">
        <f t="shared" si="10"/>
        <v>8.065071407829371E-3</v>
      </c>
      <c r="E16" s="57">
        <f t="shared" si="11"/>
        <v>6.1665972723420953E-3</v>
      </c>
      <c r="F16" s="57">
        <f t="shared" si="12"/>
        <v>4.8053413552337509E-4</v>
      </c>
      <c r="G16" s="57">
        <f t="shared" si="13"/>
        <v>5.4868526630352419E-4</v>
      </c>
      <c r="H16" s="57">
        <f t="shared" si="14"/>
        <v>8.9315336936930408E-6</v>
      </c>
      <c r="I16" s="57">
        <f t="shared" si="15"/>
        <v>9.0925460248156786E-4</v>
      </c>
      <c r="J16" s="57">
        <f t="shared" si="16"/>
        <v>6.7682143935653052E-3</v>
      </c>
    </row>
    <row r="17" spans="1:20" x14ac:dyDescent="0.2">
      <c r="A17" s="55">
        <f t="shared" si="0"/>
        <v>11</v>
      </c>
      <c r="B17" s="15" t="str">
        <f t="shared" si="1"/>
        <v>პაშაბანკი</v>
      </c>
      <c r="C17" s="58">
        <f t="shared" si="2"/>
        <v>6.156871793326241E-3</v>
      </c>
      <c r="D17" s="59">
        <f t="shared" si="10"/>
        <v>5.9269203751568999E-3</v>
      </c>
      <c r="E17" s="59">
        <f t="shared" si="11"/>
        <v>5.6901032216690123E-3</v>
      </c>
      <c r="F17" s="59">
        <f t="shared" si="12"/>
        <v>6.226764961609379E-3</v>
      </c>
      <c r="G17" s="59">
        <f t="shared" si="13"/>
        <v>4.8162935937162803E-3</v>
      </c>
      <c r="H17" s="59">
        <f t="shared" si="14"/>
        <v>8.4722388491950511E-3</v>
      </c>
      <c r="I17" s="59">
        <f t="shared" si="15"/>
        <v>2.3740284008526092E-3</v>
      </c>
      <c r="J17" s="59">
        <f t="shared" si="16"/>
        <v>8.8672814442046395E-3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5.8252721592653746E-3</v>
      </c>
      <c r="D18" s="57">
        <f t="shared" si="10"/>
        <v>4.4971022907318164E-3</v>
      </c>
      <c r="E18" s="57">
        <f t="shared" si="11"/>
        <v>5.0799553748256017E-3</v>
      </c>
      <c r="F18" s="57">
        <f t="shared" si="12"/>
        <v>5.6072855532201746E-3</v>
      </c>
      <c r="G18" s="57">
        <f t="shared" si="13"/>
        <v>3.7610376857559191E-3</v>
      </c>
      <c r="H18" s="57">
        <f t="shared" si="14"/>
        <v>8.5257596672274408E-3</v>
      </c>
      <c r="I18" s="57">
        <f t="shared" si="15"/>
        <v>5.780812036856386E-4</v>
      </c>
      <c r="J18" s="57">
        <f t="shared" si="16"/>
        <v>1.0153142377604335E-2</v>
      </c>
    </row>
    <row r="19" spans="1:20" ht="12" customHeight="1" x14ac:dyDescent="0.2">
      <c r="A19" s="55">
        <f t="shared" si="0"/>
        <v>13</v>
      </c>
      <c r="B19" s="15" t="str">
        <f t="shared" si="1"/>
        <v>ვი–თი–ბი ბანკი</v>
      </c>
      <c r="C19" s="58">
        <f t="shared" si="2"/>
        <v>4.099165160413581E-3</v>
      </c>
      <c r="D19" s="59">
        <f t="shared" si="10"/>
        <v>2.1899585933426082E-3</v>
      </c>
      <c r="E19" s="59">
        <f t="shared" si="11"/>
        <v>1.7813084428854858E-3</v>
      </c>
      <c r="F19" s="59">
        <f t="shared" si="12"/>
        <v>1.898352445249819E-4</v>
      </c>
      <c r="G19" s="59">
        <f t="shared" si="13"/>
        <v>2.1194282898976703E-4</v>
      </c>
      <c r="H19" s="59">
        <f t="shared" si="14"/>
        <v>3.9233279518205183E-4</v>
      </c>
      <c r="I19" s="59">
        <f t="shared" si="15"/>
        <v>9.1437705201862453E-5</v>
      </c>
      <c r="J19" s="59">
        <f t="shared" si="16"/>
        <v>1.7558385773087749E-2</v>
      </c>
    </row>
    <row r="20" spans="1:20" x14ac:dyDescent="0.2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3.7446783672883083E-3</v>
      </c>
      <c r="D20" s="57">
        <f t="shared" si="10"/>
        <v>3.4023388020142224E-3</v>
      </c>
      <c r="E20" s="57">
        <f t="shared" si="11"/>
        <v>3.4178837819880689E-3</v>
      </c>
      <c r="F20" s="57">
        <f t="shared" si="12"/>
        <v>4.2241216783154281E-3</v>
      </c>
      <c r="G20" s="57">
        <f t="shared" si="13"/>
        <v>2.7735299973201343E-3</v>
      </c>
      <c r="H20" s="57">
        <f t="shared" si="14"/>
        <v>4.9550744595328287E-3</v>
      </c>
      <c r="I20" s="57">
        <f t="shared" si="15"/>
        <v>1.3162023475797012E-3</v>
      </c>
      <c r="J20" s="57">
        <f t="shared" si="16"/>
        <v>5.6422936972203921E-3</v>
      </c>
    </row>
    <row r="21" spans="1:20" x14ac:dyDescent="0.2">
      <c r="A21" s="55">
        <f t="shared" si="0"/>
        <v>15</v>
      </c>
      <c r="B21" s="15" t="str">
        <f t="shared" si="1"/>
        <v>სილქ ბანკი</v>
      </c>
      <c r="C21" s="58">
        <f t="shared" si="2"/>
        <v>2.037800323477609E-3</v>
      </c>
      <c r="D21" s="59">
        <f t="shared" si="10"/>
        <v>1.7252670312431471E-3</v>
      </c>
      <c r="E21" s="59">
        <f t="shared" si="11"/>
        <v>1.7794224334442513E-3</v>
      </c>
      <c r="F21" s="59">
        <f t="shared" si="12"/>
        <v>2.0515817732948555E-3</v>
      </c>
      <c r="G21" s="59">
        <f t="shared" si="13"/>
        <v>1.9799588580274026E-3</v>
      </c>
      <c r="H21" s="59">
        <f t="shared" si="14"/>
        <v>2.4805815821173464E-3</v>
      </c>
      <c r="I21" s="59">
        <f t="shared" si="15"/>
        <v>1.6455300391141024E-3</v>
      </c>
      <c r="J21" s="59">
        <f t="shared" si="16"/>
        <v>3.5381368087997805E-3</v>
      </c>
    </row>
    <row r="22" spans="1:20" x14ac:dyDescent="0.2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1.8118088784507154E-3</v>
      </c>
      <c r="D22" s="57">
        <f t="shared" si="10"/>
        <v>2.1306865231312689E-3</v>
      </c>
      <c r="E22" s="57">
        <f t="shared" si="11"/>
        <v>1.8107378032948241E-3</v>
      </c>
      <c r="F22" s="57">
        <f t="shared" si="12"/>
        <v>4.4186930588610958E-5</v>
      </c>
      <c r="G22" s="57">
        <f t="shared" si="13"/>
        <v>5.0453683411980327E-5</v>
      </c>
      <c r="H22" s="57">
        <f t="shared" si="14"/>
        <v>4.3434251898432166E-6</v>
      </c>
      <c r="I22" s="57">
        <f t="shared" si="15"/>
        <v>8.1256518471154365E-5</v>
      </c>
      <c r="J22" s="57">
        <f t="shared" si="16"/>
        <v>1.8180283378167776E-3</v>
      </c>
    </row>
    <row r="23" spans="1:20" x14ac:dyDescent="0.2">
      <c r="A23" s="55">
        <f t="shared" si="0"/>
        <v>17</v>
      </c>
      <c r="B23" s="15" t="str">
        <f t="shared" si="1"/>
        <v>პეივბანკი</v>
      </c>
      <c r="C23" s="58">
        <f t="shared" si="2"/>
        <v>1.0723119990324256E-3</v>
      </c>
      <c r="D23" s="59">
        <f t="shared" si="10"/>
        <v>0</v>
      </c>
      <c r="E23" s="59">
        <f t="shared" si="11"/>
        <v>1.1594258398114957E-3</v>
      </c>
      <c r="F23" s="59">
        <f t="shared" si="12"/>
        <v>1.3950442196996244E-3</v>
      </c>
      <c r="G23" s="59">
        <f t="shared" si="13"/>
        <v>1.5928945590316971E-3</v>
      </c>
      <c r="H23" s="59">
        <f t="shared" si="14"/>
        <v>3.9773757048901844E-3</v>
      </c>
      <c r="I23" s="59">
        <f t="shared" si="15"/>
        <v>0</v>
      </c>
      <c r="J23" s="59">
        <f t="shared" si="16"/>
        <v>5.6646347771302963E-4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6.6953448014994167E-4</v>
      </c>
      <c r="D24" s="57">
        <f t="shared" si="10"/>
        <v>1.3711981285309234E-7</v>
      </c>
      <c r="E24" s="57">
        <f t="shared" si="11"/>
        <v>7.4301375447952966E-5</v>
      </c>
      <c r="F24" s="57">
        <f t="shared" si="12"/>
        <v>3.9301833399059326E-5</v>
      </c>
      <c r="G24" s="57">
        <f t="shared" si="13"/>
        <v>4.4875765009665004E-5</v>
      </c>
      <c r="H24" s="57">
        <f t="shared" si="14"/>
        <v>1.0559022380879485E-5</v>
      </c>
      <c r="I24" s="57">
        <f t="shared" si="15"/>
        <v>6.7800229190070034E-5</v>
      </c>
      <c r="J24" s="57">
        <f t="shared" si="16"/>
        <v>4.1259058809390726E-3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8">
        <f t="shared" si="2"/>
        <v>1.6930153888669325E-4</v>
      </c>
      <c r="D25" s="59">
        <f t="shared" ref="D25" si="17">E50/E$31</f>
        <v>0</v>
      </c>
      <c r="E25" s="59">
        <f t="shared" ref="E25" si="18">G50/G$31</f>
        <v>1.123617457798936E-4</v>
      </c>
      <c r="F25" s="59">
        <f t="shared" ref="F25" si="19">H50/H$31</f>
        <v>8.2728248606663479E-5</v>
      </c>
      <c r="G25" s="59">
        <f t="shared" ref="G25" si="20">J50/J$31</f>
        <v>9.446107662330109E-5</v>
      </c>
      <c r="H25" s="59">
        <f t="shared" ref="H25" si="21">K50/K$31</f>
        <v>1.8341043711608227E-4</v>
      </c>
      <c r="I25" s="59">
        <f t="shared" ref="I25" si="22">L50/L$31</f>
        <v>3.5040622574255478E-5</v>
      </c>
      <c r="J25" s="59">
        <f t="shared" ref="J25" si="23">O50/O$31</f>
        <v>4.9993681653011292E-4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1.0000000000000078</v>
      </c>
      <c r="D26" s="21">
        <f t="shared" ref="D26:J26" si="24">SUM(D7:D25)</f>
        <v>0.99999999999999789</v>
      </c>
      <c r="E26" s="21">
        <f t="shared" si="24"/>
        <v>1.0000000000000004</v>
      </c>
      <c r="F26" s="21">
        <f t="shared" si="24"/>
        <v>1.0000000000000016</v>
      </c>
      <c r="G26" s="21">
        <f t="shared" si="24"/>
        <v>0.99999999999999645</v>
      </c>
      <c r="H26" s="21">
        <f t="shared" si="24"/>
        <v>1.0000000000000027</v>
      </c>
      <c r="I26" s="21">
        <f t="shared" si="24"/>
        <v>1.000000000000002</v>
      </c>
      <c r="J26" s="21">
        <f t="shared" si="24"/>
        <v>1.0000000000000053</v>
      </c>
    </row>
    <row r="27" spans="1:20" x14ac:dyDescent="0.2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25">
      <c r="B28" s="61" t="s">
        <v>36</v>
      </c>
      <c r="S28" s="23"/>
    </row>
    <row r="29" spans="1:20" ht="13.5" thickBot="1" x14ac:dyDescent="0.25">
      <c r="A29" s="180" t="s">
        <v>0</v>
      </c>
      <c r="B29" s="178" t="s">
        <v>282</v>
      </c>
      <c r="C29" s="182" t="s">
        <v>28</v>
      </c>
      <c r="D29" s="183"/>
      <c r="E29" s="183"/>
      <c r="F29" s="184"/>
      <c r="G29" s="159" t="s">
        <v>37</v>
      </c>
      <c r="H29" s="176"/>
      <c r="I29" s="176"/>
      <c r="J29" s="176"/>
      <c r="K29" s="176"/>
      <c r="L29" s="176"/>
      <c r="M29" s="176"/>
      <c r="N29" s="177"/>
      <c r="O29" s="175" t="s">
        <v>38</v>
      </c>
      <c r="P29" s="176"/>
      <c r="Q29" s="177"/>
      <c r="R29" s="175" t="s">
        <v>39</v>
      </c>
      <c r="S29" s="176"/>
      <c r="T29" s="177"/>
    </row>
    <row r="30" spans="1:20" ht="150.75" customHeight="1" thickBot="1" x14ac:dyDescent="0.25">
      <c r="A30" s="181"/>
      <c r="B30" s="179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2025 წლის 12 თვის წმინდა მოგება</v>
      </c>
      <c r="S30" s="82" t="s">
        <v>77</v>
      </c>
      <c r="T30" s="83" t="s">
        <v>78</v>
      </c>
    </row>
    <row r="31" spans="1:20" ht="13.5" thickBot="1" x14ac:dyDescent="0.25">
      <c r="A31" s="113"/>
      <c r="B31" s="114" t="s">
        <v>81</v>
      </c>
      <c r="C31" s="162">
        <v>107467295688.179</v>
      </c>
      <c r="D31" s="163">
        <v>13764426743.160591</v>
      </c>
      <c r="E31" s="163">
        <v>73038533174.85141</v>
      </c>
      <c r="F31" s="164">
        <v>-1154681754.4229701</v>
      </c>
      <c r="G31" s="162">
        <v>91678959938.724396</v>
      </c>
      <c r="H31" s="163">
        <v>69025063822.516998</v>
      </c>
      <c r="I31" s="163">
        <v>6638227991.2209597</v>
      </c>
      <c r="J31" s="163">
        <v>60451594711.036903</v>
      </c>
      <c r="K31" s="163">
        <v>24210188688.3876</v>
      </c>
      <c r="L31" s="163">
        <v>36241406022.6492</v>
      </c>
      <c r="M31" s="163">
        <v>200616671.22999999</v>
      </c>
      <c r="N31" s="164">
        <v>20810248780.59293</v>
      </c>
      <c r="O31" s="115">
        <v>15788335703.667</v>
      </c>
      <c r="P31" s="166">
        <v>1221458367.1199999</v>
      </c>
      <c r="Q31" s="165">
        <v>18847859103.945</v>
      </c>
      <c r="R31" s="115">
        <v>3311870688.33707</v>
      </c>
      <c r="S31" s="116">
        <v>3.2912475081946738E-2</v>
      </c>
      <c r="T31" s="117">
        <v>0.22386087566630347</v>
      </c>
    </row>
    <row r="32" spans="1:20" x14ac:dyDescent="0.2">
      <c r="A32" s="55">
        <v>1</v>
      </c>
      <c r="B32" s="15" t="s">
        <v>137</v>
      </c>
      <c r="C32" s="27">
        <v>42474213093.315399</v>
      </c>
      <c r="D32" s="28">
        <v>4787229637.972147</v>
      </c>
      <c r="E32" s="28">
        <v>27636894140.9361</v>
      </c>
      <c r="F32" s="29">
        <v>-348287596.13499999</v>
      </c>
      <c r="G32" s="27">
        <v>36585442641.528603</v>
      </c>
      <c r="H32" s="28">
        <v>28159403683.734299</v>
      </c>
      <c r="I32" s="28">
        <v>2286649725.6564999</v>
      </c>
      <c r="J32" s="28">
        <v>25197455339.8377</v>
      </c>
      <c r="K32" s="28">
        <v>8476411342.2270002</v>
      </c>
      <c r="L32" s="28">
        <v>16721043997.6108</v>
      </c>
      <c r="M32" s="84"/>
      <c r="N32" s="29">
        <v>7679769243.5156002</v>
      </c>
      <c r="O32" s="27">
        <v>5888770451.32096</v>
      </c>
      <c r="P32" s="28">
        <v>27993660.18</v>
      </c>
      <c r="Q32" s="29">
        <v>7093368164.8805599</v>
      </c>
      <c r="R32" s="27">
        <v>1630529575.7577801</v>
      </c>
      <c r="S32" s="69">
        <v>4.1149628367362759E-2</v>
      </c>
      <c r="T32" s="70">
        <v>0.29898064108958977</v>
      </c>
    </row>
    <row r="33" spans="1:21" x14ac:dyDescent="0.2">
      <c r="A33" s="54">
        <v>2</v>
      </c>
      <c r="B33" s="12" t="s">
        <v>138</v>
      </c>
      <c r="C33" s="24">
        <v>39165007750.669403</v>
      </c>
      <c r="D33" s="25">
        <v>4404315481.4872999</v>
      </c>
      <c r="E33" s="25">
        <v>27200432948.3815</v>
      </c>
      <c r="F33" s="26">
        <v>-376192419.31940001</v>
      </c>
      <c r="G33" s="24">
        <v>33492925341.7146</v>
      </c>
      <c r="H33" s="25">
        <v>25450119825.377701</v>
      </c>
      <c r="I33" s="25">
        <v>3219622289.8670101</v>
      </c>
      <c r="J33" s="25">
        <v>21337512942.028</v>
      </c>
      <c r="K33" s="25">
        <v>8745109213.4567299</v>
      </c>
      <c r="L33" s="25">
        <v>12592403728.5714</v>
      </c>
      <c r="M33" s="84"/>
      <c r="N33" s="26">
        <v>7390445323.8745003</v>
      </c>
      <c r="O33" s="24">
        <v>5672082356.6300001</v>
      </c>
      <c r="P33" s="25">
        <v>21015907.690000001</v>
      </c>
      <c r="Q33" s="26">
        <v>7072884640.3330002</v>
      </c>
      <c r="R33" s="24">
        <v>1277583837.4044001</v>
      </c>
      <c r="S33" s="71">
        <v>3.3881445475519203E-2</v>
      </c>
      <c r="T33" s="72">
        <v>0.23807291213056389</v>
      </c>
    </row>
    <row r="34" spans="1:21" x14ac:dyDescent="0.2">
      <c r="A34" s="55">
        <v>3</v>
      </c>
      <c r="B34" s="15" t="s">
        <v>139</v>
      </c>
      <c r="C34" s="27">
        <v>6053045135.6793003</v>
      </c>
      <c r="D34" s="28">
        <v>627941612.05258107</v>
      </c>
      <c r="E34" s="28">
        <v>4333950137.0273504</v>
      </c>
      <c r="F34" s="29">
        <v>-141264646.47587401</v>
      </c>
      <c r="G34" s="27">
        <v>5319488631.3083601</v>
      </c>
      <c r="H34" s="28">
        <v>4156563414.265573</v>
      </c>
      <c r="I34" s="28">
        <v>111407903.428562</v>
      </c>
      <c r="J34" s="28">
        <v>3995261174.1682401</v>
      </c>
      <c r="K34" s="28">
        <v>1884059793.33988</v>
      </c>
      <c r="L34" s="28">
        <v>2111201380.8283601</v>
      </c>
      <c r="M34" s="84"/>
      <c r="N34" s="29">
        <v>1066482137.5300751</v>
      </c>
      <c r="O34" s="27">
        <v>733556502.88</v>
      </c>
      <c r="P34" s="28">
        <v>44490459.259999998</v>
      </c>
      <c r="Q34" s="29">
        <v>742614719.39804006</v>
      </c>
      <c r="R34" s="27">
        <v>126001825.622594</v>
      </c>
      <c r="S34" s="69">
        <v>2.2809517176501631E-2</v>
      </c>
      <c r="T34" s="70">
        <v>0.18848322221679206</v>
      </c>
    </row>
    <row r="35" spans="1:21" x14ac:dyDescent="0.2">
      <c r="A35" s="54">
        <v>4</v>
      </c>
      <c r="B35" s="12" t="s">
        <v>142</v>
      </c>
      <c r="C35" s="24">
        <v>4871506585.6907997</v>
      </c>
      <c r="D35" s="25">
        <v>780887776.49979997</v>
      </c>
      <c r="E35" s="25">
        <v>3416156354.1300001</v>
      </c>
      <c r="F35" s="26">
        <v>-31022885.73</v>
      </c>
      <c r="G35" s="24">
        <v>4184488995.5599999</v>
      </c>
      <c r="H35" s="25">
        <v>3460024939.6999998</v>
      </c>
      <c r="I35" s="25">
        <v>355499113.704593</v>
      </c>
      <c r="J35" s="25">
        <v>3100372414.3091698</v>
      </c>
      <c r="K35" s="25">
        <v>1590327081.28181</v>
      </c>
      <c r="L35" s="25">
        <v>1510045333.02736</v>
      </c>
      <c r="M35" s="84"/>
      <c r="N35" s="26">
        <v>671257876</v>
      </c>
      <c r="O35" s="24">
        <v>687017590.38</v>
      </c>
      <c r="P35" s="25">
        <v>18251557</v>
      </c>
      <c r="Q35" s="26">
        <v>821179852.51999998</v>
      </c>
      <c r="R35" s="24">
        <v>110510760.34</v>
      </c>
      <c r="S35" s="71">
        <v>2.5614637617549021E-2</v>
      </c>
      <c r="T35" s="72">
        <v>0.17254275800929297</v>
      </c>
    </row>
    <row r="36" spans="1:21" x14ac:dyDescent="0.2">
      <c r="A36" s="55">
        <v>5</v>
      </c>
      <c r="B36" s="15" t="s">
        <v>145</v>
      </c>
      <c r="C36" s="27">
        <v>3902634851.29598</v>
      </c>
      <c r="D36" s="28">
        <v>603778128.73146009</v>
      </c>
      <c r="E36" s="28">
        <v>3138763963.3035302</v>
      </c>
      <c r="F36" s="29">
        <v>-68143721.959010005</v>
      </c>
      <c r="G36" s="27">
        <v>3429725129.2921</v>
      </c>
      <c r="H36" s="28">
        <v>1763469396.752099</v>
      </c>
      <c r="I36" s="28">
        <v>0</v>
      </c>
      <c r="J36" s="28">
        <v>1749176892.6120999</v>
      </c>
      <c r="K36" s="28">
        <v>609846087.07379997</v>
      </c>
      <c r="L36" s="28">
        <v>1139330805.5383</v>
      </c>
      <c r="M36" s="84"/>
      <c r="N36" s="29">
        <v>1572785992.8599999</v>
      </c>
      <c r="O36" s="27">
        <v>472909723.884682</v>
      </c>
      <c r="P36" s="28">
        <v>5270620</v>
      </c>
      <c r="Q36" s="29">
        <v>594972119.78468204</v>
      </c>
      <c r="R36" s="27">
        <v>92629791.564682007</v>
      </c>
      <c r="S36" s="69">
        <v>2.7279927560540835E-2</v>
      </c>
      <c r="T36" s="70">
        <v>0.21963693707943877</v>
      </c>
    </row>
    <row r="37" spans="1:21" x14ac:dyDescent="0.2">
      <c r="A37" s="54">
        <v>6</v>
      </c>
      <c r="B37" s="12" t="s">
        <v>141</v>
      </c>
      <c r="C37" s="24">
        <v>2264767631.33638</v>
      </c>
      <c r="D37" s="25">
        <v>661099909.37811708</v>
      </c>
      <c r="E37" s="25">
        <v>1409577204.0839901</v>
      </c>
      <c r="F37" s="26">
        <v>-30451144.058729</v>
      </c>
      <c r="G37" s="24">
        <v>1939368740.9764199</v>
      </c>
      <c r="H37" s="25">
        <v>1508819842.4112248</v>
      </c>
      <c r="I37" s="25">
        <v>160992330.70879999</v>
      </c>
      <c r="J37" s="25">
        <v>1347827511.6359</v>
      </c>
      <c r="K37" s="25">
        <v>696575238.2665</v>
      </c>
      <c r="L37" s="25">
        <v>651252273.36940002</v>
      </c>
      <c r="M37" s="84"/>
      <c r="N37" s="26">
        <v>413798090.74598897</v>
      </c>
      <c r="O37" s="24">
        <v>325398890.45104301</v>
      </c>
      <c r="P37" s="25">
        <v>112482804.98999999</v>
      </c>
      <c r="Q37" s="26">
        <v>370987074.74191397</v>
      </c>
      <c r="R37" s="24">
        <v>28724116.700911</v>
      </c>
      <c r="S37" s="71">
        <v>1.390705186016857E-2</v>
      </c>
      <c r="T37" s="72">
        <v>8.7429853944833005E-2</v>
      </c>
    </row>
    <row r="38" spans="1:21" x14ac:dyDescent="0.2">
      <c r="A38" s="55">
        <v>7</v>
      </c>
      <c r="B38" s="15" t="s">
        <v>144</v>
      </c>
      <c r="C38" s="27">
        <v>2240862918.2648101</v>
      </c>
      <c r="D38" s="28">
        <v>249355751.38999999</v>
      </c>
      <c r="E38" s="28">
        <v>1679972985.4001</v>
      </c>
      <c r="F38" s="29">
        <v>-35025414.514664002</v>
      </c>
      <c r="G38" s="27">
        <v>1930747076.30581</v>
      </c>
      <c r="H38" s="28">
        <v>1451687090.1200039</v>
      </c>
      <c r="I38" s="28">
        <v>159324802.572</v>
      </c>
      <c r="J38" s="28">
        <v>1270198809.5792</v>
      </c>
      <c r="K38" s="28">
        <v>639529418.91419995</v>
      </c>
      <c r="L38" s="28">
        <v>630669390.66499901</v>
      </c>
      <c r="M38" s="84"/>
      <c r="N38" s="29">
        <v>455885029.40999997</v>
      </c>
      <c r="O38" s="27">
        <v>310115845</v>
      </c>
      <c r="P38" s="28">
        <v>128022000</v>
      </c>
      <c r="Q38" s="29">
        <v>378653425.40855598</v>
      </c>
      <c r="R38" s="27">
        <v>30904772.826067999</v>
      </c>
      <c r="S38" s="69">
        <v>1.4698745600514804E-2</v>
      </c>
      <c r="T38" s="70">
        <v>0.10526258606832584</v>
      </c>
    </row>
    <row r="39" spans="1:21" x14ac:dyDescent="0.2">
      <c r="A39" s="54">
        <v>8</v>
      </c>
      <c r="B39" s="12" t="s">
        <v>143</v>
      </c>
      <c r="C39" s="24">
        <v>1964899029.5474801</v>
      </c>
      <c r="D39" s="25">
        <v>635489548.15972996</v>
      </c>
      <c r="E39" s="25">
        <v>1180106686.11622</v>
      </c>
      <c r="F39" s="26">
        <v>-31420297.786676999</v>
      </c>
      <c r="G39" s="24">
        <v>1479716576.4445901</v>
      </c>
      <c r="H39" s="25">
        <v>1374551724.7074001</v>
      </c>
      <c r="I39" s="25">
        <v>74821837.243503004</v>
      </c>
      <c r="J39" s="25">
        <v>1299634312.0780399</v>
      </c>
      <c r="K39" s="25">
        <v>771302311.81631696</v>
      </c>
      <c r="L39" s="25">
        <v>528332000.26172203</v>
      </c>
      <c r="M39" s="84"/>
      <c r="N39" s="26">
        <v>81280608.827999994</v>
      </c>
      <c r="O39" s="24">
        <v>485182457.03618997</v>
      </c>
      <c r="P39" s="25">
        <v>114430000</v>
      </c>
      <c r="Q39" s="26">
        <v>527096652.70618999</v>
      </c>
      <c r="R39" s="24">
        <v>38347532.157707997</v>
      </c>
      <c r="S39" s="71">
        <v>2.0475408058407744E-2</v>
      </c>
      <c r="T39" s="72">
        <v>8.210513769904515E-2</v>
      </c>
    </row>
    <row r="40" spans="1:21" x14ac:dyDescent="0.2">
      <c r="A40" s="55">
        <v>9</v>
      </c>
      <c r="B40" s="15" t="s">
        <v>146</v>
      </c>
      <c r="C40" s="27">
        <v>1108414368.73</v>
      </c>
      <c r="D40" s="28">
        <v>71060188.530000001</v>
      </c>
      <c r="E40" s="28">
        <v>1002166039.13</v>
      </c>
      <c r="F40" s="29">
        <v>-17173289.859999999</v>
      </c>
      <c r="G40" s="27">
        <v>835115082.550318</v>
      </c>
      <c r="H40" s="28">
        <v>296358536.65999997</v>
      </c>
      <c r="I40" s="28">
        <v>101816321.84999999</v>
      </c>
      <c r="J40" s="28">
        <v>194538641.28999999</v>
      </c>
      <c r="K40" s="28">
        <v>94675921.040000007</v>
      </c>
      <c r="L40" s="28">
        <v>99862720.25</v>
      </c>
      <c r="M40" s="84"/>
      <c r="N40" s="29">
        <v>521945307.73000002</v>
      </c>
      <c r="O40" s="27">
        <v>273299286.18000001</v>
      </c>
      <c r="P40" s="28">
        <v>76000000</v>
      </c>
      <c r="Q40" s="29">
        <v>292004388.88</v>
      </c>
      <c r="R40" s="27">
        <v>22227988.07</v>
      </c>
      <c r="S40" s="69">
        <v>2.1119010867281011E-2</v>
      </c>
      <c r="T40" s="70">
        <v>8.4925044236710906E-2</v>
      </c>
    </row>
    <row r="41" spans="1:21" x14ac:dyDescent="0.2">
      <c r="A41" s="54">
        <v>10</v>
      </c>
      <c r="B41" s="12" t="s">
        <v>288</v>
      </c>
      <c r="C41" s="24">
        <v>672206065.24619102</v>
      </c>
      <c r="D41" s="25">
        <v>57501561.104499996</v>
      </c>
      <c r="E41" s="25">
        <v>589060985.57829106</v>
      </c>
      <c r="F41" s="26">
        <v>-20800800.744199999</v>
      </c>
      <c r="G41" s="24">
        <v>565347224.28929806</v>
      </c>
      <c r="H41" s="25">
        <v>33168899.373398997</v>
      </c>
      <c r="I41" s="25">
        <v>0</v>
      </c>
      <c r="J41" s="25">
        <v>33168899.342498001</v>
      </c>
      <c r="K41" s="25">
        <v>216234.11600099999</v>
      </c>
      <c r="L41" s="25">
        <v>32952665.226496998</v>
      </c>
      <c r="M41" s="84"/>
      <c r="N41" s="26">
        <v>495284837.6056</v>
      </c>
      <c r="O41" s="24">
        <v>106858840.95999999</v>
      </c>
      <c r="P41" s="25">
        <v>3634576</v>
      </c>
      <c r="Q41" s="26">
        <v>125790732.92</v>
      </c>
      <c r="R41" s="24">
        <v>13663719.359999999</v>
      </c>
      <c r="S41" s="71">
        <v>2.140603768572967E-2</v>
      </c>
      <c r="T41" s="72">
        <v>0.13327366864095216</v>
      </c>
    </row>
    <row r="42" spans="1:21" x14ac:dyDescent="0.2">
      <c r="A42" s="55">
        <v>11</v>
      </c>
      <c r="B42" s="15" t="s">
        <v>238</v>
      </c>
      <c r="C42" s="27">
        <v>661662361.52760005</v>
      </c>
      <c r="D42" s="28">
        <v>102378284.61070001</v>
      </c>
      <c r="E42" s="28">
        <v>432893570.44559997</v>
      </c>
      <c r="F42" s="29">
        <v>-9509286.2535999995</v>
      </c>
      <c r="G42" s="27">
        <v>521662745.30659997</v>
      </c>
      <c r="H42" s="28">
        <v>429802848.8829</v>
      </c>
      <c r="I42" s="28">
        <v>83056637.294</v>
      </c>
      <c r="J42" s="28">
        <v>291152628.33670002</v>
      </c>
      <c r="K42" s="28">
        <v>205114501.1521</v>
      </c>
      <c r="L42" s="28">
        <v>86038127.184599996</v>
      </c>
      <c r="M42" s="84"/>
      <c r="N42" s="29">
        <v>74342804.117399991</v>
      </c>
      <c r="O42" s="27">
        <v>139999616.22</v>
      </c>
      <c r="P42" s="28">
        <v>136800000</v>
      </c>
      <c r="Q42" s="29">
        <v>161784059.26300001</v>
      </c>
      <c r="R42" s="27">
        <v>2499388.3317999998</v>
      </c>
      <c r="S42" s="69">
        <v>3.8286245659286556E-3</v>
      </c>
      <c r="T42" s="70">
        <v>1.9686907987205349E-2</v>
      </c>
    </row>
    <row r="43" spans="1:21" x14ac:dyDescent="0.2">
      <c r="A43" s="54">
        <v>12</v>
      </c>
      <c r="B43" s="12" t="s">
        <v>239</v>
      </c>
      <c r="C43" s="24">
        <v>626026245.60388899</v>
      </c>
      <c r="D43" s="25">
        <v>207374912.80714601</v>
      </c>
      <c r="E43" s="25">
        <v>328461754.85231602</v>
      </c>
      <c r="F43" s="26">
        <v>-2404018.9646259998</v>
      </c>
      <c r="G43" s="24">
        <v>465725025.29914403</v>
      </c>
      <c r="H43" s="25">
        <v>387043243.18210006</v>
      </c>
      <c r="I43" s="25">
        <v>48174883.936512001</v>
      </c>
      <c r="J43" s="25">
        <v>227360725.872253</v>
      </c>
      <c r="K43" s="25">
        <v>206410250.25542101</v>
      </c>
      <c r="L43" s="25">
        <v>20950475.616833001</v>
      </c>
      <c r="M43" s="84"/>
      <c r="N43" s="26">
        <v>70903743.894639999</v>
      </c>
      <c r="O43" s="24">
        <v>160301220.30474499</v>
      </c>
      <c r="P43" s="25">
        <v>69161600</v>
      </c>
      <c r="Q43" s="26">
        <v>157785516.50474501</v>
      </c>
      <c r="R43" s="24">
        <v>14275430.123389</v>
      </c>
      <c r="S43" s="71">
        <v>2.9013907692431642E-2</v>
      </c>
      <c r="T43" s="72">
        <v>9.3046729223427618E-2</v>
      </c>
    </row>
    <row r="44" spans="1:21" x14ac:dyDescent="0.2">
      <c r="A44" s="55">
        <v>13</v>
      </c>
      <c r="B44" s="15" t="s">
        <v>140</v>
      </c>
      <c r="C44" s="27">
        <v>440526194.36884803</v>
      </c>
      <c r="D44" s="28">
        <v>205153446.5898</v>
      </c>
      <c r="E44" s="28">
        <v>159951363.37140501</v>
      </c>
      <c r="F44" s="29">
        <v>-29038204.381434001</v>
      </c>
      <c r="G44" s="27">
        <v>163308505.37380999</v>
      </c>
      <c r="H44" s="28">
        <v>13103389.869099997</v>
      </c>
      <c r="I44" s="28">
        <v>0</v>
      </c>
      <c r="J44" s="28">
        <v>12812282</v>
      </c>
      <c r="K44" s="28">
        <v>9498451</v>
      </c>
      <c r="L44" s="28">
        <v>3313831</v>
      </c>
      <c r="M44" s="84"/>
      <c r="N44" s="29">
        <v>130619626.7392</v>
      </c>
      <c r="O44" s="27">
        <v>277217689</v>
      </c>
      <c r="P44" s="28">
        <v>209008277</v>
      </c>
      <c r="Q44" s="29">
        <v>288761934.69999999</v>
      </c>
      <c r="R44" s="27">
        <v>-53701605.429135002</v>
      </c>
      <c r="S44" s="69">
        <v>-0.12034831351781361</v>
      </c>
      <c r="T44" s="70">
        <v>-0.1827194896835688</v>
      </c>
    </row>
    <row r="45" spans="1:21" x14ac:dyDescent="0.2">
      <c r="A45" s="54">
        <v>14</v>
      </c>
      <c r="B45" s="12" t="s">
        <v>147</v>
      </c>
      <c r="C45" s="24">
        <v>402430457.3545</v>
      </c>
      <c r="D45" s="25">
        <v>144821474.4323</v>
      </c>
      <c r="E45" s="25">
        <v>248501835.463</v>
      </c>
      <c r="F45" s="26">
        <v>-5520475.9993000003</v>
      </c>
      <c r="G45" s="24">
        <v>313348030.32410002</v>
      </c>
      <c r="H45" s="25">
        <v>291570268.43980002</v>
      </c>
      <c r="I45" s="25">
        <v>14943252.5507</v>
      </c>
      <c r="J45" s="25">
        <v>167664311.31690001</v>
      </c>
      <c r="K45" s="25">
        <v>119963287.6303</v>
      </c>
      <c r="L45" s="25">
        <v>47701023.6866</v>
      </c>
      <c r="M45" s="84"/>
      <c r="N45" s="26">
        <v>11780238.3509</v>
      </c>
      <c r="O45" s="24">
        <v>89082427.030399993</v>
      </c>
      <c r="P45" s="25">
        <v>50000000</v>
      </c>
      <c r="Q45" s="26">
        <v>88054220.870399997</v>
      </c>
      <c r="R45" s="24">
        <v>7114364.9826999996</v>
      </c>
      <c r="S45" s="71">
        <v>2.2282424967174214E-2</v>
      </c>
      <c r="T45" s="72">
        <v>8.3455300041164901E-2</v>
      </c>
    </row>
    <row r="46" spans="1:21" x14ac:dyDescent="0.2">
      <c r="A46" s="55">
        <v>15</v>
      </c>
      <c r="B46" s="15" t="s">
        <v>161</v>
      </c>
      <c r="C46" s="27">
        <v>218996889.91663501</v>
      </c>
      <c r="D46" s="28">
        <v>43057367.300000004</v>
      </c>
      <c r="E46" s="28">
        <v>126010973.29693</v>
      </c>
      <c r="F46" s="29">
        <v>-6044188.0057650004</v>
      </c>
      <c r="G46" s="27">
        <v>163135597.98980299</v>
      </c>
      <c r="H46" s="28">
        <v>141610562.83879</v>
      </c>
      <c r="I46" s="28">
        <v>21918892.40879</v>
      </c>
      <c r="J46" s="28">
        <v>119691670.43000001</v>
      </c>
      <c r="K46" s="28">
        <v>60055348.159999996</v>
      </c>
      <c r="L46" s="28">
        <v>59636322.270000003</v>
      </c>
      <c r="M46" s="84"/>
      <c r="N46" s="29">
        <v>18872936.697255</v>
      </c>
      <c r="O46" s="27">
        <v>55861291.702831998</v>
      </c>
      <c r="P46" s="28">
        <v>104746400</v>
      </c>
      <c r="Q46" s="29">
        <v>54295164.455730997</v>
      </c>
      <c r="R46" s="27">
        <v>-24226966.098216999</v>
      </c>
      <c r="S46" s="69">
        <v>-0.10954831400239781</v>
      </c>
      <c r="T46" s="70">
        <v>-0.374015509146922</v>
      </c>
      <c r="U46" s="74"/>
    </row>
    <row r="47" spans="1:21" x14ac:dyDescent="0.2">
      <c r="A47" s="54">
        <v>16</v>
      </c>
      <c r="B47" s="12" t="s">
        <v>287</v>
      </c>
      <c r="C47" s="24">
        <v>194710200.47093099</v>
      </c>
      <c r="D47" s="25">
        <v>30621848.260700002</v>
      </c>
      <c r="E47" s="25">
        <v>155622218.304932</v>
      </c>
      <c r="F47" s="26">
        <v>-2383162.9547009999</v>
      </c>
      <c r="G47" s="24">
        <v>166006558.52779999</v>
      </c>
      <c r="H47" s="25">
        <v>3050005.7039999999</v>
      </c>
      <c r="I47" s="25">
        <v>0</v>
      </c>
      <c r="J47" s="25">
        <v>3050005.6213000002</v>
      </c>
      <c r="K47" s="25">
        <v>105155.1434</v>
      </c>
      <c r="L47" s="25">
        <v>2944850.4778999998</v>
      </c>
      <c r="M47" s="84"/>
      <c r="N47" s="26">
        <v>154794982.6938</v>
      </c>
      <c r="O47" s="24">
        <v>28703641.716231</v>
      </c>
      <c r="P47" s="25">
        <v>2313500</v>
      </c>
      <c r="Q47" s="26">
        <v>29910122.588231001</v>
      </c>
      <c r="R47" s="24">
        <v>5598101.5851969998</v>
      </c>
      <c r="S47" s="71">
        <v>3.3552867539234241E-2</v>
      </c>
      <c r="T47" s="72">
        <v>0.21804176359992875</v>
      </c>
    </row>
    <row r="48" spans="1:21" x14ac:dyDescent="0.2">
      <c r="A48" s="55">
        <v>17</v>
      </c>
      <c r="B48" s="15" t="s">
        <v>270</v>
      </c>
      <c r="C48" s="27">
        <v>115238470.67</v>
      </c>
      <c r="D48" s="28">
        <v>89711686.430000007</v>
      </c>
      <c r="E48" s="28">
        <v>0</v>
      </c>
      <c r="F48" s="29">
        <v>0</v>
      </c>
      <c r="G48" s="27">
        <v>106294955.12</v>
      </c>
      <c r="H48" s="28">
        <v>96293016.299999997</v>
      </c>
      <c r="I48" s="28">
        <v>0</v>
      </c>
      <c r="J48" s="28">
        <v>96293016.299999997</v>
      </c>
      <c r="K48" s="28">
        <v>96293016.299999997</v>
      </c>
      <c r="L48" s="28">
        <v>0</v>
      </c>
      <c r="M48" s="84"/>
      <c r="N48" s="29">
        <v>0</v>
      </c>
      <c r="O48" s="27">
        <v>8943515.5500000007</v>
      </c>
      <c r="P48" s="28">
        <v>8052000</v>
      </c>
      <c r="Q48" s="29">
        <v>8694125.3200000003</v>
      </c>
      <c r="R48" s="27">
        <v>1520796.16</v>
      </c>
      <c r="S48" s="69">
        <v>2.2996132428825006E-2</v>
      </c>
      <c r="T48" s="70">
        <v>0.19381531642235211</v>
      </c>
      <c r="U48" s="74"/>
    </row>
    <row r="49" spans="1:21" x14ac:dyDescent="0.2">
      <c r="A49" s="54">
        <v>18</v>
      </c>
      <c r="B49" s="12" t="s">
        <v>272</v>
      </c>
      <c r="C49" s="24">
        <v>71953059.951704994</v>
      </c>
      <c r="D49" s="25">
        <v>49161996.77431</v>
      </c>
      <c r="E49" s="25">
        <v>10015.030000000001</v>
      </c>
      <c r="F49" s="26">
        <v>-201.28</v>
      </c>
      <c r="G49" s="24">
        <v>6811872.8230849998</v>
      </c>
      <c r="H49" s="25">
        <v>2712811.558712</v>
      </c>
      <c r="I49" s="25">
        <v>0</v>
      </c>
      <c r="J49" s="25">
        <v>2712811.558712</v>
      </c>
      <c r="K49" s="25">
        <v>255635.924206</v>
      </c>
      <c r="L49" s="25">
        <v>2457175.6345060002</v>
      </c>
      <c r="M49" s="84"/>
      <c r="N49" s="26">
        <v>0</v>
      </c>
      <c r="O49" s="24">
        <v>65141187.130000003</v>
      </c>
      <c r="P49" s="25">
        <v>83160000</v>
      </c>
      <c r="Q49" s="26">
        <v>31352948.460000001</v>
      </c>
      <c r="R49" s="24">
        <v>-10548478.26</v>
      </c>
      <c r="S49" s="71">
        <v>-0.24962608783425391</v>
      </c>
      <c r="T49" s="72">
        <v>-0.27016709092743652</v>
      </c>
    </row>
    <row r="50" spans="1:21" x14ac:dyDescent="0.2">
      <c r="A50" s="55">
        <v>19</v>
      </c>
      <c r="B50" s="15" t="s">
        <v>164</v>
      </c>
      <c r="C50" s="27">
        <v>18194378.539999999</v>
      </c>
      <c r="D50" s="28">
        <v>13486130.649999999</v>
      </c>
      <c r="E50" s="28">
        <v>0</v>
      </c>
      <c r="F50" s="29">
        <v>0</v>
      </c>
      <c r="G50" s="27">
        <v>10301207.99</v>
      </c>
      <c r="H50" s="28">
        <v>5710322.6399999997</v>
      </c>
      <c r="I50" s="28">
        <v>0</v>
      </c>
      <c r="J50" s="28">
        <v>5710322.7199999997</v>
      </c>
      <c r="K50" s="28">
        <v>4440401.29</v>
      </c>
      <c r="L50" s="28">
        <v>1269921.43</v>
      </c>
      <c r="M50" s="84"/>
      <c r="N50" s="29">
        <v>0</v>
      </c>
      <c r="O50" s="27">
        <v>7893170.29</v>
      </c>
      <c r="P50" s="28">
        <v>6625005</v>
      </c>
      <c r="Q50" s="29">
        <v>7669240.21</v>
      </c>
      <c r="R50" s="27">
        <v>-1784262.8628</v>
      </c>
      <c r="S50" s="69">
        <v>-8.6773105851523161E-2</v>
      </c>
      <c r="T50" s="70">
        <v>-0.19679837911600603</v>
      </c>
      <c r="U50" s="74"/>
    </row>
    <row r="51" spans="1:2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2">
      <c r="K52" s="85"/>
      <c r="L52" s="86"/>
    </row>
    <row r="53" spans="1:21" x14ac:dyDescent="0.2">
      <c r="C53" s="60"/>
      <c r="K53" s="85"/>
      <c r="L53" s="86"/>
    </row>
    <row r="54" spans="1:21" x14ac:dyDescent="0.2">
      <c r="K54" s="85"/>
      <c r="L54" s="86"/>
    </row>
    <row r="55" spans="1:21" x14ac:dyDescent="0.2">
      <c r="K55" s="85"/>
      <c r="L55" s="86"/>
    </row>
    <row r="56" spans="1:21" x14ac:dyDescent="0.2">
      <c r="K56" s="85"/>
      <c r="L56" s="86"/>
    </row>
    <row r="57" spans="1:21" x14ac:dyDescent="0.2">
      <c r="K57" s="85"/>
      <c r="L57" s="86"/>
    </row>
    <row r="58" spans="1:21" x14ac:dyDescent="0.2">
      <c r="K58" s="85"/>
      <c r="L58" s="86"/>
    </row>
    <row r="59" spans="1:21" x14ac:dyDescent="0.2">
      <c r="K59" s="85"/>
      <c r="L59" s="86"/>
    </row>
    <row r="60" spans="1:21" x14ac:dyDescent="0.2">
      <c r="K60" s="85"/>
      <c r="L60" s="86"/>
    </row>
    <row r="61" spans="1:21" x14ac:dyDescent="0.2">
      <c r="K61" s="85"/>
      <c r="L61" s="86"/>
    </row>
    <row r="62" spans="1:21" x14ac:dyDescent="0.2">
      <c r="K62" s="85"/>
      <c r="L62" s="86"/>
    </row>
    <row r="63" spans="1:21" x14ac:dyDescent="0.2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1.85546875" customWidth="1"/>
    <col min="2" max="2" width="21.7109375" bestFit="1" customWidth="1"/>
    <col min="4" max="5" width="13.42578125" bestFit="1" customWidth="1"/>
  </cols>
  <sheetData>
    <row r="1" spans="1:6" x14ac:dyDescent="0.2">
      <c r="A1" s="107" t="s">
        <v>292</v>
      </c>
    </row>
    <row r="2" spans="1:6" x14ac:dyDescent="0.2">
      <c r="A2" s="66"/>
    </row>
    <row r="3" spans="1:6" x14ac:dyDescent="0.2">
      <c r="B3" s="169">
        <f>BS!B3</f>
        <v>46022</v>
      </c>
    </row>
    <row r="4" spans="1:6" x14ac:dyDescent="0.2">
      <c r="A4" s="160"/>
    </row>
    <row r="5" spans="1:6" x14ac:dyDescent="0.2">
      <c r="B5" t="s">
        <v>316</v>
      </c>
    </row>
    <row r="6" spans="1:6" ht="38.25" x14ac:dyDescent="0.2">
      <c r="B6" s="170"/>
      <c r="C6" s="173" t="s">
        <v>313</v>
      </c>
      <c r="D6" s="173" t="s">
        <v>314</v>
      </c>
      <c r="E6" s="173" t="s">
        <v>365</v>
      </c>
      <c r="F6" s="173" t="s">
        <v>315</v>
      </c>
    </row>
    <row r="7" spans="1:6" x14ac:dyDescent="0.2">
      <c r="B7" s="170" t="s">
        <v>304</v>
      </c>
      <c r="C7" s="171">
        <f>'A-CP'!C7</f>
        <v>305091</v>
      </c>
      <c r="D7" s="172">
        <f>'A-CP'!D7</f>
        <v>7.1307951690534457E-2</v>
      </c>
      <c r="E7" s="171">
        <f>'A-CP'!E7</f>
        <v>676738685.74570453</v>
      </c>
      <c r="F7" s="172">
        <f>'A-CP'!F7</f>
        <v>9.3280208171211011E-3</v>
      </c>
    </row>
    <row r="8" spans="1:6" x14ac:dyDescent="0.2">
      <c r="B8" s="170" t="s">
        <v>305</v>
      </c>
      <c r="C8" s="171">
        <f>'A-CP'!C8</f>
        <v>46610</v>
      </c>
      <c r="D8" s="172">
        <f>'A-CP'!D8</f>
        <v>1.0894007454483453E-2</v>
      </c>
      <c r="E8" s="171">
        <f>'A-CP'!E8</f>
        <v>822693844.01802731</v>
      </c>
      <c r="F8" s="172">
        <f>'A-CP'!F8</f>
        <v>1.1339835396969162E-2</v>
      </c>
    </row>
    <row r="9" spans="1:6" x14ac:dyDescent="0.2">
      <c r="B9" s="170" t="s">
        <v>306</v>
      </c>
      <c r="C9" s="171">
        <f>'A-CP'!C9</f>
        <v>400804</v>
      </c>
      <c r="D9" s="172">
        <f>'A-CP'!D9</f>
        <v>9.3678647581780433E-2</v>
      </c>
      <c r="E9" s="171">
        <f>'A-CP'!E9</f>
        <v>1261608757.4457917</v>
      </c>
      <c r="F9" s="172">
        <f>'A-CP'!F9</f>
        <v>1.7389744373116505E-2</v>
      </c>
    </row>
    <row r="10" spans="1:6" x14ac:dyDescent="0.2">
      <c r="B10" s="170" t="s">
        <v>307</v>
      </c>
      <c r="C10" s="171">
        <f>'A-CP'!C10</f>
        <v>734780</v>
      </c>
      <c r="D10" s="172">
        <f>'A-CP'!D10</f>
        <v>0.17173779869996464</v>
      </c>
      <c r="E10" s="171">
        <f>'A-CP'!E10</f>
        <v>4958600754.6013336</v>
      </c>
      <c r="F10" s="172">
        <f>'A-CP'!F10</f>
        <v>6.8348288692475112E-2</v>
      </c>
    </row>
    <row r="11" spans="1:6" x14ac:dyDescent="0.2">
      <c r="B11" s="170" t="s">
        <v>308</v>
      </c>
      <c r="C11" s="171">
        <f>'A-CP'!C11</f>
        <v>663115</v>
      </c>
      <c r="D11" s="172">
        <f>'A-CP'!D11</f>
        <v>0.15498776556918675</v>
      </c>
      <c r="E11" s="171">
        <f>'A-CP'!E11</f>
        <v>5343633539.5648956</v>
      </c>
      <c r="F11" s="172">
        <f>'A-CP'!F11</f>
        <v>7.3655497972903064E-2</v>
      </c>
    </row>
    <row r="12" spans="1:6" x14ac:dyDescent="0.2">
      <c r="B12" s="170" t="s">
        <v>309</v>
      </c>
      <c r="C12" s="171">
        <f>'A-CP'!C12</f>
        <v>1534399</v>
      </c>
      <c r="D12" s="172">
        <f>'A-CP'!D12</f>
        <v>0.3586302112025736</v>
      </c>
      <c r="E12" s="171">
        <f>'A-CP'!E12</f>
        <v>21245650727.122482</v>
      </c>
      <c r="F12" s="172">
        <f>'A-CP'!F12</f>
        <v>0.29284549033502677</v>
      </c>
    </row>
    <row r="13" spans="1:6" x14ac:dyDescent="0.2">
      <c r="B13" s="170" t="s">
        <v>310</v>
      </c>
      <c r="C13" s="171">
        <f>'A-CP'!C13</f>
        <v>161218</v>
      </c>
      <c r="D13" s="172">
        <f>'A-CP'!D13</f>
        <v>3.7680971761358366E-2</v>
      </c>
      <c r="E13" s="171">
        <f>'A-CP'!E13</f>
        <v>13515058859.785652</v>
      </c>
      <c r="F13" s="172">
        <f>'A-CP'!F13</f>
        <v>0.18628867101011246</v>
      </c>
    </row>
    <row r="14" spans="1:6" x14ac:dyDescent="0.2">
      <c r="B14" s="170" t="s">
        <v>311</v>
      </c>
      <c r="C14" s="171">
        <f>'A-CP'!C14</f>
        <v>432482</v>
      </c>
      <c r="D14" s="172">
        <f>'A-CP'!D14</f>
        <v>0.10108264604011828</v>
      </c>
      <c r="E14" s="171">
        <f>'A-CP'!E14</f>
        <v>24725025925.643608</v>
      </c>
      <c r="F14" s="172">
        <f>'A-CP'!F14</f>
        <v>0.34080445140227633</v>
      </c>
    </row>
    <row r="15" spans="1:6" x14ac:dyDescent="0.2">
      <c r="B15" s="170" t="s">
        <v>312</v>
      </c>
      <c r="C15" s="171">
        <f>'A-CP'!C15</f>
        <v>4278499</v>
      </c>
      <c r="D15" s="172">
        <f>'A-CP'!D15</f>
        <v>1</v>
      </c>
      <c r="E15" s="171">
        <f>'A-CP'!E15</f>
        <v>72549011093.92746</v>
      </c>
      <c r="F15" s="172">
        <f>'A-CP'!F15</f>
        <v>1</v>
      </c>
    </row>
    <row r="18" spans="2:6" x14ac:dyDescent="0.2">
      <c r="B18" s="174" t="s">
        <v>328</v>
      </c>
    </row>
    <row r="19" spans="2:6" ht="38.25" x14ac:dyDescent="0.2">
      <c r="B19" s="170"/>
      <c r="C19" s="173" t="s">
        <v>313</v>
      </c>
      <c r="D19" s="173" t="s">
        <v>314</v>
      </c>
      <c r="E19" s="173" t="s">
        <v>365</v>
      </c>
      <c r="F19" s="173" t="s">
        <v>315</v>
      </c>
    </row>
    <row r="20" spans="2:6" x14ac:dyDescent="0.2">
      <c r="B20" s="170" t="s">
        <v>318</v>
      </c>
      <c r="C20" s="171">
        <f>'A-CP'!C20</f>
        <v>1651041</v>
      </c>
      <c r="D20" s="172">
        <f>'A-CP'!D20</f>
        <v>0.38589257587766179</v>
      </c>
      <c r="E20" s="171">
        <f>'A-CP'!E20</f>
        <v>680009365.97940099</v>
      </c>
      <c r="F20" s="172">
        <f>'A-CP'!F20</f>
        <v>9.373103171449652E-3</v>
      </c>
    </row>
    <row r="21" spans="2:6" x14ac:dyDescent="0.2">
      <c r="B21" s="170" t="s">
        <v>319</v>
      </c>
      <c r="C21" s="171">
        <f>'A-CP'!C21</f>
        <v>643732</v>
      </c>
      <c r="D21" s="172">
        <f>'A-CP'!D21</f>
        <v>0.15045743846147913</v>
      </c>
      <c r="E21" s="171">
        <f>'A-CP'!E21</f>
        <v>681919242.03327703</v>
      </c>
      <c r="F21" s="172">
        <f>'A-CP'!F21</f>
        <v>9.3994284931191233E-3</v>
      </c>
    </row>
    <row r="22" spans="2:6" x14ac:dyDescent="0.2">
      <c r="B22" s="170" t="s">
        <v>320</v>
      </c>
      <c r="C22" s="171">
        <f>'A-CP'!C22</f>
        <v>1501075</v>
      </c>
      <c r="D22" s="172">
        <f>'A-CP'!D22</f>
        <v>0.35084149838529821</v>
      </c>
      <c r="E22" s="171">
        <f>'A-CP'!E22</f>
        <v>7587533344.4554596</v>
      </c>
      <c r="F22" s="172">
        <f>'A-CP'!F22</f>
        <v>0.10458493134423946</v>
      </c>
    </row>
    <row r="23" spans="2:6" x14ac:dyDescent="0.2">
      <c r="B23" s="170" t="s">
        <v>321</v>
      </c>
      <c r="C23" s="171">
        <f>'A-CP'!C23</f>
        <v>251171</v>
      </c>
      <c r="D23" s="172">
        <f>'A-CP'!D23</f>
        <v>5.8705401123150897E-2</v>
      </c>
      <c r="E23" s="171">
        <f>'A-CP'!E23</f>
        <v>6124080677.7941742</v>
      </c>
      <c r="F23" s="172">
        <f>'A-CP'!F23</f>
        <v>8.4413013842201887E-2</v>
      </c>
    </row>
    <row r="24" spans="2:6" x14ac:dyDescent="0.2">
      <c r="B24" s="170" t="s">
        <v>322</v>
      </c>
      <c r="C24" s="171">
        <f>'A-CP'!C24</f>
        <v>105595</v>
      </c>
      <c r="D24" s="172">
        <f>'A-CP'!D24</f>
        <v>2.4680384405839525E-2</v>
      </c>
      <c r="E24" s="171">
        <f>'A-CP'!E24</f>
        <v>5842224435.479064</v>
      </c>
      <c r="F24" s="172">
        <f>'A-CP'!F24</f>
        <v>8.0527967884148621E-2</v>
      </c>
    </row>
    <row r="25" spans="2:6" x14ac:dyDescent="0.2">
      <c r="B25" s="170" t="s">
        <v>323</v>
      </c>
      <c r="C25" s="171">
        <f>'A-CP'!C25</f>
        <v>107070</v>
      </c>
      <c r="D25" s="172">
        <f>'A-CP'!D25</f>
        <v>2.5025131477183937E-2</v>
      </c>
      <c r="E25" s="171">
        <f>'A-CP'!E25</f>
        <v>15817052884.594162</v>
      </c>
      <c r="F25" s="172">
        <f>'A-CP'!F25</f>
        <v>0.21801886264029396</v>
      </c>
    </row>
    <row r="26" spans="2:6" x14ac:dyDescent="0.2">
      <c r="B26" s="170" t="s">
        <v>324</v>
      </c>
      <c r="C26" s="171">
        <f>'A-CP'!C26</f>
        <v>9500</v>
      </c>
      <c r="D26" s="172">
        <f>'A-CP'!D26</f>
        <v>2.2204048662860503E-3</v>
      </c>
      <c r="E26" s="171">
        <f>'A-CP'!E26</f>
        <v>5042392781.1624861</v>
      </c>
      <c r="F26" s="172">
        <f>'A-CP'!F26</f>
        <v>6.9503260003981521E-2</v>
      </c>
    </row>
    <row r="27" spans="2:6" x14ac:dyDescent="0.2">
      <c r="B27" s="170" t="s">
        <v>325</v>
      </c>
      <c r="C27" s="171">
        <f>'A-CP'!C27</f>
        <v>4564</v>
      </c>
      <c r="D27" s="172">
        <f>'A-CP'!D27</f>
        <v>1.0667292431294246E-3</v>
      </c>
      <c r="E27" s="171">
        <f>'A-CP'!E27</f>
        <v>4734953223.5323811</v>
      </c>
      <c r="F27" s="172">
        <f>'A-CP'!F27</f>
        <v>6.5265579117775738E-2</v>
      </c>
    </row>
    <row r="28" spans="2:6" x14ac:dyDescent="0.2">
      <c r="B28" s="170" t="s">
        <v>326</v>
      </c>
      <c r="C28" s="171">
        <f>'A-CP'!C28</f>
        <v>2814</v>
      </c>
      <c r="D28" s="172">
        <f>'A-CP'!D28</f>
        <v>6.5770729407673106E-4</v>
      </c>
      <c r="E28" s="171">
        <f>'A-CP'!E28</f>
        <v>6385079492.428689</v>
      </c>
      <c r="F28" s="172">
        <f>'A-CP'!F28</f>
        <v>8.8010565493085294E-2</v>
      </c>
    </row>
    <row r="29" spans="2:6" x14ac:dyDescent="0.2">
      <c r="B29" s="170" t="s">
        <v>327</v>
      </c>
      <c r="C29" s="171">
        <f>'A-CP'!C29</f>
        <v>1937</v>
      </c>
      <c r="D29" s="172">
        <f>'A-CP'!D29</f>
        <v>4.5272886589432413E-4</v>
      </c>
      <c r="E29" s="171">
        <f>'A-CP'!E29</f>
        <v>19653765647.468407</v>
      </c>
      <c r="F29" s="172">
        <f>'A-CP'!F29</f>
        <v>0.2709032880097047</v>
      </c>
    </row>
    <row r="30" spans="2:6" x14ac:dyDescent="0.2">
      <c r="B30" s="170" t="s">
        <v>312</v>
      </c>
      <c r="C30" s="171">
        <f>'A-CP'!C30</f>
        <v>4278499</v>
      </c>
      <c r="D30" s="172">
        <f>'A-CP'!D30</f>
        <v>1</v>
      </c>
      <c r="E30" s="171">
        <f>'A-CP'!E30</f>
        <v>72549011094.927505</v>
      </c>
      <c r="F30" s="172">
        <f>'A-CP'!F30</f>
        <v>1</v>
      </c>
    </row>
    <row r="33" spans="2:6" x14ac:dyDescent="0.2">
      <c r="B33" s="174" t="s">
        <v>363</v>
      </c>
    </row>
    <row r="34" spans="2:6" ht="38.25" x14ac:dyDescent="0.2">
      <c r="B34" s="170"/>
      <c r="C34" s="173" t="s">
        <v>313</v>
      </c>
      <c r="D34" s="173" t="s">
        <v>314</v>
      </c>
      <c r="E34" s="173" t="s">
        <v>365</v>
      </c>
      <c r="F34" s="173" t="s">
        <v>315</v>
      </c>
    </row>
    <row r="35" spans="2:6" x14ac:dyDescent="0.2">
      <c r="B35" s="170" t="s">
        <v>352</v>
      </c>
      <c r="C35" s="171">
        <f>'A-CP'!C35</f>
        <v>601721</v>
      </c>
      <c r="D35" s="172">
        <f>'A-CP'!D35</f>
        <v>0.14063834068910616</v>
      </c>
      <c r="E35" s="171">
        <f>'A-CP'!E35</f>
        <v>1062317439.5507123</v>
      </c>
      <c r="F35" s="172">
        <f>'A-CP'!F35</f>
        <v>1.4642755614491659E-2</v>
      </c>
    </row>
    <row r="36" spans="2:6" x14ac:dyDescent="0.2">
      <c r="B36" s="170" t="s">
        <v>353</v>
      </c>
      <c r="C36" s="171">
        <f>'A-CP'!C36</f>
        <v>270542</v>
      </c>
      <c r="D36" s="172">
        <f>'A-CP'!D36</f>
        <v>6.3232923508922165E-2</v>
      </c>
      <c r="E36" s="171">
        <f>'A-CP'!E36</f>
        <v>23765092225.411716</v>
      </c>
      <c r="F36" s="172">
        <f>'A-CP'!F36</f>
        <v>0.32757293126970982</v>
      </c>
    </row>
    <row r="37" spans="2:6" x14ac:dyDescent="0.2">
      <c r="B37" s="170" t="s">
        <v>354</v>
      </c>
      <c r="C37" s="171">
        <f>'A-CP'!C37</f>
        <v>930328</v>
      </c>
      <c r="D37" s="172">
        <f>'A-CP'!D37</f>
        <v>0.21744261246759669</v>
      </c>
      <c r="E37" s="171">
        <f>'A-CP'!E37</f>
        <v>35367271907.827782</v>
      </c>
      <c r="F37" s="172">
        <f>'A-CP'!F37</f>
        <v>0.48749488619580983</v>
      </c>
    </row>
    <row r="38" spans="2:6" x14ac:dyDescent="0.2">
      <c r="B38" s="170" t="s">
        <v>355</v>
      </c>
      <c r="C38" s="171">
        <f>'A-CP'!C38</f>
        <v>679377</v>
      </c>
      <c r="D38" s="172">
        <f>'A-CP'!D38</f>
        <v>0.15878863124661241</v>
      </c>
      <c r="E38" s="171">
        <f>'A-CP'!E38</f>
        <v>7220381157.1119165</v>
      </c>
      <c r="F38" s="172">
        <f>'A-CP'!F38</f>
        <v>9.9524184382951797E-2</v>
      </c>
    </row>
    <row r="39" spans="2:6" x14ac:dyDescent="0.2">
      <c r="B39" s="170" t="s">
        <v>356</v>
      </c>
      <c r="C39" s="171">
        <f>'A-CP'!C39</f>
        <v>761127</v>
      </c>
      <c r="D39" s="172">
        <f>'A-CP'!D39</f>
        <v>0.17789579943807396</v>
      </c>
      <c r="E39" s="171">
        <f>'A-CP'!E39</f>
        <v>2424941305.319715</v>
      </c>
      <c r="F39" s="172">
        <f>'A-CP'!F39</f>
        <v>3.3424870562513205E-2</v>
      </c>
    </row>
    <row r="40" spans="2:6" x14ac:dyDescent="0.2">
      <c r="B40" s="170" t="s">
        <v>357</v>
      </c>
      <c r="C40" s="171">
        <f>'A-CP'!C40</f>
        <v>310778</v>
      </c>
      <c r="D40" s="172">
        <f>'A-CP'!D40</f>
        <v>7.2637156161541705E-2</v>
      </c>
      <c r="E40" s="171">
        <f>'A-CP'!E40</f>
        <v>1259005133.9609873</v>
      </c>
      <c r="F40" s="172">
        <f>'A-CP'!F40</f>
        <v>1.7353856585257555E-2</v>
      </c>
    </row>
    <row r="41" spans="2:6" x14ac:dyDescent="0.2">
      <c r="B41" s="170" t="s">
        <v>358</v>
      </c>
      <c r="C41" s="171">
        <f>'A-CP'!C41</f>
        <v>215597</v>
      </c>
      <c r="D41" s="172">
        <f>'A-CP'!D41</f>
        <v>5.0390802942807747E-2</v>
      </c>
      <c r="E41" s="171">
        <f>'A-CP'!E41</f>
        <v>504685292.93173569</v>
      </c>
      <c r="F41" s="172">
        <f>'A-CP'!F41</f>
        <v>6.9564737728046765E-3</v>
      </c>
    </row>
    <row r="42" spans="2:6" x14ac:dyDescent="0.2">
      <c r="B42" s="170" t="s">
        <v>359</v>
      </c>
      <c r="C42" s="171">
        <f>'A-CP'!C42</f>
        <v>438124</v>
      </c>
      <c r="D42" s="172">
        <f>'A-CP'!D42</f>
        <v>0.10240133280386415</v>
      </c>
      <c r="E42" s="171">
        <f>'A-CP'!E42</f>
        <v>641575240.9478606</v>
      </c>
      <c r="F42" s="172">
        <f>'A-CP'!F42</f>
        <v>8.8433354398110373E-3</v>
      </c>
    </row>
    <row r="43" spans="2:6" x14ac:dyDescent="0.2">
      <c r="B43" s="170" t="s">
        <v>360</v>
      </c>
      <c r="C43" s="171">
        <f>'A-CP'!C43</f>
        <v>29066</v>
      </c>
      <c r="D43" s="172">
        <f>'A-CP'!D43</f>
        <v>6.7935039835231937E-3</v>
      </c>
      <c r="E43" s="171">
        <f>'A-CP'!E43</f>
        <v>228873466.74896479</v>
      </c>
      <c r="F43" s="172">
        <f>'A-CP'!F43</f>
        <v>3.1547427496473801E-3</v>
      </c>
    </row>
    <row r="44" spans="2:6" x14ac:dyDescent="0.2">
      <c r="B44" s="170" t="s">
        <v>361</v>
      </c>
      <c r="C44" s="171">
        <f>'A-CP'!C44</f>
        <v>41787</v>
      </c>
      <c r="D44" s="172">
        <f>'A-CP'!D44</f>
        <v>9.7667429628942298E-3</v>
      </c>
      <c r="E44" s="171">
        <f>'A-CP'!E44</f>
        <v>74792674.546294197</v>
      </c>
      <c r="F44" s="172">
        <f>'A-CP'!F44</f>
        <v>1.0309261755118853E-3</v>
      </c>
    </row>
    <row r="45" spans="2:6" x14ac:dyDescent="0.2">
      <c r="B45" s="170" t="s">
        <v>362</v>
      </c>
      <c r="C45" s="171">
        <f>'A-CP'!C45</f>
        <v>52</v>
      </c>
      <c r="D45" s="172">
        <f>'A-CP'!D45</f>
        <v>1.215379505756574E-5</v>
      </c>
      <c r="E45" s="171">
        <f>'A-CP'!E45</f>
        <v>75251.569999999992</v>
      </c>
      <c r="F45" s="172">
        <f>'A-CP'!F45</f>
        <v>1.0372514919672569E-6</v>
      </c>
    </row>
    <row r="46" spans="2:6" x14ac:dyDescent="0.2">
      <c r="B46" s="170" t="s">
        <v>312</v>
      </c>
      <c r="C46" s="171">
        <f>'A-CP'!C46</f>
        <v>4278499</v>
      </c>
      <c r="D46" s="172">
        <f>'A-CP'!D46</f>
        <v>1</v>
      </c>
      <c r="E46" s="171">
        <f>'A-CP'!E46</f>
        <v>72549011095.927628</v>
      </c>
      <c r="F46" s="172">
        <f>'A-CP'!F46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2"/>
    </row>
    <row r="2" spans="1:10" x14ac:dyDescent="0.2">
      <c r="A2" s="6" t="s">
        <v>286</v>
      </c>
    </row>
    <row r="3" spans="1:10" x14ac:dyDescent="0.2">
      <c r="B3" s="76">
        <f>BS!B3</f>
        <v>46022</v>
      </c>
    </row>
    <row r="4" spans="1:10" ht="13.5" thickBot="1" x14ac:dyDescent="0.25"/>
    <row r="5" spans="1:10" x14ac:dyDescent="0.2">
      <c r="A5" s="180" t="s">
        <v>0</v>
      </c>
      <c r="B5" s="178" t="s">
        <v>283</v>
      </c>
      <c r="C5" s="182" t="s">
        <v>47</v>
      </c>
      <c r="D5" s="183"/>
      <c r="E5" s="183"/>
      <c r="F5" s="183"/>
      <c r="G5" s="183"/>
      <c r="H5" s="183"/>
      <c r="I5" s="183"/>
      <c r="J5" s="184"/>
    </row>
    <row r="6" spans="1:10" s="11" customFormat="1" ht="55.5" x14ac:dyDescent="0.2">
      <c r="A6" s="181"/>
      <c r="B6" s="179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0.39522919806743961</v>
      </c>
      <c r="D7" s="31">
        <f>BS!D7</f>
        <v>0.37838785829357291</v>
      </c>
      <c r="E7" s="31">
        <f>BS!E7</f>
        <v>0.39906040236474399</v>
      </c>
      <c r="F7" s="31">
        <f>BS!F7</f>
        <v>0.40795911114461419</v>
      </c>
      <c r="G7" s="31">
        <f>BS!G7</f>
        <v>0.4168203578463629</v>
      </c>
      <c r="H7" s="31">
        <f>BS!H7</f>
        <v>0.35011752495314935</v>
      </c>
      <c r="I7" s="31">
        <f>BS!I7</f>
        <v>0.4613795609133079</v>
      </c>
      <c r="J7" s="32">
        <f>BS!J7</f>
        <v>0.3729823435381624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0.36443652461776244</v>
      </c>
      <c r="D8" s="34">
        <f>BS!D8</f>
        <v>0.37241209216599025</v>
      </c>
      <c r="E8" s="34">
        <f>BS!E8</f>
        <v>0.36532837375227989</v>
      </c>
      <c r="F8" s="34">
        <f>BS!F8</f>
        <v>0.36870838527316935</v>
      </c>
      <c r="G8" s="34">
        <f>BS!G8</f>
        <v>0.35296857004389859</v>
      </c>
      <c r="H8" s="34">
        <f>BS!H8</f>
        <v>0.36121607006108614</v>
      </c>
      <c r="I8" s="34">
        <f>BS!I8</f>
        <v>0.347459028512904</v>
      </c>
      <c r="J8" s="35">
        <f>BS!J8</f>
        <v>0.35925777504924739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5.63245320068579E-2</v>
      </c>
      <c r="D9" s="31">
        <f>BS!D9</f>
        <v>5.933785836925342E-2</v>
      </c>
      <c r="E9" s="31">
        <f>BS!E9</f>
        <v>5.8023003695327202E-2</v>
      </c>
      <c r="F9" s="31">
        <f>BS!F9</f>
        <v>6.0218175602898036E-2</v>
      </c>
      <c r="G9" s="31">
        <f>BS!G9</f>
        <v>6.6090252759515841E-2</v>
      </c>
      <c r="H9" s="31">
        <f>BS!H9</f>
        <v>7.7820946279678019E-2</v>
      </c>
      <c r="I9" s="31">
        <f>BS!I9</f>
        <v>5.8253848636803905E-2</v>
      </c>
      <c r="J9" s="32">
        <f>BS!J9</f>
        <v>4.646192712444188E-2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4.5330130943516865E-2</v>
      </c>
      <c r="D10" s="34">
        <f>BS!D10</f>
        <v>4.6771973719021087E-2</v>
      </c>
      <c r="E10" s="34">
        <f>BS!E10</f>
        <v>4.564284977007585E-2</v>
      </c>
      <c r="F10" s="34">
        <f>BS!F10</f>
        <v>5.0127080629678293E-2</v>
      </c>
      <c r="G10" s="34">
        <f>BS!G10</f>
        <v>5.1286859000646376E-2</v>
      </c>
      <c r="H10" s="34">
        <f>BS!H10</f>
        <v>6.5688338977903521E-2</v>
      </c>
      <c r="I10" s="34">
        <f>BS!I10</f>
        <v>4.1666301028267266E-2</v>
      </c>
      <c r="J10" s="35">
        <f>BS!J10</f>
        <v>4.3514250220840774E-2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3.631462787171684E-2</v>
      </c>
      <c r="D11" s="31">
        <f>BS!D11</f>
        <v>4.2974082677556674E-2</v>
      </c>
      <c r="E11" s="31">
        <f>BS!E11</f>
        <v>3.7410166210267118E-2</v>
      </c>
      <c r="F11" s="31">
        <f>BS!F11</f>
        <v>2.5548247246630278E-2</v>
      </c>
      <c r="G11" s="31">
        <f>BS!G11</f>
        <v>2.8935165415789194E-2</v>
      </c>
      <c r="H11" s="31">
        <f>BS!H11</f>
        <v>2.5189646182572391E-2</v>
      </c>
      <c r="I11" s="31">
        <f>BS!I11</f>
        <v>3.1437268323041084E-2</v>
      </c>
      <c r="J11" s="32">
        <f>BS!J11</f>
        <v>2.9953107962788248E-2</v>
      </c>
    </row>
    <row r="12" spans="1:10" x14ac:dyDescent="0.2">
      <c r="A12" s="55">
        <f t="shared" si="0"/>
        <v>6</v>
      </c>
      <c r="B12" s="15" t="str">
        <f t="shared" si="1"/>
        <v>ProCredit Bank</v>
      </c>
      <c r="C12" s="33">
        <f>BS!C12</f>
        <v>2.1074017140132576E-2</v>
      </c>
      <c r="D12" s="34">
        <f>BS!D12</f>
        <v>1.9299089710762909E-2</v>
      </c>
      <c r="E12" s="34">
        <f>BS!E12</f>
        <v>2.1153912983662104E-2</v>
      </c>
      <c r="F12" s="34">
        <f>BS!F12</f>
        <v>2.1859014086402416E-2</v>
      </c>
      <c r="G12" s="34">
        <f>BS!G12</f>
        <v>2.2295979420867477E-2</v>
      </c>
      <c r="H12" s="34">
        <f>BS!H12</f>
        <v>2.8771987167560235E-2</v>
      </c>
      <c r="I12" s="34">
        <f>BS!I12</f>
        <v>1.7969840159137246E-2</v>
      </c>
      <c r="J12" s="35">
        <f>BS!J12</f>
        <v>2.06100818071322E-2</v>
      </c>
    </row>
    <row r="13" spans="1:10" x14ac:dyDescent="0.2">
      <c r="A13" s="54">
        <f t="shared" si="0"/>
        <v>7</v>
      </c>
      <c r="B13" s="12" t="str">
        <f t="shared" si="1"/>
        <v>Tera bank</v>
      </c>
      <c r="C13" s="30">
        <f>BS!C13</f>
        <v>2.0851580045028496E-2</v>
      </c>
      <c r="D13" s="31">
        <f>BS!D13</f>
        <v>2.3001187351042632E-2</v>
      </c>
      <c r="E13" s="31">
        <f>BS!E13</f>
        <v>2.1059871071795168E-2</v>
      </c>
      <c r="F13" s="31">
        <f>BS!F13</f>
        <v>2.1031303844248561E-2</v>
      </c>
      <c r="G13" s="31">
        <f>BS!G13</f>
        <v>2.1011832949169404E-2</v>
      </c>
      <c r="H13" s="31">
        <f>BS!H13</f>
        <v>2.6415713943648434E-2</v>
      </c>
      <c r="I13" s="31">
        <f>BS!I13</f>
        <v>1.7401901854217795E-2</v>
      </c>
      <c r="J13" s="32">
        <f>BS!J13</f>
        <v>1.9642085829728873E-2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1.828369288503099E-2</v>
      </c>
      <c r="D14" s="34">
        <f>BS!D14</f>
        <v>1.6157316348222525E-2</v>
      </c>
      <c r="E14" s="34">
        <f>BS!E14</f>
        <v>1.6140198115615519E-2</v>
      </c>
      <c r="F14" s="34">
        <f>BS!F14</f>
        <v>1.9913805921886029E-2</v>
      </c>
      <c r="G14" s="34">
        <f>BS!G14</f>
        <v>2.149875976457508E-2</v>
      </c>
      <c r="H14" s="34">
        <f>BS!H14</f>
        <v>3.1858583249550286E-2</v>
      </c>
      <c r="I14" s="34">
        <f>BS!I14</f>
        <v>1.4578131983387702E-2</v>
      </c>
      <c r="J14" s="35">
        <f>BS!J14</f>
        <v>3.073043708612691E-2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1.0313969116205475E-2</v>
      </c>
      <c r="D15" s="31">
        <f>BS!D15</f>
        <v>1.3721059221313406E-2</v>
      </c>
      <c r="E15" s="31">
        <f>BS!E15</f>
        <v>9.1091247447449789E-3</v>
      </c>
      <c r="F15" s="31">
        <f>BS!F15</f>
        <v>4.2934916716922096E-3</v>
      </c>
      <c r="G15" s="31">
        <f>BS!G15</f>
        <v>3.2180894849823086E-3</v>
      </c>
      <c r="H15" s="31">
        <f>BS!H15</f>
        <v>3.9105817083289092E-3</v>
      </c>
      <c r="I15" s="31">
        <f>BS!I15</f>
        <v>2.7554869197842498E-3</v>
      </c>
      <c r="J15" s="32">
        <f>BS!J15</f>
        <v>1.7310202374055391E-2</v>
      </c>
    </row>
    <row r="16" spans="1:10" x14ac:dyDescent="0.2">
      <c r="A16" s="55">
        <f t="shared" si="0"/>
        <v>10</v>
      </c>
      <c r="B16" s="15" t="str">
        <f t="shared" si="1"/>
        <v>Microbank Crystal</v>
      </c>
      <c r="C16" s="33">
        <f>BS!C16</f>
        <v>6.2549826060257991E-3</v>
      </c>
      <c r="D16" s="34">
        <f>BS!D16</f>
        <v>8.065071407829371E-3</v>
      </c>
      <c r="E16" s="34">
        <f>BS!E16</f>
        <v>6.1665972723420953E-3</v>
      </c>
      <c r="F16" s="34">
        <f>BS!F16</f>
        <v>4.8053413552337509E-4</v>
      </c>
      <c r="G16" s="34">
        <f>BS!G16</f>
        <v>5.4868526630352419E-4</v>
      </c>
      <c r="H16" s="34">
        <f>BS!H16</f>
        <v>8.9315336936930408E-6</v>
      </c>
      <c r="I16" s="34">
        <f>BS!I16</f>
        <v>9.0925460248156786E-4</v>
      </c>
      <c r="J16" s="35">
        <f>BS!J16</f>
        <v>6.7682143935653052E-3</v>
      </c>
    </row>
    <row r="17" spans="1:26" x14ac:dyDescent="0.2">
      <c r="A17" s="54">
        <f t="shared" si="0"/>
        <v>11</v>
      </c>
      <c r="B17" s="12" t="str">
        <f t="shared" si="1"/>
        <v>Pasha Bank</v>
      </c>
      <c r="C17" s="30">
        <f>BS!C17</f>
        <v>6.156871793326241E-3</v>
      </c>
      <c r="D17" s="31">
        <f>BS!D17</f>
        <v>5.9269203751568999E-3</v>
      </c>
      <c r="E17" s="31">
        <f>BS!E17</f>
        <v>5.6901032216690123E-3</v>
      </c>
      <c r="F17" s="31">
        <f>BS!F17</f>
        <v>6.226764961609379E-3</v>
      </c>
      <c r="G17" s="31">
        <f>BS!G17</f>
        <v>4.8162935937162803E-3</v>
      </c>
      <c r="H17" s="31">
        <f>BS!H17</f>
        <v>8.4722388491950511E-3</v>
      </c>
      <c r="I17" s="31">
        <f>BS!I17</f>
        <v>2.3740284008526092E-3</v>
      </c>
      <c r="J17" s="32">
        <f>BS!J17</f>
        <v>8.8672814442046395E-3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5.8252721592653746E-3</v>
      </c>
      <c r="D18" s="34">
        <f>BS!D18</f>
        <v>4.4971022907318164E-3</v>
      </c>
      <c r="E18" s="34">
        <f>BS!E18</f>
        <v>5.0799553748256017E-3</v>
      </c>
      <c r="F18" s="34">
        <f>BS!F18</f>
        <v>5.6072855532201746E-3</v>
      </c>
      <c r="G18" s="34">
        <f>BS!G18</f>
        <v>3.7610376857559191E-3</v>
      </c>
      <c r="H18" s="34">
        <f>BS!H18</f>
        <v>8.5257596672274408E-3</v>
      </c>
      <c r="I18" s="34">
        <f>BS!I18</f>
        <v>5.780812036856386E-4</v>
      </c>
      <c r="J18" s="35">
        <f>BS!J18</f>
        <v>1.0153142377604335E-2</v>
      </c>
    </row>
    <row r="19" spans="1:26" x14ac:dyDescent="0.2">
      <c r="A19" s="54">
        <f t="shared" si="0"/>
        <v>13</v>
      </c>
      <c r="B19" s="12" t="str">
        <f t="shared" si="1"/>
        <v>VTB Bank Georgia</v>
      </c>
      <c r="C19" s="30">
        <f>BS!C19</f>
        <v>4.099165160413581E-3</v>
      </c>
      <c r="D19" s="31">
        <f>BS!D19</f>
        <v>2.1899585933426082E-3</v>
      </c>
      <c r="E19" s="31">
        <f>BS!E19</f>
        <v>1.7813084428854858E-3</v>
      </c>
      <c r="F19" s="31">
        <f>BS!F19</f>
        <v>1.898352445249819E-4</v>
      </c>
      <c r="G19" s="31">
        <f>BS!G19</f>
        <v>2.1194282898976703E-4</v>
      </c>
      <c r="H19" s="31">
        <f>BS!H19</f>
        <v>3.9233279518205183E-4</v>
      </c>
      <c r="I19" s="31">
        <f>BS!I19</f>
        <v>9.1437705201862453E-5</v>
      </c>
      <c r="J19" s="32">
        <f>BS!J19</f>
        <v>1.7558385773087749E-2</v>
      </c>
    </row>
    <row r="20" spans="1:26" x14ac:dyDescent="0.2">
      <c r="A20" s="55">
        <f t="shared" si="0"/>
        <v>14</v>
      </c>
      <c r="B20" s="15" t="str">
        <f t="shared" si="1"/>
        <v>Ziraat Bank</v>
      </c>
      <c r="C20" s="33">
        <f>BS!C20</f>
        <v>3.7446783672883083E-3</v>
      </c>
      <c r="D20" s="34">
        <f>BS!D20</f>
        <v>3.4023388020142224E-3</v>
      </c>
      <c r="E20" s="34">
        <f>BS!E20</f>
        <v>3.4178837819880689E-3</v>
      </c>
      <c r="F20" s="34">
        <f>BS!F20</f>
        <v>4.2241216783154281E-3</v>
      </c>
      <c r="G20" s="34">
        <f>BS!G20</f>
        <v>2.7735299973201343E-3</v>
      </c>
      <c r="H20" s="34">
        <f>BS!H20</f>
        <v>4.9550744595328287E-3</v>
      </c>
      <c r="I20" s="34">
        <f>BS!I20</f>
        <v>1.3162023475797012E-3</v>
      </c>
      <c r="J20" s="35">
        <f>BS!J20</f>
        <v>5.6422936972203921E-3</v>
      </c>
    </row>
    <row r="21" spans="1:26" x14ac:dyDescent="0.2">
      <c r="A21" s="54">
        <f t="shared" si="0"/>
        <v>15</v>
      </c>
      <c r="B21" s="12" t="str">
        <f t="shared" si="1"/>
        <v>Silk Bank</v>
      </c>
      <c r="C21" s="30">
        <f>BS!C21</f>
        <v>2.037800323477609E-3</v>
      </c>
      <c r="D21" s="31">
        <f>BS!D21</f>
        <v>1.7252670312431471E-3</v>
      </c>
      <c r="E21" s="31">
        <f>BS!E21</f>
        <v>1.7794224334442513E-3</v>
      </c>
      <c r="F21" s="31">
        <f>BS!F21</f>
        <v>2.0515817732948555E-3</v>
      </c>
      <c r="G21" s="31">
        <f>BS!G21</f>
        <v>1.9799588580274026E-3</v>
      </c>
      <c r="H21" s="31">
        <f>BS!H21</f>
        <v>2.4805815821173464E-3</v>
      </c>
      <c r="I21" s="31">
        <f>BS!I21</f>
        <v>1.6455300391141024E-3</v>
      </c>
      <c r="J21" s="32">
        <f>BS!J21</f>
        <v>3.5381368087997805E-3</v>
      </c>
    </row>
    <row r="22" spans="1:26" s="77" customFormat="1" x14ac:dyDescent="0.2">
      <c r="A22" s="55">
        <f t="shared" si="0"/>
        <v>16</v>
      </c>
      <c r="B22" s="15" t="str">
        <f t="shared" si="1"/>
        <v>Microbank MBC</v>
      </c>
      <c r="C22" s="33">
        <f>BS!C22</f>
        <v>1.8118088784507154E-3</v>
      </c>
      <c r="D22" s="34">
        <f>BS!D22</f>
        <v>2.1306865231312689E-3</v>
      </c>
      <c r="E22" s="34">
        <f>BS!E22</f>
        <v>1.8107378032948241E-3</v>
      </c>
      <c r="F22" s="34">
        <f>BS!F22</f>
        <v>4.4186930588610958E-5</v>
      </c>
      <c r="G22" s="34">
        <f>BS!G22</f>
        <v>5.0453683411980327E-5</v>
      </c>
      <c r="H22" s="34">
        <f>BS!H22</f>
        <v>4.3434251898432166E-6</v>
      </c>
      <c r="I22" s="34">
        <f>BS!I22</f>
        <v>8.1256518471154365E-5</v>
      </c>
      <c r="J22" s="35">
        <f>BS!J22</f>
        <v>1.8180283378167776E-3</v>
      </c>
    </row>
    <row r="23" spans="1:26" x14ac:dyDescent="0.2">
      <c r="A23" s="54">
        <f t="shared" si="0"/>
        <v>17</v>
      </c>
      <c r="B23" s="12" t="str">
        <f t="shared" si="1"/>
        <v>PaveBank</v>
      </c>
      <c r="C23" s="30">
        <f>BS!C23</f>
        <v>1.0723119990324256E-3</v>
      </c>
      <c r="D23" s="31">
        <f>BS!D23</f>
        <v>0</v>
      </c>
      <c r="E23" s="31">
        <f>BS!E23</f>
        <v>1.1594258398114957E-3</v>
      </c>
      <c r="F23" s="31">
        <f>BS!F23</f>
        <v>1.3950442196996244E-3</v>
      </c>
      <c r="G23" s="31">
        <f>BS!G23</f>
        <v>1.5928945590316971E-3</v>
      </c>
      <c r="H23" s="31">
        <f>BS!H23</f>
        <v>3.9773757048901844E-3</v>
      </c>
      <c r="I23" s="31">
        <f>BS!I23</f>
        <v>0</v>
      </c>
      <c r="J23" s="32">
        <f>BS!J23</f>
        <v>5.6646347771302963E-4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6.6953448014994167E-4</v>
      </c>
      <c r="D24" s="34">
        <f>BS!D24</f>
        <v>1.3711981285309234E-7</v>
      </c>
      <c r="E24" s="34">
        <f>BS!E24</f>
        <v>7.4301375447952966E-5</v>
      </c>
      <c r="F24" s="34">
        <f>BS!F24</f>
        <v>3.9301833399059326E-5</v>
      </c>
      <c r="G24" s="34">
        <f>BS!G24</f>
        <v>4.4875765009665004E-5</v>
      </c>
      <c r="H24" s="34">
        <f>BS!H24</f>
        <v>1.0559022380879485E-5</v>
      </c>
      <c r="I24" s="34">
        <f>BS!I24</f>
        <v>6.7800229190070034E-5</v>
      </c>
      <c r="J24" s="35">
        <f>BS!J24</f>
        <v>4.1259058809390726E-3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1.6930153888669325E-4</v>
      </c>
      <c r="D25" s="31">
        <f>BS!D25</f>
        <v>0</v>
      </c>
      <c r="E25" s="31">
        <f>BS!E25</f>
        <v>1.123617457798936E-4</v>
      </c>
      <c r="F25" s="31">
        <f>BS!F25</f>
        <v>8.2728248606663479E-5</v>
      </c>
      <c r="G25" s="31">
        <f>BS!G25</f>
        <v>9.446107662330109E-5</v>
      </c>
      <c r="H25" s="31">
        <f>BS!H25</f>
        <v>1.8341043711608227E-4</v>
      </c>
      <c r="I25" s="31">
        <f>BS!I25</f>
        <v>3.5040622574255478E-5</v>
      </c>
      <c r="J25" s="32">
        <f>BS!J25</f>
        <v>4.9993681653011292E-4</v>
      </c>
    </row>
    <row r="26" spans="1:26" ht="13.5" thickBot="1" x14ac:dyDescent="0.25">
      <c r="A26" s="55"/>
      <c r="B26" s="19" t="s">
        <v>49</v>
      </c>
      <c r="C26" s="20">
        <f>SUM(C7:C25)</f>
        <v>1.0000000000000078</v>
      </c>
      <c r="D26" s="21">
        <f t="shared" ref="D26:J26" si="2">SUM(D7:D25)</f>
        <v>0.99999999999999789</v>
      </c>
      <c r="E26" s="21">
        <f t="shared" si="2"/>
        <v>1.0000000000000004</v>
      </c>
      <c r="F26" s="21">
        <f t="shared" si="2"/>
        <v>1.0000000000000016</v>
      </c>
      <c r="G26" s="21">
        <f t="shared" si="2"/>
        <v>0.99999999999999645</v>
      </c>
      <c r="H26" s="21">
        <f t="shared" si="2"/>
        <v>1.0000000000000027</v>
      </c>
      <c r="I26" s="21">
        <f t="shared" si="2"/>
        <v>1.000000000000002</v>
      </c>
      <c r="J26" s="22">
        <f t="shared" si="2"/>
        <v>1.0000000000000053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1" t="s">
        <v>52</v>
      </c>
    </row>
    <row r="29" spans="1:26" x14ac:dyDescent="0.2">
      <c r="A29" s="180" t="s">
        <v>0</v>
      </c>
      <c r="B29" s="178" t="s">
        <v>283</v>
      </c>
      <c r="C29" s="182" t="s">
        <v>1</v>
      </c>
      <c r="D29" s="183"/>
      <c r="E29" s="183"/>
      <c r="F29" s="184"/>
      <c r="G29" s="78" t="s">
        <v>2</v>
      </c>
      <c r="H29" s="79"/>
      <c r="I29" s="79"/>
      <c r="J29" s="79"/>
      <c r="K29" s="79"/>
      <c r="L29" s="79"/>
      <c r="M29" s="79"/>
      <c r="N29" s="80"/>
      <c r="O29" s="182" t="s">
        <v>3</v>
      </c>
      <c r="P29" s="183"/>
      <c r="Q29" s="184"/>
      <c r="R29" s="182" t="s">
        <v>4</v>
      </c>
      <c r="S29" s="183"/>
      <c r="T29" s="184"/>
    </row>
    <row r="30" spans="1:26" ht="105" x14ac:dyDescent="0.2">
      <c r="A30" s="181"/>
      <c r="B30" s="179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12 months 2025</v>
      </c>
      <c r="S30" s="9" t="s">
        <v>79</v>
      </c>
      <c r="T30" s="10" t="s">
        <v>80</v>
      </c>
    </row>
    <row r="31" spans="1:26" x14ac:dyDescent="0.2">
      <c r="A31" s="118"/>
      <c r="B31" s="119" t="s">
        <v>263</v>
      </c>
      <c r="C31" s="120">
        <f>BS!C31</f>
        <v>107467295688.179</v>
      </c>
      <c r="D31" s="121">
        <f>BS!D31</f>
        <v>13764426743.160591</v>
      </c>
      <c r="E31" s="121">
        <f>BS!E31</f>
        <v>73038533174.85141</v>
      </c>
      <c r="F31" s="122">
        <f>BS!F31</f>
        <v>-1154681754.4229701</v>
      </c>
      <c r="G31" s="120">
        <f>BS!G31</f>
        <v>91678959938.724396</v>
      </c>
      <c r="H31" s="121">
        <f>BS!H31</f>
        <v>69025063822.516998</v>
      </c>
      <c r="I31" s="121">
        <f>BS!I31</f>
        <v>6638227991.2209597</v>
      </c>
      <c r="J31" s="121">
        <f>BS!J31</f>
        <v>60451594711.036903</v>
      </c>
      <c r="K31" s="121">
        <f>BS!K31</f>
        <v>24210188688.3876</v>
      </c>
      <c r="L31" s="121">
        <f>BS!L31</f>
        <v>36241406022.6492</v>
      </c>
      <c r="M31" s="121">
        <f>BS!M31</f>
        <v>200616671.22999999</v>
      </c>
      <c r="N31" s="122">
        <f>BS!N31</f>
        <v>20810248780.59293</v>
      </c>
      <c r="O31" s="120">
        <f>BS!O31</f>
        <v>15788335703.667</v>
      </c>
      <c r="P31" s="121">
        <f>BS!P31</f>
        <v>1221458367.1199999</v>
      </c>
      <c r="Q31" s="122">
        <f>BS!Q31</f>
        <v>18847859103.945</v>
      </c>
      <c r="R31" s="123">
        <f>BS!R31</f>
        <v>3311870688.33707</v>
      </c>
      <c r="S31" s="124">
        <f>BS!S31</f>
        <v>3.2912475081946738E-2</v>
      </c>
      <c r="T31" s="125">
        <f>BS!T31</f>
        <v>0.22386087566630347</v>
      </c>
    </row>
    <row r="32" spans="1:26" x14ac:dyDescent="0.2">
      <c r="A32" s="55">
        <v>1</v>
      </c>
      <c r="B32" s="15" t="s">
        <v>148</v>
      </c>
      <c r="C32" s="27">
        <f>BS!C32</f>
        <v>42474213093.315399</v>
      </c>
      <c r="D32" s="28">
        <f>BS!D32</f>
        <v>4787229637.972147</v>
      </c>
      <c r="E32" s="28">
        <f>BS!E32</f>
        <v>27636894140.9361</v>
      </c>
      <c r="F32" s="29">
        <f>BS!F32</f>
        <v>-348287596.13499999</v>
      </c>
      <c r="G32" s="27">
        <f>BS!G32</f>
        <v>36585442641.528603</v>
      </c>
      <c r="H32" s="28">
        <f>BS!H32</f>
        <v>28159403683.734299</v>
      </c>
      <c r="I32" s="28">
        <f>BS!I32</f>
        <v>2286649725.6564999</v>
      </c>
      <c r="J32" s="28">
        <f>BS!J32</f>
        <v>25197455339.8377</v>
      </c>
      <c r="K32" s="28">
        <f>BS!K32</f>
        <v>8476411342.2270002</v>
      </c>
      <c r="L32" s="28">
        <f>BS!L32</f>
        <v>16721043997.6108</v>
      </c>
      <c r="M32" s="84"/>
      <c r="N32" s="29">
        <f>BS!N32</f>
        <v>7679769243.5156002</v>
      </c>
      <c r="O32" s="27">
        <f>BS!O32</f>
        <v>5888770451.32096</v>
      </c>
      <c r="P32" s="28">
        <f>BS!P32</f>
        <v>27993660.18</v>
      </c>
      <c r="Q32" s="29">
        <f>BS!Q32</f>
        <v>7093368164.8805599</v>
      </c>
      <c r="R32" s="27">
        <f>BS!R32</f>
        <v>1630529575.7577801</v>
      </c>
      <c r="S32" s="69">
        <f>BS!S32</f>
        <v>4.1149628367362759E-2</v>
      </c>
      <c r="T32" s="70">
        <f>BS!T32</f>
        <v>0.29898064108958977</v>
      </c>
    </row>
    <row r="33" spans="1:21" x14ac:dyDescent="0.2">
      <c r="A33" s="54">
        <v>2</v>
      </c>
      <c r="B33" s="12" t="s">
        <v>149</v>
      </c>
      <c r="C33" s="24">
        <f>BS!C33</f>
        <v>39165007750.669403</v>
      </c>
      <c r="D33" s="25">
        <f>BS!D33</f>
        <v>4404315481.4872999</v>
      </c>
      <c r="E33" s="25">
        <f>BS!E33</f>
        <v>27200432948.3815</v>
      </c>
      <c r="F33" s="26">
        <f>BS!F33</f>
        <v>-376192419.31940001</v>
      </c>
      <c r="G33" s="24">
        <f>BS!G33</f>
        <v>33492925341.7146</v>
      </c>
      <c r="H33" s="25">
        <f>BS!H33</f>
        <v>25450119825.377701</v>
      </c>
      <c r="I33" s="25">
        <f>BS!I33</f>
        <v>3219622289.8670101</v>
      </c>
      <c r="J33" s="25">
        <f>BS!J33</f>
        <v>21337512942.028</v>
      </c>
      <c r="K33" s="25">
        <f>BS!K33</f>
        <v>8745109213.4567299</v>
      </c>
      <c r="L33" s="25">
        <f>BS!L33</f>
        <v>12592403728.5714</v>
      </c>
      <c r="M33" s="84"/>
      <c r="N33" s="26">
        <f>BS!N33</f>
        <v>7390445323.8745003</v>
      </c>
      <c r="O33" s="24">
        <f>BS!O33</f>
        <v>5672082356.6300001</v>
      </c>
      <c r="P33" s="25">
        <f>BS!P33</f>
        <v>21015907.690000001</v>
      </c>
      <c r="Q33" s="26">
        <f>BS!Q33</f>
        <v>7072884640.3330002</v>
      </c>
      <c r="R33" s="24">
        <f>BS!R33</f>
        <v>1277583837.4044001</v>
      </c>
      <c r="S33" s="71">
        <f>BS!S33</f>
        <v>3.3881445475519203E-2</v>
      </c>
      <c r="T33" s="72">
        <f>BS!T33</f>
        <v>0.23807291213056389</v>
      </c>
    </row>
    <row r="34" spans="1:21" x14ac:dyDescent="0.2">
      <c r="A34" s="55">
        <v>3</v>
      </c>
      <c r="B34" s="15" t="s">
        <v>150</v>
      </c>
      <c r="C34" s="27">
        <f>BS!C34</f>
        <v>6053045135.6793003</v>
      </c>
      <c r="D34" s="28">
        <f>BS!D34</f>
        <v>627941612.05258107</v>
      </c>
      <c r="E34" s="28">
        <f>BS!E34</f>
        <v>4333950137.0273504</v>
      </c>
      <c r="F34" s="29">
        <f>BS!F34</f>
        <v>-141264646.47587401</v>
      </c>
      <c r="G34" s="27">
        <f>BS!G34</f>
        <v>5319488631.3083601</v>
      </c>
      <c r="H34" s="28">
        <f>BS!H34</f>
        <v>4156563414.265573</v>
      </c>
      <c r="I34" s="28">
        <f>BS!I34</f>
        <v>111407903.428562</v>
      </c>
      <c r="J34" s="28">
        <f>BS!J34</f>
        <v>3995261174.1682401</v>
      </c>
      <c r="K34" s="28">
        <f>BS!K34</f>
        <v>1884059793.33988</v>
      </c>
      <c r="L34" s="28">
        <f>BS!L34</f>
        <v>2111201380.8283601</v>
      </c>
      <c r="M34" s="84"/>
      <c r="N34" s="29">
        <f>BS!N34</f>
        <v>1066482137.5300751</v>
      </c>
      <c r="O34" s="27">
        <f>BS!O34</f>
        <v>733556502.88</v>
      </c>
      <c r="P34" s="28">
        <f>BS!P34</f>
        <v>44490459.259999998</v>
      </c>
      <c r="Q34" s="29">
        <f>BS!Q34</f>
        <v>742614719.39804006</v>
      </c>
      <c r="R34" s="27">
        <f>BS!R34</f>
        <v>126001825.622594</v>
      </c>
      <c r="S34" s="69">
        <f>BS!S34</f>
        <v>2.2809517176501631E-2</v>
      </c>
      <c r="T34" s="70">
        <f>BS!T34</f>
        <v>0.18848322221679206</v>
      </c>
    </row>
    <row r="35" spans="1:21" x14ac:dyDescent="0.2">
      <c r="A35" s="54">
        <v>4</v>
      </c>
      <c r="B35" s="12" t="s">
        <v>153</v>
      </c>
      <c r="C35" s="24">
        <f>BS!C35</f>
        <v>4871506585.6907997</v>
      </c>
      <c r="D35" s="25">
        <f>BS!D35</f>
        <v>780887776.49979997</v>
      </c>
      <c r="E35" s="25">
        <f>BS!E35</f>
        <v>3416156354.1300001</v>
      </c>
      <c r="F35" s="26">
        <f>BS!F35</f>
        <v>-31022885.73</v>
      </c>
      <c r="G35" s="24">
        <f>BS!G35</f>
        <v>4184488995.5599999</v>
      </c>
      <c r="H35" s="25">
        <f>BS!H35</f>
        <v>3460024939.6999998</v>
      </c>
      <c r="I35" s="25">
        <f>BS!I35</f>
        <v>355499113.704593</v>
      </c>
      <c r="J35" s="25">
        <f>BS!J35</f>
        <v>3100372414.3091698</v>
      </c>
      <c r="K35" s="25">
        <f>BS!K35</f>
        <v>1590327081.28181</v>
      </c>
      <c r="L35" s="25">
        <f>BS!L35</f>
        <v>1510045333.02736</v>
      </c>
      <c r="M35" s="84"/>
      <c r="N35" s="26">
        <f>BS!N35</f>
        <v>671257876</v>
      </c>
      <c r="O35" s="24">
        <f>BS!O35</f>
        <v>687017590.38</v>
      </c>
      <c r="P35" s="25">
        <f>BS!P35</f>
        <v>18251557</v>
      </c>
      <c r="Q35" s="26">
        <f>BS!Q35</f>
        <v>821179852.51999998</v>
      </c>
      <c r="R35" s="24">
        <f>BS!R35</f>
        <v>110510760.34</v>
      </c>
      <c r="S35" s="71">
        <f>BS!S35</f>
        <v>2.5614637617549021E-2</v>
      </c>
      <c r="T35" s="72">
        <f>BS!T35</f>
        <v>0.17254275800929297</v>
      </c>
    </row>
    <row r="36" spans="1:21" x14ac:dyDescent="0.2">
      <c r="A36" s="55">
        <v>5</v>
      </c>
      <c r="B36" s="15" t="s">
        <v>156</v>
      </c>
      <c r="C36" s="27">
        <f>BS!C36</f>
        <v>3902634851.29598</v>
      </c>
      <c r="D36" s="28">
        <f>BS!D36</f>
        <v>603778128.73146009</v>
      </c>
      <c r="E36" s="28">
        <f>BS!E36</f>
        <v>3138763963.3035302</v>
      </c>
      <c r="F36" s="29">
        <f>BS!F36</f>
        <v>-68143721.959010005</v>
      </c>
      <c r="G36" s="27">
        <f>BS!G36</f>
        <v>3429725129.2921</v>
      </c>
      <c r="H36" s="28">
        <f>BS!H36</f>
        <v>1763469396.752099</v>
      </c>
      <c r="I36" s="28">
        <f>BS!I36</f>
        <v>0</v>
      </c>
      <c r="J36" s="28">
        <f>BS!J36</f>
        <v>1749176892.6120999</v>
      </c>
      <c r="K36" s="28">
        <f>BS!K36</f>
        <v>609846087.07379997</v>
      </c>
      <c r="L36" s="28">
        <f>BS!L36</f>
        <v>1139330805.5383</v>
      </c>
      <c r="M36" s="84"/>
      <c r="N36" s="29">
        <f>BS!N36</f>
        <v>1572785992.8599999</v>
      </c>
      <c r="O36" s="27">
        <f>BS!O36</f>
        <v>472909723.884682</v>
      </c>
      <c r="P36" s="28">
        <f>BS!P36</f>
        <v>5270620</v>
      </c>
      <c r="Q36" s="29">
        <f>BS!Q36</f>
        <v>594972119.78468204</v>
      </c>
      <c r="R36" s="27">
        <f>BS!R36</f>
        <v>92629791.564682007</v>
      </c>
      <c r="S36" s="69">
        <f>BS!S36</f>
        <v>2.7279927560540835E-2</v>
      </c>
      <c r="T36" s="70">
        <f>BS!T36</f>
        <v>0.21963693707943877</v>
      </c>
    </row>
    <row r="37" spans="1:21" x14ac:dyDescent="0.2">
      <c r="A37" s="54">
        <v>6</v>
      </c>
      <c r="B37" s="12" t="s">
        <v>152</v>
      </c>
      <c r="C37" s="24">
        <f>BS!C37</f>
        <v>2264767631.33638</v>
      </c>
      <c r="D37" s="25">
        <f>BS!D37</f>
        <v>661099909.37811708</v>
      </c>
      <c r="E37" s="25">
        <f>BS!E37</f>
        <v>1409577204.0839901</v>
      </c>
      <c r="F37" s="26">
        <f>BS!F37</f>
        <v>-30451144.058729</v>
      </c>
      <c r="G37" s="24">
        <f>BS!G37</f>
        <v>1939368740.9764199</v>
      </c>
      <c r="H37" s="25">
        <f>BS!H37</f>
        <v>1508819842.4112248</v>
      </c>
      <c r="I37" s="25">
        <f>BS!I37</f>
        <v>160992330.70879999</v>
      </c>
      <c r="J37" s="25">
        <f>BS!J37</f>
        <v>1347827511.6359</v>
      </c>
      <c r="K37" s="25">
        <f>BS!K37</f>
        <v>696575238.2665</v>
      </c>
      <c r="L37" s="25">
        <f>BS!L37</f>
        <v>651252273.36940002</v>
      </c>
      <c r="M37" s="84"/>
      <c r="N37" s="26">
        <f>BS!N37</f>
        <v>413798090.74598897</v>
      </c>
      <c r="O37" s="24">
        <f>BS!O37</f>
        <v>325398890.45104301</v>
      </c>
      <c r="P37" s="25">
        <f>BS!P37</f>
        <v>112482804.98999999</v>
      </c>
      <c r="Q37" s="26">
        <f>BS!Q37</f>
        <v>370987074.74191397</v>
      </c>
      <c r="R37" s="24">
        <f>BS!R37</f>
        <v>28724116.700911</v>
      </c>
      <c r="S37" s="71">
        <f>BS!S37</f>
        <v>1.390705186016857E-2</v>
      </c>
      <c r="T37" s="72">
        <f>BS!T37</f>
        <v>8.7429853944833005E-2</v>
      </c>
    </row>
    <row r="38" spans="1:21" x14ac:dyDescent="0.2">
      <c r="A38" s="55">
        <v>7</v>
      </c>
      <c r="B38" s="15" t="s">
        <v>155</v>
      </c>
      <c r="C38" s="27">
        <f>BS!C38</f>
        <v>2240862918.2648101</v>
      </c>
      <c r="D38" s="28">
        <f>BS!D38</f>
        <v>249355751.38999999</v>
      </c>
      <c r="E38" s="28">
        <f>BS!E38</f>
        <v>1679972985.4001</v>
      </c>
      <c r="F38" s="29">
        <f>BS!F38</f>
        <v>-35025414.514664002</v>
      </c>
      <c r="G38" s="27">
        <f>BS!G38</f>
        <v>1930747076.30581</v>
      </c>
      <c r="H38" s="28">
        <f>BS!H38</f>
        <v>1451687090.1200039</v>
      </c>
      <c r="I38" s="28">
        <f>BS!I38</f>
        <v>159324802.572</v>
      </c>
      <c r="J38" s="28">
        <f>BS!J38</f>
        <v>1270198809.5792</v>
      </c>
      <c r="K38" s="28">
        <f>BS!K38</f>
        <v>639529418.91419995</v>
      </c>
      <c r="L38" s="28">
        <f>BS!L38</f>
        <v>630669390.66499901</v>
      </c>
      <c r="M38" s="84"/>
      <c r="N38" s="29">
        <f>BS!N38</f>
        <v>455885029.40999997</v>
      </c>
      <c r="O38" s="27">
        <f>BS!O38</f>
        <v>310115845</v>
      </c>
      <c r="P38" s="28">
        <f>BS!P38</f>
        <v>128022000</v>
      </c>
      <c r="Q38" s="29">
        <f>BS!Q38</f>
        <v>378653425.40855598</v>
      </c>
      <c r="R38" s="27">
        <f>BS!R38</f>
        <v>30904772.826067999</v>
      </c>
      <c r="S38" s="69">
        <f>BS!S38</f>
        <v>1.4698745600514804E-2</v>
      </c>
      <c r="T38" s="70">
        <f>BS!T38</f>
        <v>0.10526258606832584</v>
      </c>
    </row>
    <row r="39" spans="1:21" x14ac:dyDescent="0.2">
      <c r="A39" s="54">
        <v>8</v>
      </c>
      <c r="B39" s="12" t="s">
        <v>154</v>
      </c>
      <c r="C39" s="24">
        <f>BS!C39</f>
        <v>1964899029.5474801</v>
      </c>
      <c r="D39" s="25">
        <f>BS!D39</f>
        <v>635489548.15972996</v>
      </c>
      <c r="E39" s="25">
        <f>BS!E39</f>
        <v>1180106686.11622</v>
      </c>
      <c r="F39" s="26">
        <f>BS!F39</f>
        <v>-31420297.786676999</v>
      </c>
      <c r="G39" s="24">
        <f>BS!G39</f>
        <v>1479716576.4445901</v>
      </c>
      <c r="H39" s="25">
        <f>BS!H39</f>
        <v>1374551724.7074001</v>
      </c>
      <c r="I39" s="25">
        <f>BS!I39</f>
        <v>74821837.243503004</v>
      </c>
      <c r="J39" s="25">
        <f>BS!J39</f>
        <v>1299634312.0780399</v>
      </c>
      <c r="K39" s="25">
        <f>BS!K39</f>
        <v>771302311.81631696</v>
      </c>
      <c r="L39" s="25">
        <f>BS!L39</f>
        <v>528332000.26172203</v>
      </c>
      <c r="M39" s="84"/>
      <c r="N39" s="26">
        <f>BS!N39</f>
        <v>81280608.827999994</v>
      </c>
      <c r="O39" s="24">
        <f>BS!O39</f>
        <v>485182457.03618997</v>
      </c>
      <c r="P39" s="25">
        <f>BS!P39</f>
        <v>114430000</v>
      </c>
      <c r="Q39" s="26">
        <f>BS!Q39</f>
        <v>527096652.70618999</v>
      </c>
      <c r="R39" s="24">
        <f>BS!R39</f>
        <v>38347532.157707997</v>
      </c>
      <c r="S39" s="71">
        <f>BS!S39</f>
        <v>2.0475408058407744E-2</v>
      </c>
      <c r="T39" s="72">
        <f>BS!T39</f>
        <v>8.210513769904515E-2</v>
      </c>
    </row>
    <row r="40" spans="1:21" x14ac:dyDescent="0.2">
      <c r="A40" s="55">
        <v>9</v>
      </c>
      <c r="B40" s="15" t="s">
        <v>157</v>
      </c>
      <c r="C40" s="27">
        <f>BS!C40</f>
        <v>1108414368.73</v>
      </c>
      <c r="D40" s="28">
        <f>BS!D40</f>
        <v>71060188.530000001</v>
      </c>
      <c r="E40" s="28">
        <f>BS!E40</f>
        <v>1002166039.13</v>
      </c>
      <c r="F40" s="29">
        <f>BS!F40</f>
        <v>-17173289.859999999</v>
      </c>
      <c r="G40" s="27">
        <f>BS!G40</f>
        <v>835115082.550318</v>
      </c>
      <c r="H40" s="28">
        <f>BS!H40</f>
        <v>296358536.65999997</v>
      </c>
      <c r="I40" s="28">
        <f>BS!I40</f>
        <v>101816321.84999999</v>
      </c>
      <c r="J40" s="28">
        <f>BS!J40</f>
        <v>194538641.28999999</v>
      </c>
      <c r="K40" s="28">
        <f>BS!K40</f>
        <v>94675921.040000007</v>
      </c>
      <c r="L40" s="28">
        <f>BS!L40</f>
        <v>99862720.25</v>
      </c>
      <c r="M40" s="84"/>
      <c r="N40" s="29">
        <f>BS!N40</f>
        <v>521945307.73000002</v>
      </c>
      <c r="O40" s="27">
        <f>BS!O40</f>
        <v>273299286.18000001</v>
      </c>
      <c r="P40" s="28">
        <f>BS!P40</f>
        <v>76000000</v>
      </c>
      <c r="Q40" s="29">
        <f>BS!Q40</f>
        <v>292004388.88</v>
      </c>
      <c r="R40" s="27">
        <f>BS!R40</f>
        <v>22227988.07</v>
      </c>
      <c r="S40" s="69">
        <f>BS!S40</f>
        <v>2.1119010867281011E-2</v>
      </c>
      <c r="T40" s="70">
        <f>BS!T40</f>
        <v>8.4925044236710906E-2</v>
      </c>
    </row>
    <row r="41" spans="1:21" x14ac:dyDescent="0.2">
      <c r="A41" s="54">
        <v>10</v>
      </c>
      <c r="B41" s="12" t="s">
        <v>289</v>
      </c>
      <c r="C41" s="24">
        <f>BS!C41</f>
        <v>672206065.24619102</v>
      </c>
      <c r="D41" s="25">
        <f>BS!D41</f>
        <v>57501561.104499996</v>
      </c>
      <c r="E41" s="25">
        <f>BS!E41</f>
        <v>589060985.57829106</v>
      </c>
      <c r="F41" s="26">
        <f>BS!F41</f>
        <v>-20800800.744199999</v>
      </c>
      <c r="G41" s="24">
        <f>BS!G41</f>
        <v>565347224.28929806</v>
      </c>
      <c r="H41" s="25">
        <f>BS!H41</f>
        <v>33168899.373398997</v>
      </c>
      <c r="I41" s="25">
        <f>BS!I41</f>
        <v>0</v>
      </c>
      <c r="J41" s="25">
        <f>BS!J41</f>
        <v>33168899.342498001</v>
      </c>
      <c r="K41" s="25">
        <f>BS!K41</f>
        <v>216234.11600099999</v>
      </c>
      <c r="L41" s="25">
        <f>BS!L41</f>
        <v>32952665.226496998</v>
      </c>
      <c r="M41" s="84"/>
      <c r="N41" s="26">
        <f>BS!N41</f>
        <v>495284837.6056</v>
      </c>
      <c r="O41" s="24">
        <f>BS!O41</f>
        <v>106858840.95999999</v>
      </c>
      <c r="P41" s="25">
        <f>BS!P41</f>
        <v>3634576</v>
      </c>
      <c r="Q41" s="26">
        <f>BS!Q41</f>
        <v>125790732.92</v>
      </c>
      <c r="R41" s="24">
        <f>BS!R41</f>
        <v>13663719.359999999</v>
      </c>
      <c r="S41" s="71">
        <f>BS!S41</f>
        <v>2.140603768572967E-2</v>
      </c>
      <c r="T41" s="72">
        <f>BS!T41</f>
        <v>0.13327366864095216</v>
      </c>
    </row>
    <row r="42" spans="1:21" x14ac:dyDescent="0.2">
      <c r="A42" s="55">
        <v>11</v>
      </c>
      <c r="B42" s="15" t="s">
        <v>158</v>
      </c>
      <c r="C42" s="27">
        <f>BS!C42</f>
        <v>661662361.52760005</v>
      </c>
      <c r="D42" s="28">
        <f>BS!D42</f>
        <v>102378284.61070001</v>
      </c>
      <c r="E42" s="28">
        <f>BS!E42</f>
        <v>432893570.44559997</v>
      </c>
      <c r="F42" s="29">
        <f>BS!F42</f>
        <v>-9509286.2535999995</v>
      </c>
      <c r="G42" s="27">
        <f>BS!G42</f>
        <v>521662745.30659997</v>
      </c>
      <c r="H42" s="28">
        <f>BS!H42</f>
        <v>429802848.8829</v>
      </c>
      <c r="I42" s="28">
        <f>BS!I42</f>
        <v>83056637.294</v>
      </c>
      <c r="J42" s="28">
        <f>BS!J42</f>
        <v>291152628.33670002</v>
      </c>
      <c r="K42" s="28">
        <f>BS!K42</f>
        <v>205114501.1521</v>
      </c>
      <c r="L42" s="28">
        <f>BS!L42</f>
        <v>86038127.184599996</v>
      </c>
      <c r="M42" s="84"/>
      <c r="N42" s="29">
        <f>BS!N42</f>
        <v>74342804.117399991</v>
      </c>
      <c r="O42" s="27">
        <f>BS!O42</f>
        <v>139999616.22</v>
      </c>
      <c r="P42" s="28">
        <f>BS!P42</f>
        <v>136800000</v>
      </c>
      <c r="Q42" s="29">
        <f>BS!Q42</f>
        <v>161784059.26300001</v>
      </c>
      <c r="R42" s="27">
        <f>BS!R42</f>
        <v>2499388.3317999998</v>
      </c>
      <c r="S42" s="69">
        <f>BS!S42</f>
        <v>3.8286245659286556E-3</v>
      </c>
      <c r="T42" s="70">
        <f>BS!T42</f>
        <v>1.9686907987205349E-2</v>
      </c>
    </row>
    <row r="43" spans="1:21" x14ac:dyDescent="0.2">
      <c r="A43" s="54">
        <v>12</v>
      </c>
      <c r="B43" s="12" t="s">
        <v>240</v>
      </c>
      <c r="C43" s="24">
        <f>BS!C43</f>
        <v>626026245.60388899</v>
      </c>
      <c r="D43" s="25">
        <f>BS!D43</f>
        <v>207374912.80714601</v>
      </c>
      <c r="E43" s="25">
        <f>BS!E43</f>
        <v>328461754.85231602</v>
      </c>
      <c r="F43" s="26">
        <f>BS!F43</f>
        <v>-2404018.9646259998</v>
      </c>
      <c r="G43" s="24">
        <f>BS!G43</f>
        <v>465725025.29914403</v>
      </c>
      <c r="H43" s="25">
        <f>BS!H43</f>
        <v>387043243.18210006</v>
      </c>
      <c r="I43" s="25">
        <f>BS!I43</f>
        <v>48174883.936512001</v>
      </c>
      <c r="J43" s="25">
        <f>BS!J43</f>
        <v>227360725.872253</v>
      </c>
      <c r="K43" s="25">
        <f>BS!K43</f>
        <v>206410250.25542101</v>
      </c>
      <c r="L43" s="25">
        <f>BS!L43</f>
        <v>20950475.616833001</v>
      </c>
      <c r="M43" s="84"/>
      <c r="N43" s="26">
        <f>BS!N43</f>
        <v>70903743.894639999</v>
      </c>
      <c r="O43" s="24">
        <f>BS!O43</f>
        <v>160301220.30474499</v>
      </c>
      <c r="P43" s="25">
        <f>BS!P43</f>
        <v>69161600</v>
      </c>
      <c r="Q43" s="26">
        <f>BS!Q43</f>
        <v>157785516.50474501</v>
      </c>
      <c r="R43" s="24">
        <f>BS!R43</f>
        <v>14275430.123389</v>
      </c>
      <c r="S43" s="71">
        <f>BS!S43</f>
        <v>2.9013907692431642E-2</v>
      </c>
      <c r="T43" s="72">
        <f>BS!T43</f>
        <v>9.3046729223427618E-2</v>
      </c>
    </row>
    <row r="44" spans="1:21" x14ac:dyDescent="0.2">
      <c r="A44" s="55">
        <v>13</v>
      </c>
      <c r="B44" s="15" t="s">
        <v>151</v>
      </c>
      <c r="C44" s="27">
        <f>BS!C44</f>
        <v>440526194.36884803</v>
      </c>
      <c r="D44" s="28">
        <f>BS!D44</f>
        <v>205153446.5898</v>
      </c>
      <c r="E44" s="28">
        <f>BS!E44</f>
        <v>159951363.37140501</v>
      </c>
      <c r="F44" s="29">
        <f>BS!F44</f>
        <v>-29038204.381434001</v>
      </c>
      <c r="G44" s="27">
        <f>BS!G44</f>
        <v>163308505.37380999</v>
      </c>
      <c r="H44" s="28">
        <f>BS!H44</f>
        <v>13103389.869099997</v>
      </c>
      <c r="I44" s="28">
        <f>BS!I44</f>
        <v>0</v>
      </c>
      <c r="J44" s="28">
        <f>BS!J44</f>
        <v>12812282</v>
      </c>
      <c r="K44" s="28">
        <f>BS!K44</f>
        <v>9498451</v>
      </c>
      <c r="L44" s="28">
        <f>BS!L44</f>
        <v>3313831</v>
      </c>
      <c r="M44" s="84"/>
      <c r="N44" s="29">
        <f>BS!N44</f>
        <v>130619626.7392</v>
      </c>
      <c r="O44" s="27">
        <f>BS!O44</f>
        <v>277217689</v>
      </c>
      <c r="P44" s="28">
        <f>BS!P44</f>
        <v>209008277</v>
      </c>
      <c r="Q44" s="29">
        <f>BS!Q44</f>
        <v>288761934.69999999</v>
      </c>
      <c r="R44" s="27">
        <f>BS!R44</f>
        <v>-53701605.429135002</v>
      </c>
      <c r="S44" s="69">
        <f>BS!S44</f>
        <v>-0.12034831351781361</v>
      </c>
      <c r="T44" s="70">
        <f>BS!T44</f>
        <v>-0.1827194896835688</v>
      </c>
    </row>
    <row r="45" spans="1:21" x14ac:dyDescent="0.2">
      <c r="A45" s="54">
        <v>14</v>
      </c>
      <c r="B45" s="12" t="s">
        <v>159</v>
      </c>
      <c r="C45" s="24">
        <f>BS!C45</f>
        <v>402430457.3545</v>
      </c>
      <c r="D45" s="25">
        <f>BS!D45</f>
        <v>144821474.4323</v>
      </c>
      <c r="E45" s="25">
        <f>BS!E45</f>
        <v>248501835.463</v>
      </c>
      <c r="F45" s="26">
        <f>BS!F45</f>
        <v>-5520475.9993000003</v>
      </c>
      <c r="G45" s="24">
        <f>BS!G45</f>
        <v>313348030.32410002</v>
      </c>
      <c r="H45" s="25">
        <f>BS!H45</f>
        <v>291570268.43980002</v>
      </c>
      <c r="I45" s="25">
        <f>BS!I45</f>
        <v>14943252.5507</v>
      </c>
      <c r="J45" s="25">
        <f>BS!J45</f>
        <v>167664311.31690001</v>
      </c>
      <c r="K45" s="25">
        <f>BS!K45</f>
        <v>119963287.6303</v>
      </c>
      <c r="L45" s="25">
        <f>BS!L45</f>
        <v>47701023.6866</v>
      </c>
      <c r="M45" s="84"/>
      <c r="N45" s="26">
        <f>BS!N45</f>
        <v>11780238.3509</v>
      </c>
      <c r="O45" s="24">
        <f>BS!O45</f>
        <v>89082427.030399993</v>
      </c>
      <c r="P45" s="25">
        <f>BS!P45</f>
        <v>50000000</v>
      </c>
      <c r="Q45" s="26">
        <f>BS!Q45</f>
        <v>88054220.870399997</v>
      </c>
      <c r="R45" s="24">
        <f>BS!R45</f>
        <v>7114364.9826999996</v>
      </c>
      <c r="S45" s="71">
        <f>BS!S45</f>
        <v>2.2282424967174214E-2</v>
      </c>
      <c r="T45" s="72">
        <f>BS!T45</f>
        <v>8.3455300041164901E-2</v>
      </c>
      <c r="U45" s="73"/>
    </row>
    <row r="46" spans="1:21" x14ac:dyDescent="0.2">
      <c r="A46" s="55">
        <v>15</v>
      </c>
      <c r="B46" s="15" t="s">
        <v>160</v>
      </c>
      <c r="C46" s="27">
        <f>BS!C46</f>
        <v>218996889.91663501</v>
      </c>
      <c r="D46" s="28">
        <f>BS!D46</f>
        <v>43057367.300000004</v>
      </c>
      <c r="E46" s="28">
        <f>BS!E46</f>
        <v>126010973.29693</v>
      </c>
      <c r="F46" s="29">
        <f>BS!F46</f>
        <v>-6044188.0057650004</v>
      </c>
      <c r="G46" s="27">
        <f>BS!G46</f>
        <v>163135597.98980299</v>
      </c>
      <c r="H46" s="28">
        <f>BS!H46</f>
        <v>141610562.83879</v>
      </c>
      <c r="I46" s="28">
        <f>BS!I46</f>
        <v>21918892.40879</v>
      </c>
      <c r="J46" s="28">
        <f>BS!J46</f>
        <v>119691670.43000001</v>
      </c>
      <c r="K46" s="28">
        <f>BS!K46</f>
        <v>60055348.159999996</v>
      </c>
      <c r="L46" s="28">
        <f>BS!L46</f>
        <v>59636322.270000003</v>
      </c>
      <c r="M46" s="84"/>
      <c r="N46" s="29">
        <f>BS!N46</f>
        <v>18872936.697255</v>
      </c>
      <c r="O46" s="27">
        <f>BS!O46</f>
        <v>55861291.702831998</v>
      </c>
      <c r="P46" s="28">
        <f>BS!P46</f>
        <v>104746400</v>
      </c>
      <c r="Q46" s="29">
        <f>BS!Q46</f>
        <v>54295164.455730997</v>
      </c>
      <c r="R46" s="27">
        <f>BS!R46</f>
        <v>-24226966.098216999</v>
      </c>
      <c r="S46" s="69">
        <f>BS!S46</f>
        <v>-0.10954831400239781</v>
      </c>
      <c r="T46" s="70">
        <f>BS!T46</f>
        <v>-0.374015509146922</v>
      </c>
      <c r="U46" s="74"/>
    </row>
    <row r="47" spans="1:21" x14ac:dyDescent="0.2">
      <c r="A47" s="55">
        <v>16</v>
      </c>
      <c r="B47" s="12" t="s">
        <v>290</v>
      </c>
      <c r="C47" s="24">
        <f>BS!C47</f>
        <v>194710200.47093099</v>
      </c>
      <c r="D47" s="25">
        <f>BS!D47</f>
        <v>30621848.260700002</v>
      </c>
      <c r="E47" s="25">
        <f>BS!E47</f>
        <v>155622218.304932</v>
      </c>
      <c r="F47" s="26">
        <f>BS!F47</f>
        <v>-2383162.9547009999</v>
      </c>
      <c r="G47" s="24">
        <f>BS!G47</f>
        <v>166006558.52779999</v>
      </c>
      <c r="H47" s="25">
        <f>BS!H47</f>
        <v>3050005.7039999999</v>
      </c>
      <c r="I47" s="25">
        <f>BS!I47</f>
        <v>0</v>
      </c>
      <c r="J47" s="25">
        <f>BS!J47</f>
        <v>3050005.6213000002</v>
      </c>
      <c r="K47" s="25">
        <f>BS!K47</f>
        <v>105155.1434</v>
      </c>
      <c r="L47" s="25">
        <f>BS!L47</f>
        <v>2944850.4778999998</v>
      </c>
      <c r="M47" s="84"/>
      <c r="N47" s="26">
        <f>BS!N47</f>
        <v>154794982.6938</v>
      </c>
      <c r="O47" s="24">
        <f>BS!O47</f>
        <v>28703641.716231</v>
      </c>
      <c r="P47" s="25">
        <f>BS!P47</f>
        <v>2313500</v>
      </c>
      <c r="Q47" s="26">
        <f>BS!Q47</f>
        <v>29910122.588231001</v>
      </c>
      <c r="R47" s="24">
        <f>BS!R47</f>
        <v>5598101.5851969998</v>
      </c>
      <c r="S47" s="71">
        <f>BS!S47</f>
        <v>3.3552867539234241E-2</v>
      </c>
      <c r="T47" s="72">
        <f>BS!T47</f>
        <v>0.21804176359992875</v>
      </c>
    </row>
    <row r="48" spans="1:21" x14ac:dyDescent="0.2">
      <c r="A48" s="55">
        <v>17</v>
      </c>
      <c r="B48" s="15" t="s">
        <v>271</v>
      </c>
      <c r="C48" s="27">
        <f>BS!C48</f>
        <v>115238470.67</v>
      </c>
      <c r="D48" s="28">
        <f>BS!D48</f>
        <v>89711686.430000007</v>
      </c>
      <c r="E48" s="28">
        <f>BS!E48</f>
        <v>0</v>
      </c>
      <c r="F48" s="29">
        <f>BS!F48</f>
        <v>0</v>
      </c>
      <c r="G48" s="27">
        <f>BS!G48</f>
        <v>106294955.12</v>
      </c>
      <c r="H48" s="28">
        <f>BS!H48</f>
        <v>96293016.299999997</v>
      </c>
      <c r="I48" s="28">
        <f>BS!I48</f>
        <v>0</v>
      </c>
      <c r="J48" s="28">
        <f>BS!J48</f>
        <v>96293016.299999997</v>
      </c>
      <c r="K48" s="28">
        <f>BS!K48</f>
        <v>96293016.299999997</v>
      </c>
      <c r="L48" s="28">
        <f>BS!L48</f>
        <v>0</v>
      </c>
      <c r="M48" s="84"/>
      <c r="N48" s="29">
        <f>BS!N48</f>
        <v>0</v>
      </c>
      <c r="O48" s="27">
        <f>BS!O48</f>
        <v>8943515.5500000007</v>
      </c>
      <c r="P48" s="28">
        <f>BS!P48</f>
        <v>8052000</v>
      </c>
      <c r="Q48" s="29">
        <f>BS!Q48</f>
        <v>8694125.3200000003</v>
      </c>
      <c r="R48" s="27">
        <f>BS!R48</f>
        <v>1520796.16</v>
      </c>
      <c r="S48" s="69">
        <f>BS!S48</f>
        <v>2.2996132428825006E-2</v>
      </c>
      <c r="T48" s="70">
        <f>BS!T48</f>
        <v>0.19381531642235211</v>
      </c>
      <c r="U48" s="74"/>
    </row>
    <row r="49" spans="1:21" x14ac:dyDescent="0.2">
      <c r="A49" s="55">
        <v>18</v>
      </c>
      <c r="B49" s="12" t="s">
        <v>273</v>
      </c>
      <c r="C49" s="24">
        <f>BS!C49</f>
        <v>71953059.951704994</v>
      </c>
      <c r="D49" s="25">
        <f>BS!D49</f>
        <v>49161996.77431</v>
      </c>
      <c r="E49" s="25">
        <f>BS!E49</f>
        <v>10015.030000000001</v>
      </c>
      <c r="F49" s="26">
        <f>BS!F49</f>
        <v>-201.28</v>
      </c>
      <c r="G49" s="24">
        <f>BS!G49</f>
        <v>6811872.8230849998</v>
      </c>
      <c r="H49" s="25">
        <f>BS!H49</f>
        <v>2712811.558712</v>
      </c>
      <c r="I49" s="25">
        <f>BS!I49</f>
        <v>0</v>
      </c>
      <c r="J49" s="25">
        <f>BS!J49</f>
        <v>2712811.558712</v>
      </c>
      <c r="K49" s="25">
        <f>BS!K49</f>
        <v>255635.924206</v>
      </c>
      <c r="L49" s="25">
        <f>BS!L49</f>
        <v>2457175.6345060002</v>
      </c>
      <c r="M49" s="84"/>
      <c r="N49" s="26">
        <f>BS!N49</f>
        <v>0</v>
      </c>
      <c r="O49" s="24">
        <f>BS!O49</f>
        <v>65141187.130000003</v>
      </c>
      <c r="P49" s="25">
        <f>BS!P49</f>
        <v>83160000</v>
      </c>
      <c r="Q49" s="26">
        <f>BS!Q49</f>
        <v>31352948.460000001</v>
      </c>
      <c r="R49" s="24">
        <f>BS!R49</f>
        <v>-10548478.26</v>
      </c>
      <c r="S49" s="71">
        <f>BS!S49</f>
        <v>-0.24962608783425391</v>
      </c>
      <c r="T49" s="72">
        <f>BS!T49</f>
        <v>-0.27016709092743652</v>
      </c>
    </row>
    <row r="50" spans="1:21" x14ac:dyDescent="0.2">
      <c r="A50" s="55">
        <v>19</v>
      </c>
      <c r="B50" s="15" t="s">
        <v>165</v>
      </c>
      <c r="C50" s="27">
        <f>BS!C50</f>
        <v>18194378.539999999</v>
      </c>
      <c r="D50" s="28">
        <f>BS!D50</f>
        <v>13486130.649999999</v>
      </c>
      <c r="E50" s="28">
        <f>BS!E50</f>
        <v>0</v>
      </c>
      <c r="F50" s="29">
        <f>BS!F50</f>
        <v>0</v>
      </c>
      <c r="G50" s="27">
        <f>BS!G50</f>
        <v>10301207.99</v>
      </c>
      <c r="H50" s="28">
        <f>BS!H50</f>
        <v>5710322.6399999997</v>
      </c>
      <c r="I50" s="28">
        <f>BS!I50</f>
        <v>0</v>
      </c>
      <c r="J50" s="28">
        <f>BS!J50</f>
        <v>5710322.7199999997</v>
      </c>
      <c r="K50" s="28">
        <f>BS!K50</f>
        <v>4440401.29</v>
      </c>
      <c r="L50" s="28">
        <f>BS!L50</f>
        <v>1269921.43</v>
      </c>
      <c r="M50" s="84"/>
      <c r="N50" s="29">
        <f>BS!N50</f>
        <v>0</v>
      </c>
      <c r="O50" s="27">
        <f>BS!O50</f>
        <v>7893170.29</v>
      </c>
      <c r="P50" s="28">
        <f>BS!P50</f>
        <v>6625005</v>
      </c>
      <c r="Q50" s="29">
        <f>BS!Q50</f>
        <v>7669240.21</v>
      </c>
      <c r="R50" s="27">
        <f>BS!R50</f>
        <v>-1784262.8628</v>
      </c>
      <c r="S50" s="69">
        <f>BS!S50</f>
        <v>-8.6773105851523161E-2</v>
      </c>
      <c r="T50" s="70">
        <f>BS!T50</f>
        <v>-0.19679837911600603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3">
        <f>BS!B3</f>
        <v>46022</v>
      </c>
    </row>
    <row r="4" spans="1:6" ht="13.5" thickBot="1" x14ac:dyDescent="0.25"/>
    <row r="5" spans="1:6" ht="15.75" customHeight="1" x14ac:dyDescent="0.2">
      <c r="A5" s="187" t="s">
        <v>0</v>
      </c>
      <c r="B5" s="189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2">
      <c r="A6" s="188"/>
      <c r="B6" s="190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0.39522919806743961</v>
      </c>
      <c r="D7" s="14">
        <f>IFERROR(H32/ABS(H$31),0)</f>
        <v>0.40184568352041056</v>
      </c>
      <c r="E7" s="14">
        <f>IFERROR(I32/ABS(I$31),0)</f>
        <v>0.48710286787758489</v>
      </c>
      <c r="F7" s="14">
        <f t="shared" ref="F7:F20" si="2">IFERROR(O32/ABS(O$31),0)</f>
        <v>0.49232887669792702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0.36443652461776244</v>
      </c>
      <c r="D8" s="17">
        <f t="shared" ref="D8:E8" si="3">IFERROR(H33/ABS(H$31),0)</f>
        <v>0.31874465115964951</v>
      </c>
      <c r="E8" s="17">
        <f t="shared" si="3"/>
        <v>0.38781297130027537</v>
      </c>
      <c r="F8" s="17">
        <f t="shared" si="2"/>
        <v>0.38575897359262246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5.63245320068579E-2</v>
      </c>
      <c r="D9" s="14">
        <f t="shared" ref="D9:E9" si="4">IFERROR(H34/ABS(H$31),0)</f>
        <v>7.2407004854614002E-2</v>
      </c>
      <c r="E9" s="14">
        <f t="shared" si="4"/>
        <v>3.3409925921141462E-2</v>
      </c>
      <c r="F9" s="14">
        <f t="shared" si="2"/>
        <v>3.8045514900782867E-2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4.5330130943516865E-2</v>
      </c>
      <c r="D10" s="17">
        <f t="shared" ref="D10:E10" si="5">IFERROR(H35/ABS(H$31),0)</f>
        <v>3.480785599252928E-2</v>
      </c>
      <c r="E10" s="17">
        <f t="shared" si="5"/>
        <v>2.1817473400797153E-2</v>
      </c>
      <c r="F10" s="17">
        <f t="shared" si="2"/>
        <v>3.336807826741834E-2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3.631462787171684E-2</v>
      </c>
      <c r="D11" s="14">
        <f t="shared" ref="D11:E11" si="6">IFERROR(H36/ABS(H$31),0)</f>
        <v>7.2394968842379004E-2</v>
      </c>
      <c r="E11" s="14">
        <f t="shared" si="6"/>
        <v>4.8580826502205E-2</v>
      </c>
      <c r="F11" s="14">
        <f t="shared" si="2"/>
        <v>2.7969024240856618E-2</v>
      </c>
    </row>
    <row r="12" spans="1:6" x14ac:dyDescent="0.2">
      <c r="A12" s="55">
        <f t="shared" si="0"/>
        <v>6</v>
      </c>
      <c r="B12" s="15" t="str">
        <f>BS!B12</f>
        <v>პროკრედიტ ბანკი</v>
      </c>
      <c r="C12" s="16">
        <f t="shared" si="1"/>
        <v>2.1074017140132576E-2</v>
      </c>
      <c r="D12" s="17">
        <f t="shared" ref="D12:E12" si="7">IFERROR(H37/ABS(H$31),0)</f>
        <v>1.437155596245614E-2</v>
      </c>
      <c r="E12" s="17">
        <f t="shared" si="7"/>
        <v>3.689025414457133E-3</v>
      </c>
      <c r="F12" s="17">
        <f t="shared" si="2"/>
        <v>8.6730791760875562E-3</v>
      </c>
    </row>
    <row r="13" spans="1:6" x14ac:dyDescent="0.2">
      <c r="A13" s="54">
        <f t="shared" si="0"/>
        <v>7</v>
      </c>
      <c r="B13" s="12" t="str">
        <f>BS!B13</f>
        <v>ტერა ბანკი</v>
      </c>
      <c r="C13" s="13">
        <f t="shared" si="1"/>
        <v>2.0851580045028496E-2</v>
      </c>
      <c r="D13" s="14">
        <f t="shared" ref="D13:E13" si="8">IFERROR(H38/ABS(H$31),0)</f>
        <v>1.6264151595680162E-2</v>
      </c>
      <c r="E13" s="14">
        <f t="shared" si="8"/>
        <v>2.9791337145528363E-3</v>
      </c>
      <c r="F13" s="14">
        <f t="shared" si="2"/>
        <v>9.3315155494750474E-3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1.828369288503099E-2</v>
      </c>
      <c r="D14" s="17">
        <f t="shared" ref="D14:E14" si="9">IFERROR(H39/ABS(H$31),0)</f>
        <v>1.5901546681815249E-2</v>
      </c>
      <c r="E14" s="17">
        <f t="shared" si="9"/>
        <v>4.3049628730666327E-3</v>
      </c>
      <c r="F14" s="17">
        <f t="shared" si="2"/>
        <v>1.1578813234692672E-2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1.0313969116205475E-2</v>
      </c>
      <c r="D15" s="14">
        <f t="shared" ref="D15:E15" si="10">IFERROR(H40/ABS(H$31),0)</f>
        <v>9.9472085241143655E-3</v>
      </c>
      <c r="E15" s="14">
        <f t="shared" si="10"/>
        <v>1.9107266716887508E-4</v>
      </c>
      <c r="F15" s="14">
        <f t="shared" si="2"/>
        <v>6.7116110989106706E-3</v>
      </c>
    </row>
    <row r="16" spans="1:6" x14ac:dyDescent="0.2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6.2549826060257991E-3</v>
      </c>
      <c r="D16" s="17">
        <f t="shared" ref="D16:E16" si="11">IFERROR(H41/ABS(H$31),0)</f>
        <v>2.2333426555986264E-2</v>
      </c>
      <c r="E16" s="17">
        <f t="shared" si="11"/>
        <v>1.7860750993207808E-3</v>
      </c>
      <c r="F16" s="17">
        <f t="shared" si="2"/>
        <v>4.1256802109205289E-3</v>
      </c>
    </row>
    <row r="17" spans="1:22" x14ac:dyDescent="0.2">
      <c r="A17" s="54">
        <f t="shared" si="0"/>
        <v>11</v>
      </c>
      <c r="B17" s="12" t="str">
        <f>BS!B17</f>
        <v>პაშაბანკი</v>
      </c>
      <c r="C17" s="13">
        <f t="shared" si="1"/>
        <v>6.156871793326241E-3</v>
      </c>
      <c r="D17" s="14">
        <f t="shared" ref="D17:E17" si="12">IFERROR(H42/ABS(H$31),0)</f>
        <v>4.4470341795189213E-3</v>
      </c>
      <c r="E17" s="14">
        <f t="shared" si="12"/>
        <v>1.1222358077871946E-3</v>
      </c>
      <c r="F17" s="14">
        <f t="shared" si="2"/>
        <v>7.5467570053436251E-4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5.8252721592653746E-3</v>
      </c>
      <c r="D18" s="17">
        <f t="shared" ref="D18:E18" si="13">IFERROR(H43/ABS(H$31),0)</f>
        <v>4.661244463498135E-3</v>
      </c>
      <c r="E18" s="17">
        <f t="shared" si="13"/>
        <v>3.4243879959236245E-3</v>
      </c>
      <c r="F18" s="17">
        <f t="shared" si="2"/>
        <v>4.3103827011304191E-3</v>
      </c>
    </row>
    <row r="19" spans="1:22" x14ac:dyDescent="0.2">
      <c r="A19" s="54">
        <f t="shared" si="0"/>
        <v>13</v>
      </c>
      <c r="B19" s="12" t="str">
        <f>BS!B19</f>
        <v>ვი–თი–ბი ბანკი</v>
      </c>
      <c r="C19" s="13">
        <f t="shared" si="1"/>
        <v>4.099165160413581E-3</v>
      </c>
      <c r="D19" s="14">
        <f t="shared" ref="D19:E19" si="14">IFERROR(H44/ABS(H$31),0)</f>
        <v>3.4982362845221678E-4</v>
      </c>
      <c r="E19" s="14">
        <f t="shared" si="14"/>
        <v>-2.1685261103403803E-6</v>
      </c>
      <c r="F19" s="14">
        <f t="shared" si="2"/>
        <v>-1.6214885930857167E-2</v>
      </c>
    </row>
    <row r="20" spans="1:22" x14ac:dyDescent="0.2">
      <c r="A20" s="55">
        <f t="shared" si="0"/>
        <v>14</v>
      </c>
      <c r="B20" s="15" t="str">
        <f>BS!B20</f>
        <v>ზირაათ ბანკი</v>
      </c>
      <c r="C20" s="16">
        <f t="shared" si="1"/>
        <v>3.7446783672883083E-3</v>
      </c>
      <c r="D20" s="17">
        <f t="shared" ref="D20:E20" si="15">IFERROR(H45/ABS(H$31),0)</f>
        <v>3.2856022185725367E-3</v>
      </c>
      <c r="E20" s="17">
        <f t="shared" si="15"/>
        <v>-1.9014669472436336E-4</v>
      </c>
      <c r="F20" s="17">
        <f t="shared" si="2"/>
        <v>2.1481409306690676E-3</v>
      </c>
    </row>
    <row r="21" spans="1:22" x14ac:dyDescent="0.2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2.037800323477609E-3</v>
      </c>
      <c r="D21" s="14">
        <f t="shared" ref="D21:D24" si="18">IFERROR(H46/ABS(H$31),0)</f>
        <v>2.1354213776214668E-3</v>
      </c>
      <c r="E21" s="14">
        <f t="shared" ref="E21:E24" si="19">IFERROR(I46/ABS(I$31),0)</f>
        <v>1.3242542644809359E-4</v>
      </c>
      <c r="F21" s="14">
        <f t="shared" ref="F21:F24" si="20">IFERROR(O46/ABS(O$31),0)</f>
        <v>-7.31519083264137E-3</v>
      </c>
    </row>
    <row r="22" spans="1:22" x14ac:dyDescent="0.2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1.8118088784507154E-3</v>
      </c>
      <c r="D22" s="17">
        <f t="shared" si="18"/>
        <v>4.9779961595505084E-3</v>
      </c>
      <c r="E22" s="17">
        <f t="shared" si="19"/>
        <v>-4.8596163143362292E-4</v>
      </c>
      <c r="F22" s="17">
        <f t="shared" si="20"/>
        <v>1.6903140587315243E-3</v>
      </c>
    </row>
    <row r="23" spans="1:22" x14ac:dyDescent="0.2">
      <c r="A23" s="54">
        <f t="shared" si="16"/>
        <v>17</v>
      </c>
      <c r="B23" s="12" t="str">
        <f>BS!B23</f>
        <v>პეივბანკი</v>
      </c>
      <c r="C23" s="13">
        <f t="shared" si="17"/>
        <v>1.0723119990324256E-3</v>
      </c>
      <c r="D23" s="14">
        <f t="shared" si="18"/>
        <v>3.5177210485214897E-4</v>
      </c>
      <c r="E23" s="14">
        <f t="shared" si="19"/>
        <v>4.2908522354838446E-3</v>
      </c>
      <c r="F23" s="14">
        <f t="shared" si="20"/>
        <v>4.5919551308436197E-4</v>
      </c>
    </row>
    <row r="24" spans="1:22" s="77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6.6953448014994167E-4</v>
      </c>
      <c r="D24" s="17">
        <f t="shared" si="18"/>
        <v>6.5393117940133175E-4</v>
      </c>
      <c r="E24" s="17">
        <f t="shared" si="19"/>
        <v>-1.0160561193172411E-4</v>
      </c>
      <c r="F24" s="17">
        <f t="shared" si="20"/>
        <v>-3.1850513660291843E-3</v>
      </c>
    </row>
    <row r="25" spans="1:22" s="77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1.6930153888669325E-4</v>
      </c>
      <c r="D25" s="14">
        <f t="shared" ref="D25" si="21">IFERROR(H50/ABS(H$31),0)</f>
        <v>1.1912099891616463E-4</v>
      </c>
      <c r="E25" s="14">
        <f t="shared" ref="E25" si="22">IFERROR(I50/ABS(I$31),0)</f>
        <v>1.3564622798718781E-4</v>
      </c>
      <c r="F25" s="14">
        <f t="shared" ref="F25" si="23">IFERROR(O50/ABS(O$31),0)</f>
        <v>-5.3874774431362225E-4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1.0000000000000078</v>
      </c>
      <c r="D26" s="20">
        <f t="shared" ref="D26:F26" si="24">SUM(D7:D25)</f>
        <v>1.0000000000000182</v>
      </c>
      <c r="E26" s="20">
        <f t="shared" si="24"/>
        <v>0.99999999999999989</v>
      </c>
      <c r="F26" s="20">
        <f t="shared" si="24"/>
        <v>1.0000000000000022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36</v>
      </c>
      <c r="U28" s="23"/>
      <c r="V28" s="23"/>
    </row>
    <row r="29" spans="1:22" ht="15.75" customHeight="1" x14ac:dyDescent="0.2">
      <c r="A29" s="187" t="s">
        <v>0</v>
      </c>
      <c r="B29" s="189" t="s">
        <v>282</v>
      </c>
      <c r="C29" s="191" t="s">
        <v>56</v>
      </c>
      <c r="D29" s="193" t="s">
        <v>280</v>
      </c>
      <c r="E29" s="194"/>
      <c r="F29" s="194"/>
      <c r="G29" s="194"/>
      <c r="H29" s="195"/>
      <c r="I29" s="198" t="s">
        <v>279</v>
      </c>
      <c r="J29" s="199"/>
      <c r="K29" s="199"/>
      <c r="L29" s="200"/>
      <c r="M29" s="196" t="s">
        <v>57</v>
      </c>
      <c r="N29" s="196" t="s">
        <v>235</v>
      </c>
      <c r="O29" s="185" t="str">
        <f>YEAR($B$3)&amp;" წლის "&amp;MONTH($B$3)&amp;" თვის წმინდა მოგება"</f>
        <v>2025 წლის 12 თვის წმინდა მოგება</v>
      </c>
      <c r="P29" s="38"/>
    </row>
    <row r="30" spans="1:22" ht="121.5" customHeight="1" x14ac:dyDescent="0.2">
      <c r="A30" s="188"/>
      <c r="B30" s="190"/>
      <c r="C30" s="192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7"/>
      <c r="N30" s="197"/>
      <c r="O30" s="186"/>
      <c r="P30" s="38"/>
    </row>
    <row r="31" spans="1:22" x14ac:dyDescent="0.2">
      <c r="A31" s="129"/>
      <c r="B31" s="130" t="str">
        <f>BS!B31</f>
        <v>კონსოლიდირებული</v>
      </c>
      <c r="C31" s="131">
        <v>107467295688.179</v>
      </c>
      <c r="D31" s="131">
        <v>10109609699.8183</v>
      </c>
      <c r="E31" s="131">
        <v>8494084781.7052498</v>
      </c>
      <c r="F31" s="131">
        <v>-4889509286.30826</v>
      </c>
      <c r="G31" s="131">
        <v>-3069646645.6813941</v>
      </c>
      <c r="H31" s="131">
        <v>5220100413.5100403</v>
      </c>
      <c r="I31" s="131">
        <v>886786647.77439797</v>
      </c>
      <c r="J31" s="131">
        <v>746456177.87186301</v>
      </c>
      <c r="K31" s="131">
        <v>-2639369061.1399598</v>
      </c>
      <c r="L31" s="131">
        <v>-833720867.22420704</v>
      </c>
      <c r="M31" s="131">
        <v>-484881259.71228504</v>
      </c>
      <c r="N31" s="131">
        <v>3901498286.5735483</v>
      </c>
      <c r="O31" s="131">
        <v>3311870688.33707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7">
        <v>42474213093.315399</v>
      </c>
      <c r="D32" s="27">
        <v>3904798369.3222198</v>
      </c>
      <c r="E32" s="28">
        <v>3215150360.1143799</v>
      </c>
      <c r="F32" s="28">
        <v>-1807123550.6101</v>
      </c>
      <c r="G32" s="28">
        <v>-1179420494.310097</v>
      </c>
      <c r="H32" s="29">
        <v>2097674818.7121198</v>
      </c>
      <c r="I32" s="28">
        <v>431956319.32645899</v>
      </c>
      <c r="J32" s="28">
        <v>367933530.04500002</v>
      </c>
      <c r="K32" s="28">
        <v>-880557881.10000002</v>
      </c>
      <c r="L32" s="29">
        <v>-47262858.154657997</v>
      </c>
      <c r="M32" s="28">
        <v>-140687391.83967602</v>
      </c>
      <c r="N32" s="28">
        <v>1909724568.7177858</v>
      </c>
      <c r="O32" s="29">
        <v>1630529575.7577801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8">
        <v>39165007750.669403</v>
      </c>
      <c r="D33" s="24">
        <v>3478434742.6571999</v>
      </c>
      <c r="E33" s="25">
        <v>2881097688.7252002</v>
      </c>
      <c r="F33" s="25">
        <v>-1814555657.3346</v>
      </c>
      <c r="G33" s="25">
        <v>-1101166251.1431999</v>
      </c>
      <c r="H33" s="26">
        <v>1663879085.3225999</v>
      </c>
      <c r="I33" s="25">
        <v>343907364.78280002</v>
      </c>
      <c r="J33" s="25">
        <v>295761725.41000003</v>
      </c>
      <c r="K33" s="25">
        <v>-773123746.68710005</v>
      </c>
      <c r="L33" s="26">
        <v>25784041.0876</v>
      </c>
      <c r="M33" s="25">
        <v>-195275533.03459999</v>
      </c>
      <c r="N33" s="25">
        <v>1494387593.3755999</v>
      </c>
      <c r="O33" s="26">
        <v>1277583837.4044001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7">
        <v>6053045135.6793003</v>
      </c>
      <c r="D34" s="27">
        <v>722742350.449</v>
      </c>
      <c r="E34" s="28">
        <v>637477713.96899998</v>
      </c>
      <c r="F34" s="28">
        <v>-344770514.46640599</v>
      </c>
      <c r="G34" s="28">
        <v>-258260968.24303898</v>
      </c>
      <c r="H34" s="29">
        <v>377971835.98259401</v>
      </c>
      <c r="I34" s="28">
        <v>29627476.210000001</v>
      </c>
      <c r="J34" s="28">
        <v>14425694.189999999</v>
      </c>
      <c r="K34" s="28">
        <v>-265054939.59</v>
      </c>
      <c r="L34" s="29">
        <v>-197350848.72999999</v>
      </c>
      <c r="M34" s="28">
        <v>-36199492.159999996</v>
      </c>
      <c r="N34" s="28">
        <v>144421495.09259403</v>
      </c>
      <c r="O34" s="29">
        <v>126001825.622594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8">
        <v>4871506585.6907997</v>
      </c>
      <c r="D35" s="24">
        <v>413320294.74000001</v>
      </c>
      <c r="E35" s="25">
        <v>356803383.88</v>
      </c>
      <c r="F35" s="25">
        <v>-231619791.28</v>
      </c>
      <c r="G35" s="25">
        <v>-180303614.00999999</v>
      </c>
      <c r="H35" s="26">
        <v>181700503.46000001</v>
      </c>
      <c r="I35" s="25">
        <v>19347444.100000001</v>
      </c>
      <c r="J35" s="25">
        <v>20306072.960000001</v>
      </c>
      <c r="K35" s="25">
        <v>-93647684.730000004</v>
      </c>
      <c r="L35" s="26">
        <v>-52567695.159999996</v>
      </c>
      <c r="M35" s="25">
        <v>214720.32000000041</v>
      </c>
      <c r="N35" s="25">
        <v>129347528.62000002</v>
      </c>
      <c r="O35" s="26">
        <v>110510760.34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7">
        <v>3902634851.29598</v>
      </c>
      <c r="D36" s="27">
        <v>642920035.70014906</v>
      </c>
      <c r="E36" s="28">
        <v>584255449.710145</v>
      </c>
      <c r="F36" s="28">
        <v>-265011028.91</v>
      </c>
      <c r="G36" s="28">
        <v>-103456387.69</v>
      </c>
      <c r="H36" s="29">
        <v>377909006.79014909</v>
      </c>
      <c r="I36" s="28">
        <v>43080828.280000001</v>
      </c>
      <c r="J36" s="28">
        <v>11199933.039999999</v>
      </c>
      <c r="K36" s="28">
        <v>-221096788.69999999</v>
      </c>
      <c r="L36" s="29">
        <v>-184886439.78</v>
      </c>
      <c r="M36" s="28">
        <v>-78717378.93546699</v>
      </c>
      <c r="N36" s="28">
        <v>114305188.0746821</v>
      </c>
      <c r="O36" s="29">
        <v>92629791.564682007</v>
      </c>
    </row>
    <row r="37" spans="1:16" x14ac:dyDescent="0.2">
      <c r="A37" s="54">
        <f>BS!A37</f>
        <v>6</v>
      </c>
      <c r="B37" s="12" t="str">
        <f>BS!B37</f>
        <v>პროკრედიტ ბანკი</v>
      </c>
      <c r="C37" s="68">
        <v>2264767631.33638</v>
      </c>
      <c r="D37" s="24">
        <v>146338982.49039999</v>
      </c>
      <c r="E37" s="25">
        <v>127193472.78049999</v>
      </c>
      <c r="F37" s="25">
        <v>-71318017.268000007</v>
      </c>
      <c r="G37" s="25">
        <v>-51475322.9837</v>
      </c>
      <c r="H37" s="26">
        <v>75020965.22239998</v>
      </c>
      <c r="I37" s="25">
        <v>3271378.4808410001</v>
      </c>
      <c r="J37" s="25">
        <v>13077172.85</v>
      </c>
      <c r="K37" s="25">
        <v>-67565181.637500003</v>
      </c>
      <c r="L37" s="26">
        <v>-47894407.246988997</v>
      </c>
      <c r="M37" s="25">
        <v>5115316.1354999999</v>
      </c>
      <c r="N37" s="25">
        <v>32241874.110910982</v>
      </c>
      <c r="O37" s="26">
        <v>28724116.700911</v>
      </c>
    </row>
    <row r="38" spans="1:16" x14ac:dyDescent="0.2">
      <c r="A38" s="55">
        <f>BS!A38</f>
        <v>7</v>
      </c>
      <c r="B38" s="15" t="str">
        <f>BS!B38</f>
        <v>ტერა ბანკი</v>
      </c>
      <c r="C38" s="67">
        <v>2240862918.2648101</v>
      </c>
      <c r="D38" s="27">
        <v>213763152</v>
      </c>
      <c r="E38" s="28">
        <v>188947404.88526699</v>
      </c>
      <c r="F38" s="28">
        <v>-128862647.53</v>
      </c>
      <c r="G38" s="28">
        <v>-85169251.269999996</v>
      </c>
      <c r="H38" s="29">
        <v>84900504.469999999</v>
      </c>
      <c r="I38" s="28">
        <v>2641856</v>
      </c>
      <c r="J38" s="28">
        <v>1721100</v>
      </c>
      <c r="K38" s="28">
        <v>-53636999.070909001</v>
      </c>
      <c r="L38" s="29">
        <v>-44664823.632563002</v>
      </c>
      <c r="M38" s="28">
        <v>-3894886.0113690002</v>
      </c>
      <c r="N38" s="28">
        <v>36340794.826067999</v>
      </c>
      <c r="O38" s="29">
        <v>30904772.826067999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8">
        <v>1964899029.5474801</v>
      </c>
      <c r="D39" s="24">
        <v>123201168.43274499</v>
      </c>
      <c r="E39" s="25">
        <v>99524047.386033997</v>
      </c>
      <c r="F39" s="25">
        <v>-40193498.023552001</v>
      </c>
      <c r="G39" s="25">
        <v>-33623985.316500001</v>
      </c>
      <c r="H39" s="26">
        <v>83007670.409192994</v>
      </c>
      <c r="I39" s="25">
        <v>3817583.5950000002</v>
      </c>
      <c r="J39" s="25">
        <v>12361136.5</v>
      </c>
      <c r="K39" s="25">
        <v>-57766611.560007997</v>
      </c>
      <c r="L39" s="26">
        <v>-43149647.585681997</v>
      </c>
      <c r="M39" s="25">
        <v>7828655.4184870003</v>
      </c>
      <c r="N39" s="25">
        <v>47686678.241997994</v>
      </c>
      <c r="O39" s="26">
        <v>38347532.157707997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7">
        <v>1108414368.73</v>
      </c>
      <c r="D40" s="27">
        <v>92305635.629999995</v>
      </c>
      <c r="E40" s="28">
        <v>86157547.849999994</v>
      </c>
      <c r="F40" s="28">
        <v>-40380208.299999997</v>
      </c>
      <c r="G40" s="28">
        <v>-18097960.84</v>
      </c>
      <c r="H40" s="29">
        <v>51925427.329999998</v>
      </c>
      <c r="I40" s="28">
        <v>169440.69</v>
      </c>
      <c r="J40" s="28">
        <v>2473326.4</v>
      </c>
      <c r="K40" s="28">
        <v>-28039597.91</v>
      </c>
      <c r="L40" s="29">
        <v>-24850804.5</v>
      </c>
      <c r="M40" s="28">
        <v>445006.48000000004</v>
      </c>
      <c r="N40" s="28">
        <v>27519629.309999999</v>
      </c>
      <c r="O40" s="29">
        <v>22227988.07</v>
      </c>
    </row>
    <row r="41" spans="1:16" x14ac:dyDescent="0.2">
      <c r="A41" s="54">
        <f>BS!A41</f>
        <v>10</v>
      </c>
      <c r="B41" s="12" t="str">
        <f>BS!B41</f>
        <v>მიკრობანკი კრისტალი</v>
      </c>
      <c r="C41" s="68">
        <v>672206065.24619102</v>
      </c>
      <c r="D41" s="24">
        <v>168332443.37</v>
      </c>
      <c r="E41" s="25">
        <v>150813034.84</v>
      </c>
      <c r="F41" s="25">
        <v>-51749714.170000002</v>
      </c>
      <c r="G41" s="25">
        <v>-602034.61</v>
      </c>
      <c r="H41" s="26">
        <v>116582729.2</v>
      </c>
      <c r="I41" s="25">
        <v>1583867.55</v>
      </c>
      <c r="J41" s="25">
        <v>-4426125.9800000004</v>
      </c>
      <c r="K41" s="25">
        <v>-65995904.899999999</v>
      </c>
      <c r="L41" s="26">
        <v>-76536671.840000004</v>
      </c>
      <c r="M41" s="25">
        <v>-22816138.699999999</v>
      </c>
      <c r="N41" s="25">
        <v>17229918.66</v>
      </c>
      <c r="O41" s="26">
        <v>13663719.359999999</v>
      </c>
    </row>
    <row r="42" spans="1:16" x14ac:dyDescent="0.2">
      <c r="A42" s="55">
        <f>BS!A42</f>
        <v>11</v>
      </c>
      <c r="B42" s="15" t="str">
        <f>BS!B42</f>
        <v>პაშაბანკი</v>
      </c>
      <c r="C42" s="67">
        <v>661662361.52760005</v>
      </c>
      <c r="D42" s="27">
        <v>52521588.442500003</v>
      </c>
      <c r="E42" s="28">
        <v>37512805.920000002</v>
      </c>
      <c r="F42" s="28">
        <v>-29307623.483100001</v>
      </c>
      <c r="G42" s="28">
        <v>-24212843.029399998</v>
      </c>
      <c r="H42" s="29">
        <v>23213964.959400002</v>
      </c>
      <c r="I42" s="28">
        <v>995183.73</v>
      </c>
      <c r="J42" s="28">
        <v>5231057.66</v>
      </c>
      <c r="K42" s="28">
        <v>-31028781.039999999</v>
      </c>
      <c r="L42" s="29">
        <v>-15306116.640000001</v>
      </c>
      <c r="M42" s="28">
        <v>-3463819.3276</v>
      </c>
      <c r="N42" s="28">
        <v>4444028.9918000009</v>
      </c>
      <c r="O42" s="29">
        <v>2499388.3317999998</v>
      </c>
    </row>
    <row r="43" spans="1:16" x14ac:dyDescent="0.2">
      <c r="A43" s="54">
        <f>BS!A43</f>
        <v>12</v>
      </c>
      <c r="B43" s="12" t="str">
        <f>BS!B43</f>
        <v>იშ ბანკ</v>
      </c>
      <c r="C43" s="68">
        <v>626026245.60388899</v>
      </c>
      <c r="D43" s="24">
        <v>40874384.418848999</v>
      </c>
      <c r="E43" s="25">
        <v>34213206.985363998</v>
      </c>
      <c r="F43" s="25">
        <v>-16542220.267471001</v>
      </c>
      <c r="G43" s="25">
        <v>-11299956.732742</v>
      </c>
      <c r="H43" s="26">
        <v>24332164.151377998</v>
      </c>
      <c r="I43" s="25">
        <v>3036701.5515839998</v>
      </c>
      <c r="J43" s="25">
        <v>1859398.84</v>
      </c>
      <c r="K43" s="25">
        <v>-9904068.0125329997</v>
      </c>
      <c r="L43" s="26">
        <v>-5790076.5609489996</v>
      </c>
      <c r="M43" s="25">
        <v>-855925.38597099995</v>
      </c>
      <c r="N43" s="25">
        <v>17686162.204458002</v>
      </c>
      <c r="O43" s="26">
        <v>14275430.123389</v>
      </c>
    </row>
    <row r="44" spans="1:16" x14ac:dyDescent="0.2">
      <c r="A44" s="55">
        <f>BS!A44</f>
        <v>13</v>
      </c>
      <c r="B44" s="15" t="str">
        <f>BS!B44</f>
        <v>ვი–თი–ბი ბანკი</v>
      </c>
      <c r="C44" s="67">
        <v>440526194.36884803</v>
      </c>
      <c r="D44" s="27">
        <v>12023200.537539</v>
      </c>
      <c r="E44" s="28">
        <v>12720703.015668999</v>
      </c>
      <c r="F44" s="28">
        <v>-10197086.07</v>
      </c>
      <c r="G44" s="28">
        <v>-906221.07000000007</v>
      </c>
      <c r="H44" s="29">
        <v>1826114.4675389994</v>
      </c>
      <c r="I44" s="28">
        <v>-1923.02</v>
      </c>
      <c r="J44" s="28">
        <v>16217</v>
      </c>
      <c r="K44" s="28">
        <v>-12669253.480978999</v>
      </c>
      <c r="L44" s="29">
        <v>-45369651.913882002</v>
      </c>
      <c r="M44" s="28">
        <v>-10091444.982791999</v>
      </c>
      <c r="N44" s="28">
        <v>-53634982.429135002</v>
      </c>
      <c r="O44" s="29">
        <v>-53701605.429135002</v>
      </c>
    </row>
    <row r="45" spans="1:16" x14ac:dyDescent="0.2">
      <c r="A45" s="54">
        <f>BS!A45</f>
        <v>14</v>
      </c>
      <c r="B45" s="12" t="str">
        <f>BS!B45</f>
        <v>ზირაათ ბანკი</v>
      </c>
      <c r="C45" s="68">
        <v>402430457.3545</v>
      </c>
      <c r="D45" s="24">
        <v>26202161.619800001</v>
      </c>
      <c r="E45" s="25">
        <v>23839506.559799999</v>
      </c>
      <c r="F45" s="25">
        <v>-9050988.1199999992</v>
      </c>
      <c r="G45" s="25">
        <v>-8210253.4300000006</v>
      </c>
      <c r="H45" s="26">
        <v>17151173.499800004</v>
      </c>
      <c r="I45" s="25">
        <v>-168619.55</v>
      </c>
      <c r="J45" s="25">
        <v>1915327.29</v>
      </c>
      <c r="K45" s="25">
        <v>-8458103.7699999996</v>
      </c>
      <c r="L45" s="26">
        <v>-6626861.5800000001</v>
      </c>
      <c r="M45" s="25">
        <v>-1941711.9371000002</v>
      </c>
      <c r="N45" s="25">
        <v>8582599.9827000033</v>
      </c>
      <c r="O45" s="26">
        <v>7114364.9826999996</v>
      </c>
      <c r="P45" s="73"/>
    </row>
    <row r="46" spans="1:16" x14ac:dyDescent="0.2">
      <c r="A46" s="55">
        <f>BS!A46</f>
        <v>15</v>
      </c>
      <c r="B46" s="15" t="str">
        <f>BS!B46</f>
        <v>სილქ ბანკი</v>
      </c>
      <c r="C46" s="67">
        <v>218996889.91663501</v>
      </c>
      <c r="D46" s="27">
        <v>25973190.712972999</v>
      </c>
      <c r="E46" s="28">
        <v>22147689.672973</v>
      </c>
      <c r="F46" s="28">
        <v>-14826076.696633</v>
      </c>
      <c r="G46" s="28">
        <v>-13391478.59272</v>
      </c>
      <c r="H46" s="29">
        <v>11147114.016339999</v>
      </c>
      <c r="I46" s="28">
        <v>117433.1</v>
      </c>
      <c r="J46" s="28">
        <v>1360333.36</v>
      </c>
      <c r="K46" s="28">
        <v>-33977678.945817001</v>
      </c>
      <c r="L46" s="29">
        <v>-33107686.215206001</v>
      </c>
      <c r="M46" s="28">
        <v>-3957225.8993510003</v>
      </c>
      <c r="N46" s="28">
        <v>-25917798.098217003</v>
      </c>
      <c r="O46" s="29">
        <v>-24226966.098216999</v>
      </c>
      <c r="P46" s="74"/>
    </row>
    <row r="47" spans="1:16" x14ac:dyDescent="0.2">
      <c r="A47" s="54">
        <f>BS!A47</f>
        <v>16</v>
      </c>
      <c r="B47" s="12" t="str">
        <f>BS!B47</f>
        <v>მიკრობანკი ემბისი</v>
      </c>
      <c r="C47" s="68">
        <v>194710200.47093099</v>
      </c>
      <c r="D47" s="24">
        <v>39875922.650921002</v>
      </c>
      <c r="E47" s="25">
        <v>36230725.740920998</v>
      </c>
      <c r="F47" s="25">
        <v>-13890282.84</v>
      </c>
      <c r="G47" s="25">
        <v>-45270.880000000005</v>
      </c>
      <c r="H47" s="26">
        <v>25985639.810921002</v>
      </c>
      <c r="I47" s="25">
        <v>-430944.28608599998</v>
      </c>
      <c r="J47" s="25">
        <v>440238.086863</v>
      </c>
      <c r="K47" s="25">
        <v>-16629198.092823001</v>
      </c>
      <c r="L47" s="26">
        <v>-19255571.603379</v>
      </c>
      <c r="M47" s="25">
        <v>-54511.552345000004</v>
      </c>
      <c r="N47" s="25">
        <v>6675556.655197002</v>
      </c>
      <c r="O47" s="26">
        <v>5598101.5851969998</v>
      </c>
      <c r="P47" s="73"/>
    </row>
    <row r="48" spans="1:16" x14ac:dyDescent="0.2">
      <c r="A48" s="55">
        <f>BS!A48</f>
        <v>17</v>
      </c>
      <c r="B48" s="15" t="str">
        <f>BS!B48</f>
        <v>პეივბანკი</v>
      </c>
      <c r="C48" s="67">
        <v>115238470.67</v>
      </c>
      <c r="D48" s="27">
        <v>1881028.4</v>
      </c>
      <c r="E48" s="28">
        <v>0</v>
      </c>
      <c r="F48" s="28">
        <v>-44742.69</v>
      </c>
      <c r="G48" s="28">
        <v>0</v>
      </c>
      <c r="H48" s="29">
        <v>1836285.71</v>
      </c>
      <c r="I48" s="28">
        <v>3805070.47</v>
      </c>
      <c r="J48" s="28">
        <v>140728.88</v>
      </c>
      <c r="K48" s="28">
        <v>-4739265.05</v>
      </c>
      <c r="L48" s="29">
        <v>-184461.92</v>
      </c>
      <c r="M48" s="28">
        <v>0</v>
      </c>
      <c r="N48" s="28">
        <v>1651823.79</v>
      </c>
      <c r="O48" s="29">
        <v>1520796.16</v>
      </c>
      <c r="P48" s="74"/>
    </row>
    <row r="49" spans="1:16" x14ac:dyDescent="0.2">
      <c r="A49" s="54">
        <f>BS!A49</f>
        <v>18</v>
      </c>
      <c r="B49" s="12" t="str">
        <f>BS!B49</f>
        <v>ჰეშბანკი</v>
      </c>
      <c r="C49" s="68">
        <v>71953059.951704994</v>
      </c>
      <c r="D49" s="24">
        <v>3476607.58</v>
      </c>
      <c r="E49" s="25">
        <v>39.67</v>
      </c>
      <c r="F49" s="25">
        <v>-63021.16</v>
      </c>
      <c r="G49" s="25">
        <v>-4351.5300000000007</v>
      </c>
      <c r="H49" s="26">
        <v>3413586.42</v>
      </c>
      <c r="I49" s="25">
        <v>-90102.5</v>
      </c>
      <c r="J49" s="25">
        <v>37511.57</v>
      </c>
      <c r="K49" s="25">
        <v>-12294419.75</v>
      </c>
      <c r="L49" s="26">
        <v>-12289857.630000001</v>
      </c>
      <c r="M49" s="25">
        <v>-528505.74</v>
      </c>
      <c r="N49" s="25">
        <v>-9404776.9500000011</v>
      </c>
      <c r="O49" s="26">
        <v>-10548478.26</v>
      </c>
      <c r="P49" s="73"/>
    </row>
    <row r="50" spans="1:16" x14ac:dyDescent="0.2">
      <c r="A50" s="55">
        <f>BS!A50</f>
        <v>19</v>
      </c>
      <c r="B50" s="15" t="str">
        <f>BS!B50</f>
        <v>პეისერა</v>
      </c>
      <c r="C50" s="67">
        <v>18194378.539999999</v>
      </c>
      <c r="D50" s="27">
        <v>624440.66410000005</v>
      </c>
      <c r="E50" s="28">
        <v>0</v>
      </c>
      <c r="F50" s="28">
        <v>-2617.0884000000001</v>
      </c>
      <c r="G50" s="28">
        <v>0</v>
      </c>
      <c r="H50" s="29">
        <v>621823.57570000004</v>
      </c>
      <c r="I50" s="28">
        <v>120289.2638</v>
      </c>
      <c r="J50" s="28">
        <v>621799.77</v>
      </c>
      <c r="K50" s="28">
        <v>-3182957.1123000002</v>
      </c>
      <c r="L50" s="29">
        <v>-2410427.6184999999</v>
      </c>
      <c r="M50" s="28">
        <v>-992.56</v>
      </c>
      <c r="N50" s="28">
        <v>-1789596.6028</v>
      </c>
      <c r="O50" s="29">
        <v>-1784262.8628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4">
        <f>'BS-E'!B3</f>
        <v>46022</v>
      </c>
    </row>
    <row r="4" spans="1:6" ht="13.5" thickBot="1" x14ac:dyDescent="0.25"/>
    <row r="5" spans="1:6" ht="15.75" customHeight="1" x14ac:dyDescent="0.2">
      <c r="A5" s="180" t="s">
        <v>0</v>
      </c>
      <c r="B5" s="178" t="s">
        <v>283</v>
      </c>
      <c r="C5" s="205" t="s">
        <v>47</v>
      </c>
      <c r="D5" s="206"/>
      <c r="E5" s="206"/>
      <c r="F5" s="207"/>
    </row>
    <row r="6" spans="1:6" s="11" customFormat="1" ht="180.75" customHeight="1" x14ac:dyDescent="0.2">
      <c r="A6" s="181"/>
      <c r="B6" s="179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0.39522919806743961</v>
      </c>
      <c r="D7" s="31">
        <f>IS!D7</f>
        <v>0.40184568352041056</v>
      </c>
      <c r="E7" s="31">
        <f>IS!E7</f>
        <v>0.48710286787758489</v>
      </c>
      <c r="F7" s="32">
        <f>IS!F7</f>
        <v>0.49232887669792702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0.36443652461776244</v>
      </c>
      <c r="D8" s="34">
        <f>IS!D8</f>
        <v>0.31874465115964951</v>
      </c>
      <c r="E8" s="34">
        <f>IS!E8</f>
        <v>0.38781297130027537</v>
      </c>
      <c r="F8" s="35">
        <f>IS!F8</f>
        <v>0.38575897359262246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5.63245320068579E-2</v>
      </c>
      <c r="D9" s="31">
        <f>IS!D9</f>
        <v>7.2407004854614002E-2</v>
      </c>
      <c r="E9" s="31">
        <f>IS!E9</f>
        <v>3.3409925921141462E-2</v>
      </c>
      <c r="F9" s="32">
        <f>IS!F9</f>
        <v>3.8045514900782867E-2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4.5330130943516865E-2</v>
      </c>
      <c r="D10" s="34">
        <f>IS!D10</f>
        <v>3.480785599252928E-2</v>
      </c>
      <c r="E10" s="34">
        <f>IS!E10</f>
        <v>2.1817473400797153E-2</v>
      </c>
      <c r="F10" s="35">
        <f>IS!F10</f>
        <v>3.336807826741834E-2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3.631462787171684E-2</v>
      </c>
      <c r="D11" s="31">
        <f>IS!D11</f>
        <v>7.2394968842379004E-2</v>
      </c>
      <c r="E11" s="31">
        <f>IS!E11</f>
        <v>4.8580826502205E-2</v>
      </c>
      <c r="F11" s="32">
        <f>IS!F11</f>
        <v>2.7969024240856618E-2</v>
      </c>
    </row>
    <row r="12" spans="1:6" x14ac:dyDescent="0.2">
      <c r="A12" s="55">
        <f t="shared" ref="A12" si="5">A37</f>
        <v>6</v>
      </c>
      <c r="B12" s="15" t="str">
        <f t="shared" si="1"/>
        <v>ProCredit Bank</v>
      </c>
      <c r="C12" s="33">
        <f>IS!C12</f>
        <v>2.1074017140132576E-2</v>
      </c>
      <c r="D12" s="34">
        <f>IS!D12</f>
        <v>1.437155596245614E-2</v>
      </c>
      <c r="E12" s="34">
        <f>IS!E12</f>
        <v>3.689025414457133E-3</v>
      </c>
      <c r="F12" s="35">
        <f>IS!F12</f>
        <v>8.6730791760875562E-3</v>
      </c>
    </row>
    <row r="13" spans="1:6" x14ac:dyDescent="0.2">
      <c r="A13" s="54">
        <f t="shared" ref="A13" si="6">A38</f>
        <v>7</v>
      </c>
      <c r="B13" s="12" t="str">
        <f t="shared" si="1"/>
        <v>Tera bank</v>
      </c>
      <c r="C13" s="30">
        <f>IS!C13</f>
        <v>2.0851580045028496E-2</v>
      </c>
      <c r="D13" s="31">
        <f>IS!D13</f>
        <v>1.6264151595680162E-2</v>
      </c>
      <c r="E13" s="31">
        <f>IS!E13</f>
        <v>2.9791337145528363E-3</v>
      </c>
      <c r="F13" s="32">
        <f>IS!F13</f>
        <v>9.3315155494750474E-3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1.828369288503099E-2</v>
      </c>
      <c r="D14" s="34">
        <f>IS!D14</f>
        <v>1.5901546681815249E-2</v>
      </c>
      <c r="E14" s="34">
        <f>IS!E14</f>
        <v>4.3049628730666327E-3</v>
      </c>
      <c r="F14" s="35">
        <f>IS!F14</f>
        <v>1.1578813234692672E-2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1.0313969116205475E-2</v>
      </c>
      <c r="D15" s="31">
        <f>IS!D15</f>
        <v>9.9472085241143655E-3</v>
      </c>
      <c r="E15" s="31">
        <f>IS!E15</f>
        <v>1.9107266716887508E-4</v>
      </c>
      <c r="F15" s="32">
        <f>IS!F15</f>
        <v>6.7116110989106706E-3</v>
      </c>
    </row>
    <row r="16" spans="1:6" x14ac:dyDescent="0.2">
      <c r="A16" s="55">
        <f t="shared" ref="A16" si="9">A41</f>
        <v>10</v>
      </c>
      <c r="B16" s="15" t="str">
        <f t="shared" si="1"/>
        <v>Microbank Crystal</v>
      </c>
      <c r="C16" s="33">
        <f>IS!C16</f>
        <v>6.2549826060257991E-3</v>
      </c>
      <c r="D16" s="34">
        <f>IS!D16</f>
        <v>2.2333426555986264E-2</v>
      </c>
      <c r="E16" s="34">
        <f>IS!E16</f>
        <v>1.7860750993207808E-3</v>
      </c>
      <c r="F16" s="35">
        <f>IS!F16</f>
        <v>4.1256802109205289E-3</v>
      </c>
    </row>
    <row r="17" spans="1:22" x14ac:dyDescent="0.2">
      <c r="A17" s="54">
        <f t="shared" ref="A17" si="10">A42</f>
        <v>11</v>
      </c>
      <c r="B17" s="12" t="str">
        <f t="shared" si="1"/>
        <v>Pasha Bank</v>
      </c>
      <c r="C17" s="30">
        <f>IS!C17</f>
        <v>6.156871793326241E-3</v>
      </c>
      <c r="D17" s="31">
        <f>IS!D17</f>
        <v>4.4470341795189213E-3</v>
      </c>
      <c r="E17" s="31">
        <f>IS!E17</f>
        <v>1.1222358077871946E-3</v>
      </c>
      <c r="F17" s="32">
        <f>IS!F17</f>
        <v>7.5467570053436251E-4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5.8252721592653746E-3</v>
      </c>
      <c r="D18" s="34">
        <f>IS!D18</f>
        <v>4.661244463498135E-3</v>
      </c>
      <c r="E18" s="34">
        <f>IS!E18</f>
        <v>3.4243879959236245E-3</v>
      </c>
      <c r="F18" s="35">
        <f>IS!F18</f>
        <v>4.3103827011304191E-3</v>
      </c>
    </row>
    <row r="19" spans="1:22" x14ac:dyDescent="0.2">
      <c r="A19" s="54">
        <f t="shared" ref="A19" si="12">A44</f>
        <v>13</v>
      </c>
      <c r="B19" s="12" t="str">
        <f t="shared" si="1"/>
        <v>VTB Bank Georgia</v>
      </c>
      <c r="C19" s="30">
        <f>IS!C19</f>
        <v>4.099165160413581E-3</v>
      </c>
      <c r="D19" s="31">
        <f>IS!D19</f>
        <v>3.4982362845221678E-4</v>
      </c>
      <c r="E19" s="31">
        <f>IS!E19</f>
        <v>-2.1685261103403803E-6</v>
      </c>
      <c r="F19" s="32">
        <f>IS!F19</f>
        <v>-1.6214885930857167E-2</v>
      </c>
    </row>
    <row r="20" spans="1:22" x14ac:dyDescent="0.2">
      <c r="A20" s="55">
        <f t="shared" ref="A20" si="13">A45</f>
        <v>14</v>
      </c>
      <c r="B20" s="15" t="str">
        <f t="shared" si="1"/>
        <v>Ziraat Bank</v>
      </c>
      <c r="C20" s="33">
        <f>IS!C20</f>
        <v>3.7446783672883083E-3</v>
      </c>
      <c r="D20" s="34">
        <f>IS!D20</f>
        <v>3.2856022185725367E-3</v>
      </c>
      <c r="E20" s="34">
        <f>IS!E20</f>
        <v>-1.9014669472436336E-4</v>
      </c>
      <c r="F20" s="35">
        <f>IS!F20</f>
        <v>2.1481409306690676E-3</v>
      </c>
    </row>
    <row r="21" spans="1:22" x14ac:dyDescent="0.2">
      <c r="A21" s="54">
        <f t="shared" ref="A21" si="14">A46</f>
        <v>15</v>
      </c>
      <c r="B21" s="12" t="str">
        <f t="shared" si="1"/>
        <v>Silk Bank</v>
      </c>
      <c r="C21" s="30">
        <f>IS!C21</f>
        <v>2.037800323477609E-3</v>
      </c>
      <c r="D21" s="31">
        <f>IS!D21</f>
        <v>2.1354213776214668E-3</v>
      </c>
      <c r="E21" s="31">
        <f>IS!E21</f>
        <v>1.3242542644809359E-4</v>
      </c>
      <c r="F21" s="32">
        <f>IS!F21</f>
        <v>-7.31519083264137E-3</v>
      </c>
    </row>
    <row r="22" spans="1:22" x14ac:dyDescent="0.2">
      <c r="A22" s="55">
        <f t="shared" ref="A22:B25" si="15">A47</f>
        <v>16</v>
      </c>
      <c r="B22" s="15" t="str">
        <f t="shared" si="1"/>
        <v>Microbank MBC</v>
      </c>
      <c r="C22" s="33">
        <f>IS!C22</f>
        <v>1.8118088784507154E-3</v>
      </c>
      <c r="D22" s="34">
        <f>IS!D22</f>
        <v>4.9779961595505084E-3</v>
      </c>
      <c r="E22" s="34">
        <f>IS!E22</f>
        <v>-4.8596163143362292E-4</v>
      </c>
      <c r="F22" s="35">
        <f>IS!F22</f>
        <v>1.6903140587315243E-3</v>
      </c>
    </row>
    <row r="23" spans="1:22" x14ac:dyDescent="0.2">
      <c r="A23" s="54">
        <f t="shared" si="15"/>
        <v>17</v>
      </c>
      <c r="B23" s="12" t="str">
        <f t="shared" si="15"/>
        <v>PaveBank</v>
      </c>
      <c r="C23" s="30">
        <f>IS!C23</f>
        <v>1.0723119990324256E-3</v>
      </c>
      <c r="D23" s="31">
        <f>IS!D23</f>
        <v>3.5177210485214897E-4</v>
      </c>
      <c r="E23" s="31">
        <f>IS!E23</f>
        <v>4.2908522354838446E-3</v>
      </c>
      <c r="F23" s="32">
        <f>IS!F23</f>
        <v>4.5919551308436197E-4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6.6953448014994167E-4</v>
      </c>
      <c r="D24" s="34">
        <f>IS!D24</f>
        <v>6.5393117940133175E-4</v>
      </c>
      <c r="E24" s="34">
        <f>IS!E24</f>
        <v>-1.0160561193172411E-4</v>
      </c>
      <c r="F24" s="35">
        <f>IS!F24</f>
        <v>-3.1850513660291843E-3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1.6930153888669325E-4</v>
      </c>
      <c r="D25" s="34">
        <f>IS!D25</f>
        <v>1.1912099891616463E-4</v>
      </c>
      <c r="E25" s="34">
        <f>IS!E25</f>
        <v>1.3564622798718781E-4</v>
      </c>
      <c r="F25" s="35">
        <f>IS!F25</f>
        <v>-5.3874774431362225E-4</v>
      </c>
    </row>
    <row r="26" spans="1:22" ht="13.5" thickBot="1" x14ac:dyDescent="0.25">
      <c r="A26" s="18"/>
      <c r="B26" s="19" t="s">
        <v>49</v>
      </c>
      <c r="C26" s="20">
        <f>SUM(C7:C25)</f>
        <v>1.0000000000000078</v>
      </c>
      <c r="D26" s="21">
        <f t="shared" ref="D26:F26" si="16">SUM(D7:D25)</f>
        <v>1.0000000000000182</v>
      </c>
      <c r="E26" s="21">
        <f t="shared" si="16"/>
        <v>0.99999999999999989</v>
      </c>
      <c r="F26" s="21">
        <f t="shared" si="16"/>
        <v>1.0000000000000022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52</v>
      </c>
      <c r="U28" s="23"/>
      <c r="V28" s="23"/>
    </row>
    <row r="29" spans="1:22" ht="15.75" customHeight="1" x14ac:dyDescent="0.2">
      <c r="A29" s="180" t="s">
        <v>0</v>
      </c>
      <c r="B29" s="178" t="s">
        <v>283</v>
      </c>
      <c r="C29" s="191" t="s">
        <v>5</v>
      </c>
      <c r="D29" s="193" t="s">
        <v>278</v>
      </c>
      <c r="E29" s="194"/>
      <c r="F29" s="194"/>
      <c r="G29" s="194"/>
      <c r="H29" s="195"/>
      <c r="I29" s="208" t="s">
        <v>277</v>
      </c>
      <c r="J29" s="209"/>
      <c r="K29" s="209"/>
      <c r="L29" s="210"/>
      <c r="M29" s="203" t="s">
        <v>14</v>
      </c>
      <c r="N29" s="203" t="s">
        <v>237</v>
      </c>
      <c r="O29" s="201" t="str">
        <f>'BS-E'!$R$30</f>
        <v>NET Income of 12 months 2025</v>
      </c>
      <c r="P29" s="38"/>
    </row>
    <row r="30" spans="1:22" ht="131.25" customHeight="1" x14ac:dyDescent="0.2">
      <c r="A30" s="181"/>
      <c r="B30" s="179"/>
      <c r="C30" s="192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204"/>
      <c r="N30" s="204"/>
      <c r="O30" s="202"/>
      <c r="P30" s="38"/>
    </row>
    <row r="31" spans="1:22" x14ac:dyDescent="0.2">
      <c r="A31" s="132"/>
      <c r="B31" s="119" t="str">
        <f>'BS-E'!B31</f>
        <v>Consolidated</v>
      </c>
      <c r="C31" s="133">
        <f>IS!C31</f>
        <v>107467295688.179</v>
      </c>
      <c r="D31" s="134">
        <f>IS!D31</f>
        <v>10109609699.8183</v>
      </c>
      <c r="E31" s="134">
        <f>IS!E31</f>
        <v>8494084781.7052498</v>
      </c>
      <c r="F31" s="134">
        <f>IS!F31</f>
        <v>-4889509286.30826</v>
      </c>
      <c r="G31" s="134">
        <f>IS!G31</f>
        <v>-3069646645.6813941</v>
      </c>
      <c r="H31" s="134">
        <f>IS!H31</f>
        <v>5220100413.5100403</v>
      </c>
      <c r="I31" s="135">
        <f>IS!I31</f>
        <v>886786647.77439797</v>
      </c>
      <c r="J31" s="135">
        <f>IS!J31</f>
        <v>746456177.87186301</v>
      </c>
      <c r="K31" s="133">
        <f>IS!K31</f>
        <v>-2639369061.1399598</v>
      </c>
      <c r="L31" s="135">
        <f>IS!L31</f>
        <v>-833720867.22420704</v>
      </c>
      <c r="M31" s="135">
        <f>IS!M31</f>
        <v>-484881259.71228504</v>
      </c>
      <c r="N31" s="135">
        <f>IS!N31</f>
        <v>3901498286.5735483</v>
      </c>
      <c r="O31" s="136">
        <f>IS!O31</f>
        <v>3311870688.33707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42474213093.315399</v>
      </c>
      <c r="D32" s="46">
        <f>IS!D32</f>
        <v>3904798369.3222198</v>
      </c>
      <c r="E32" s="47">
        <f>IS!E32</f>
        <v>3215150360.1143799</v>
      </c>
      <c r="F32" s="47">
        <f>IS!F32</f>
        <v>-1807123550.6101</v>
      </c>
      <c r="G32" s="47">
        <f>IS!G32</f>
        <v>-1179420494.310097</v>
      </c>
      <c r="H32" s="48">
        <f>IS!H32</f>
        <v>2097674818.7121198</v>
      </c>
      <c r="I32" s="47">
        <f>IS!I32</f>
        <v>431956319.32645899</v>
      </c>
      <c r="J32" s="47">
        <f>IS!J32</f>
        <v>367933530.04500002</v>
      </c>
      <c r="K32" s="45">
        <f>IS!K32</f>
        <v>-880557881.10000002</v>
      </c>
      <c r="L32" s="47">
        <f>IS!L32</f>
        <v>-47262858.154657997</v>
      </c>
      <c r="M32" s="47">
        <f>IS!M32</f>
        <v>-140687391.83967602</v>
      </c>
      <c r="N32" s="47">
        <f>IS!N32</f>
        <v>1909724568.7177858</v>
      </c>
      <c r="O32" s="48">
        <f>IS!O32</f>
        <v>1630529575.7577801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39165007750.669403</v>
      </c>
      <c r="D33" s="42">
        <f>IS!D33</f>
        <v>3478434742.6571999</v>
      </c>
      <c r="E33" s="43">
        <f>IS!E33</f>
        <v>2881097688.7252002</v>
      </c>
      <c r="F33" s="43">
        <f>IS!F33</f>
        <v>-1814555657.3346</v>
      </c>
      <c r="G33" s="43">
        <f>IS!G33</f>
        <v>-1101166251.1431999</v>
      </c>
      <c r="H33" s="44">
        <f>IS!H33</f>
        <v>1663879085.3225999</v>
      </c>
      <c r="I33" s="43">
        <f>IS!I33</f>
        <v>343907364.78280002</v>
      </c>
      <c r="J33" s="43">
        <f>IS!J33</f>
        <v>295761725.41000003</v>
      </c>
      <c r="K33" s="41">
        <f>IS!K33</f>
        <v>-773123746.68710005</v>
      </c>
      <c r="L33" s="43">
        <f>IS!L33</f>
        <v>25784041.0876</v>
      </c>
      <c r="M33" s="43">
        <f>IS!M33</f>
        <v>-195275533.03459999</v>
      </c>
      <c r="N33" s="43">
        <f>IS!N33</f>
        <v>1494387593.3755999</v>
      </c>
      <c r="O33" s="44">
        <f>IS!O33</f>
        <v>1277583837.4044001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6053045135.6793003</v>
      </c>
      <c r="D34" s="46">
        <f>IS!D34</f>
        <v>722742350.449</v>
      </c>
      <c r="E34" s="47">
        <f>IS!E34</f>
        <v>637477713.96899998</v>
      </c>
      <c r="F34" s="47">
        <f>IS!F34</f>
        <v>-344770514.46640599</v>
      </c>
      <c r="G34" s="47">
        <f>IS!G34</f>
        <v>-258260968.24303898</v>
      </c>
      <c r="H34" s="48">
        <f>IS!H34</f>
        <v>377971835.98259401</v>
      </c>
      <c r="I34" s="47">
        <f>IS!I34</f>
        <v>29627476.210000001</v>
      </c>
      <c r="J34" s="47">
        <f>IS!J34</f>
        <v>14425694.189999999</v>
      </c>
      <c r="K34" s="45">
        <f>IS!K34</f>
        <v>-265054939.59</v>
      </c>
      <c r="L34" s="47">
        <f>IS!L34</f>
        <v>-197350848.72999999</v>
      </c>
      <c r="M34" s="47">
        <f>IS!M34</f>
        <v>-36199492.159999996</v>
      </c>
      <c r="N34" s="47">
        <f>IS!N34</f>
        <v>144421495.09259403</v>
      </c>
      <c r="O34" s="48">
        <f>IS!O34</f>
        <v>126001825.622594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4871506585.6907997</v>
      </c>
      <c r="D35" s="42">
        <f>IS!D35</f>
        <v>413320294.74000001</v>
      </c>
      <c r="E35" s="43">
        <f>IS!E35</f>
        <v>356803383.88</v>
      </c>
      <c r="F35" s="43">
        <f>IS!F35</f>
        <v>-231619791.28</v>
      </c>
      <c r="G35" s="43">
        <f>IS!G35</f>
        <v>-180303614.00999999</v>
      </c>
      <c r="H35" s="44">
        <f>IS!H35</f>
        <v>181700503.46000001</v>
      </c>
      <c r="I35" s="43">
        <f>IS!I35</f>
        <v>19347444.100000001</v>
      </c>
      <c r="J35" s="43">
        <f>IS!J35</f>
        <v>20306072.960000001</v>
      </c>
      <c r="K35" s="41">
        <f>IS!K35</f>
        <v>-93647684.730000004</v>
      </c>
      <c r="L35" s="43">
        <f>IS!L35</f>
        <v>-52567695.159999996</v>
      </c>
      <c r="M35" s="43">
        <f>IS!M35</f>
        <v>214720.32000000041</v>
      </c>
      <c r="N35" s="43">
        <f>IS!N35</f>
        <v>129347528.62000002</v>
      </c>
      <c r="O35" s="44">
        <f>IS!O35</f>
        <v>110510760.34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3902634851.29598</v>
      </c>
      <c r="D36" s="46">
        <f>IS!D36</f>
        <v>642920035.70014906</v>
      </c>
      <c r="E36" s="47">
        <f>IS!E36</f>
        <v>584255449.710145</v>
      </c>
      <c r="F36" s="47">
        <f>IS!F36</f>
        <v>-265011028.91</v>
      </c>
      <c r="G36" s="47">
        <f>IS!G36</f>
        <v>-103456387.69</v>
      </c>
      <c r="H36" s="48">
        <f>IS!H36</f>
        <v>377909006.79014909</v>
      </c>
      <c r="I36" s="47">
        <f>IS!I36</f>
        <v>43080828.280000001</v>
      </c>
      <c r="J36" s="47">
        <f>IS!J36</f>
        <v>11199933.039999999</v>
      </c>
      <c r="K36" s="45">
        <f>IS!K36</f>
        <v>-221096788.69999999</v>
      </c>
      <c r="L36" s="47">
        <f>IS!L36</f>
        <v>-184886439.78</v>
      </c>
      <c r="M36" s="47">
        <f>IS!M36</f>
        <v>-78717378.93546699</v>
      </c>
      <c r="N36" s="47">
        <f>IS!N36</f>
        <v>114305188.0746821</v>
      </c>
      <c r="O36" s="48">
        <f>IS!O36</f>
        <v>92629791.564682007</v>
      </c>
    </row>
    <row r="37" spans="1:16" x14ac:dyDescent="0.2">
      <c r="A37" s="54">
        <f>'BS-E'!A37</f>
        <v>6</v>
      </c>
      <c r="B37" s="12" t="str">
        <f>'BS-E'!B37</f>
        <v>ProCredit Bank</v>
      </c>
      <c r="C37" s="41">
        <f>IS!C37</f>
        <v>2264767631.33638</v>
      </c>
      <c r="D37" s="42">
        <f>IS!D37</f>
        <v>146338982.49039999</v>
      </c>
      <c r="E37" s="43">
        <f>IS!E37</f>
        <v>127193472.78049999</v>
      </c>
      <c r="F37" s="43">
        <f>IS!F37</f>
        <v>-71318017.268000007</v>
      </c>
      <c r="G37" s="43">
        <f>IS!G37</f>
        <v>-51475322.9837</v>
      </c>
      <c r="H37" s="44">
        <f>IS!H37</f>
        <v>75020965.22239998</v>
      </c>
      <c r="I37" s="43">
        <f>IS!I37</f>
        <v>3271378.4808410001</v>
      </c>
      <c r="J37" s="43">
        <f>IS!J37</f>
        <v>13077172.85</v>
      </c>
      <c r="K37" s="41">
        <f>IS!K37</f>
        <v>-67565181.637500003</v>
      </c>
      <c r="L37" s="43">
        <f>IS!L37</f>
        <v>-47894407.246988997</v>
      </c>
      <c r="M37" s="43">
        <f>IS!M37</f>
        <v>5115316.1354999999</v>
      </c>
      <c r="N37" s="43">
        <f>IS!N37</f>
        <v>32241874.110910982</v>
      </c>
      <c r="O37" s="44">
        <f>IS!O37</f>
        <v>28724116.700911</v>
      </c>
    </row>
    <row r="38" spans="1:16" x14ac:dyDescent="0.2">
      <c r="A38" s="55">
        <f>'BS-E'!A38</f>
        <v>7</v>
      </c>
      <c r="B38" s="15" t="str">
        <f>'BS-E'!B38</f>
        <v>Tera bank</v>
      </c>
      <c r="C38" s="45">
        <f>IS!C38</f>
        <v>2240862918.2648101</v>
      </c>
      <c r="D38" s="46">
        <f>IS!D38</f>
        <v>213763152</v>
      </c>
      <c r="E38" s="47">
        <f>IS!E38</f>
        <v>188947404.88526699</v>
      </c>
      <c r="F38" s="47">
        <f>IS!F38</f>
        <v>-128862647.53</v>
      </c>
      <c r="G38" s="47">
        <f>IS!G38</f>
        <v>-85169251.269999996</v>
      </c>
      <c r="H38" s="48">
        <f>IS!H38</f>
        <v>84900504.469999999</v>
      </c>
      <c r="I38" s="47">
        <f>IS!I38</f>
        <v>2641856</v>
      </c>
      <c r="J38" s="47">
        <f>IS!J38</f>
        <v>1721100</v>
      </c>
      <c r="K38" s="45">
        <f>IS!K38</f>
        <v>-53636999.070909001</v>
      </c>
      <c r="L38" s="47">
        <f>IS!L38</f>
        <v>-44664823.632563002</v>
      </c>
      <c r="M38" s="47">
        <f>IS!M38</f>
        <v>-3894886.0113690002</v>
      </c>
      <c r="N38" s="47">
        <f>IS!N38</f>
        <v>36340794.826067999</v>
      </c>
      <c r="O38" s="48">
        <f>IS!O38</f>
        <v>30904772.826067999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1964899029.5474801</v>
      </c>
      <c r="D39" s="42">
        <f>IS!D39</f>
        <v>123201168.43274499</v>
      </c>
      <c r="E39" s="43">
        <f>IS!E39</f>
        <v>99524047.386033997</v>
      </c>
      <c r="F39" s="43">
        <f>IS!F39</f>
        <v>-40193498.023552001</v>
      </c>
      <c r="G39" s="43">
        <f>IS!G39</f>
        <v>-33623985.316500001</v>
      </c>
      <c r="H39" s="44">
        <f>IS!H39</f>
        <v>83007670.409192994</v>
      </c>
      <c r="I39" s="43">
        <f>IS!I39</f>
        <v>3817583.5950000002</v>
      </c>
      <c r="J39" s="43">
        <f>IS!J39</f>
        <v>12361136.5</v>
      </c>
      <c r="K39" s="41">
        <f>IS!K39</f>
        <v>-57766611.560007997</v>
      </c>
      <c r="L39" s="43">
        <f>IS!L39</f>
        <v>-43149647.585681997</v>
      </c>
      <c r="M39" s="43">
        <f>IS!M39</f>
        <v>7828655.4184870003</v>
      </c>
      <c r="N39" s="43">
        <f>IS!N39</f>
        <v>47686678.241997994</v>
      </c>
      <c r="O39" s="44">
        <f>IS!O39</f>
        <v>38347532.157707997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1108414368.73</v>
      </c>
      <c r="D40" s="46">
        <f>IS!D40</f>
        <v>92305635.629999995</v>
      </c>
      <c r="E40" s="47">
        <f>IS!E40</f>
        <v>86157547.849999994</v>
      </c>
      <c r="F40" s="47">
        <f>IS!F40</f>
        <v>-40380208.299999997</v>
      </c>
      <c r="G40" s="47">
        <f>IS!G40</f>
        <v>-18097960.84</v>
      </c>
      <c r="H40" s="48">
        <f>IS!H40</f>
        <v>51925427.329999998</v>
      </c>
      <c r="I40" s="47">
        <f>IS!I40</f>
        <v>169440.69</v>
      </c>
      <c r="J40" s="47">
        <f>IS!J40</f>
        <v>2473326.4</v>
      </c>
      <c r="K40" s="45">
        <f>IS!K40</f>
        <v>-28039597.91</v>
      </c>
      <c r="L40" s="47">
        <f>IS!L40</f>
        <v>-24850804.5</v>
      </c>
      <c r="M40" s="47">
        <f>IS!M40</f>
        <v>445006.48000000004</v>
      </c>
      <c r="N40" s="47">
        <f>IS!N40</f>
        <v>27519629.309999999</v>
      </c>
      <c r="O40" s="48">
        <f>IS!O40</f>
        <v>22227988.07</v>
      </c>
    </row>
    <row r="41" spans="1:16" x14ac:dyDescent="0.2">
      <c r="A41" s="54">
        <f>'BS-E'!A41</f>
        <v>10</v>
      </c>
      <c r="B41" s="12" t="str">
        <f>'BS-E'!B41</f>
        <v>Microbank Crystal</v>
      </c>
      <c r="C41" s="41">
        <f>IS!C41</f>
        <v>672206065.24619102</v>
      </c>
      <c r="D41" s="42">
        <f>IS!D41</f>
        <v>168332443.37</v>
      </c>
      <c r="E41" s="43">
        <f>IS!E41</f>
        <v>150813034.84</v>
      </c>
      <c r="F41" s="43">
        <f>IS!F41</f>
        <v>-51749714.170000002</v>
      </c>
      <c r="G41" s="43">
        <f>IS!G41</f>
        <v>-602034.61</v>
      </c>
      <c r="H41" s="44">
        <f>IS!H41</f>
        <v>116582729.2</v>
      </c>
      <c r="I41" s="43">
        <f>IS!I41</f>
        <v>1583867.55</v>
      </c>
      <c r="J41" s="43">
        <f>IS!J41</f>
        <v>-4426125.9800000004</v>
      </c>
      <c r="K41" s="41">
        <f>IS!K41</f>
        <v>-65995904.899999999</v>
      </c>
      <c r="L41" s="43">
        <f>IS!L41</f>
        <v>-76536671.840000004</v>
      </c>
      <c r="M41" s="43">
        <f>IS!M41</f>
        <v>-22816138.699999999</v>
      </c>
      <c r="N41" s="43">
        <f>IS!N41</f>
        <v>17229918.66</v>
      </c>
      <c r="O41" s="44">
        <f>IS!O41</f>
        <v>13663719.359999999</v>
      </c>
    </row>
    <row r="42" spans="1:16" x14ac:dyDescent="0.2">
      <c r="A42" s="55">
        <f>'BS-E'!A42</f>
        <v>11</v>
      </c>
      <c r="B42" s="15" t="str">
        <f>'BS-E'!B42</f>
        <v>Pasha Bank</v>
      </c>
      <c r="C42" s="45">
        <f>IS!C42</f>
        <v>661662361.52760005</v>
      </c>
      <c r="D42" s="46">
        <f>IS!D42</f>
        <v>52521588.442500003</v>
      </c>
      <c r="E42" s="47">
        <f>IS!E42</f>
        <v>37512805.920000002</v>
      </c>
      <c r="F42" s="47">
        <f>IS!F42</f>
        <v>-29307623.483100001</v>
      </c>
      <c r="G42" s="47">
        <f>IS!G42</f>
        <v>-24212843.029399998</v>
      </c>
      <c r="H42" s="48">
        <f>IS!H42</f>
        <v>23213964.959400002</v>
      </c>
      <c r="I42" s="47">
        <f>IS!I42</f>
        <v>995183.73</v>
      </c>
      <c r="J42" s="47">
        <f>IS!J42</f>
        <v>5231057.66</v>
      </c>
      <c r="K42" s="45">
        <f>IS!K42</f>
        <v>-31028781.039999999</v>
      </c>
      <c r="L42" s="47">
        <f>IS!L42</f>
        <v>-15306116.640000001</v>
      </c>
      <c r="M42" s="47">
        <f>IS!M42</f>
        <v>-3463819.3276</v>
      </c>
      <c r="N42" s="47">
        <f>IS!N42</f>
        <v>4444028.9918000009</v>
      </c>
      <c r="O42" s="48">
        <f>IS!O42</f>
        <v>2499388.3317999998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626026245.60388899</v>
      </c>
      <c r="D43" s="42">
        <f>IS!D43</f>
        <v>40874384.418848999</v>
      </c>
      <c r="E43" s="43">
        <f>IS!E43</f>
        <v>34213206.985363998</v>
      </c>
      <c r="F43" s="43">
        <f>IS!F43</f>
        <v>-16542220.267471001</v>
      </c>
      <c r="G43" s="43">
        <f>IS!G43</f>
        <v>-11299956.732742</v>
      </c>
      <c r="H43" s="44">
        <f>IS!H43</f>
        <v>24332164.151377998</v>
      </c>
      <c r="I43" s="43">
        <f>IS!I43</f>
        <v>3036701.5515839998</v>
      </c>
      <c r="J43" s="43">
        <f>IS!J43</f>
        <v>1859398.84</v>
      </c>
      <c r="K43" s="41">
        <f>IS!K43</f>
        <v>-9904068.0125329997</v>
      </c>
      <c r="L43" s="43">
        <f>IS!L43</f>
        <v>-5790076.5609489996</v>
      </c>
      <c r="M43" s="43">
        <f>IS!M43</f>
        <v>-855925.38597099995</v>
      </c>
      <c r="N43" s="43">
        <f>IS!N43</f>
        <v>17686162.204458002</v>
      </c>
      <c r="O43" s="44">
        <f>IS!O43</f>
        <v>14275430.123389</v>
      </c>
    </row>
    <row r="44" spans="1:16" x14ac:dyDescent="0.2">
      <c r="A44" s="55">
        <f>'BS-E'!A44</f>
        <v>13</v>
      </c>
      <c r="B44" s="15" t="str">
        <f>'BS-E'!B44</f>
        <v>VTB Bank Georgia</v>
      </c>
      <c r="C44" s="45">
        <f>IS!C44</f>
        <v>440526194.36884803</v>
      </c>
      <c r="D44" s="46">
        <f>IS!D44</f>
        <v>12023200.537539</v>
      </c>
      <c r="E44" s="47">
        <f>IS!E44</f>
        <v>12720703.015668999</v>
      </c>
      <c r="F44" s="47">
        <f>IS!F44</f>
        <v>-10197086.07</v>
      </c>
      <c r="G44" s="47">
        <f>IS!G44</f>
        <v>-906221.07000000007</v>
      </c>
      <c r="H44" s="48">
        <f>IS!H44</f>
        <v>1826114.4675389994</v>
      </c>
      <c r="I44" s="47">
        <f>IS!I44</f>
        <v>-1923.02</v>
      </c>
      <c r="J44" s="47">
        <f>IS!J44</f>
        <v>16217</v>
      </c>
      <c r="K44" s="45">
        <f>IS!K44</f>
        <v>-12669253.480978999</v>
      </c>
      <c r="L44" s="47">
        <f>IS!L44</f>
        <v>-45369651.913882002</v>
      </c>
      <c r="M44" s="47">
        <f>IS!M44</f>
        <v>-10091444.982791999</v>
      </c>
      <c r="N44" s="47">
        <f>IS!N44</f>
        <v>-53634982.429135002</v>
      </c>
      <c r="O44" s="48">
        <f>IS!O44</f>
        <v>-53701605.429135002</v>
      </c>
    </row>
    <row r="45" spans="1:16" x14ac:dyDescent="0.2">
      <c r="A45" s="54">
        <f>'BS-E'!A45</f>
        <v>14</v>
      </c>
      <c r="B45" s="12" t="str">
        <f>'BS-E'!B45</f>
        <v>Ziraat Bank</v>
      </c>
      <c r="C45" s="41">
        <f>IS!C45</f>
        <v>402430457.3545</v>
      </c>
      <c r="D45" s="42">
        <f>IS!D45</f>
        <v>26202161.619800001</v>
      </c>
      <c r="E45" s="43">
        <f>IS!E45</f>
        <v>23839506.559799999</v>
      </c>
      <c r="F45" s="43">
        <f>IS!F45</f>
        <v>-9050988.1199999992</v>
      </c>
      <c r="G45" s="43">
        <f>IS!G45</f>
        <v>-8210253.4300000006</v>
      </c>
      <c r="H45" s="44">
        <f>IS!H45</f>
        <v>17151173.499800004</v>
      </c>
      <c r="I45" s="43">
        <f>IS!I45</f>
        <v>-168619.55</v>
      </c>
      <c r="J45" s="43">
        <f>IS!J45</f>
        <v>1915327.29</v>
      </c>
      <c r="K45" s="41">
        <f>IS!K45</f>
        <v>-8458103.7699999996</v>
      </c>
      <c r="L45" s="43">
        <f>IS!L45</f>
        <v>-6626861.5800000001</v>
      </c>
      <c r="M45" s="43">
        <f>IS!M45</f>
        <v>-1941711.9371000002</v>
      </c>
      <c r="N45" s="43">
        <f>IS!N45</f>
        <v>8582599.9827000033</v>
      </c>
      <c r="O45" s="44">
        <f>IS!O45</f>
        <v>7114364.9826999996</v>
      </c>
      <c r="P45" s="73"/>
    </row>
    <row r="46" spans="1:16" x14ac:dyDescent="0.2">
      <c r="A46" s="55">
        <f>'BS-E'!A46</f>
        <v>15</v>
      </c>
      <c r="B46" s="15" t="str">
        <f>'BS-E'!B46</f>
        <v>Silk Bank</v>
      </c>
      <c r="C46" s="45">
        <f>IS!C46</f>
        <v>218996889.91663501</v>
      </c>
      <c r="D46" s="46">
        <f>IS!D46</f>
        <v>25973190.712972999</v>
      </c>
      <c r="E46" s="47">
        <f>IS!E46</f>
        <v>22147689.672973</v>
      </c>
      <c r="F46" s="47">
        <f>IS!F46</f>
        <v>-14826076.696633</v>
      </c>
      <c r="G46" s="47">
        <f>IS!G46</f>
        <v>-13391478.59272</v>
      </c>
      <c r="H46" s="48">
        <f>IS!H46</f>
        <v>11147114.016339999</v>
      </c>
      <c r="I46" s="47">
        <f>IS!I46</f>
        <v>117433.1</v>
      </c>
      <c r="J46" s="47">
        <f>IS!J46</f>
        <v>1360333.36</v>
      </c>
      <c r="K46" s="45">
        <f>IS!K46</f>
        <v>-33977678.945817001</v>
      </c>
      <c r="L46" s="47">
        <f>IS!L46</f>
        <v>-33107686.215206001</v>
      </c>
      <c r="M46" s="47">
        <f>IS!M46</f>
        <v>-3957225.8993510003</v>
      </c>
      <c r="N46" s="47">
        <f>IS!N46</f>
        <v>-25917798.098217003</v>
      </c>
      <c r="O46" s="48">
        <f>IS!O46</f>
        <v>-24226966.098216999</v>
      </c>
      <c r="P46" s="74"/>
    </row>
    <row r="47" spans="1:16" x14ac:dyDescent="0.2">
      <c r="A47" s="54">
        <f>'BS-E'!A47</f>
        <v>16</v>
      </c>
      <c r="B47" s="12" t="str">
        <f>'BS-E'!B47</f>
        <v>Microbank MBC</v>
      </c>
      <c r="C47" s="41">
        <f>IS!C47</f>
        <v>194710200.47093099</v>
      </c>
      <c r="D47" s="42">
        <f>IS!D47</f>
        <v>39875922.650921002</v>
      </c>
      <c r="E47" s="43">
        <f>IS!E47</f>
        <v>36230725.740920998</v>
      </c>
      <c r="F47" s="43">
        <f>IS!F47</f>
        <v>-13890282.84</v>
      </c>
      <c r="G47" s="43">
        <f>IS!G47</f>
        <v>-45270.880000000005</v>
      </c>
      <c r="H47" s="44">
        <f>IS!H47</f>
        <v>25985639.810921002</v>
      </c>
      <c r="I47" s="43">
        <f>IS!I47</f>
        <v>-430944.28608599998</v>
      </c>
      <c r="J47" s="43">
        <f>IS!J47</f>
        <v>440238.086863</v>
      </c>
      <c r="K47" s="41">
        <f>IS!K47</f>
        <v>-16629198.092823001</v>
      </c>
      <c r="L47" s="43">
        <f>IS!L47</f>
        <v>-19255571.603379</v>
      </c>
      <c r="M47" s="43">
        <f>IS!M47</f>
        <v>-54511.552345000004</v>
      </c>
      <c r="N47" s="43">
        <f>IS!N47</f>
        <v>6675556.655197002</v>
      </c>
      <c r="O47" s="44">
        <f>IS!O47</f>
        <v>5598101.5851969998</v>
      </c>
    </row>
    <row r="48" spans="1:16" x14ac:dyDescent="0.2">
      <c r="A48" s="55">
        <f>'BS-E'!A48</f>
        <v>17</v>
      </c>
      <c r="B48" s="15" t="str">
        <f>'BS-E'!B48</f>
        <v>PaveBank</v>
      </c>
      <c r="C48" s="45">
        <f>IS!C48</f>
        <v>115238470.67</v>
      </c>
      <c r="D48" s="46">
        <f>IS!D48</f>
        <v>1881028.4</v>
      </c>
      <c r="E48" s="47">
        <f>IS!E48</f>
        <v>0</v>
      </c>
      <c r="F48" s="47">
        <f>IS!F48</f>
        <v>-44742.69</v>
      </c>
      <c r="G48" s="47">
        <f>IS!G48</f>
        <v>0</v>
      </c>
      <c r="H48" s="48">
        <f>IS!H48</f>
        <v>1836285.71</v>
      </c>
      <c r="I48" s="47">
        <f>IS!I48</f>
        <v>3805070.47</v>
      </c>
      <c r="J48" s="47">
        <f>IS!J48</f>
        <v>140728.88</v>
      </c>
      <c r="K48" s="45">
        <f>IS!K48</f>
        <v>-4739265.05</v>
      </c>
      <c r="L48" s="47">
        <f>IS!L48</f>
        <v>-184461.92</v>
      </c>
      <c r="M48" s="47">
        <f>IS!M48</f>
        <v>0</v>
      </c>
      <c r="N48" s="47">
        <f>IS!N48</f>
        <v>1651823.79</v>
      </c>
      <c r="O48" s="48">
        <f>IS!O48</f>
        <v>1520796.16</v>
      </c>
      <c r="P48" s="74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71953059.951704994</v>
      </c>
      <c r="D49" s="42">
        <f>IS!D49</f>
        <v>3476607.58</v>
      </c>
      <c r="E49" s="43">
        <f>IS!E49</f>
        <v>39.67</v>
      </c>
      <c r="F49" s="43">
        <f>IS!F49</f>
        <v>-63021.16</v>
      </c>
      <c r="G49" s="43">
        <f>IS!G49</f>
        <v>-4351.5300000000007</v>
      </c>
      <c r="H49" s="44">
        <f>IS!H49</f>
        <v>3413586.42</v>
      </c>
      <c r="I49" s="43">
        <f>IS!I49</f>
        <v>-90102.5</v>
      </c>
      <c r="J49" s="43">
        <f>IS!J49</f>
        <v>37511.57</v>
      </c>
      <c r="K49" s="41">
        <f>IS!K49</f>
        <v>-12294419.75</v>
      </c>
      <c r="L49" s="43">
        <f>IS!L49</f>
        <v>-12289857.630000001</v>
      </c>
      <c r="M49" s="43">
        <f>IS!M49</f>
        <v>-528505.74</v>
      </c>
      <c r="N49" s="43">
        <f>IS!N49</f>
        <v>-9404776.9500000011</v>
      </c>
      <c r="O49" s="44">
        <f>IS!O49</f>
        <v>-10548478.26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18194378.539999999</v>
      </c>
      <c r="D50" s="46">
        <f>IS!D50</f>
        <v>624440.66410000005</v>
      </c>
      <c r="E50" s="47">
        <f>IS!E50</f>
        <v>0</v>
      </c>
      <c r="F50" s="47">
        <f>IS!F50</f>
        <v>-2617.0884000000001</v>
      </c>
      <c r="G50" s="47">
        <f>IS!G50</f>
        <v>0</v>
      </c>
      <c r="H50" s="48">
        <f>IS!H50</f>
        <v>621823.57570000004</v>
      </c>
      <c r="I50" s="47">
        <f>IS!I50</f>
        <v>120289.2638</v>
      </c>
      <c r="J50" s="47">
        <f>IS!J50</f>
        <v>621799.77</v>
      </c>
      <c r="K50" s="45">
        <f>IS!K50</f>
        <v>-3182957.1123000002</v>
      </c>
      <c r="L50" s="47">
        <f>IS!L50</f>
        <v>-2410427.6184999999</v>
      </c>
      <c r="M50" s="47">
        <f>IS!M50</f>
        <v>-992.56</v>
      </c>
      <c r="N50" s="47">
        <f>IS!N50</f>
        <v>-1789596.6028</v>
      </c>
      <c r="O50" s="48">
        <f>IS!O50</f>
        <v>-1784262.8628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8" t="s">
        <v>181</v>
      </c>
    </row>
    <row r="2" spans="1:17" x14ac:dyDescent="0.2">
      <c r="A2" s="5"/>
      <c r="B2" s="63">
        <f>BS!B3</f>
        <v>46022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7"/>
      <c r="B4" s="212"/>
      <c r="C4" s="211" t="s">
        <v>168</v>
      </c>
      <c r="D4" s="211"/>
      <c r="E4" s="211"/>
      <c r="F4" s="211" t="s">
        <v>167</v>
      </c>
      <c r="G4" s="211"/>
      <c r="H4" s="211"/>
      <c r="I4" s="211" t="s">
        <v>76</v>
      </c>
      <c r="J4" s="211"/>
      <c r="K4" s="211"/>
      <c r="L4" s="214" t="s">
        <v>169</v>
      </c>
      <c r="M4" s="214"/>
      <c r="N4" s="214"/>
      <c r="O4" s="211" t="s">
        <v>170</v>
      </c>
      <c r="P4" s="211"/>
      <c r="Q4" s="211"/>
    </row>
    <row r="5" spans="1:17" x14ac:dyDescent="0.2">
      <c r="A5" s="87"/>
      <c r="B5" s="213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2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2">
      <c r="A8" s="87"/>
      <c r="B8" s="90" t="s">
        <v>69</v>
      </c>
      <c r="C8" s="144">
        <v>70944715.829999983</v>
      </c>
      <c r="D8" s="144">
        <v>579886183.7980926</v>
      </c>
      <c r="E8" s="143">
        <v>650830899.62809265</v>
      </c>
      <c r="F8" s="144">
        <v>20584.32</v>
      </c>
      <c r="G8" s="144">
        <v>6107272.4899999993</v>
      </c>
      <c r="H8" s="143">
        <v>6127856.8099999996</v>
      </c>
      <c r="I8" s="144">
        <v>544584447.79460001</v>
      </c>
      <c r="J8" s="144">
        <v>724422044.59791207</v>
      </c>
      <c r="K8" s="143">
        <v>1269006492.3925121</v>
      </c>
      <c r="L8" s="144">
        <v>9275887.8599999994</v>
      </c>
      <c r="M8" s="144">
        <v>0</v>
      </c>
      <c r="N8" s="143">
        <v>9275887.8599999994</v>
      </c>
      <c r="O8" s="143">
        <v>624825635.80460012</v>
      </c>
      <c r="P8" s="143">
        <v>1310415500.886003</v>
      </c>
      <c r="Q8" s="143">
        <v>1935241136.690603</v>
      </c>
    </row>
    <row r="9" spans="1:17" x14ac:dyDescent="0.2">
      <c r="A9" s="87"/>
      <c r="B9" s="91" t="s">
        <v>172</v>
      </c>
      <c r="C9" s="142">
        <v>36598554.740000017</v>
      </c>
      <c r="D9" s="142">
        <v>357248306.7620315</v>
      </c>
      <c r="E9" s="143">
        <v>393846861.50203151</v>
      </c>
      <c r="F9" s="142">
        <v>20584.32</v>
      </c>
      <c r="G9" s="142">
        <v>1347.5499999999993</v>
      </c>
      <c r="H9" s="143">
        <v>21931.87</v>
      </c>
      <c r="I9" s="142">
        <v>100543680.39999999</v>
      </c>
      <c r="J9" s="142">
        <v>181519742.19230801</v>
      </c>
      <c r="K9" s="143">
        <v>282063422.59230798</v>
      </c>
      <c r="L9" s="142">
        <v>9275887.8599999994</v>
      </c>
      <c r="M9" s="142">
        <v>0</v>
      </c>
      <c r="N9" s="143">
        <v>9275887.8599999994</v>
      </c>
      <c r="O9" s="143">
        <v>146438707.31999999</v>
      </c>
      <c r="P9" s="143">
        <v>538769396.50433969</v>
      </c>
      <c r="Q9" s="143">
        <v>685208103.82433963</v>
      </c>
    </row>
    <row r="10" spans="1:17" x14ac:dyDescent="0.2">
      <c r="A10" s="87"/>
      <c r="B10" s="92" t="s">
        <v>173</v>
      </c>
      <c r="C10" s="142">
        <v>34346161.090000004</v>
      </c>
      <c r="D10" s="142">
        <v>222637877.03606099</v>
      </c>
      <c r="E10" s="143">
        <v>256984038.12606099</v>
      </c>
      <c r="F10" s="142">
        <v>0</v>
      </c>
      <c r="G10" s="142">
        <v>6105924.9400000004</v>
      </c>
      <c r="H10" s="143">
        <v>6105924.9400000004</v>
      </c>
      <c r="I10" s="142">
        <v>444040767.39460003</v>
      </c>
      <c r="J10" s="142">
        <v>542902302.405604</v>
      </c>
      <c r="K10" s="143">
        <v>986943069.80020404</v>
      </c>
      <c r="L10" s="142">
        <v>0</v>
      </c>
      <c r="M10" s="142">
        <v>0</v>
      </c>
      <c r="N10" s="143">
        <v>0</v>
      </c>
      <c r="O10" s="143">
        <v>478386928.48460001</v>
      </c>
      <c r="P10" s="143">
        <v>771646104.38166475</v>
      </c>
      <c r="Q10" s="143">
        <v>1250033032.8662648</v>
      </c>
    </row>
    <row r="11" spans="1:17" x14ac:dyDescent="0.2">
      <c r="A11" s="87"/>
      <c r="B11" s="90" t="s">
        <v>174</v>
      </c>
      <c r="C11" s="144">
        <v>559919478.97720003</v>
      </c>
      <c r="D11" s="144">
        <v>489968716.00757575</v>
      </c>
      <c r="E11" s="143">
        <v>1049888194.9847758</v>
      </c>
      <c r="F11" s="144">
        <v>282983814.63999999</v>
      </c>
      <c r="G11" s="144">
        <v>221231454.69225097</v>
      </c>
      <c r="H11" s="143">
        <v>504215269.33225095</v>
      </c>
      <c r="I11" s="144">
        <v>101632307.66729999</v>
      </c>
      <c r="J11" s="144">
        <v>61651136.031764448</v>
      </c>
      <c r="K11" s="143">
        <v>163283443.69906443</v>
      </c>
      <c r="L11" s="144">
        <v>4712532129.3848896</v>
      </c>
      <c r="M11" s="144">
        <v>208308953.81999016</v>
      </c>
      <c r="N11" s="143">
        <v>4920841083.2048798</v>
      </c>
      <c r="O11" s="143">
        <v>5657067730.6693907</v>
      </c>
      <c r="P11" s="143">
        <v>981160260.55157852</v>
      </c>
      <c r="Q11" s="143">
        <v>6638227991.2209692</v>
      </c>
    </row>
    <row r="12" spans="1:17" ht="25.5" x14ac:dyDescent="0.2">
      <c r="A12" s="87"/>
      <c r="B12" s="93" t="s">
        <v>175</v>
      </c>
      <c r="C12" s="142">
        <v>547733546.40070009</v>
      </c>
      <c r="D12" s="142">
        <v>363306791.75087976</v>
      </c>
      <c r="E12" s="143">
        <v>911040338.15157986</v>
      </c>
      <c r="F12" s="142">
        <v>182524730.88999999</v>
      </c>
      <c r="G12" s="142">
        <v>214460121.72653699</v>
      </c>
      <c r="H12" s="143">
        <v>396984852.61653697</v>
      </c>
      <c r="I12" s="142">
        <v>101632307.66729999</v>
      </c>
      <c r="J12" s="142">
        <v>61651136.031764448</v>
      </c>
      <c r="K12" s="143">
        <v>163283443.69906443</v>
      </c>
      <c r="L12" s="142">
        <v>4712532129.3848906</v>
      </c>
      <c r="M12" s="142">
        <v>85058912.260857582</v>
      </c>
      <c r="N12" s="143">
        <v>4797591041.6457481</v>
      </c>
      <c r="O12" s="143">
        <v>5544422714.3428888</v>
      </c>
      <c r="P12" s="143">
        <v>724476961.77004051</v>
      </c>
      <c r="Q12" s="143">
        <v>6268899676.1129293</v>
      </c>
    </row>
    <row r="13" spans="1:17" ht="25.5" x14ac:dyDescent="0.2">
      <c r="A13" s="87"/>
      <c r="B13" s="93" t="s">
        <v>176</v>
      </c>
      <c r="C13" s="142">
        <v>12185932.5765</v>
      </c>
      <c r="D13" s="142">
        <v>126661924.25669631</v>
      </c>
      <c r="E13" s="143">
        <v>138847856.83319631</v>
      </c>
      <c r="F13" s="142">
        <v>100459083.75</v>
      </c>
      <c r="G13" s="142">
        <v>6771332.9657139927</v>
      </c>
      <c r="H13" s="143">
        <v>107230416.71571399</v>
      </c>
      <c r="I13" s="142">
        <v>0</v>
      </c>
      <c r="J13" s="142">
        <v>0</v>
      </c>
      <c r="K13" s="143">
        <v>0</v>
      </c>
      <c r="L13" s="142">
        <v>0</v>
      </c>
      <c r="M13" s="142">
        <v>123250041.559137</v>
      </c>
      <c r="N13" s="143">
        <v>123250041.559137</v>
      </c>
      <c r="O13" s="143">
        <v>112645016.32649998</v>
      </c>
      <c r="P13" s="143">
        <v>256683298.78154796</v>
      </c>
      <c r="Q13" s="143">
        <v>369328315.10804796</v>
      </c>
    </row>
    <row r="14" spans="1:17" x14ac:dyDescent="0.2">
      <c r="A14" s="87"/>
      <c r="B14" s="94" t="s">
        <v>177</v>
      </c>
      <c r="C14" s="144">
        <v>630864194.80720007</v>
      </c>
      <c r="D14" s="144">
        <v>1069854899.805667</v>
      </c>
      <c r="E14" s="143">
        <v>1700719094.6128671</v>
      </c>
      <c r="F14" s="144">
        <v>283004398.95999998</v>
      </c>
      <c r="G14" s="144">
        <v>227338727.18225098</v>
      </c>
      <c r="H14" s="143">
        <v>510343126.14225096</v>
      </c>
      <c r="I14" s="144">
        <v>646216755.4619</v>
      </c>
      <c r="J14" s="144">
        <v>786073180.62967587</v>
      </c>
      <c r="K14" s="143">
        <v>1432289936.0915759</v>
      </c>
      <c r="L14" s="144">
        <v>4721808017.2448893</v>
      </c>
      <c r="M14" s="144">
        <v>208308953.8199892</v>
      </c>
      <c r="N14" s="143">
        <v>4930116971.0648785</v>
      </c>
      <c r="O14" s="143">
        <v>6281893366.4739895</v>
      </c>
      <c r="P14" s="143">
        <v>2291575761.4375887</v>
      </c>
      <c r="Q14" s="143">
        <v>8573469127.9115782</v>
      </c>
    </row>
    <row r="15" spans="1:17" x14ac:dyDescent="0.2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87"/>
      <c r="B16" s="89" t="s">
        <v>70</v>
      </c>
      <c r="C16" s="144">
        <v>6495402132.1848984</v>
      </c>
      <c r="D16" s="144">
        <v>4901735660.1543217</v>
      </c>
      <c r="E16" s="143">
        <v>11397137792.33922</v>
      </c>
      <c r="F16" s="144">
        <v>4350395756.1400003</v>
      </c>
      <c r="G16" s="144">
        <v>2070045951.6080008</v>
      </c>
      <c r="H16" s="143">
        <v>6420441707.7480011</v>
      </c>
      <c r="I16" s="144">
        <v>1996781005.2193003</v>
      </c>
      <c r="J16" s="144">
        <v>1582447087.5943255</v>
      </c>
      <c r="K16" s="143">
        <v>3579228092.8136258</v>
      </c>
      <c r="L16" s="144">
        <v>2269489947.0907998</v>
      </c>
      <c r="M16" s="144">
        <v>543891148.39602804</v>
      </c>
      <c r="N16" s="143">
        <v>2813381095.4868279</v>
      </c>
      <c r="O16" s="143">
        <v>15112068840.635002</v>
      </c>
      <c r="P16" s="143">
        <v>9098119847.7526627</v>
      </c>
      <c r="Q16" s="143">
        <v>24210188688.387665</v>
      </c>
    </row>
    <row r="17" spans="1:17" x14ac:dyDescent="0.2">
      <c r="A17" s="87"/>
      <c r="B17" s="95" t="s">
        <v>71</v>
      </c>
      <c r="C17" s="147">
        <v>6401187652.1448994</v>
      </c>
      <c r="D17" s="147">
        <v>4181694903.1565609</v>
      </c>
      <c r="E17" s="143">
        <v>10582882555.30146</v>
      </c>
      <c r="F17" s="147">
        <v>4342007823.1599998</v>
      </c>
      <c r="G17" s="147">
        <v>2000814834.5107346</v>
      </c>
      <c r="H17" s="143">
        <v>6342822657.6707344</v>
      </c>
      <c r="I17" s="147">
        <v>1995917919.3292999</v>
      </c>
      <c r="J17" s="147">
        <v>1458990973.6105881</v>
      </c>
      <c r="K17" s="143">
        <v>3454908892.939888</v>
      </c>
      <c r="L17" s="147">
        <v>2266248535.2507997</v>
      </c>
      <c r="M17" s="147">
        <v>315711950.09372473</v>
      </c>
      <c r="N17" s="143">
        <v>2581960485.3445244</v>
      </c>
      <c r="O17" s="143">
        <v>15005361929.885</v>
      </c>
      <c r="P17" s="143">
        <v>7957212661.3715992</v>
      </c>
      <c r="Q17" s="143">
        <v>22962574591.256599</v>
      </c>
    </row>
    <row r="18" spans="1:17" x14ac:dyDescent="0.2">
      <c r="A18" s="87"/>
      <c r="B18" s="95" t="s">
        <v>72</v>
      </c>
      <c r="C18" s="147">
        <v>94214480.040000007</v>
      </c>
      <c r="D18" s="147">
        <v>720040756.997769</v>
      </c>
      <c r="E18" s="143">
        <v>814255237.03776896</v>
      </c>
      <c r="F18" s="147">
        <v>8387932.9800000004</v>
      </c>
      <c r="G18" s="147">
        <v>69231117.097268</v>
      </c>
      <c r="H18" s="143">
        <v>77619050.077268004</v>
      </c>
      <c r="I18" s="147">
        <v>863085.89</v>
      </c>
      <c r="J18" s="147">
        <v>123456113.98373677</v>
      </c>
      <c r="K18" s="143">
        <v>124319199.87373677</v>
      </c>
      <c r="L18" s="147">
        <v>3241411.84</v>
      </c>
      <c r="M18" s="147">
        <v>228179198.3023029</v>
      </c>
      <c r="N18" s="143">
        <v>231420610.1423029</v>
      </c>
      <c r="O18" s="143">
        <v>106706910.75000001</v>
      </c>
      <c r="P18" s="143">
        <v>1140907186.3810766</v>
      </c>
      <c r="Q18" s="143">
        <v>1247614097.1310766</v>
      </c>
    </row>
    <row r="19" spans="1:17" x14ac:dyDescent="0.2">
      <c r="A19" s="87"/>
      <c r="B19" s="89" t="s">
        <v>73</v>
      </c>
      <c r="C19" s="144">
        <v>4370735892.5951986</v>
      </c>
      <c r="D19" s="144">
        <v>6956157517.9380846</v>
      </c>
      <c r="E19" s="143">
        <v>11326893410.533283</v>
      </c>
      <c r="F19" s="144">
        <v>1098623301.9374821</v>
      </c>
      <c r="G19" s="144">
        <v>3606472421.9621019</v>
      </c>
      <c r="H19" s="143">
        <v>4705095723.8995838</v>
      </c>
      <c r="I19" s="144">
        <v>6689621400.5415115</v>
      </c>
      <c r="J19" s="144">
        <v>8731203719.4878044</v>
      </c>
      <c r="K19" s="143">
        <v>15420825120.029316</v>
      </c>
      <c r="L19" s="144">
        <v>1983682766.1153998</v>
      </c>
      <c r="M19" s="144">
        <v>2804909002.0716538</v>
      </c>
      <c r="N19" s="143">
        <v>4788591768.1870537</v>
      </c>
      <c r="O19" s="143">
        <v>14142663361.189592</v>
      </c>
      <c r="P19" s="143">
        <v>22098742661.459671</v>
      </c>
      <c r="Q19" s="143">
        <v>36241406022.649261</v>
      </c>
    </row>
    <row r="20" spans="1:17" x14ac:dyDescent="0.2">
      <c r="A20" s="87"/>
      <c r="B20" s="95" t="s">
        <v>74</v>
      </c>
      <c r="C20" s="147">
        <v>3918516322.2615981</v>
      </c>
      <c r="D20" s="147">
        <v>3322179417.287478</v>
      </c>
      <c r="E20" s="143">
        <v>7240695739.5490761</v>
      </c>
      <c r="F20" s="147">
        <v>979703200.85748231</v>
      </c>
      <c r="G20" s="147">
        <v>2479473979.7303576</v>
      </c>
      <c r="H20" s="143">
        <v>3459177180.5878401</v>
      </c>
      <c r="I20" s="147">
        <v>5476435379.7815113</v>
      </c>
      <c r="J20" s="147">
        <v>6472430380.4020481</v>
      </c>
      <c r="K20" s="143">
        <v>11948865760.183559</v>
      </c>
      <c r="L20" s="147">
        <v>1535183508.6750998</v>
      </c>
      <c r="M20" s="147">
        <v>1917844573.8216696</v>
      </c>
      <c r="N20" s="143">
        <v>3453028082.4967694</v>
      </c>
      <c r="O20" s="143">
        <v>11909838411.575691</v>
      </c>
      <c r="P20" s="143">
        <v>14191928351.241554</v>
      </c>
      <c r="Q20" s="143">
        <v>26101766762.817245</v>
      </c>
    </row>
    <row r="21" spans="1:17" x14ac:dyDescent="0.2">
      <c r="A21" s="87"/>
      <c r="B21" s="95" t="s">
        <v>75</v>
      </c>
      <c r="C21" s="147">
        <v>452219570.33360112</v>
      </c>
      <c r="D21" s="147">
        <v>3633978100.6506052</v>
      </c>
      <c r="E21" s="143">
        <v>4086197670.9842062</v>
      </c>
      <c r="F21" s="147">
        <v>118920101.07999988</v>
      </c>
      <c r="G21" s="147">
        <v>1126998442.2317388</v>
      </c>
      <c r="H21" s="143">
        <v>1245918543.3117387</v>
      </c>
      <c r="I21" s="147">
        <v>1213186020.7600002</v>
      </c>
      <c r="J21" s="147">
        <v>2258773339.0857573</v>
      </c>
      <c r="K21" s="143">
        <v>3471959359.8457575</v>
      </c>
      <c r="L21" s="147">
        <v>448499257.44029999</v>
      </c>
      <c r="M21" s="147">
        <v>887064428.24998927</v>
      </c>
      <c r="N21" s="143">
        <v>1335563685.6902893</v>
      </c>
      <c r="O21" s="143">
        <v>2232824949.6138997</v>
      </c>
      <c r="P21" s="143">
        <v>7906814310.2180939</v>
      </c>
      <c r="Q21" s="143">
        <v>10139639259.831993</v>
      </c>
    </row>
    <row r="22" spans="1:17" ht="25.5" x14ac:dyDescent="0.2">
      <c r="A22" s="87"/>
      <c r="B22" s="96" t="s">
        <v>179</v>
      </c>
      <c r="C22" s="148">
        <v>10866138024.780096</v>
      </c>
      <c r="D22" s="148">
        <v>11857893178.092417</v>
      </c>
      <c r="E22" s="143">
        <v>22724031202.872513</v>
      </c>
      <c r="F22" s="148">
        <v>5449019058.0774832</v>
      </c>
      <c r="G22" s="148">
        <v>5676518373.5700922</v>
      </c>
      <c r="H22" s="143">
        <v>11125537431.647575</v>
      </c>
      <c r="I22" s="148">
        <v>8686402405.7608109</v>
      </c>
      <c r="J22" s="148">
        <v>10313650807.082134</v>
      </c>
      <c r="K22" s="143">
        <v>19000053212.842945</v>
      </c>
      <c r="L22" s="148">
        <v>4253172713.2061996</v>
      </c>
      <c r="M22" s="148">
        <v>3348800150.4676828</v>
      </c>
      <c r="N22" s="143">
        <v>7601972863.6738825</v>
      </c>
      <c r="O22" s="143">
        <v>29254732201.8246</v>
      </c>
      <c r="P22" s="143">
        <v>31196862509.212318</v>
      </c>
      <c r="Q22" s="143">
        <v>60451594711.036919</v>
      </c>
    </row>
    <row r="23" spans="1:17" x14ac:dyDescent="0.2">
      <c r="A23" s="87"/>
      <c r="B23" s="97" t="s">
        <v>43</v>
      </c>
      <c r="C23" s="144">
        <v>11497002219.587301</v>
      </c>
      <c r="D23" s="144">
        <v>12927748077.898073</v>
      </c>
      <c r="E23" s="143">
        <v>24424750297.485374</v>
      </c>
      <c r="F23" s="144">
        <v>5732023457.0374832</v>
      </c>
      <c r="G23" s="144">
        <v>5903857100.7523422</v>
      </c>
      <c r="H23" s="143">
        <v>11635880557.789825</v>
      </c>
      <c r="I23" s="144">
        <v>9332619161.2227135</v>
      </c>
      <c r="J23" s="144">
        <v>11099723987.711807</v>
      </c>
      <c r="K23" s="143">
        <v>20432343148.934521</v>
      </c>
      <c r="L23" s="144">
        <v>8974980730.4510899</v>
      </c>
      <c r="M23" s="144">
        <v>3557109104.287674</v>
      </c>
      <c r="N23" s="143">
        <v>12532089834.738764</v>
      </c>
      <c r="O23" s="143">
        <v>35536625568.298592</v>
      </c>
      <c r="P23" s="143">
        <v>33488438270.649864</v>
      </c>
      <c r="Q23" s="143">
        <v>69025063838.948456</v>
      </c>
    </row>
    <row r="24" spans="1:17" x14ac:dyDescent="0.2">
      <c r="Q24" s="167">
        <f>Q23-BS!H31</f>
        <v>16.43145751953125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8" t="s">
        <v>24</v>
      </c>
    </row>
    <row r="2" spans="1:17" x14ac:dyDescent="0.2">
      <c r="A2" s="53"/>
      <c r="B2" s="64">
        <f>BS!B3</f>
        <v>46022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15"/>
      <c r="B4" s="212"/>
      <c r="C4" s="211" t="s">
        <v>242</v>
      </c>
      <c r="D4" s="211"/>
      <c r="E4" s="211"/>
      <c r="F4" s="211" t="s">
        <v>243</v>
      </c>
      <c r="G4" s="211"/>
      <c r="H4" s="211"/>
      <c r="I4" s="211" t="s">
        <v>244</v>
      </c>
      <c r="J4" s="211"/>
      <c r="K4" s="211"/>
      <c r="L4" s="214" t="s">
        <v>245</v>
      </c>
      <c r="M4" s="214"/>
      <c r="N4" s="214"/>
      <c r="O4" s="211" t="s">
        <v>246</v>
      </c>
      <c r="P4" s="211"/>
      <c r="Q4" s="211"/>
    </row>
    <row r="5" spans="1:17" x14ac:dyDescent="0.2">
      <c r="A5" s="216"/>
      <c r="B5" s="213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2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2">
      <c r="A8" s="149"/>
      <c r="B8" s="90" t="s">
        <v>249</v>
      </c>
      <c r="C8" s="144">
        <f>'RC-D'!C8</f>
        <v>70944715.829999983</v>
      </c>
      <c r="D8" s="144">
        <f>'RC-D'!D8</f>
        <v>579886183.7980926</v>
      </c>
      <c r="E8" s="143">
        <f>'RC-D'!E8</f>
        <v>650830899.62809265</v>
      </c>
      <c r="F8" s="144">
        <f>'RC-D'!F8</f>
        <v>20584.32</v>
      </c>
      <c r="G8" s="144">
        <f>'RC-D'!G8</f>
        <v>6107272.4899999993</v>
      </c>
      <c r="H8" s="143">
        <f>'RC-D'!H8</f>
        <v>6127856.8099999996</v>
      </c>
      <c r="I8" s="144">
        <f>'RC-D'!I8</f>
        <v>544584447.79460001</v>
      </c>
      <c r="J8" s="144">
        <f>'RC-D'!J8</f>
        <v>724422044.59791207</v>
      </c>
      <c r="K8" s="143">
        <f>'RC-D'!K8</f>
        <v>1269006492.3925121</v>
      </c>
      <c r="L8" s="144">
        <f>'RC-D'!L8</f>
        <v>9275887.8599999994</v>
      </c>
      <c r="M8" s="144">
        <f>'RC-D'!M8</f>
        <v>0</v>
      </c>
      <c r="N8" s="143">
        <f>'RC-D'!N8</f>
        <v>9275887.8599999994</v>
      </c>
      <c r="O8" s="143">
        <f>'RC-D'!O8</f>
        <v>624825635.80460012</v>
      </c>
      <c r="P8" s="143">
        <f>'RC-D'!P8</f>
        <v>1310415500.886003</v>
      </c>
      <c r="Q8" s="143">
        <f>'RC-D'!Q8</f>
        <v>1935241136.690603</v>
      </c>
    </row>
    <row r="9" spans="1:17" x14ac:dyDescent="0.2">
      <c r="A9" s="149"/>
      <c r="B9" s="91" t="s">
        <v>250</v>
      </c>
      <c r="C9" s="142">
        <f>'RC-D'!C9</f>
        <v>36598554.740000017</v>
      </c>
      <c r="D9" s="142">
        <f>'RC-D'!D9</f>
        <v>357248306.7620315</v>
      </c>
      <c r="E9" s="143">
        <f>'RC-D'!E9</f>
        <v>393846861.50203151</v>
      </c>
      <c r="F9" s="142">
        <f>'RC-D'!F9</f>
        <v>20584.32</v>
      </c>
      <c r="G9" s="142">
        <f>'RC-D'!G9</f>
        <v>1347.5499999999993</v>
      </c>
      <c r="H9" s="143">
        <f>'RC-D'!H9</f>
        <v>21931.87</v>
      </c>
      <c r="I9" s="142">
        <f>'RC-D'!I9</f>
        <v>100543680.39999999</v>
      </c>
      <c r="J9" s="142">
        <f>'RC-D'!J9</f>
        <v>181519742.19230801</v>
      </c>
      <c r="K9" s="143">
        <f>'RC-D'!K9</f>
        <v>282063422.59230798</v>
      </c>
      <c r="L9" s="142">
        <f>'RC-D'!L9</f>
        <v>9275887.8599999994</v>
      </c>
      <c r="M9" s="142">
        <f>'RC-D'!M9</f>
        <v>0</v>
      </c>
      <c r="N9" s="143">
        <f>'RC-D'!N9</f>
        <v>9275887.8599999994</v>
      </c>
      <c r="O9" s="143">
        <f>'RC-D'!O9</f>
        <v>146438707.31999999</v>
      </c>
      <c r="P9" s="143">
        <f>'RC-D'!P9</f>
        <v>538769396.50433969</v>
      </c>
      <c r="Q9" s="143">
        <f>'RC-D'!Q9</f>
        <v>685208103.82433963</v>
      </c>
    </row>
    <row r="10" spans="1:17" x14ac:dyDescent="0.2">
      <c r="A10" s="149"/>
      <c r="B10" s="92" t="s">
        <v>251</v>
      </c>
      <c r="C10" s="142">
        <f>'RC-D'!C10</f>
        <v>34346161.090000004</v>
      </c>
      <c r="D10" s="142">
        <f>'RC-D'!D10</f>
        <v>222637877.03606099</v>
      </c>
      <c r="E10" s="143">
        <f>'RC-D'!E10</f>
        <v>256984038.12606099</v>
      </c>
      <c r="F10" s="142">
        <f>'RC-D'!F10</f>
        <v>0</v>
      </c>
      <c r="G10" s="142">
        <f>'RC-D'!G10</f>
        <v>6105924.9400000004</v>
      </c>
      <c r="H10" s="143">
        <f>'RC-D'!H10</f>
        <v>6105924.9400000004</v>
      </c>
      <c r="I10" s="142">
        <f>'RC-D'!I10</f>
        <v>444040767.39460003</v>
      </c>
      <c r="J10" s="142">
        <f>'RC-D'!J10</f>
        <v>542902302.405604</v>
      </c>
      <c r="K10" s="143">
        <f>'RC-D'!K10</f>
        <v>986943069.80020404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478386928.48460001</v>
      </c>
      <c r="P10" s="143">
        <f>'RC-D'!P10</f>
        <v>771646104.38166475</v>
      </c>
      <c r="Q10" s="143">
        <f>'RC-D'!Q10</f>
        <v>1250033032.8662648</v>
      </c>
    </row>
    <row r="11" spans="1:17" x14ac:dyDescent="0.2">
      <c r="A11" s="149"/>
      <c r="B11" s="90" t="s">
        <v>252</v>
      </c>
      <c r="C11" s="144">
        <f>'RC-D'!C11</f>
        <v>559919478.97720003</v>
      </c>
      <c r="D11" s="144">
        <f>'RC-D'!D11</f>
        <v>489968716.00757575</v>
      </c>
      <c r="E11" s="143">
        <f>'RC-D'!E11</f>
        <v>1049888194.9847758</v>
      </c>
      <c r="F11" s="144">
        <f>'RC-D'!F11</f>
        <v>282983814.63999999</v>
      </c>
      <c r="G11" s="144">
        <f>'RC-D'!G11</f>
        <v>221231454.69225097</v>
      </c>
      <c r="H11" s="143">
        <f>'RC-D'!H11</f>
        <v>504215269.33225095</v>
      </c>
      <c r="I11" s="144">
        <f>'RC-D'!I11</f>
        <v>101632307.66729999</v>
      </c>
      <c r="J11" s="144">
        <f>'RC-D'!J11</f>
        <v>61651136.031764448</v>
      </c>
      <c r="K11" s="143">
        <f>'RC-D'!K11</f>
        <v>163283443.69906443</v>
      </c>
      <c r="L11" s="144">
        <f>'RC-D'!L11</f>
        <v>4712532129.3848896</v>
      </c>
      <c r="M11" s="144">
        <f>'RC-D'!M11</f>
        <v>208308953.81999016</v>
      </c>
      <c r="N11" s="143">
        <f>'RC-D'!N11</f>
        <v>4920841083.2048798</v>
      </c>
      <c r="O11" s="143">
        <f>'RC-D'!O11</f>
        <v>5657067730.6693907</v>
      </c>
      <c r="P11" s="143">
        <f>'RC-D'!P11</f>
        <v>981160260.55157852</v>
      </c>
      <c r="Q11" s="143">
        <f>'RC-D'!Q11</f>
        <v>6638227991.2209692</v>
      </c>
    </row>
    <row r="12" spans="1:17" x14ac:dyDescent="0.2">
      <c r="A12" s="149"/>
      <c r="B12" s="93" t="s">
        <v>253</v>
      </c>
      <c r="C12" s="142">
        <f>'RC-D'!C12</f>
        <v>547733546.40070009</v>
      </c>
      <c r="D12" s="142">
        <f>'RC-D'!D12</f>
        <v>363306791.75087976</v>
      </c>
      <c r="E12" s="143">
        <f>'RC-D'!E12</f>
        <v>911040338.15157986</v>
      </c>
      <c r="F12" s="142">
        <f>'RC-D'!F12</f>
        <v>182524730.88999999</v>
      </c>
      <c r="G12" s="142">
        <f>'RC-D'!G12</f>
        <v>214460121.72653699</v>
      </c>
      <c r="H12" s="143">
        <f>'RC-D'!H12</f>
        <v>396984852.61653697</v>
      </c>
      <c r="I12" s="142">
        <f>'RC-D'!I12</f>
        <v>101632307.66729999</v>
      </c>
      <c r="J12" s="142">
        <f>'RC-D'!J12</f>
        <v>61651136.031764448</v>
      </c>
      <c r="K12" s="143">
        <f>'RC-D'!K12</f>
        <v>163283443.69906443</v>
      </c>
      <c r="L12" s="142">
        <f>'RC-D'!L12</f>
        <v>4712532129.3848906</v>
      </c>
      <c r="M12" s="142">
        <f>'RC-D'!M12</f>
        <v>85058912.260857582</v>
      </c>
      <c r="N12" s="143">
        <f>'RC-D'!N12</f>
        <v>4797591041.6457481</v>
      </c>
      <c r="O12" s="143">
        <f>'RC-D'!O12</f>
        <v>5544422714.3428888</v>
      </c>
      <c r="P12" s="143">
        <f>'RC-D'!P12</f>
        <v>724476961.77004051</v>
      </c>
      <c r="Q12" s="143">
        <f>'RC-D'!Q12</f>
        <v>6268899676.1129293</v>
      </c>
    </row>
    <row r="13" spans="1:17" x14ac:dyDescent="0.2">
      <c r="A13" s="149"/>
      <c r="B13" s="93" t="s">
        <v>254</v>
      </c>
      <c r="C13" s="142">
        <f>'RC-D'!C13</f>
        <v>12185932.5765</v>
      </c>
      <c r="D13" s="142">
        <f>'RC-D'!D13</f>
        <v>126661924.25669631</v>
      </c>
      <c r="E13" s="143">
        <f>'RC-D'!E13</f>
        <v>138847856.83319631</v>
      </c>
      <c r="F13" s="142">
        <f>'RC-D'!F13</f>
        <v>100459083.75</v>
      </c>
      <c r="G13" s="142">
        <f>'RC-D'!G13</f>
        <v>6771332.9657139927</v>
      </c>
      <c r="H13" s="143">
        <f>'RC-D'!H13</f>
        <v>107230416.71571399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123250041.559137</v>
      </c>
      <c r="N13" s="143">
        <f>'RC-D'!N13</f>
        <v>123250041.559137</v>
      </c>
      <c r="O13" s="143">
        <f>'RC-D'!O13</f>
        <v>112645016.32649998</v>
      </c>
      <c r="P13" s="143">
        <f>'RC-D'!P13</f>
        <v>256683298.78154796</v>
      </c>
      <c r="Q13" s="143">
        <f>'RC-D'!Q13</f>
        <v>369328315.10804796</v>
      </c>
    </row>
    <row r="14" spans="1:17" x14ac:dyDescent="0.2">
      <c r="A14" s="149"/>
      <c r="B14" s="94" t="s">
        <v>255</v>
      </c>
      <c r="C14" s="144">
        <f>'RC-D'!C14</f>
        <v>630864194.80720007</v>
      </c>
      <c r="D14" s="144">
        <f>'RC-D'!D14</f>
        <v>1069854899.805667</v>
      </c>
      <c r="E14" s="143">
        <f>'RC-D'!E14</f>
        <v>1700719094.6128671</v>
      </c>
      <c r="F14" s="144">
        <f>'RC-D'!F14</f>
        <v>283004398.95999998</v>
      </c>
      <c r="G14" s="144">
        <f>'RC-D'!G14</f>
        <v>227338727.18225098</v>
      </c>
      <c r="H14" s="143">
        <f>'RC-D'!H14</f>
        <v>510343126.14225096</v>
      </c>
      <c r="I14" s="144">
        <f>'RC-D'!I14</f>
        <v>646216755.4619</v>
      </c>
      <c r="J14" s="144">
        <f>'RC-D'!J14</f>
        <v>786073180.62967587</v>
      </c>
      <c r="K14" s="143">
        <f>'RC-D'!K14</f>
        <v>1432289936.0915759</v>
      </c>
      <c r="L14" s="144">
        <f>'RC-D'!L14</f>
        <v>4721808017.2448893</v>
      </c>
      <c r="M14" s="144">
        <f>'RC-D'!M14</f>
        <v>208308953.8199892</v>
      </c>
      <c r="N14" s="143">
        <f>'RC-D'!N14</f>
        <v>4930116971.0648785</v>
      </c>
      <c r="O14" s="143">
        <f>'RC-D'!O14</f>
        <v>6281893366.4739895</v>
      </c>
      <c r="P14" s="143">
        <f>'RC-D'!P14</f>
        <v>2291575761.4375887</v>
      </c>
      <c r="Q14" s="143">
        <f>'RC-D'!Q14</f>
        <v>8573469127.9115782</v>
      </c>
    </row>
    <row r="15" spans="1:17" x14ac:dyDescent="0.2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149"/>
      <c r="B16" s="89" t="s">
        <v>25</v>
      </c>
      <c r="C16" s="144">
        <f>'RC-D'!C16</f>
        <v>6495402132.1848984</v>
      </c>
      <c r="D16" s="144">
        <f>'RC-D'!D16</f>
        <v>4901735660.1543217</v>
      </c>
      <c r="E16" s="143">
        <f>'RC-D'!E16</f>
        <v>11397137792.33922</v>
      </c>
      <c r="F16" s="144">
        <f>'RC-D'!F16</f>
        <v>4350395756.1400003</v>
      </c>
      <c r="G16" s="144">
        <f>'RC-D'!G16</f>
        <v>2070045951.6080008</v>
      </c>
      <c r="H16" s="143">
        <f>'RC-D'!H16</f>
        <v>6420441707.7480011</v>
      </c>
      <c r="I16" s="144">
        <f>'RC-D'!I16</f>
        <v>1996781005.2193003</v>
      </c>
      <c r="J16" s="144">
        <f>'RC-D'!J16</f>
        <v>1582447087.5943255</v>
      </c>
      <c r="K16" s="143">
        <f>'RC-D'!K16</f>
        <v>3579228092.8136258</v>
      </c>
      <c r="L16" s="144">
        <f>'RC-D'!L16</f>
        <v>2269489947.0907998</v>
      </c>
      <c r="M16" s="144">
        <f>'RC-D'!M16</f>
        <v>543891148.39602804</v>
      </c>
      <c r="N16" s="143">
        <f>'RC-D'!N16</f>
        <v>2813381095.4868279</v>
      </c>
      <c r="O16" s="143">
        <f>'RC-D'!O16</f>
        <v>15112068840.635002</v>
      </c>
      <c r="P16" s="143">
        <f>'RC-D'!P16</f>
        <v>9098119847.7526627</v>
      </c>
      <c r="Q16" s="143">
        <f>'RC-D'!Q16</f>
        <v>24210188688.387665</v>
      </c>
    </row>
    <row r="17" spans="1:17" x14ac:dyDescent="0.2">
      <c r="A17" s="149"/>
      <c r="B17" s="95" t="s">
        <v>257</v>
      </c>
      <c r="C17" s="147">
        <f>'RC-D'!C17</f>
        <v>6401187652.1448994</v>
      </c>
      <c r="D17" s="147">
        <f>'RC-D'!D17</f>
        <v>4181694903.1565609</v>
      </c>
      <c r="E17" s="143">
        <f>'RC-D'!E17</f>
        <v>10582882555.30146</v>
      </c>
      <c r="F17" s="147">
        <f>'RC-D'!F17</f>
        <v>4342007823.1599998</v>
      </c>
      <c r="G17" s="147">
        <f>'RC-D'!G17</f>
        <v>2000814834.5107346</v>
      </c>
      <c r="H17" s="143">
        <f>'RC-D'!H17</f>
        <v>6342822657.6707344</v>
      </c>
      <c r="I17" s="147">
        <f>'RC-D'!I17</f>
        <v>1995917919.3292999</v>
      </c>
      <c r="J17" s="147">
        <f>'RC-D'!J17</f>
        <v>1458990973.6105881</v>
      </c>
      <c r="K17" s="143">
        <f>'RC-D'!K17</f>
        <v>3454908892.939888</v>
      </c>
      <c r="L17" s="147">
        <f>'RC-D'!L17</f>
        <v>2266248535.2507997</v>
      </c>
      <c r="M17" s="147">
        <f>'RC-D'!M17</f>
        <v>315711950.09372473</v>
      </c>
      <c r="N17" s="143">
        <f>'RC-D'!N17</f>
        <v>2581960485.3445244</v>
      </c>
      <c r="O17" s="143">
        <f>'RC-D'!O17</f>
        <v>15005361929.885</v>
      </c>
      <c r="P17" s="143">
        <f>'RC-D'!P17</f>
        <v>7957212661.3715992</v>
      </c>
      <c r="Q17" s="143">
        <f>'RC-D'!Q17</f>
        <v>22962574591.256599</v>
      </c>
    </row>
    <row r="18" spans="1:17" x14ac:dyDescent="0.2">
      <c r="A18" s="149"/>
      <c r="B18" s="95" t="s">
        <v>258</v>
      </c>
      <c r="C18" s="147">
        <f>'RC-D'!C18</f>
        <v>94214480.040000007</v>
      </c>
      <c r="D18" s="147">
        <f>'RC-D'!D18</f>
        <v>720040756.997769</v>
      </c>
      <c r="E18" s="143">
        <f>'RC-D'!E18</f>
        <v>814255237.03776896</v>
      </c>
      <c r="F18" s="147">
        <f>'RC-D'!F18</f>
        <v>8387932.9800000004</v>
      </c>
      <c r="G18" s="147">
        <f>'RC-D'!G18</f>
        <v>69231117.097268</v>
      </c>
      <c r="H18" s="143">
        <f>'RC-D'!H18</f>
        <v>77619050.077268004</v>
      </c>
      <c r="I18" s="147">
        <f>'RC-D'!I18</f>
        <v>863085.89</v>
      </c>
      <c r="J18" s="147">
        <f>'RC-D'!J18</f>
        <v>123456113.98373677</v>
      </c>
      <c r="K18" s="143">
        <f>'RC-D'!K18</f>
        <v>124319199.87373677</v>
      </c>
      <c r="L18" s="147">
        <f>'RC-D'!L18</f>
        <v>3241411.84</v>
      </c>
      <c r="M18" s="147">
        <f>'RC-D'!M18</f>
        <v>228179198.3023029</v>
      </c>
      <c r="N18" s="143">
        <f>'RC-D'!N18</f>
        <v>231420610.1423029</v>
      </c>
      <c r="O18" s="143">
        <f>'RC-D'!O18</f>
        <v>106706910.75000001</v>
      </c>
      <c r="P18" s="143">
        <f>'RC-D'!P18</f>
        <v>1140907186.3810766</v>
      </c>
      <c r="Q18" s="143">
        <f>'RC-D'!Q18</f>
        <v>1247614097.1310766</v>
      </c>
    </row>
    <row r="19" spans="1:17" x14ac:dyDescent="0.2">
      <c r="A19" s="150"/>
      <c r="B19" s="89" t="s">
        <v>8</v>
      </c>
      <c r="C19" s="144">
        <f>'RC-D'!C19</f>
        <v>4370735892.5951986</v>
      </c>
      <c r="D19" s="144">
        <f>'RC-D'!D19</f>
        <v>6956157517.9380846</v>
      </c>
      <c r="E19" s="143">
        <f>'RC-D'!E19</f>
        <v>11326893410.533283</v>
      </c>
      <c r="F19" s="144">
        <f>'RC-D'!F19</f>
        <v>1098623301.9374821</v>
      </c>
      <c r="G19" s="144">
        <f>'RC-D'!G19</f>
        <v>3606472421.9621019</v>
      </c>
      <c r="H19" s="143">
        <f>'RC-D'!H19</f>
        <v>4705095723.8995838</v>
      </c>
      <c r="I19" s="144">
        <f>'RC-D'!I19</f>
        <v>6689621400.5415115</v>
      </c>
      <c r="J19" s="144">
        <f>'RC-D'!J19</f>
        <v>8731203719.4878044</v>
      </c>
      <c r="K19" s="143">
        <f>'RC-D'!K19</f>
        <v>15420825120.029316</v>
      </c>
      <c r="L19" s="144">
        <f>'RC-D'!L19</f>
        <v>1983682766.1153998</v>
      </c>
      <c r="M19" s="144">
        <f>'RC-D'!M19</f>
        <v>2804909002.0716538</v>
      </c>
      <c r="N19" s="143">
        <f>'RC-D'!N19</f>
        <v>4788591768.1870537</v>
      </c>
      <c r="O19" s="143">
        <f>'RC-D'!O19</f>
        <v>14142663361.189592</v>
      </c>
      <c r="P19" s="143">
        <f>'RC-D'!P19</f>
        <v>22098742661.459671</v>
      </c>
      <c r="Q19" s="143">
        <f>'RC-D'!Q19</f>
        <v>36241406022.649261</v>
      </c>
    </row>
    <row r="20" spans="1:17" x14ac:dyDescent="0.2">
      <c r="B20" s="95" t="s">
        <v>259</v>
      </c>
      <c r="C20" s="147">
        <f>'RC-D'!C20</f>
        <v>3918516322.2615981</v>
      </c>
      <c r="D20" s="147">
        <f>'RC-D'!D20</f>
        <v>3322179417.287478</v>
      </c>
      <c r="E20" s="143">
        <f>'RC-D'!E20</f>
        <v>7240695739.5490761</v>
      </c>
      <c r="F20" s="147">
        <f>'RC-D'!F20</f>
        <v>979703200.85748231</v>
      </c>
      <c r="G20" s="147">
        <f>'RC-D'!G20</f>
        <v>2479473979.7303576</v>
      </c>
      <c r="H20" s="143">
        <f>'RC-D'!H20</f>
        <v>3459177180.5878401</v>
      </c>
      <c r="I20" s="147">
        <f>'RC-D'!I20</f>
        <v>5476435379.7815113</v>
      </c>
      <c r="J20" s="147">
        <f>'RC-D'!J20</f>
        <v>6472430380.4020481</v>
      </c>
      <c r="K20" s="143">
        <f>'RC-D'!K20</f>
        <v>11948865760.183559</v>
      </c>
      <c r="L20" s="147">
        <f>'RC-D'!L20</f>
        <v>1535183508.6750998</v>
      </c>
      <c r="M20" s="147">
        <f>'RC-D'!M20</f>
        <v>1917844573.8216696</v>
      </c>
      <c r="N20" s="143">
        <f>'RC-D'!N20</f>
        <v>3453028082.4967694</v>
      </c>
      <c r="O20" s="143">
        <f>'RC-D'!O20</f>
        <v>11909838411.575691</v>
      </c>
      <c r="P20" s="143">
        <f>'RC-D'!P20</f>
        <v>14191928351.241554</v>
      </c>
      <c r="Q20" s="143">
        <f>'RC-D'!Q20</f>
        <v>26101766762.817245</v>
      </c>
    </row>
    <row r="21" spans="1:17" x14ac:dyDescent="0.2">
      <c r="B21" s="95" t="s">
        <v>260</v>
      </c>
      <c r="C21" s="147">
        <f>'RC-D'!C21</f>
        <v>452219570.33360112</v>
      </c>
      <c r="D21" s="147">
        <f>'RC-D'!D21</f>
        <v>3633978100.6506052</v>
      </c>
      <c r="E21" s="143">
        <f>'RC-D'!E21</f>
        <v>4086197670.9842062</v>
      </c>
      <c r="F21" s="147">
        <f>'RC-D'!F21</f>
        <v>118920101.07999988</v>
      </c>
      <c r="G21" s="147">
        <f>'RC-D'!G21</f>
        <v>1126998442.2317388</v>
      </c>
      <c r="H21" s="143">
        <f>'RC-D'!H21</f>
        <v>1245918543.3117387</v>
      </c>
      <c r="I21" s="147">
        <f>'RC-D'!I21</f>
        <v>1213186020.7600002</v>
      </c>
      <c r="J21" s="147">
        <f>'RC-D'!J21</f>
        <v>2258773339.0857573</v>
      </c>
      <c r="K21" s="143">
        <f>'RC-D'!K21</f>
        <v>3471959359.8457575</v>
      </c>
      <c r="L21" s="147">
        <f>'RC-D'!L21</f>
        <v>448499257.44029999</v>
      </c>
      <c r="M21" s="147">
        <f>'RC-D'!M21</f>
        <v>887064428.24998927</v>
      </c>
      <c r="N21" s="143">
        <f>'RC-D'!N21</f>
        <v>1335563685.6902893</v>
      </c>
      <c r="O21" s="143">
        <f>'RC-D'!O21</f>
        <v>2232824949.6138997</v>
      </c>
      <c r="P21" s="143">
        <f>'RC-D'!P21</f>
        <v>7906814310.2180939</v>
      </c>
      <c r="Q21" s="143">
        <f>'RC-D'!Q21</f>
        <v>10139639259.831993</v>
      </c>
    </row>
    <row r="22" spans="1:17" x14ac:dyDescent="0.2">
      <c r="B22" s="96" t="s">
        <v>261</v>
      </c>
      <c r="C22" s="148">
        <f>'RC-D'!C22</f>
        <v>10866138024.780096</v>
      </c>
      <c r="D22" s="148">
        <f>'RC-D'!D22</f>
        <v>11857893178.092417</v>
      </c>
      <c r="E22" s="143">
        <f>'RC-D'!E22</f>
        <v>22724031202.872513</v>
      </c>
      <c r="F22" s="148">
        <f>'RC-D'!F22</f>
        <v>5449019058.0774832</v>
      </c>
      <c r="G22" s="148">
        <f>'RC-D'!G22</f>
        <v>5676518373.5700922</v>
      </c>
      <c r="H22" s="143">
        <f>'RC-D'!H22</f>
        <v>11125537431.647575</v>
      </c>
      <c r="I22" s="148">
        <f>'RC-D'!I22</f>
        <v>8686402405.7608109</v>
      </c>
      <c r="J22" s="148">
        <f>'RC-D'!J22</f>
        <v>10313650807.082134</v>
      </c>
      <c r="K22" s="143">
        <f>'RC-D'!K22</f>
        <v>19000053212.842945</v>
      </c>
      <c r="L22" s="148">
        <f>'RC-D'!L22</f>
        <v>4253172713.2061996</v>
      </c>
      <c r="M22" s="148">
        <f>'RC-D'!M22</f>
        <v>3348800150.4676828</v>
      </c>
      <c r="N22" s="143">
        <f>'RC-D'!N22</f>
        <v>7601972863.6738825</v>
      </c>
      <c r="O22" s="143">
        <f>'RC-D'!O22</f>
        <v>29254732201.8246</v>
      </c>
      <c r="P22" s="143">
        <f>'RC-D'!P22</f>
        <v>31196862509.212318</v>
      </c>
      <c r="Q22" s="143">
        <f>'RC-D'!Q22</f>
        <v>60451594711.036919</v>
      </c>
    </row>
    <row r="23" spans="1:17" x14ac:dyDescent="0.2">
      <c r="B23" s="151" t="s">
        <v>26</v>
      </c>
      <c r="C23" s="152">
        <f>'RC-D'!C23</f>
        <v>11497002219.587301</v>
      </c>
      <c r="D23" s="152">
        <f>'RC-D'!D23</f>
        <v>12927748077.898073</v>
      </c>
      <c r="E23" s="152">
        <f>'RC-D'!E23</f>
        <v>24424750297.485374</v>
      </c>
      <c r="F23" s="152">
        <f>'RC-D'!F23</f>
        <v>5732023457.0374832</v>
      </c>
      <c r="G23" s="152">
        <f>'RC-D'!G23</f>
        <v>5903857100.7523422</v>
      </c>
      <c r="H23" s="152">
        <f>'RC-D'!H23</f>
        <v>11635880557.789825</v>
      </c>
      <c r="I23" s="152">
        <f>'RC-D'!I23</f>
        <v>9332619161.2227135</v>
      </c>
      <c r="J23" s="152">
        <f>'RC-D'!J23</f>
        <v>11099723987.711807</v>
      </c>
      <c r="K23" s="152">
        <f>'RC-D'!K23</f>
        <v>20432343148.934521</v>
      </c>
      <c r="L23" s="152">
        <f>'RC-D'!L23</f>
        <v>8974980730.4510899</v>
      </c>
      <c r="M23" s="152">
        <f>'RC-D'!M23</f>
        <v>3557109104.287674</v>
      </c>
      <c r="N23" s="152">
        <f>'RC-D'!N23</f>
        <v>12532089834.738764</v>
      </c>
      <c r="O23" s="152">
        <f>'RC-D'!O23</f>
        <v>35536625568.298592</v>
      </c>
      <c r="P23" s="152">
        <f>'RC-D'!P23</f>
        <v>33488438270.649864</v>
      </c>
      <c r="Q23" s="152">
        <f>'RC-D'!Q23</f>
        <v>69025063838.948456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Normal="115" zoomScaleSheetLayoutView="100" workbookViewId="0">
      <selection activeCell="A3" sqref="A3"/>
    </sheetView>
  </sheetViews>
  <sheetFormatPr defaultColWidth="8.7109375" defaultRowHeight="12.75" x14ac:dyDescent="0.2"/>
  <cols>
    <col min="1" max="1" width="59.7109375" style="104" customWidth="1"/>
    <col min="2" max="2" width="18.140625" style="104" bestFit="1" customWidth="1"/>
    <col min="3" max="4" width="9.85546875" style="104" bestFit="1" customWidth="1"/>
    <col min="5" max="7" width="8.85546875" style="104" bestFit="1" customWidth="1"/>
    <col min="8" max="13" width="8.7109375" style="104"/>
    <col min="14" max="16" width="8.85546875" style="104" bestFit="1" customWidth="1"/>
    <col min="17" max="19" width="9.85546875" style="104" bestFit="1" customWidth="1"/>
    <col min="20" max="28" width="8.85546875" style="104" bestFit="1" customWidth="1"/>
    <col min="29" max="16384" width="8.7109375" style="104"/>
  </cols>
  <sheetData>
    <row r="1" spans="1:28" x14ac:dyDescent="0.2">
      <c r="A1" s="107" t="s">
        <v>211</v>
      </c>
    </row>
    <row r="2" spans="1:28" x14ac:dyDescent="0.2">
      <c r="A2" s="66"/>
    </row>
    <row r="3" spans="1:28" x14ac:dyDescent="0.2">
      <c r="A3" s="66">
        <f>BS!B3</f>
        <v>46022</v>
      </c>
    </row>
    <row r="4" spans="1:28" x14ac:dyDescent="0.2">
      <c r="A4" s="160" t="s">
        <v>262</v>
      </c>
    </row>
    <row r="5" spans="1:28" ht="87" customHeight="1" x14ac:dyDescent="0.2">
      <c r="A5" s="218" t="s">
        <v>210</v>
      </c>
      <c r="B5" s="219" t="s">
        <v>183</v>
      </c>
      <c r="C5" s="219"/>
      <c r="D5" s="219"/>
      <c r="E5" s="219" t="s">
        <v>184</v>
      </c>
      <c r="F5" s="219"/>
      <c r="G5" s="219"/>
      <c r="H5" s="219" t="s">
        <v>185</v>
      </c>
      <c r="I5" s="219"/>
      <c r="J5" s="219"/>
      <c r="K5" s="219" t="s">
        <v>186</v>
      </c>
      <c r="L5" s="219"/>
      <c r="M5" s="219"/>
      <c r="N5" s="219" t="s">
        <v>187</v>
      </c>
      <c r="O5" s="219"/>
      <c r="P5" s="219"/>
      <c r="Q5" s="217" t="s">
        <v>188</v>
      </c>
      <c r="R5" s="217"/>
      <c r="S5" s="217"/>
      <c r="T5" s="217" t="s">
        <v>189</v>
      </c>
      <c r="U5" s="217"/>
      <c r="V5" s="217"/>
      <c r="W5" s="217" t="s">
        <v>190</v>
      </c>
      <c r="X5" s="217"/>
      <c r="Y5" s="217"/>
      <c r="Z5" s="217" t="s">
        <v>191</v>
      </c>
      <c r="AA5" s="217"/>
      <c r="AB5" s="217"/>
    </row>
    <row r="6" spans="1:28" x14ac:dyDescent="0.2">
      <c r="A6" s="218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2">
      <c r="A7" s="100" t="s">
        <v>265</v>
      </c>
      <c r="B7" s="153">
        <v>124441940.4946</v>
      </c>
      <c r="C7" s="153">
        <v>1376846.113538</v>
      </c>
      <c r="D7" s="153">
        <v>125818786.608138</v>
      </c>
      <c r="E7" s="154">
        <v>208135.16977278001</v>
      </c>
      <c r="F7" s="154">
        <v>4197.2562228699999</v>
      </c>
      <c r="G7" s="154">
        <v>212332.42599565</v>
      </c>
      <c r="H7" s="106">
        <v>8.8257199999999994E-2</v>
      </c>
      <c r="I7" s="102">
        <v>9.4788800000000006E-2</v>
      </c>
      <c r="J7" s="106">
        <v>8.8317300000000001E-2</v>
      </c>
      <c r="K7" s="103">
        <v>3.0613000000000001</v>
      </c>
      <c r="L7" s="103">
        <v>6.9954099999999997</v>
      </c>
      <c r="M7" s="103">
        <v>3.1045799999999999</v>
      </c>
      <c r="N7" s="157">
        <v>0</v>
      </c>
      <c r="O7" s="157">
        <v>0</v>
      </c>
      <c r="P7" s="157">
        <v>0</v>
      </c>
      <c r="Q7" s="157">
        <v>124441940.4946</v>
      </c>
      <c r="R7" s="157">
        <v>1376846.113538</v>
      </c>
      <c r="S7" s="157">
        <v>125818786.608138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2">
      <c r="A8" s="99" t="s">
        <v>82</v>
      </c>
      <c r="B8" s="153">
        <v>129606694.76160002</v>
      </c>
      <c r="C8" s="153">
        <v>34892920.619609661</v>
      </c>
      <c r="D8" s="153">
        <v>164499615.38120967</v>
      </c>
      <c r="E8" s="154">
        <v>222840.10280368998</v>
      </c>
      <c r="F8" s="154">
        <v>243424.19418000002</v>
      </c>
      <c r="G8" s="154">
        <v>466264.29698369</v>
      </c>
      <c r="H8" s="106">
        <v>0.10392</v>
      </c>
      <c r="I8" s="102">
        <v>9.5994862364567571E-2</v>
      </c>
      <c r="J8" s="106">
        <v>0.102212</v>
      </c>
      <c r="K8" s="103">
        <v>4.6335699999999997</v>
      </c>
      <c r="L8" s="103">
        <v>50.720910978663213</v>
      </c>
      <c r="M8" s="103">
        <v>14.498900000000001</v>
      </c>
      <c r="N8" s="157">
        <v>80.400000000000006</v>
      </c>
      <c r="O8" s="157">
        <v>0</v>
      </c>
      <c r="P8" s="157">
        <v>80.400000000000006</v>
      </c>
      <c r="Q8" s="157">
        <v>129574171.28160003</v>
      </c>
      <c r="R8" s="157">
        <v>34892920.619609661</v>
      </c>
      <c r="S8" s="157">
        <v>164467091.90120968</v>
      </c>
      <c r="T8" s="157">
        <v>8802.6299999999992</v>
      </c>
      <c r="U8" s="157">
        <v>0</v>
      </c>
      <c r="V8" s="157">
        <v>8802.6299999999992</v>
      </c>
      <c r="W8" s="157">
        <v>23720.850000000002</v>
      </c>
      <c r="X8" s="157">
        <v>0</v>
      </c>
      <c r="Y8" s="157">
        <v>23720.850000000002</v>
      </c>
      <c r="Z8" s="157">
        <v>0</v>
      </c>
      <c r="AA8" s="157">
        <v>0</v>
      </c>
      <c r="AB8" s="157">
        <v>0</v>
      </c>
    </row>
    <row r="9" spans="1:28" x14ac:dyDescent="0.2">
      <c r="A9" s="99" t="s">
        <v>83</v>
      </c>
      <c r="B9" s="153">
        <v>1471673545.0404999</v>
      </c>
      <c r="C9" s="153">
        <v>227163723.59971702</v>
      </c>
      <c r="D9" s="153">
        <v>1698837268.6402168</v>
      </c>
      <c r="E9" s="154">
        <v>4155172.9277530196</v>
      </c>
      <c r="F9" s="154">
        <v>586158.19560672995</v>
      </c>
      <c r="G9" s="154">
        <v>4741331.1233597491</v>
      </c>
      <c r="H9" s="106">
        <v>0.14305599999999999</v>
      </c>
      <c r="I9" s="102">
        <v>9.7435452204974099E-2</v>
      </c>
      <c r="J9" s="106">
        <v>0.136962</v>
      </c>
      <c r="K9" s="103">
        <v>28.641300000000001</v>
      </c>
      <c r="L9" s="103">
        <v>43.595147941775657</v>
      </c>
      <c r="M9" s="103">
        <v>30.636399999999998</v>
      </c>
      <c r="N9" s="157">
        <v>1455313.69</v>
      </c>
      <c r="O9" s="157">
        <v>385097.45</v>
      </c>
      <c r="P9" s="157">
        <v>1840411.14</v>
      </c>
      <c r="Q9" s="157">
        <v>1466619638.5215001</v>
      </c>
      <c r="R9" s="157">
        <v>226115682.13961703</v>
      </c>
      <c r="S9" s="157">
        <v>1692735320.6611168</v>
      </c>
      <c r="T9" s="157">
        <v>3300628.3832</v>
      </c>
      <c r="U9" s="157">
        <v>660673.1997</v>
      </c>
      <c r="V9" s="157">
        <v>3961301.5828999998</v>
      </c>
      <c r="W9" s="157">
        <v>1490673.82</v>
      </c>
      <c r="X9" s="157">
        <v>327927.99040000001</v>
      </c>
      <c r="Y9" s="157">
        <v>1818601.8104000001</v>
      </c>
      <c r="Z9" s="157">
        <v>262604.31579999998</v>
      </c>
      <c r="AA9" s="157">
        <v>59440.27</v>
      </c>
      <c r="AB9" s="157">
        <v>322044.5858</v>
      </c>
    </row>
    <row r="10" spans="1:28" x14ac:dyDescent="0.2">
      <c r="A10" s="99" t="s">
        <v>192</v>
      </c>
      <c r="B10" s="153">
        <v>259695354.37589997</v>
      </c>
      <c r="C10" s="153">
        <v>3255763.5126</v>
      </c>
      <c r="D10" s="153">
        <v>262951117.88849998</v>
      </c>
      <c r="E10" s="154">
        <v>781367.14097999991</v>
      </c>
      <c r="F10" s="154">
        <v>7846.5657999999994</v>
      </c>
      <c r="G10" s="154">
        <v>789213.70677999989</v>
      </c>
      <c r="H10" s="106">
        <v>0.14269599999999999</v>
      </c>
      <c r="I10" s="102">
        <v>9.5568E-2</v>
      </c>
      <c r="J10" s="106">
        <v>0.142093</v>
      </c>
      <c r="K10" s="103">
        <v>24.321899999999999</v>
      </c>
      <c r="L10" s="103">
        <v>85.738299999999981</v>
      </c>
      <c r="M10" s="103">
        <v>25.084399999999999</v>
      </c>
      <c r="N10" s="157">
        <v>1316.6</v>
      </c>
      <c r="O10" s="157">
        <v>0</v>
      </c>
      <c r="P10" s="157">
        <v>1316.6</v>
      </c>
      <c r="Q10" s="157">
        <v>259465933.24589998</v>
      </c>
      <c r="R10" s="157">
        <v>3255763.5126</v>
      </c>
      <c r="S10" s="157">
        <v>262721696.75849998</v>
      </c>
      <c r="T10" s="157">
        <v>224576.9</v>
      </c>
      <c r="U10" s="157">
        <v>0</v>
      </c>
      <c r="V10" s="157">
        <v>224576.9</v>
      </c>
      <c r="W10" s="157">
        <v>4844.2299999999996</v>
      </c>
      <c r="X10" s="157">
        <v>0</v>
      </c>
      <c r="Y10" s="157">
        <v>4844.2299999999996</v>
      </c>
      <c r="Z10" s="157">
        <v>0</v>
      </c>
      <c r="AA10" s="157">
        <v>0</v>
      </c>
      <c r="AB10" s="157">
        <v>0</v>
      </c>
    </row>
    <row r="11" spans="1:28" x14ac:dyDescent="0.2">
      <c r="A11" s="99" t="s">
        <v>84</v>
      </c>
      <c r="B11" s="153">
        <v>309335936.9397912</v>
      </c>
      <c r="C11" s="153">
        <v>4278005813.381155</v>
      </c>
      <c r="D11" s="153">
        <v>4587341750.3209457</v>
      </c>
      <c r="E11" s="154">
        <v>14148483.650166068</v>
      </c>
      <c r="F11" s="154">
        <v>23323948.56744964</v>
      </c>
      <c r="G11" s="154">
        <v>37472432.217615709</v>
      </c>
      <c r="H11" s="106">
        <v>0.12929099999999999</v>
      </c>
      <c r="I11" s="102">
        <v>0.10648142911145579</v>
      </c>
      <c r="J11" s="106">
        <v>0.10798000000000001</v>
      </c>
      <c r="K11" s="103">
        <v>44.7881</v>
      </c>
      <c r="L11" s="103">
        <v>39.170530575108685</v>
      </c>
      <c r="M11" s="103">
        <v>39.5366</v>
      </c>
      <c r="N11" s="157">
        <v>22353041.359499998</v>
      </c>
      <c r="O11" s="157">
        <v>68834997.297222942</v>
      </c>
      <c r="P11" s="157">
        <v>91188038.656722933</v>
      </c>
      <c r="Q11" s="157">
        <v>270906268.04374564</v>
      </c>
      <c r="R11" s="157">
        <v>3943697162.7094202</v>
      </c>
      <c r="S11" s="157">
        <v>4214603430.7531652</v>
      </c>
      <c r="T11" s="157">
        <v>5167851.2234494798</v>
      </c>
      <c r="U11" s="157">
        <v>213967605.1803664</v>
      </c>
      <c r="V11" s="157">
        <v>219135456.40381587</v>
      </c>
      <c r="W11" s="157">
        <v>33261817.672596101</v>
      </c>
      <c r="X11" s="157">
        <v>112935606.6543683</v>
      </c>
      <c r="Y11" s="157">
        <v>146197424.32696441</v>
      </c>
      <c r="Z11" s="157">
        <v>0</v>
      </c>
      <c r="AA11" s="157">
        <v>7405438.8370000003</v>
      </c>
      <c r="AB11" s="157">
        <v>7405438.8370000003</v>
      </c>
    </row>
    <row r="12" spans="1:28" x14ac:dyDescent="0.2">
      <c r="A12" s="99" t="s">
        <v>85</v>
      </c>
      <c r="B12" s="153">
        <v>644720384.29152882</v>
      </c>
      <c r="C12" s="153">
        <v>3342686726.1506333</v>
      </c>
      <c r="D12" s="153">
        <v>3987407110.442162</v>
      </c>
      <c r="E12" s="154">
        <v>8141904.0628675614</v>
      </c>
      <c r="F12" s="154">
        <v>20817660.922090009</v>
      </c>
      <c r="G12" s="154">
        <v>28959564.984957568</v>
      </c>
      <c r="H12" s="106">
        <v>0.127639</v>
      </c>
      <c r="I12" s="102">
        <v>8.7052746494528127E-2</v>
      </c>
      <c r="J12" s="106">
        <v>9.3513299999999994E-2</v>
      </c>
      <c r="K12" s="103">
        <v>100.53100000000001</v>
      </c>
      <c r="L12" s="103">
        <v>120.40944976233241</v>
      </c>
      <c r="M12" s="103">
        <v>117.258</v>
      </c>
      <c r="N12" s="157">
        <v>23394225.465700001</v>
      </c>
      <c r="O12" s="157">
        <v>42765952.692327</v>
      </c>
      <c r="P12" s="157">
        <v>66160178.158027001</v>
      </c>
      <c r="Q12" s="157">
        <v>584801946.54345369</v>
      </c>
      <c r="R12" s="157">
        <v>3094005182.2718568</v>
      </c>
      <c r="S12" s="157">
        <v>3678807128.8153105</v>
      </c>
      <c r="T12" s="157">
        <v>25851507.009175118</v>
      </c>
      <c r="U12" s="157">
        <v>185031166.8140794</v>
      </c>
      <c r="V12" s="157">
        <v>210882673.82325453</v>
      </c>
      <c r="W12" s="157">
        <v>34066930.738900006</v>
      </c>
      <c r="X12" s="157">
        <v>62668042.699767001</v>
      </c>
      <c r="Y12" s="157">
        <v>96734973.438666999</v>
      </c>
      <c r="Z12" s="157">
        <v>0</v>
      </c>
      <c r="AA12" s="157">
        <v>982334.36492999992</v>
      </c>
      <c r="AB12" s="157">
        <v>982334.36492999992</v>
      </c>
    </row>
    <row r="13" spans="1:28" x14ac:dyDescent="0.2">
      <c r="A13" s="99" t="s">
        <v>86</v>
      </c>
      <c r="B13" s="153">
        <v>715818092.96156585</v>
      </c>
      <c r="C13" s="153">
        <v>544916906.41628015</v>
      </c>
      <c r="D13" s="153">
        <v>1260734999.377846</v>
      </c>
      <c r="E13" s="154">
        <v>24125167.09990808</v>
      </c>
      <c r="F13" s="154">
        <v>9202311.5816668198</v>
      </c>
      <c r="G13" s="154">
        <v>33327478.6815749</v>
      </c>
      <c r="H13" s="106">
        <v>0.14213500000000001</v>
      </c>
      <c r="I13" s="102">
        <v>9.3873239204827458E-2</v>
      </c>
      <c r="J13" s="106">
        <v>0.121249</v>
      </c>
      <c r="K13" s="103">
        <v>35.463799999999999</v>
      </c>
      <c r="L13" s="103">
        <v>63.550298845116203</v>
      </c>
      <c r="M13" s="103">
        <v>47.650100000000002</v>
      </c>
      <c r="N13" s="157">
        <v>24283296.447099999</v>
      </c>
      <c r="O13" s="157">
        <v>20496967.287182987</v>
      </c>
      <c r="P13" s="157">
        <v>44780263.734282985</v>
      </c>
      <c r="Q13" s="157">
        <v>618254935.47226584</v>
      </c>
      <c r="R13" s="157">
        <v>490854622.51253271</v>
      </c>
      <c r="S13" s="157">
        <v>1109109557.9847987</v>
      </c>
      <c r="T13" s="157">
        <v>54243639.672099993</v>
      </c>
      <c r="U13" s="157">
        <v>28805931.804369472</v>
      </c>
      <c r="V13" s="157">
        <v>83049571.476469457</v>
      </c>
      <c r="W13" s="157">
        <v>43285299.201900005</v>
      </c>
      <c r="X13" s="157">
        <v>25256352.099377993</v>
      </c>
      <c r="Y13" s="157">
        <v>68541651.301277995</v>
      </c>
      <c r="Z13" s="157">
        <v>34218.615299999998</v>
      </c>
      <c r="AA13" s="157">
        <v>0</v>
      </c>
      <c r="AB13" s="157">
        <v>34218.615299999998</v>
      </c>
    </row>
    <row r="14" spans="1:28" x14ac:dyDescent="0.2">
      <c r="A14" s="99" t="s">
        <v>87</v>
      </c>
      <c r="B14" s="153">
        <v>671227318.89318967</v>
      </c>
      <c r="C14" s="153">
        <v>1387776787.847892</v>
      </c>
      <c r="D14" s="153">
        <v>2059004106.7410817</v>
      </c>
      <c r="E14" s="154">
        <v>11822429.99939793</v>
      </c>
      <c r="F14" s="154">
        <v>10728525.488103451</v>
      </c>
      <c r="G14" s="154">
        <v>22550955.487501383</v>
      </c>
      <c r="H14" s="106">
        <v>0.136159</v>
      </c>
      <c r="I14" s="102">
        <v>9.5317760715526778E-2</v>
      </c>
      <c r="J14" s="106">
        <v>0.10882600000000001</v>
      </c>
      <c r="K14" s="103">
        <v>65.063500000000005</v>
      </c>
      <c r="L14" s="103">
        <v>66.164000650151507</v>
      </c>
      <c r="M14" s="103">
        <v>65.802899999999994</v>
      </c>
      <c r="N14" s="157">
        <v>10411097.202800002</v>
      </c>
      <c r="O14" s="157">
        <v>22417234.801011998</v>
      </c>
      <c r="P14" s="157">
        <v>32828332.003812</v>
      </c>
      <c r="Q14" s="157">
        <v>541817422.93891156</v>
      </c>
      <c r="R14" s="157">
        <v>1315248533.7219212</v>
      </c>
      <c r="S14" s="157">
        <v>1857065956.6608324</v>
      </c>
      <c r="T14" s="157">
        <v>110622841.68257818</v>
      </c>
      <c r="U14" s="157">
        <v>32343220.649255</v>
      </c>
      <c r="V14" s="157">
        <v>142966062.33183318</v>
      </c>
      <c r="W14" s="157">
        <v>18234674.588100001</v>
      </c>
      <c r="X14" s="157">
        <v>39861944.659716003</v>
      </c>
      <c r="Y14" s="157">
        <v>58096619.247816004</v>
      </c>
      <c r="Z14" s="157">
        <v>552379.68359999999</v>
      </c>
      <c r="AA14" s="157">
        <v>323088.81699999998</v>
      </c>
      <c r="AB14" s="157">
        <v>875468.50059999991</v>
      </c>
    </row>
    <row r="15" spans="1:28" x14ac:dyDescent="0.2">
      <c r="A15" s="99" t="s">
        <v>193</v>
      </c>
      <c r="B15" s="153">
        <v>1627455615.3186891</v>
      </c>
      <c r="C15" s="153">
        <v>1210991622.8353374</v>
      </c>
      <c r="D15" s="153">
        <v>2838447238.1540265</v>
      </c>
      <c r="E15" s="154">
        <v>26249356.718421891</v>
      </c>
      <c r="F15" s="154">
        <v>6845603.0881745899</v>
      </c>
      <c r="G15" s="154">
        <v>33094959.80659648</v>
      </c>
      <c r="H15" s="106">
        <v>0.131517</v>
      </c>
      <c r="I15" s="102">
        <v>8.3820734896421389E-2</v>
      </c>
      <c r="J15" s="106">
        <v>0.11153100000000001</v>
      </c>
      <c r="K15" s="103">
        <v>52.481499999999997</v>
      </c>
      <c r="L15" s="103">
        <v>61.475443904684234</v>
      </c>
      <c r="M15" s="103">
        <v>56.266500000000001</v>
      </c>
      <c r="N15" s="157">
        <v>20186289.049199998</v>
      </c>
      <c r="O15" s="157">
        <v>29750717.5768409</v>
      </c>
      <c r="P15" s="157">
        <v>49937006.626040898</v>
      </c>
      <c r="Q15" s="157">
        <v>1548095713.0026889</v>
      </c>
      <c r="R15" s="157">
        <v>1123470427.5550864</v>
      </c>
      <c r="S15" s="157">
        <v>2671566140.557776</v>
      </c>
      <c r="T15" s="157">
        <v>61427011.012500003</v>
      </c>
      <c r="U15" s="157">
        <v>78719915.315310001</v>
      </c>
      <c r="V15" s="157">
        <v>140146926.32780999</v>
      </c>
      <c r="W15" s="157">
        <v>17053095.079399999</v>
      </c>
      <c r="X15" s="157">
        <v>8561532.0774408989</v>
      </c>
      <c r="Y15" s="157">
        <v>25614627.156840898</v>
      </c>
      <c r="Z15" s="157">
        <v>879796.22409999999</v>
      </c>
      <c r="AA15" s="157">
        <v>239747.88750000001</v>
      </c>
      <c r="AB15" s="157">
        <v>1119544.1115999999</v>
      </c>
    </row>
    <row r="16" spans="1:28" x14ac:dyDescent="0.2">
      <c r="A16" s="99" t="s">
        <v>88</v>
      </c>
      <c r="B16" s="153">
        <v>1153138382.814918</v>
      </c>
      <c r="C16" s="153">
        <v>768679085.39761007</v>
      </c>
      <c r="D16" s="153">
        <v>1921817468.212528</v>
      </c>
      <c r="E16" s="154">
        <v>16855264.40602525</v>
      </c>
      <c r="F16" s="154">
        <v>64728403.105241299</v>
      </c>
      <c r="G16" s="154">
        <v>81583667.511266544</v>
      </c>
      <c r="H16" s="106">
        <v>0.12915199999999999</v>
      </c>
      <c r="I16" s="102">
        <v>8.7732632419770404E-2</v>
      </c>
      <c r="J16" s="106">
        <v>0.112738</v>
      </c>
      <c r="K16" s="103">
        <v>56.4724</v>
      </c>
      <c r="L16" s="103">
        <v>86.583084904250242</v>
      </c>
      <c r="M16" s="103">
        <v>68.412999999999997</v>
      </c>
      <c r="N16" s="157">
        <v>6033412.31178742</v>
      </c>
      <c r="O16" s="157">
        <v>15674790.28202153</v>
      </c>
      <c r="P16" s="157">
        <v>21708202.593808949</v>
      </c>
      <c r="Q16" s="157">
        <v>1068724702.3046308</v>
      </c>
      <c r="R16" s="157">
        <v>559249086.97465956</v>
      </c>
      <c r="S16" s="157">
        <v>1627973789.27929</v>
      </c>
      <c r="T16" s="157">
        <v>63431712.57689999</v>
      </c>
      <c r="U16" s="157">
        <v>110947779.85252899</v>
      </c>
      <c r="V16" s="157">
        <v>174379492.42942899</v>
      </c>
      <c r="W16" s="157">
        <v>14654216.63338742</v>
      </c>
      <c r="X16" s="157">
        <v>98482218.570421532</v>
      </c>
      <c r="Y16" s="157">
        <v>113136435.20380895</v>
      </c>
      <c r="Z16" s="157">
        <v>6327751.2999999998</v>
      </c>
      <c r="AA16" s="157">
        <v>0</v>
      </c>
      <c r="AB16" s="157">
        <v>6327751.2999999998</v>
      </c>
    </row>
    <row r="17" spans="1:28" x14ac:dyDescent="0.2">
      <c r="A17" s="99" t="s">
        <v>194</v>
      </c>
      <c r="B17" s="153">
        <v>333271225.21643114</v>
      </c>
      <c r="C17" s="153">
        <v>528072252.59862202</v>
      </c>
      <c r="D17" s="153">
        <v>861343477.81505322</v>
      </c>
      <c r="E17" s="154">
        <v>4977425.9359129313</v>
      </c>
      <c r="F17" s="154">
        <v>6481698.9948675204</v>
      </c>
      <c r="G17" s="154">
        <v>11459124.930780452</v>
      </c>
      <c r="H17" s="106">
        <v>0.134186</v>
      </c>
      <c r="I17" s="102">
        <v>8.1130065145290073E-2</v>
      </c>
      <c r="J17" s="106">
        <v>0.101516</v>
      </c>
      <c r="K17" s="103">
        <v>57.6372</v>
      </c>
      <c r="L17" s="103">
        <v>65.114002864886558</v>
      </c>
      <c r="M17" s="103">
        <v>62.230200000000004</v>
      </c>
      <c r="N17" s="157">
        <v>3623843.1482999995</v>
      </c>
      <c r="O17" s="157">
        <v>5865285.0203719996</v>
      </c>
      <c r="P17" s="157">
        <v>9489128.1686719991</v>
      </c>
      <c r="Q17" s="157">
        <v>318531386.02203113</v>
      </c>
      <c r="R17" s="157">
        <v>512205663.10890001</v>
      </c>
      <c r="S17" s="157">
        <v>830737049.13093126</v>
      </c>
      <c r="T17" s="157">
        <v>9730626.868900001</v>
      </c>
      <c r="U17" s="157">
        <v>7650724.0592499999</v>
      </c>
      <c r="V17" s="157">
        <v>17381350.928150002</v>
      </c>
      <c r="W17" s="157">
        <v>5009212.3255000003</v>
      </c>
      <c r="X17" s="157">
        <v>8119780.6146719996</v>
      </c>
      <c r="Y17" s="157">
        <v>13128992.940172</v>
      </c>
      <c r="Z17" s="157">
        <v>0</v>
      </c>
      <c r="AA17" s="157">
        <v>96084.815799999997</v>
      </c>
      <c r="AB17" s="157">
        <v>96084.815799999997</v>
      </c>
    </row>
    <row r="18" spans="1:28" x14ac:dyDescent="0.2">
      <c r="A18" s="99" t="s">
        <v>195</v>
      </c>
      <c r="B18" s="153">
        <v>251289240.88155317</v>
      </c>
      <c r="C18" s="153">
        <v>361815374.04886204</v>
      </c>
      <c r="D18" s="153">
        <v>613104614.93041527</v>
      </c>
      <c r="E18" s="154">
        <v>3813635.5810118103</v>
      </c>
      <c r="F18" s="154">
        <v>1153291.90461411</v>
      </c>
      <c r="G18" s="154">
        <v>4966927.4856259208</v>
      </c>
      <c r="H18" s="106">
        <v>0.143539</v>
      </c>
      <c r="I18" s="102">
        <v>7.9564701457653514E-2</v>
      </c>
      <c r="J18" s="106">
        <v>0.105508</v>
      </c>
      <c r="K18" s="103">
        <v>51.046599999999998</v>
      </c>
      <c r="L18" s="103">
        <v>57.350258315270516</v>
      </c>
      <c r="M18" s="103">
        <v>54.794600000000003</v>
      </c>
      <c r="N18" s="157">
        <v>4135911.9872000003</v>
      </c>
      <c r="O18" s="157">
        <v>802817.15119999996</v>
      </c>
      <c r="P18" s="157">
        <v>4938729.1384000005</v>
      </c>
      <c r="Q18" s="157">
        <v>234271024.68995318</v>
      </c>
      <c r="R18" s="157">
        <v>285924601.25406206</v>
      </c>
      <c r="S18" s="157">
        <v>520195625.94401532</v>
      </c>
      <c r="T18" s="157">
        <v>11751197.0395</v>
      </c>
      <c r="U18" s="157">
        <v>73502707.209499985</v>
      </c>
      <c r="V18" s="157">
        <v>85253904.248999983</v>
      </c>
      <c r="W18" s="157">
        <v>4690116.2885999996</v>
      </c>
      <c r="X18" s="157">
        <v>2204572.9219</v>
      </c>
      <c r="Y18" s="157">
        <v>6894689.2105</v>
      </c>
      <c r="Z18" s="157">
        <v>576902.86349999998</v>
      </c>
      <c r="AA18" s="157">
        <v>183492.66339999999</v>
      </c>
      <c r="AB18" s="157">
        <v>760395.52689999994</v>
      </c>
    </row>
    <row r="19" spans="1:28" x14ac:dyDescent="0.2">
      <c r="A19" s="99" t="s">
        <v>89</v>
      </c>
      <c r="B19" s="153">
        <v>1035696006.3909211</v>
      </c>
      <c r="C19" s="153">
        <v>1235601582.4729118</v>
      </c>
      <c r="D19" s="153">
        <v>2271297588.863833</v>
      </c>
      <c r="E19" s="154">
        <v>23534157.882522479</v>
      </c>
      <c r="F19" s="154">
        <v>26066666.636780512</v>
      </c>
      <c r="G19" s="154">
        <v>49600824.519302994</v>
      </c>
      <c r="H19" s="106">
        <v>0.137964</v>
      </c>
      <c r="I19" s="102">
        <v>8.2206656926896396E-2</v>
      </c>
      <c r="J19" s="106">
        <v>0.106853</v>
      </c>
      <c r="K19" s="103">
        <v>63.253500000000003</v>
      </c>
      <c r="L19" s="103">
        <v>68.520622760842187</v>
      </c>
      <c r="M19" s="103">
        <v>66.211399999999998</v>
      </c>
      <c r="N19" s="157">
        <v>27066953.575399999</v>
      </c>
      <c r="O19" s="157">
        <v>59407934.698049605</v>
      </c>
      <c r="P19" s="157">
        <v>86474888.2734496</v>
      </c>
      <c r="Q19" s="157">
        <v>950268786.51412117</v>
      </c>
      <c r="R19" s="157">
        <v>1098108266.6180823</v>
      </c>
      <c r="S19" s="157">
        <v>2048377053.1322033</v>
      </c>
      <c r="T19" s="157">
        <v>49717115.639900014</v>
      </c>
      <c r="U19" s="157">
        <v>63774701.997480005</v>
      </c>
      <c r="V19" s="157">
        <v>113491817.63738002</v>
      </c>
      <c r="W19" s="157">
        <v>35214157.087500006</v>
      </c>
      <c r="X19" s="157">
        <v>72753085.037349612</v>
      </c>
      <c r="Y19" s="157">
        <v>107967242.12484962</v>
      </c>
      <c r="Z19" s="157">
        <v>495947.14939999999</v>
      </c>
      <c r="AA19" s="157">
        <v>965528.82</v>
      </c>
      <c r="AB19" s="157">
        <v>1461475.9693999998</v>
      </c>
    </row>
    <row r="20" spans="1:28" x14ac:dyDescent="0.2">
      <c r="A20" s="99" t="s">
        <v>90</v>
      </c>
      <c r="B20" s="153">
        <v>423560023.07854235</v>
      </c>
      <c r="C20" s="153">
        <v>540064682.9670068</v>
      </c>
      <c r="D20" s="153">
        <v>963624706.04554915</v>
      </c>
      <c r="E20" s="154">
        <v>8922263.6264187209</v>
      </c>
      <c r="F20" s="154">
        <v>14099218.954037789</v>
      </c>
      <c r="G20" s="154">
        <v>23021482.58045651</v>
      </c>
      <c r="H20" s="106">
        <v>0.13217000000000001</v>
      </c>
      <c r="I20" s="102">
        <v>8.4095603904315808E-2</v>
      </c>
      <c r="J20" s="106">
        <v>0.104795</v>
      </c>
      <c r="K20" s="103">
        <v>74.637</v>
      </c>
      <c r="L20" s="103">
        <v>61.393358147322893</v>
      </c>
      <c r="M20" s="103">
        <v>67.114099999999993</v>
      </c>
      <c r="N20" s="157">
        <v>12041250.898549451</v>
      </c>
      <c r="O20" s="157">
        <v>6634562.2815131992</v>
      </c>
      <c r="P20" s="157">
        <v>18675813.180062652</v>
      </c>
      <c r="Q20" s="157">
        <v>385077645.06959289</v>
      </c>
      <c r="R20" s="157">
        <v>464976491.94909799</v>
      </c>
      <c r="S20" s="157">
        <v>850054137.01869082</v>
      </c>
      <c r="T20" s="157">
        <v>13609004.3062</v>
      </c>
      <c r="U20" s="157">
        <v>59409642.530795634</v>
      </c>
      <c r="V20" s="157">
        <v>73018646.836995631</v>
      </c>
      <c r="W20" s="157">
        <v>24873225.242749453</v>
      </c>
      <c r="X20" s="157">
        <v>15678548.4871132</v>
      </c>
      <c r="Y20" s="157">
        <v>40551773.729862653</v>
      </c>
      <c r="Z20" s="157">
        <v>148.46</v>
      </c>
      <c r="AA20" s="157">
        <v>0</v>
      </c>
      <c r="AB20" s="157">
        <v>148.46</v>
      </c>
    </row>
    <row r="21" spans="1:28" x14ac:dyDescent="0.2">
      <c r="A21" s="99" t="s">
        <v>91</v>
      </c>
      <c r="B21" s="153">
        <v>735782742.47700202</v>
      </c>
      <c r="C21" s="153">
        <v>2322130236.4642243</v>
      </c>
      <c r="D21" s="153">
        <v>3057912978.9412265</v>
      </c>
      <c r="E21" s="154">
        <v>19011783.473231666</v>
      </c>
      <c r="F21" s="154">
        <v>27421342.942537107</v>
      </c>
      <c r="G21" s="154">
        <v>46433126.415768772</v>
      </c>
      <c r="H21" s="106">
        <v>0.133072</v>
      </c>
      <c r="I21" s="102">
        <v>8.7599894978362278E-2</v>
      </c>
      <c r="J21" s="106">
        <v>9.8206399999999999E-2</v>
      </c>
      <c r="K21" s="103">
        <v>107.423</v>
      </c>
      <c r="L21" s="103">
        <v>119.15937536091448</v>
      </c>
      <c r="M21" s="103">
        <v>116.423</v>
      </c>
      <c r="N21" s="157">
        <v>37725517.176599994</v>
      </c>
      <c r="O21" s="157">
        <v>97564535.5680435</v>
      </c>
      <c r="P21" s="157">
        <v>135290052.74464351</v>
      </c>
      <c r="Q21" s="157">
        <v>629339637.30520201</v>
      </c>
      <c r="R21" s="157">
        <v>1621525769.5877118</v>
      </c>
      <c r="S21" s="157">
        <v>2250865406.8929138</v>
      </c>
      <c r="T21" s="157">
        <v>61458289.450399995</v>
      </c>
      <c r="U21" s="157">
        <v>547394798.6898371</v>
      </c>
      <c r="V21" s="157">
        <v>608853088.14023709</v>
      </c>
      <c r="W21" s="157">
        <v>44545303.817500003</v>
      </c>
      <c r="X21" s="157">
        <v>152323379.02020049</v>
      </c>
      <c r="Y21" s="157">
        <v>196868682.83770049</v>
      </c>
      <c r="Z21" s="157">
        <v>439511.90389999998</v>
      </c>
      <c r="AA21" s="157">
        <v>886289.16647500009</v>
      </c>
      <c r="AB21" s="157">
        <v>1325801.0703750001</v>
      </c>
    </row>
    <row r="22" spans="1:28" x14ac:dyDescent="0.2">
      <c r="A22" s="99" t="s">
        <v>92</v>
      </c>
      <c r="B22" s="153">
        <v>391443060.21547717</v>
      </c>
      <c r="C22" s="153">
        <v>567205864.28386688</v>
      </c>
      <c r="D22" s="153">
        <v>958648924.49934399</v>
      </c>
      <c r="E22" s="154">
        <v>4806599.2361340001</v>
      </c>
      <c r="F22" s="154">
        <v>7876452.8662794009</v>
      </c>
      <c r="G22" s="154">
        <v>12683052.102413401</v>
      </c>
      <c r="H22" s="106">
        <v>0.12962699999999999</v>
      </c>
      <c r="I22" s="102">
        <v>8.0859979414944869E-2</v>
      </c>
      <c r="J22" s="106">
        <v>0.10075099999999999</v>
      </c>
      <c r="K22" s="103">
        <v>89.165400000000005</v>
      </c>
      <c r="L22" s="103">
        <v>104.68129756314593</v>
      </c>
      <c r="M22" s="103">
        <v>98.346400000000003</v>
      </c>
      <c r="N22" s="157">
        <v>12505244.673</v>
      </c>
      <c r="O22" s="157">
        <v>34649911.106351003</v>
      </c>
      <c r="P22" s="157">
        <v>47155155.779351003</v>
      </c>
      <c r="Q22" s="157">
        <v>338433483.03887713</v>
      </c>
      <c r="R22" s="157">
        <v>483797351.40087587</v>
      </c>
      <c r="S22" s="157">
        <v>822230834.43975294</v>
      </c>
      <c r="T22" s="157">
        <v>38814084.935200006</v>
      </c>
      <c r="U22" s="157">
        <v>37468765.801909998</v>
      </c>
      <c r="V22" s="157">
        <v>76282850.737110004</v>
      </c>
      <c r="W22" s="157">
        <v>13941582.305500001</v>
      </c>
      <c r="X22" s="157">
        <v>45089370.783180997</v>
      </c>
      <c r="Y22" s="157">
        <v>59030953.088680997</v>
      </c>
      <c r="Z22" s="157">
        <v>253909.93590000001</v>
      </c>
      <c r="AA22" s="157">
        <v>850376.29790000001</v>
      </c>
      <c r="AB22" s="157">
        <v>1104286.2338</v>
      </c>
    </row>
    <row r="23" spans="1:28" x14ac:dyDescent="0.2">
      <c r="A23" s="99" t="s">
        <v>93</v>
      </c>
      <c r="B23" s="153">
        <v>112029406.14741181</v>
      </c>
      <c r="C23" s="153">
        <v>787025024.26794183</v>
      </c>
      <c r="D23" s="153">
        <v>899054430.41535366</v>
      </c>
      <c r="E23" s="154">
        <v>11059437.636504831</v>
      </c>
      <c r="F23" s="154">
        <v>16753089.525315177</v>
      </c>
      <c r="G23" s="154">
        <v>27812527.161820009</v>
      </c>
      <c r="H23" s="106">
        <v>0.12911700000000001</v>
      </c>
      <c r="I23" s="102">
        <v>9.7198115732480772E-2</v>
      </c>
      <c r="J23" s="106">
        <v>0.10116700000000001</v>
      </c>
      <c r="K23" s="103">
        <v>58.929000000000002</v>
      </c>
      <c r="L23" s="103">
        <v>63.137055262234313</v>
      </c>
      <c r="M23" s="103">
        <v>62.613199999999999</v>
      </c>
      <c r="N23" s="157">
        <v>8138709.5038000001</v>
      </c>
      <c r="O23" s="157">
        <v>51510959.354000002</v>
      </c>
      <c r="P23" s="157">
        <v>59649668.857799999</v>
      </c>
      <c r="Q23" s="157">
        <v>56099994.908601128</v>
      </c>
      <c r="R23" s="157">
        <v>444553001.71516001</v>
      </c>
      <c r="S23" s="157">
        <v>500652996.62376118</v>
      </c>
      <c r="T23" s="157">
        <v>42414553.789010696</v>
      </c>
      <c r="U23" s="157">
        <v>282777488.95688182</v>
      </c>
      <c r="V23" s="157">
        <v>325192042.74589252</v>
      </c>
      <c r="W23" s="157">
        <v>13514857.44979999</v>
      </c>
      <c r="X23" s="157">
        <v>59694533.595899999</v>
      </c>
      <c r="Y23" s="157">
        <v>73209391.045699984</v>
      </c>
      <c r="Z23" s="157">
        <v>0</v>
      </c>
      <c r="AA23" s="157">
        <v>0</v>
      </c>
      <c r="AB23" s="157">
        <v>0</v>
      </c>
    </row>
    <row r="24" spans="1:28" x14ac:dyDescent="0.2">
      <c r="A24" s="99" t="s">
        <v>196</v>
      </c>
      <c r="B24" s="153">
        <v>153074088.16569999</v>
      </c>
      <c r="C24" s="153">
        <v>696944951.54368758</v>
      </c>
      <c r="D24" s="153">
        <v>850019039.70938754</v>
      </c>
      <c r="E24" s="154">
        <v>4492860.1840216201</v>
      </c>
      <c r="F24" s="154">
        <v>2989553.9643884101</v>
      </c>
      <c r="G24" s="154">
        <v>7482414.1484100297</v>
      </c>
      <c r="H24" s="106">
        <v>0.143927</v>
      </c>
      <c r="I24" s="102">
        <v>9.6710109571967684E-2</v>
      </c>
      <c r="J24" s="106">
        <v>0.10538</v>
      </c>
      <c r="K24" s="103">
        <v>55.348399999999998</v>
      </c>
      <c r="L24" s="103">
        <v>46.365395088049091</v>
      </c>
      <c r="M24" s="103">
        <v>48.018000000000001</v>
      </c>
      <c r="N24" s="157">
        <v>1098817.5952999999</v>
      </c>
      <c r="O24" s="157">
        <v>8383163.8534999993</v>
      </c>
      <c r="P24" s="157">
        <v>9481981.4487999994</v>
      </c>
      <c r="Q24" s="157">
        <v>143615124.16979998</v>
      </c>
      <c r="R24" s="157">
        <v>682663020.28071761</v>
      </c>
      <c r="S24" s="157">
        <v>826278144.45051765</v>
      </c>
      <c r="T24" s="157">
        <v>1692160.9066000001</v>
      </c>
      <c r="U24" s="157">
        <v>10108089.88937</v>
      </c>
      <c r="V24" s="157">
        <v>11800250.79597</v>
      </c>
      <c r="W24" s="157">
        <v>7757047.4636000004</v>
      </c>
      <c r="X24" s="157">
        <v>4073672.0024999999</v>
      </c>
      <c r="Y24" s="157">
        <v>11830719.4661</v>
      </c>
      <c r="Z24" s="157">
        <v>9755.6257000000005</v>
      </c>
      <c r="AA24" s="157">
        <v>100169.3711</v>
      </c>
      <c r="AB24" s="157">
        <v>109924.99680000001</v>
      </c>
    </row>
    <row r="25" spans="1:28" x14ac:dyDescent="0.2">
      <c r="A25" s="99" t="s">
        <v>94</v>
      </c>
      <c r="B25" s="153">
        <v>981324533.59733903</v>
      </c>
      <c r="C25" s="153">
        <v>1852435394.1702693</v>
      </c>
      <c r="D25" s="153">
        <v>2833759927.7676082</v>
      </c>
      <c r="E25" s="154">
        <v>2163942.7652595798</v>
      </c>
      <c r="F25" s="154">
        <v>5405499.4925553892</v>
      </c>
      <c r="G25" s="154">
        <v>7569442.2578149689</v>
      </c>
      <c r="H25" s="106">
        <v>0.12706200000000001</v>
      </c>
      <c r="I25" s="102">
        <v>8.6551541762476245E-2</v>
      </c>
      <c r="J25" s="106">
        <v>0.10066600000000001</v>
      </c>
      <c r="K25" s="103">
        <v>35.4619</v>
      </c>
      <c r="L25" s="103">
        <v>143.86549374883228</v>
      </c>
      <c r="M25" s="103">
        <v>106.048</v>
      </c>
      <c r="N25" s="157">
        <v>59.57</v>
      </c>
      <c r="O25" s="157">
        <v>216234.11884800001</v>
      </c>
      <c r="P25" s="157">
        <v>216293.68884800002</v>
      </c>
      <c r="Q25" s="157">
        <v>981161198.03423905</v>
      </c>
      <c r="R25" s="157">
        <v>1809457112.5051682</v>
      </c>
      <c r="S25" s="157">
        <v>2790618310.5394073</v>
      </c>
      <c r="T25" s="157">
        <v>162777.71600000001</v>
      </c>
      <c r="U25" s="157">
        <v>42762047.546253003</v>
      </c>
      <c r="V25" s="157">
        <v>42924825.262253001</v>
      </c>
      <c r="W25" s="157">
        <v>557.84710000000007</v>
      </c>
      <c r="X25" s="157">
        <v>216234.11884800001</v>
      </c>
      <c r="Y25" s="157">
        <v>216791.96594800003</v>
      </c>
      <c r="Z25" s="157">
        <v>0</v>
      </c>
      <c r="AA25" s="157">
        <v>0</v>
      </c>
      <c r="AB25" s="157">
        <v>0</v>
      </c>
    </row>
    <row r="26" spans="1:28" x14ac:dyDescent="0.2">
      <c r="A26" s="99" t="s">
        <v>95</v>
      </c>
      <c r="B26" s="153">
        <v>39038855.120558076</v>
      </c>
      <c r="C26" s="153">
        <v>249862057.54932892</v>
      </c>
      <c r="D26" s="153">
        <v>288900912.66988701</v>
      </c>
      <c r="E26" s="154">
        <v>711341.92282613006</v>
      </c>
      <c r="F26" s="154">
        <v>824567.58693440002</v>
      </c>
      <c r="G26" s="154">
        <v>1535909.5097605302</v>
      </c>
      <c r="H26" s="106">
        <v>0.146066</v>
      </c>
      <c r="I26" s="102">
        <v>9.739124171897269E-2</v>
      </c>
      <c r="J26" s="106">
        <v>0.103863</v>
      </c>
      <c r="K26" s="103">
        <v>58.311500000000002</v>
      </c>
      <c r="L26" s="103">
        <v>33.148197270674615</v>
      </c>
      <c r="M26" s="103">
        <v>36.536499999999997</v>
      </c>
      <c r="N26" s="157">
        <v>420272.69779999997</v>
      </c>
      <c r="O26" s="157">
        <v>1089776.7926</v>
      </c>
      <c r="P26" s="157">
        <v>1510049.4904</v>
      </c>
      <c r="Q26" s="157">
        <v>36022040.233658075</v>
      </c>
      <c r="R26" s="157">
        <v>248138793.17432892</v>
      </c>
      <c r="S26" s="157">
        <v>284160833.40798706</v>
      </c>
      <c r="T26" s="157">
        <v>2287258.6924000001</v>
      </c>
      <c r="U26" s="157">
        <v>633261.86780000001</v>
      </c>
      <c r="V26" s="157">
        <v>2920520.5602000002</v>
      </c>
      <c r="W26" s="157">
        <v>729556.19449999998</v>
      </c>
      <c r="X26" s="157">
        <v>1090002.5072000001</v>
      </c>
      <c r="Y26" s="157">
        <v>1819558.7017000001</v>
      </c>
      <c r="Z26" s="157">
        <v>0</v>
      </c>
      <c r="AA26" s="157">
        <v>0</v>
      </c>
      <c r="AB26" s="157">
        <v>0</v>
      </c>
    </row>
    <row r="27" spans="1:28" x14ac:dyDescent="0.2">
      <c r="A27" s="99" t="s">
        <v>96</v>
      </c>
      <c r="B27" s="153">
        <v>544154807.10293949</v>
      </c>
      <c r="C27" s="153">
        <v>547775774.03606844</v>
      </c>
      <c r="D27" s="153">
        <v>1091930581.139008</v>
      </c>
      <c r="E27" s="154">
        <v>13987420.607060991</v>
      </c>
      <c r="F27" s="154">
        <v>11750009.464169819</v>
      </c>
      <c r="G27" s="154">
        <v>25737430.07123081</v>
      </c>
      <c r="H27" s="106">
        <v>0.126606</v>
      </c>
      <c r="I27" s="102">
        <v>8.2107824571347562E-2</v>
      </c>
      <c r="J27" s="106">
        <v>0.103993</v>
      </c>
      <c r="K27" s="103">
        <v>91.458699999999993</v>
      </c>
      <c r="L27" s="103">
        <v>101.90638686307733</v>
      </c>
      <c r="M27" s="103">
        <v>96.755700000000004</v>
      </c>
      <c r="N27" s="157">
        <v>28748585.503599998</v>
      </c>
      <c r="O27" s="157">
        <v>24258146.186800003</v>
      </c>
      <c r="P27" s="157">
        <v>53006731.690400004</v>
      </c>
      <c r="Q27" s="157">
        <v>453098773.89733946</v>
      </c>
      <c r="R27" s="157">
        <v>458183103.65306163</v>
      </c>
      <c r="S27" s="157">
        <v>911281877.55040121</v>
      </c>
      <c r="T27" s="157">
        <v>56273220.009499997</v>
      </c>
      <c r="U27" s="157">
        <v>61251733.149906822</v>
      </c>
      <c r="V27" s="157">
        <v>117524953.15940681</v>
      </c>
      <c r="W27" s="157">
        <v>34375943.891999997</v>
      </c>
      <c r="X27" s="157">
        <v>23515434.583000001</v>
      </c>
      <c r="Y27" s="157">
        <v>57891378.474999994</v>
      </c>
      <c r="Z27" s="157">
        <v>406869.30410000001</v>
      </c>
      <c r="AA27" s="157">
        <v>4825502.6501000002</v>
      </c>
      <c r="AB27" s="157">
        <v>5232371.9542000005</v>
      </c>
    </row>
    <row r="28" spans="1:28" x14ac:dyDescent="0.2">
      <c r="A28" s="99" t="s">
        <v>97</v>
      </c>
      <c r="B28" s="153">
        <v>138926526.14489999</v>
      </c>
      <c r="C28" s="153">
        <v>108735969.97714001</v>
      </c>
      <c r="D28" s="153">
        <v>247662496.12204</v>
      </c>
      <c r="E28" s="154">
        <v>615132.70550093998</v>
      </c>
      <c r="F28" s="154">
        <v>510490.78608120006</v>
      </c>
      <c r="G28" s="154">
        <v>1125623.4915821401</v>
      </c>
      <c r="H28" s="106">
        <v>0.137213</v>
      </c>
      <c r="I28" s="102">
        <v>8.1584273539755808E-2</v>
      </c>
      <c r="J28" s="106">
        <v>0.11271100000000001</v>
      </c>
      <c r="K28" s="103">
        <v>43.987200000000001</v>
      </c>
      <c r="L28" s="103">
        <v>59.711746982372873</v>
      </c>
      <c r="M28" s="103">
        <v>50.926900000000003</v>
      </c>
      <c r="N28" s="157">
        <v>316233.30589999998</v>
      </c>
      <c r="O28" s="157">
        <v>671493.98100000003</v>
      </c>
      <c r="P28" s="157">
        <v>987727.28689999995</v>
      </c>
      <c r="Q28" s="157">
        <v>131325938.41309999</v>
      </c>
      <c r="R28" s="157">
        <v>101926964.32614002</v>
      </c>
      <c r="S28" s="157">
        <v>233252902.73924002</v>
      </c>
      <c r="T28" s="157">
        <v>6434250.6725000003</v>
      </c>
      <c r="U28" s="157">
        <v>5756643.8977000006</v>
      </c>
      <c r="V28" s="157">
        <v>12190894.5702</v>
      </c>
      <c r="W28" s="157">
        <v>1166337.0593000001</v>
      </c>
      <c r="X28" s="157">
        <v>1052361.7533</v>
      </c>
      <c r="Y28" s="157">
        <v>2218698.8125999998</v>
      </c>
      <c r="Z28" s="157">
        <v>0</v>
      </c>
      <c r="AA28" s="157">
        <v>0</v>
      </c>
      <c r="AB28" s="157">
        <v>0</v>
      </c>
    </row>
    <row r="29" spans="1:28" x14ac:dyDescent="0.2">
      <c r="A29" s="99" t="s">
        <v>98</v>
      </c>
      <c r="B29" s="153">
        <v>78194165.023101553</v>
      </c>
      <c r="C29" s="153">
        <v>201239412.31703964</v>
      </c>
      <c r="D29" s="153">
        <v>279433577.34014118</v>
      </c>
      <c r="E29" s="154">
        <v>517402.16892809002</v>
      </c>
      <c r="F29" s="154">
        <v>358552.60280621995</v>
      </c>
      <c r="G29" s="154">
        <v>875954.77173430996</v>
      </c>
      <c r="H29" s="106">
        <v>0.118183</v>
      </c>
      <c r="I29" s="102">
        <v>9.742408090790361E-2</v>
      </c>
      <c r="J29" s="106">
        <v>0.102727</v>
      </c>
      <c r="K29" s="103">
        <v>74.5779</v>
      </c>
      <c r="L29" s="103">
        <v>65.284546034805714</v>
      </c>
      <c r="M29" s="103">
        <v>67.653099999999995</v>
      </c>
      <c r="N29" s="157">
        <v>0</v>
      </c>
      <c r="O29" s="157">
        <v>0</v>
      </c>
      <c r="P29" s="157">
        <v>0</v>
      </c>
      <c r="Q29" s="157">
        <v>75521678.772764847</v>
      </c>
      <c r="R29" s="157">
        <v>182942628.04853964</v>
      </c>
      <c r="S29" s="157">
        <v>258464306.82130447</v>
      </c>
      <c r="T29" s="157">
        <v>18599.732</v>
      </c>
      <c r="U29" s="157">
        <v>17866234.137400001</v>
      </c>
      <c r="V29" s="157">
        <v>17884833.869400002</v>
      </c>
      <c r="W29" s="157">
        <v>2653886.5183367101</v>
      </c>
      <c r="X29" s="157">
        <v>430550.1311</v>
      </c>
      <c r="Y29" s="157">
        <v>3084436.6494367099</v>
      </c>
      <c r="Z29" s="157">
        <v>0</v>
      </c>
      <c r="AA29" s="157">
        <v>0</v>
      </c>
      <c r="AB29" s="157">
        <v>0</v>
      </c>
    </row>
    <row r="30" spans="1:28" x14ac:dyDescent="0.2">
      <c r="A30" s="99" t="s">
        <v>99</v>
      </c>
      <c r="B30" s="153">
        <v>1913922024.3648262</v>
      </c>
      <c r="C30" s="153">
        <v>2422719552.389184</v>
      </c>
      <c r="D30" s="153">
        <v>4336641576.7540102</v>
      </c>
      <c r="E30" s="154">
        <v>34945262.707926743</v>
      </c>
      <c r="F30" s="154">
        <v>21688881.69138445</v>
      </c>
      <c r="G30" s="154">
        <v>56634144.399311192</v>
      </c>
      <c r="H30" s="106">
        <v>0.14166699999999999</v>
      </c>
      <c r="I30" s="102">
        <v>8.6855980079180287E-2</v>
      </c>
      <c r="J30" s="106">
        <v>0.109413</v>
      </c>
      <c r="K30" s="103">
        <v>72.976399999999998</v>
      </c>
      <c r="L30" s="103">
        <v>92.903849312030076</v>
      </c>
      <c r="M30" s="103">
        <v>84.677199999999999</v>
      </c>
      <c r="N30" s="157">
        <v>29169253.183999997</v>
      </c>
      <c r="O30" s="157">
        <v>41926102.541460007</v>
      </c>
      <c r="P30" s="157">
        <v>71095355.725460008</v>
      </c>
      <c r="Q30" s="157">
        <v>1808528731.2201262</v>
      </c>
      <c r="R30" s="157">
        <v>2251332163.223177</v>
      </c>
      <c r="S30" s="157">
        <v>4059860894.4433036</v>
      </c>
      <c r="T30" s="157">
        <v>59575985.770199992</v>
      </c>
      <c r="U30" s="157">
        <v>104870745.11820309</v>
      </c>
      <c r="V30" s="157">
        <v>164446730.88840309</v>
      </c>
      <c r="W30" s="157">
        <v>45640233.125200003</v>
      </c>
      <c r="X30" s="157">
        <v>63423811.712604001</v>
      </c>
      <c r="Y30" s="157">
        <v>109064044.837804</v>
      </c>
      <c r="Z30" s="157">
        <v>177074.2493</v>
      </c>
      <c r="AA30" s="157">
        <v>3092832.3352000001</v>
      </c>
      <c r="AB30" s="157">
        <v>3269906.5844999999</v>
      </c>
    </row>
    <row r="31" spans="1:28" x14ac:dyDescent="0.2">
      <c r="A31" s="99" t="s">
        <v>100</v>
      </c>
      <c r="B31" s="153">
        <v>3065037213.7044191</v>
      </c>
      <c r="C31" s="153">
        <v>455047075.77439773</v>
      </c>
      <c r="D31" s="153">
        <v>3520084289.478817</v>
      </c>
      <c r="E31" s="154">
        <v>87094910.842020258</v>
      </c>
      <c r="F31" s="154">
        <v>11097663.77014198</v>
      </c>
      <c r="G31" s="154">
        <v>98192574.612162232</v>
      </c>
      <c r="H31" s="106">
        <v>0.151893</v>
      </c>
      <c r="I31" s="102">
        <v>8.5510079724072582E-2</v>
      </c>
      <c r="J31" s="106">
        <v>0.141927</v>
      </c>
      <c r="K31" s="103">
        <v>61.722799999999999</v>
      </c>
      <c r="L31" s="103">
        <v>84.646013047960736</v>
      </c>
      <c r="M31" s="103">
        <v>64.795400000000001</v>
      </c>
      <c r="N31" s="157">
        <v>90512387.425599992</v>
      </c>
      <c r="O31" s="157">
        <v>16815506.258352999</v>
      </c>
      <c r="P31" s="157">
        <v>107327893.68395299</v>
      </c>
      <c r="Q31" s="157">
        <v>2812893254.5827155</v>
      </c>
      <c r="R31" s="157">
        <v>403436698.83975077</v>
      </c>
      <c r="S31" s="157">
        <v>3216329953.4224668</v>
      </c>
      <c r="T31" s="157">
        <v>133279402.44730315</v>
      </c>
      <c r="U31" s="157">
        <v>20877246.295024</v>
      </c>
      <c r="V31" s="157">
        <v>154156648.74232715</v>
      </c>
      <c r="W31" s="157">
        <v>116684529.72269998</v>
      </c>
      <c r="X31" s="157">
        <v>29437409.473422997</v>
      </c>
      <c r="Y31" s="157">
        <v>146121939.19612297</v>
      </c>
      <c r="Z31" s="157">
        <v>2180026.9517000001</v>
      </c>
      <c r="AA31" s="157">
        <v>1295721.1662000001</v>
      </c>
      <c r="AB31" s="157">
        <v>3475748.1179</v>
      </c>
    </row>
    <row r="32" spans="1:28" x14ac:dyDescent="0.2">
      <c r="A32" s="99" t="s">
        <v>166</v>
      </c>
      <c r="B32" s="153">
        <v>217005531.12695166</v>
      </c>
      <c r="C32" s="153">
        <v>335703686.85868359</v>
      </c>
      <c r="D32" s="153">
        <v>552709217.98563528</v>
      </c>
      <c r="E32" s="154">
        <v>3641961.1107459897</v>
      </c>
      <c r="F32" s="154">
        <v>3182065.6429688102</v>
      </c>
      <c r="G32" s="154">
        <v>6824026.7537147999</v>
      </c>
      <c r="H32" s="106">
        <v>0.16184999999999999</v>
      </c>
      <c r="I32" s="102">
        <v>8.7077078375441277E-2</v>
      </c>
      <c r="J32" s="106">
        <v>0.112238</v>
      </c>
      <c r="K32" s="103">
        <v>67.485200000000006</v>
      </c>
      <c r="L32" s="103">
        <v>62.408552554942446</v>
      </c>
      <c r="M32" s="103">
        <v>64.131</v>
      </c>
      <c r="N32" s="157">
        <v>3077028.39965</v>
      </c>
      <c r="O32" s="157">
        <v>5003222.7397149997</v>
      </c>
      <c r="P32" s="157">
        <v>8080251.1393649997</v>
      </c>
      <c r="Q32" s="157">
        <v>175434544.35620165</v>
      </c>
      <c r="R32" s="157">
        <v>292653588.43043458</v>
      </c>
      <c r="S32" s="157">
        <v>468088132.78663623</v>
      </c>
      <c r="T32" s="157">
        <v>36350412.717299998</v>
      </c>
      <c r="U32" s="157">
        <v>36337062.073687002</v>
      </c>
      <c r="V32" s="157">
        <v>72687474.790987</v>
      </c>
      <c r="W32" s="157">
        <v>5217189.3434500005</v>
      </c>
      <c r="X32" s="157">
        <v>6167759.9999100007</v>
      </c>
      <c r="Y32" s="157">
        <v>11384949.343360001</v>
      </c>
      <c r="Z32" s="157">
        <v>3384.71</v>
      </c>
      <c r="AA32" s="157">
        <v>545276.35465200001</v>
      </c>
      <c r="AB32" s="157">
        <v>548661.06465199997</v>
      </c>
    </row>
    <row r="33" spans="1:28" x14ac:dyDescent="0.2">
      <c r="A33" s="99" t="s">
        <v>197</v>
      </c>
      <c r="B33" s="153">
        <v>209921326.96712139</v>
      </c>
      <c r="C33" s="153">
        <v>614884717.82346988</v>
      </c>
      <c r="D33" s="153">
        <v>824806044.79059124</v>
      </c>
      <c r="E33" s="154">
        <v>5432144.2248294102</v>
      </c>
      <c r="F33" s="154">
        <v>28864959.886026971</v>
      </c>
      <c r="G33" s="154">
        <v>34297104.110856384</v>
      </c>
      <c r="H33" s="106">
        <v>0.12957199999999999</v>
      </c>
      <c r="I33" s="102">
        <v>9.3972150690856154E-2</v>
      </c>
      <c r="J33" s="106">
        <v>0.103327</v>
      </c>
      <c r="K33" s="103">
        <v>52.535400000000003</v>
      </c>
      <c r="L33" s="103">
        <v>68.710004067243403</v>
      </c>
      <c r="M33" s="103">
        <v>64.4285</v>
      </c>
      <c r="N33" s="157">
        <v>2639486.7722999998</v>
      </c>
      <c r="O33" s="157">
        <v>17914644.993900001</v>
      </c>
      <c r="P33" s="157">
        <v>20554131.766200002</v>
      </c>
      <c r="Q33" s="157">
        <v>183965187.27082136</v>
      </c>
      <c r="R33" s="157">
        <v>427972106.8677699</v>
      </c>
      <c r="S33" s="157">
        <v>611937294.13859129</v>
      </c>
      <c r="T33" s="157">
        <v>10393210.640000001</v>
      </c>
      <c r="U33" s="157">
        <v>129039571.6515</v>
      </c>
      <c r="V33" s="157">
        <v>139432782.2915</v>
      </c>
      <c r="W33" s="157">
        <v>9318627.7463000007</v>
      </c>
      <c r="X33" s="157">
        <v>56907510.484200001</v>
      </c>
      <c r="Y33" s="157">
        <v>66226138.230499998</v>
      </c>
      <c r="Z33" s="157">
        <v>6244301.3099999996</v>
      </c>
      <c r="AA33" s="157">
        <v>965528.82</v>
      </c>
      <c r="AB33" s="157">
        <v>7209830.1299999999</v>
      </c>
    </row>
    <row r="34" spans="1:28" x14ac:dyDescent="0.2">
      <c r="A34" s="100" t="s">
        <v>101</v>
      </c>
      <c r="B34" s="153">
        <v>24940872572.177044</v>
      </c>
      <c r="C34" s="153">
        <v>5564662785.1107702</v>
      </c>
      <c r="D34" s="153">
        <v>30505535357.287819</v>
      </c>
      <c r="E34" s="154">
        <v>503051287.87034535</v>
      </c>
      <c r="F34" s="154">
        <v>32920812.225170888</v>
      </c>
      <c r="G34" s="154">
        <v>535972100.0955162</v>
      </c>
      <c r="H34" s="106">
        <v>0.15511900000000001</v>
      </c>
      <c r="I34" s="102">
        <v>7.4234171432059987E-2</v>
      </c>
      <c r="J34" s="106">
        <v>0.140656</v>
      </c>
      <c r="K34" s="103">
        <v>95.235100000000003</v>
      </c>
      <c r="L34" s="103">
        <v>139.22366654545084</v>
      </c>
      <c r="M34" s="103">
        <v>103.21</v>
      </c>
      <c r="N34" s="157">
        <v>236728931.37997082</v>
      </c>
      <c r="O34" s="157">
        <v>49593777.158256993</v>
      </c>
      <c r="P34" s="157">
        <v>286322708.5382278</v>
      </c>
      <c r="Q34" s="157">
        <v>23481978762.489014</v>
      </c>
      <c r="R34" s="157">
        <v>5309145832.341361</v>
      </c>
      <c r="S34" s="157">
        <v>28791124594.830379</v>
      </c>
      <c r="T34" s="157">
        <v>1019133507.5488427</v>
      </c>
      <c r="U34" s="157">
        <v>155373739.77174106</v>
      </c>
      <c r="V34" s="157">
        <v>1174507247.3205838</v>
      </c>
      <c r="W34" s="157">
        <v>394669096.3978883</v>
      </c>
      <c r="X34" s="157">
        <v>85417524.136467576</v>
      </c>
      <c r="Y34" s="157">
        <v>480086620.53435588</v>
      </c>
      <c r="Z34" s="157">
        <v>45091205.741300002</v>
      </c>
      <c r="AA34" s="157">
        <v>14725688.861199999</v>
      </c>
      <c r="AB34" s="157">
        <v>59816894.602499999</v>
      </c>
    </row>
    <row r="35" spans="1:28" x14ac:dyDescent="0.2">
      <c r="A35" s="99" t="s">
        <v>198</v>
      </c>
      <c r="B35" s="153">
        <v>276644816.23306811</v>
      </c>
      <c r="C35" s="153">
        <v>47025517.678793065</v>
      </c>
      <c r="D35" s="153">
        <v>323670333.91186112</v>
      </c>
      <c r="E35" s="154">
        <v>2964440.7243416901</v>
      </c>
      <c r="F35" s="154">
        <v>1497800.1063220799</v>
      </c>
      <c r="G35" s="154">
        <v>4462240.8306637704</v>
      </c>
      <c r="H35" s="106">
        <v>0.15523999999999999</v>
      </c>
      <c r="I35" s="102">
        <v>8.3520938871618475E-2</v>
      </c>
      <c r="J35" s="106">
        <v>0.13955300000000001</v>
      </c>
      <c r="K35" s="103">
        <v>57.276299999999999</v>
      </c>
      <c r="L35" s="103">
        <v>60.290497799905296</v>
      </c>
      <c r="M35" s="103">
        <v>57.934800000000003</v>
      </c>
      <c r="N35" s="157">
        <v>1338968.3584</v>
      </c>
      <c r="O35" s="157">
        <v>816521.8088</v>
      </c>
      <c r="P35" s="157">
        <v>2155490.1672</v>
      </c>
      <c r="Q35" s="157">
        <v>268682521.69730365</v>
      </c>
      <c r="R35" s="157">
        <v>42286289.318693064</v>
      </c>
      <c r="S35" s="157">
        <v>310968811.01599669</v>
      </c>
      <c r="T35" s="157">
        <v>5380943.2492000004</v>
      </c>
      <c r="U35" s="157">
        <v>2696512.5614999998</v>
      </c>
      <c r="V35" s="157">
        <v>8077455.8107000003</v>
      </c>
      <c r="W35" s="157">
        <v>2581351.28656444</v>
      </c>
      <c r="X35" s="157">
        <v>2016101.4446</v>
      </c>
      <c r="Y35" s="157">
        <v>4597452.7311644405</v>
      </c>
      <c r="Z35" s="157">
        <v>0</v>
      </c>
      <c r="AA35" s="157">
        <v>26614.353999999999</v>
      </c>
      <c r="AB35" s="157">
        <v>26614.353999999999</v>
      </c>
    </row>
    <row r="36" spans="1:28" x14ac:dyDescent="0.2">
      <c r="A36" s="99" t="s">
        <v>199</v>
      </c>
      <c r="B36" s="153">
        <v>13423485112.76956</v>
      </c>
      <c r="C36" s="153">
        <v>1285313914.2267199</v>
      </c>
      <c r="D36" s="153">
        <v>14708799026.996283</v>
      </c>
      <c r="E36" s="154">
        <v>417082812.16411561</v>
      </c>
      <c r="F36" s="154">
        <v>6607679.2169123199</v>
      </c>
      <c r="G36" s="154">
        <v>423690491.38102794</v>
      </c>
      <c r="H36" s="106">
        <v>0.170041</v>
      </c>
      <c r="I36" s="102">
        <v>7.2948379177497219E-2</v>
      </c>
      <c r="J36" s="106">
        <v>0.161773</v>
      </c>
      <c r="K36" s="103">
        <v>62.459299999999999</v>
      </c>
      <c r="L36" s="103">
        <v>90.439130761779708</v>
      </c>
      <c r="M36" s="103">
        <v>64.887900000000002</v>
      </c>
      <c r="N36" s="157">
        <v>167350626.46897084</v>
      </c>
      <c r="O36" s="157">
        <v>4278757.8724429999</v>
      </c>
      <c r="P36" s="157">
        <v>171629384.34141383</v>
      </c>
      <c r="Q36" s="157">
        <v>12430151423.265568</v>
      </c>
      <c r="R36" s="157">
        <v>1236017056.9728842</v>
      </c>
      <c r="S36" s="157">
        <v>13666168480.238457</v>
      </c>
      <c r="T36" s="157">
        <v>693108180.71396744</v>
      </c>
      <c r="U36" s="157">
        <v>30528588.655777998</v>
      </c>
      <c r="V36" s="157">
        <v>723636769.36974549</v>
      </c>
      <c r="W36" s="157">
        <v>282516417.24882388</v>
      </c>
      <c r="X36" s="157">
        <v>15565886.200357579</v>
      </c>
      <c r="Y36" s="157">
        <v>298082303.44918144</v>
      </c>
      <c r="Z36" s="157">
        <v>17709091.541200001</v>
      </c>
      <c r="AA36" s="157">
        <v>3202382.3976999996</v>
      </c>
      <c r="AB36" s="157">
        <v>20911473.938900001</v>
      </c>
    </row>
    <row r="37" spans="1:28" x14ac:dyDescent="0.2">
      <c r="A37" s="99" t="s">
        <v>200</v>
      </c>
      <c r="B37" s="153">
        <v>43085.250599999999</v>
      </c>
      <c r="C37" s="153">
        <v>0</v>
      </c>
      <c r="D37" s="153">
        <v>43085.250599999999</v>
      </c>
      <c r="E37" s="154">
        <v>6056.8179569500007</v>
      </c>
      <c r="F37" s="154">
        <v>0</v>
      </c>
      <c r="G37" s="154">
        <v>6056.8179569500007</v>
      </c>
      <c r="H37" s="106">
        <v>0.26862599999999998</v>
      </c>
      <c r="I37" s="102" t="s">
        <v>269</v>
      </c>
      <c r="J37" s="106">
        <v>0.26862599999999998</v>
      </c>
      <c r="K37" s="103">
        <v>40.6736</v>
      </c>
      <c r="L37" s="103" t="s">
        <v>269</v>
      </c>
      <c r="M37" s="103">
        <v>40.6736</v>
      </c>
      <c r="N37" s="157">
        <v>0</v>
      </c>
      <c r="O37" s="157">
        <v>0</v>
      </c>
      <c r="P37" s="157">
        <v>0</v>
      </c>
      <c r="Q37" s="157">
        <v>18761.959199999998</v>
      </c>
      <c r="R37" s="157">
        <v>0</v>
      </c>
      <c r="S37" s="157">
        <v>18761.959199999998</v>
      </c>
      <c r="T37" s="157">
        <v>17560.3217</v>
      </c>
      <c r="U37" s="157">
        <v>0</v>
      </c>
      <c r="V37" s="157">
        <v>17560.3217</v>
      </c>
      <c r="W37" s="157">
        <v>6762.9696999999996</v>
      </c>
      <c r="X37" s="157">
        <v>0</v>
      </c>
      <c r="Y37" s="157">
        <v>6762.9696999999996</v>
      </c>
      <c r="Z37" s="157">
        <v>0</v>
      </c>
      <c r="AA37" s="157">
        <v>0</v>
      </c>
      <c r="AB37" s="157">
        <v>0</v>
      </c>
    </row>
    <row r="38" spans="1:28" x14ac:dyDescent="0.2">
      <c r="A38" s="99" t="s">
        <v>102</v>
      </c>
      <c r="B38" s="153">
        <v>693822654.43433166</v>
      </c>
      <c r="C38" s="153">
        <v>14.6883</v>
      </c>
      <c r="D38" s="153">
        <v>693822669.12263167</v>
      </c>
      <c r="E38" s="154">
        <v>21613173.2567572</v>
      </c>
      <c r="F38" s="154">
        <v>0</v>
      </c>
      <c r="G38" s="154">
        <v>21613173.2567572</v>
      </c>
      <c r="H38" s="106">
        <v>0.14751800000000001</v>
      </c>
      <c r="I38" s="102" t="s">
        <v>269</v>
      </c>
      <c r="J38" s="106">
        <v>0.14751800000000001</v>
      </c>
      <c r="K38" s="103">
        <v>19.7072</v>
      </c>
      <c r="L38" s="103" t="s">
        <v>269</v>
      </c>
      <c r="M38" s="103">
        <v>19.7072</v>
      </c>
      <c r="N38" s="157">
        <v>7865507.1650999999</v>
      </c>
      <c r="O38" s="157">
        <v>0</v>
      </c>
      <c r="P38" s="157">
        <v>7865507.1650999999</v>
      </c>
      <c r="Q38" s="157">
        <v>664809987.65823162</v>
      </c>
      <c r="R38" s="157">
        <v>14.6883</v>
      </c>
      <c r="S38" s="157">
        <v>664810002.34653175</v>
      </c>
      <c r="T38" s="157">
        <v>19719814.111699998</v>
      </c>
      <c r="U38" s="157">
        <v>0</v>
      </c>
      <c r="V38" s="157">
        <v>19719814.111699998</v>
      </c>
      <c r="W38" s="157">
        <v>9292852.6644000001</v>
      </c>
      <c r="X38" s="157">
        <v>0</v>
      </c>
      <c r="Y38" s="157">
        <v>9292852.6644000001</v>
      </c>
      <c r="Z38" s="157">
        <v>0</v>
      </c>
      <c r="AA38" s="157">
        <v>0</v>
      </c>
      <c r="AB38" s="157">
        <v>0</v>
      </c>
    </row>
    <row r="39" spans="1:28" x14ac:dyDescent="0.2">
      <c r="A39" s="99" t="s">
        <v>103</v>
      </c>
      <c r="B39" s="153">
        <v>64320742.039900005</v>
      </c>
      <c r="C39" s="153">
        <v>8871336.6124510001</v>
      </c>
      <c r="D39" s="153">
        <v>73192078.652351007</v>
      </c>
      <c r="E39" s="154">
        <v>6839640.6109330906</v>
      </c>
      <c r="F39" s="154">
        <v>3212622.0772720501</v>
      </c>
      <c r="G39" s="154">
        <v>10052262.688205142</v>
      </c>
      <c r="H39" s="106">
        <v>0.14760599999999999</v>
      </c>
      <c r="I39" s="102">
        <v>0.11679663449179881</v>
      </c>
      <c r="J39" s="106">
        <v>0.14457</v>
      </c>
      <c r="K39" s="103">
        <v>229.625</v>
      </c>
      <c r="L39" s="103">
        <v>77.316530593166362</v>
      </c>
      <c r="M39" s="103">
        <v>214.483</v>
      </c>
      <c r="N39" s="157">
        <v>3643466.9055999997</v>
      </c>
      <c r="O39" s="157">
        <v>2899759.6174400002</v>
      </c>
      <c r="P39" s="157">
        <v>6543226.5230400003</v>
      </c>
      <c r="Q39" s="157">
        <v>52930925.444300003</v>
      </c>
      <c r="R39" s="157">
        <v>5301028.4442110006</v>
      </c>
      <c r="S39" s="157">
        <v>58231953.88851101</v>
      </c>
      <c r="T39" s="157">
        <v>7037066.6600000011</v>
      </c>
      <c r="U39" s="157">
        <v>368107.81579999998</v>
      </c>
      <c r="V39" s="157">
        <v>7405174.4758000011</v>
      </c>
      <c r="W39" s="157">
        <v>4352749.9356000004</v>
      </c>
      <c r="X39" s="157">
        <v>3202200.3524399996</v>
      </c>
      <c r="Y39" s="157">
        <v>7554950.28804</v>
      </c>
      <c r="Z39" s="157">
        <v>0</v>
      </c>
      <c r="AA39" s="157">
        <v>0</v>
      </c>
      <c r="AB39" s="157">
        <v>0</v>
      </c>
    </row>
    <row r="40" spans="1:28" x14ac:dyDescent="0.2">
      <c r="A40" s="99" t="s">
        <v>104</v>
      </c>
      <c r="B40" s="153">
        <v>580271793.33476555</v>
      </c>
      <c r="C40" s="153">
        <v>6516202.2274150001</v>
      </c>
      <c r="D40" s="153">
        <v>586787995.56218052</v>
      </c>
      <c r="E40" s="154">
        <v>23262541.722090542</v>
      </c>
      <c r="F40" s="154">
        <v>1510168.54621471</v>
      </c>
      <c r="G40" s="154">
        <v>24772710.268305253</v>
      </c>
      <c r="H40" s="106">
        <v>0.33639200000000002</v>
      </c>
      <c r="I40" s="102">
        <v>0.35090386630571463</v>
      </c>
      <c r="J40" s="106">
        <v>0.33654899999999999</v>
      </c>
      <c r="K40" s="103">
        <v>334.892</v>
      </c>
      <c r="L40" s="103">
        <v>261.24682603126627</v>
      </c>
      <c r="M40" s="103">
        <v>334.08600000000001</v>
      </c>
      <c r="N40" s="157">
        <v>9788709.5247999988</v>
      </c>
      <c r="O40" s="157">
        <v>1344210.1894330003</v>
      </c>
      <c r="P40" s="157">
        <v>11132919.714233</v>
      </c>
      <c r="Q40" s="157">
        <v>539633248.68826556</v>
      </c>
      <c r="R40" s="157">
        <v>4995331.9922399996</v>
      </c>
      <c r="S40" s="157">
        <v>544628580.68050551</v>
      </c>
      <c r="T40" s="157">
        <v>28618728.212099999</v>
      </c>
      <c r="U40" s="157">
        <v>143483.23680000001</v>
      </c>
      <c r="V40" s="157">
        <v>28762211.448899999</v>
      </c>
      <c r="W40" s="157">
        <v>11648021.694399999</v>
      </c>
      <c r="X40" s="157">
        <v>1377386.9983750002</v>
      </c>
      <c r="Y40" s="157">
        <v>13025408.692775</v>
      </c>
      <c r="Z40" s="157">
        <v>371794.74</v>
      </c>
      <c r="AA40" s="157">
        <v>0</v>
      </c>
      <c r="AB40" s="157">
        <v>371794.74</v>
      </c>
    </row>
    <row r="41" spans="1:28" x14ac:dyDescent="0.2">
      <c r="A41" s="99" t="s">
        <v>105</v>
      </c>
      <c r="B41" s="153">
        <v>9382356245.528223</v>
      </c>
      <c r="C41" s="153">
        <v>4216293215.0112391</v>
      </c>
      <c r="D41" s="153">
        <v>13598649460.539461</v>
      </c>
      <c r="E41" s="154">
        <v>28960410.83578223</v>
      </c>
      <c r="F41" s="154">
        <v>20044561.967349719</v>
      </c>
      <c r="G41" s="154">
        <v>49004972.803131953</v>
      </c>
      <c r="H41" s="106">
        <v>0.12006799999999999</v>
      </c>
      <c r="I41" s="102">
        <v>7.3978378191441888E-2</v>
      </c>
      <c r="J41" s="106">
        <v>0.105772</v>
      </c>
      <c r="K41" s="103">
        <v>137.15600000000001</v>
      </c>
      <c r="L41" s="103">
        <v>155.10290864340399</v>
      </c>
      <c r="M41" s="103">
        <v>142.67099999999999</v>
      </c>
      <c r="N41" s="157">
        <v>42723439.245899998</v>
      </c>
      <c r="O41" s="157">
        <v>40202519.399040982</v>
      </c>
      <c r="P41" s="157">
        <v>82925958.644940972</v>
      </c>
      <c r="Q41" s="157">
        <v>9023735657.4474487</v>
      </c>
      <c r="R41" s="157">
        <v>4019970591.1758113</v>
      </c>
      <c r="S41" s="157">
        <v>13043706248.623259</v>
      </c>
      <c r="T41" s="157">
        <v>254385138.80697528</v>
      </c>
      <c r="U41" s="157">
        <v>121630077.23423304</v>
      </c>
      <c r="V41" s="157">
        <v>376015216.04120833</v>
      </c>
      <c r="W41" s="157">
        <v>77225129.813700005</v>
      </c>
      <c r="X41" s="157">
        <v>63195854.491694987</v>
      </c>
      <c r="Y41" s="157">
        <v>140420984.30539501</v>
      </c>
      <c r="Z41" s="157">
        <v>27010319.460100003</v>
      </c>
      <c r="AA41" s="157">
        <v>11496692.1095</v>
      </c>
      <c r="AB41" s="157">
        <v>38507011.569600001</v>
      </c>
    </row>
    <row r="42" spans="1:28" s="112" customFormat="1" x14ac:dyDescent="0.2">
      <c r="A42" s="108" t="s">
        <v>201</v>
      </c>
      <c r="B42" s="155">
        <v>6843725089.8466311</v>
      </c>
      <c r="C42" s="155">
        <v>3520819175.1113863</v>
      </c>
      <c r="D42" s="155">
        <v>10364544264.958017</v>
      </c>
      <c r="E42" s="156">
        <v>22893898.698834077</v>
      </c>
      <c r="F42" s="156">
        <v>16879328.988470949</v>
      </c>
      <c r="G42" s="156">
        <v>39773227.687305026</v>
      </c>
      <c r="H42" s="109">
        <v>0.119299</v>
      </c>
      <c r="I42" s="110">
        <v>7.3847023586095004E-2</v>
      </c>
      <c r="J42" s="109">
        <v>0.10392700000000001</v>
      </c>
      <c r="K42" s="111">
        <v>140.43299999999999</v>
      </c>
      <c r="L42" s="111">
        <v>157.03402582277025</v>
      </c>
      <c r="M42" s="111">
        <v>146.01599999999999</v>
      </c>
      <c r="N42" s="158">
        <v>35405131.535599999</v>
      </c>
      <c r="O42" s="158">
        <v>35061156.601244994</v>
      </c>
      <c r="P42" s="158">
        <v>70466288.136844993</v>
      </c>
      <c r="Q42" s="158">
        <v>6550482932.8799305</v>
      </c>
      <c r="R42" s="158">
        <v>3349586394.1702113</v>
      </c>
      <c r="S42" s="158">
        <v>9900069327.0501423</v>
      </c>
      <c r="T42" s="158">
        <v>201239957.51790005</v>
      </c>
      <c r="U42" s="158">
        <v>103782327.76590407</v>
      </c>
      <c r="V42" s="158">
        <v>305022285.28380412</v>
      </c>
      <c r="W42" s="158">
        <v>65347199.332999989</v>
      </c>
      <c r="X42" s="158">
        <v>56127616.203670986</v>
      </c>
      <c r="Y42" s="158">
        <v>121474815.53667098</v>
      </c>
      <c r="Z42" s="158">
        <v>26655000.115800001</v>
      </c>
      <c r="AA42" s="158">
        <v>11322836.9716</v>
      </c>
      <c r="AB42" s="158">
        <v>37977837.087400004</v>
      </c>
    </row>
    <row r="43" spans="1:28" s="112" customFormat="1" x14ac:dyDescent="0.2">
      <c r="A43" s="108" t="s">
        <v>202</v>
      </c>
      <c r="B43" s="155">
        <v>1637194115.07739</v>
      </c>
      <c r="C43" s="155">
        <v>496053000.70558894</v>
      </c>
      <c r="D43" s="155">
        <v>2133247115.782979</v>
      </c>
      <c r="E43" s="156">
        <v>2962876.1995009603</v>
      </c>
      <c r="F43" s="156">
        <v>2341727.1262559597</v>
      </c>
      <c r="G43" s="156">
        <v>5304603.3257569205</v>
      </c>
      <c r="H43" s="109">
        <v>0.11831</v>
      </c>
      <c r="I43" s="110">
        <v>7.4761700049367552E-2</v>
      </c>
      <c r="J43" s="109">
        <v>0.10833</v>
      </c>
      <c r="K43" s="111">
        <v>137.69499999999999</v>
      </c>
      <c r="L43" s="111">
        <v>139.2485166753103</v>
      </c>
      <c r="M43" s="111">
        <v>138.05199999999999</v>
      </c>
      <c r="N43" s="158">
        <v>4062272.1451000003</v>
      </c>
      <c r="O43" s="158">
        <v>4565043.0976179997</v>
      </c>
      <c r="P43" s="158">
        <v>8627315.242718</v>
      </c>
      <c r="Q43" s="158">
        <v>1597003103.2666898</v>
      </c>
      <c r="R43" s="158">
        <v>477669460.7972939</v>
      </c>
      <c r="S43" s="158">
        <v>2074672564.0639839</v>
      </c>
      <c r="T43" s="158">
        <v>32965117.6767</v>
      </c>
      <c r="U43" s="158">
        <v>12329484.675679</v>
      </c>
      <c r="V43" s="158">
        <v>45294602.352379002</v>
      </c>
      <c r="W43" s="158">
        <v>7037277.3512999993</v>
      </c>
      <c r="X43" s="158">
        <v>5880200.0947159994</v>
      </c>
      <c r="Y43" s="158">
        <v>12917477.446015999</v>
      </c>
      <c r="Z43" s="158">
        <v>188616.78270000001</v>
      </c>
      <c r="AA43" s="158">
        <v>173855.1379</v>
      </c>
      <c r="AB43" s="158">
        <v>362471.92060000001</v>
      </c>
    </row>
    <row r="44" spans="1:28" s="112" customFormat="1" x14ac:dyDescent="0.2">
      <c r="A44" s="108" t="s">
        <v>203</v>
      </c>
      <c r="B44" s="155">
        <v>901437040.60420227</v>
      </c>
      <c r="C44" s="155">
        <v>199421039.19426391</v>
      </c>
      <c r="D44" s="155">
        <v>1100858079.7984662</v>
      </c>
      <c r="E44" s="156">
        <v>3103635.93744718</v>
      </c>
      <c r="F44" s="156">
        <v>823505.85262282996</v>
      </c>
      <c r="G44" s="156">
        <v>3927141.7900700099</v>
      </c>
      <c r="H44" s="109">
        <v>0.12956599999999999</v>
      </c>
      <c r="I44" s="110">
        <v>7.4451312721391646E-2</v>
      </c>
      <c r="J44" s="109">
        <v>0.118945</v>
      </c>
      <c r="K44" s="111">
        <v>110.61499999999999</v>
      </c>
      <c r="L44" s="111">
        <v>160.49134068999348</v>
      </c>
      <c r="M44" s="111">
        <v>119.714</v>
      </c>
      <c r="N44" s="158">
        <v>3256035.5651000002</v>
      </c>
      <c r="O44" s="158">
        <v>576319.70017800003</v>
      </c>
      <c r="P44" s="158">
        <v>3832355.2652780004</v>
      </c>
      <c r="Q44" s="158">
        <v>876249621.30082703</v>
      </c>
      <c r="R44" s="158">
        <v>192714736.20820588</v>
      </c>
      <c r="S44" s="158">
        <v>1068964357.509033</v>
      </c>
      <c r="T44" s="158">
        <v>20180063.612375278</v>
      </c>
      <c r="U44" s="158">
        <v>5518264.7926500002</v>
      </c>
      <c r="V44" s="158">
        <v>25698328.405025277</v>
      </c>
      <c r="W44" s="158">
        <v>4840653.1294000009</v>
      </c>
      <c r="X44" s="158">
        <v>1188038.1934079998</v>
      </c>
      <c r="Y44" s="158">
        <v>6028691.3228080012</v>
      </c>
      <c r="Z44" s="158">
        <v>166702.56159999999</v>
      </c>
      <c r="AA44" s="158">
        <v>0</v>
      </c>
      <c r="AB44" s="158">
        <v>166702.56159999999</v>
      </c>
    </row>
    <row r="45" spans="1:28" x14ac:dyDescent="0.2">
      <c r="A45" s="99" t="s">
        <v>204</v>
      </c>
      <c r="B45" s="153">
        <v>511437172.30839354</v>
      </c>
      <c r="C45" s="153">
        <v>615104.525751921</v>
      </c>
      <c r="D45" s="153">
        <v>512052276.83414549</v>
      </c>
      <c r="E45" s="154">
        <v>2153509.6661</v>
      </c>
      <c r="F45" s="154">
        <v>47916.312899999997</v>
      </c>
      <c r="G45" s="154">
        <v>2201425.9789999998</v>
      </c>
      <c r="H45" s="106">
        <v>0.198046</v>
      </c>
      <c r="I45" s="102">
        <v>0.201266</v>
      </c>
      <c r="J45" s="106">
        <v>0.198048</v>
      </c>
      <c r="K45" s="103">
        <v>13.2523</v>
      </c>
      <c r="L45" s="103">
        <v>149.81200000000001</v>
      </c>
      <c r="M45" s="103">
        <v>13.412800000000001</v>
      </c>
      <c r="N45" s="157">
        <v>3984438.2912000003</v>
      </c>
      <c r="O45" s="157">
        <v>52008.270999999993</v>
      </c>
      <c r="P45" s="157">
        <v>4036446.5622000005</v>
      </c>
      <c r="Q45" s="157">
        <v>493661720.2804935</v>
      </c>
      <c r="R45" s="157">
        <v>548039.608921921</v>
      </c>
      <c r="S45" s="157">
        <v>494209759.8894155</v>
      </c>
      <c r="T45" s="157">
        <v>10770426.6732</v>
      </c>
      <c r="U45" s="157">
        <v>6970.2677299999996</v>
      </c>
      <c r="V45" s="157">
        <v>10777396.94093</v>
      </c>
      <c r="W45" s="157">
        <v>7005025.3547</v>
      </c>
      <c r="X45" s="157">
        <v>60094.649099999995</v>
      </c>
      <c r="Y45" s="157">
        <v>7065120.0038000001</v>
      </c>
      <c r="Z45" s="157">
        <v>0</v>
      </c>
      <c r="AA45" s="157">
        <v>0</v>
      </c>
      <c r="AB45" s="157">
        <v>0</v>
      </c>
    </row>
    <row r="46" spans="1:28" x14ac:dyDescent="0.2">
      <c r="A46" s="99" t="s">
        <v>205</v>
      </c>
      <c r="B46" s="153">
        <v>8500965.3079000004</v>
      </c>
      <c r="C46" s="153">
        <v>27480.140299999999</v>
      </c>
      <c r="D46" s="153">
        <v>8528445.4482000005</v>
      </c>
      <c r="E46" s="154">
        <v>168903.35226806998</v>
      </c>
      <c r="F46" s="154">
        <v>63.9983</v>
      </c>
      <c r="G46" s="154">
        <v>168967.35056806999</v>
      </c>
      <c r="H46" s="106">
        <v>4.2572800000000001E-2</v>
      </c>
      <c r="I46" s="102">
        <v>7.0000000000000007E-2</v>
      </c>
      <c r="J46" s="106">
        <v>4.2563799999999999E-2</v>
      </c>
      <c r="K46" s="103">
        <v>63.590899999999998</v>
      </c>
      <c r="L46" s="103">
        <v>121.733</v>
      </c>
      <c r="M46" s="103">
        <v>63.793799999999997</v>
      </c>
      <c r="N46" s="157">
        <v>33775.4</v>
      </c>
      <c r="O46" s="157">
        <v>0</v>
      </c>
      <c r="P46" s="157">
        <v>33775.4</v>
      </c>
      <c r="Q46" s="157">
        <v>8364531.0579000004</v>
      </c>
      <c r="R46" s="157">
        <v>27480.140299999999</v>
      </c>
      <c r="S46" s="157">
        <v>8392011.1982000005</v>
      </c>
      <c r="T46" s="157">
        <v>95648.82</v>
      </c>
      <c r="U46" s="157">
        <v>0</v>
      </c>
      <c r="V46" s="157">
        <v>95648.82</v>
      </c>
      <c r="W46" s="157">
        <v>40785.43</v>
      </c>
      <c r="X46" s="157">
        <v>0</v>
      </c>
      <c r="Y46" s="157">
        <v>40785.43</v>
      </c>
      <c r="Z46" s="157">
        <v>0</v>
      </c>
      <c r="AA46" s="157">
        <v>0</v>
      </c>
      <c r="AB46" s="157">
        <v>0</v>
      </c>
    </row>
    <row r="47" spans="1:28" x14ac:dyDescent="0.2">
      <c r="A47" s="100" t="s">
        <v>266</v>
      </c>
      <c r="B47" s="153">
        <v>42337303361.362503</v>
      </c>
      <c r="C47" s="153">
        <v>30575411026.591244</v>
      </c>
      <c r="D47" s="153">
        <v>72912714387.953751</v>
      </c>
      <c r="E47" s="154">
        <v>833849013.64429557</v>
      </c>
      <c r="F47" s="154">
        <v>327063740.7589457</v>
      </c>
      <c r="G47" s="154">
        <v>1160912754.4032412</v>
      </c>
      <c r="H47" s="106">
        <v>0.14998800000000001</v>
      </c>
      <c r="I47" s="102">
        <v>9.0169010680454798E-2</v>
      </c>
      <c r="J47" s="106">
        <v>0.122891</v>
      </c>
      <c r="K47" s="103">
        <v>80.904399999999995</v>
      </c>
      <c r="L47" s="103">
        <v>93.118742553974201</v>
      </c>
      <c r="M47" s="103">
        <v>86.050899999999999</v>
      </c>
      <c r="N47" s="157">
        <v>603427072.55065775</v>
      </c>
      <c r="O47" s="157">
        <v>604719186.1965698</v>
      </c>
      <c r="P47" s="157">
        <v>1208146258.7472277</v>
      </c>
      <c r="Q47" s="157">
        <v>39499872750.102036</v>
      </c>
      <c r="R47" s="157">
        <v>27441760432.474178</v>
      </c>
      <c r="S47" s="157">
        <v>66941633182.57621</v>
      </c>
      <c r="T47" s="157">
        <v>1866981019.331459</v>
      </c>
      <c r="U47" s="157">
        <v>2178291925.8085485</v>
      </c>
      <c r="V47" s="157">
        <v>4045272945.1400075</v>
      </c>
      <c r="W47" s="157">
        <v>912758104.8954078</v>
      </c>
      <c r="X47" s="157">
        <v>918781655.63006055</v>
      </c>
      <c r="Y47" s="157">
        <v>1831539760.5254683</v>
      </c>
      <c r="Z47" s="157">
        <v>57691487.033599995</v>
      </c>
      <c r="AA47" s="157">
        <v>36577012.678456999</v>
      </c>
      <c r="AB47" s="157">
        <v>94268499.712056994</v>
      </c>
    </row>
    <row r="48" spans="1:28" x14ac:dyDescent="0.2">
      <c r="A48" s="101" t="s">
        <v>206</v>
      </c>
      <c r="B48" s="153">
        <v>8224730582.1634741</v>
      </c>
      <c r="C48" s="153">
        <v>17712446970.489822</v>
      </c>
      <c r="D48" s="153">
        <v>25937177552.653297</v>
      </c>
      <c r="E48" s="154">
        <v>118707813.67075229</v>
      </c>
      <c r="F48" s="154">
        <v>177764165.05807933</v>
      </c>
      <c r="G48" s="154">
        <v>296471978.72883165</v>
      </c>
      <c r="H48" s="106">
        <v>0.13128699999999999</v>
      </c>
      <c r="I48" s="102">
        <v>9.4685301586942508E-2</v>
      </c>
      <c r="J48" s="106">
        <v>0.106327</v>
      </c>
      <c r="K48" s="103">
        <v>54.2605</v>
      </c>
      <c r="L48" s="103">
        <v>79.631984886212834</v>
      </c>
      <c r="M48" s="103">
        <v>71.590900000000005</v>
      </c>
      <c r="N48" s="157">
        <v>120621219.98859999</v>
      </c>
      <c r="O48" s="157">
        <v>264612548.27798</v>
      </c>
      <c r="P48" s="157">
        <v>385233768.26657999</v>
      </c>
      <c r="Q48" s="157">
        <v>7610772896.9302969</v>
      </c>
      <c r="R48" s="157">
        <v>15638751228.595539</v>
      </c>
      <c r="S48" s="157">
        <v>23249524125.525833</v>
      </c>
      <c r="T48" s="157">
        <v>442081169.73894387</v>
      </c>
      <c r="U48" s="157">
        <v>1649874135.5676241</v>
      </c>
      <c r="V48" s="157">
        <v>2091955305.3065679</v>
      </c>
      <c r="W48" s="157">
        <v>165632214.1842328</v>
      </c>
      <c r="X48" s="157">
        <v>412455644.93165994</v>
      </c>
      <c r="Y48" s="157">
        <v>578087859.11589277</v>
      </c>
      <c r="Z48" s="157">
        <v>6244301.3099999996</v>
      </c>
      <c r="AA48" s="157">
        <v>11365961.395</v>
      </c>
      <c r="AB48" s="157">
        <v>17610262.704999998</v>
      </c>
    </row>
    <row r="49" spans="1:28" x14ac:dyDescent="0.2">
      <c r="A49" s="101" t="s">
        <v>207</v>
      </c>
      <c r="B49" s="153">
        <v>4297338487.6889162</v>
      </c>
      <c r="C49" s="153">
        <v>6510098261.5027504</v>
      </c>
      <c r="D49" s="153">
        <v>10807436749.191666</v>
      </c>
      <c r="E49" s="154">
        <v>92860099.335358977</v>
      </c>
      <c r="F49" s="154">
        <v>102866335.5289719</v>
      </c>
      <c r="G49" s="154">
        <v>195726434.86433089</v>
      </c>
      <c r="H49" s="106">
        <v>0.13336200000000001</v>
      </c>
      <c r="I49" s="102">
        <v>8.1786518829772156E-2</v>
      </c>
      <c r="J49" s="106">
        <v>0.102299</v>
      </c>
      <c r="K49" s="103">
        <v>75.056899999999999</v>
      </c>
      <c r="L49" s="103">
        <v>90.692078183412704</v>
      </c>
      <c r="M49" s="103">
        <v>84.500100000000003</v>
      </c>
      <c r="N49" s="157">
        <v>133727542.63173687</v>
      </c>
      <c r="O49" s="157">
        <v>263831518.7557227</v>
      </c>
      <c r="P49" s="157">
        <v>397559061.38745958</v>
      </c>
      <c r="Q49" s="157">
        <v>3876240421.6229067</v>
      </c>
      <c r="R49" s="157">
        <v>5785520773.0488224</v>
      </c>
      <c r="S49" s="157">
        <v>9661761194.6717281</v>
      </c>
      <c r="T49" s="157">
        <v>207832444.74827269</v>
      </c>
      <c r="U49" s="157">
        <v>331499670.80778366</v>
      </c>
      <c r="V49" s="157">
        <v>539332115.55605638</v>
      </c>
      <c r="W49" s="157">
        <v>210607246.08783686</v>
      </c>
      <c r="X49" s="157">
        <v>382985804.33178699</v>
      </c>
      <c r="Y49" s="157">
        <v>593593050.41962385</v>
      </c>
      <c r="Z49" s="157">
        <v>2658375.2298999997</v>
      </c>
      <c r="AA49" s="157">
        <v>10092013.314356999</v>
      </c>
      <c r="AB49" s="157">
        <v>12750388.544257</v>
      </c>
    </row>
    <row r="50" spans="1:28" x14ac:dyDescent="0.2">
      <c r="A50" s="101" t="s">
        <v>208</v>
      </c>
      <c r="B50" s="153">
        <v>7949689903.4702587</v>
      </c>
      <c r="C50" s="153">
        <v>1268177068.9977777</v>
      </c>
      <c r="D50" s="153">
        <v>9217866972.4680367</v>
      </c>
      <c r="E50" s="154">
        <v>201288765.45753893</v>
      </c>
      <c r="F50" s="154">
        <v>16458922.641931247</v>
      </c>
      <c r="G50" s="154">
        <v>217747688.09947017</v>
      </c>
      <c r="H50" s="106">
        <v>0.164327</v>
      </c>
      <c r="I50" s="102">
        <v>7.9923998330347218E-2</v>
      </c>
      <c r="J50" s="106">
        <v>0.150142</v>
      </c>
      <c r="K50" s="103">
        <v>64.897099999999995</v>
      </c>
      <c r="L50" s="103">
        <v>104.00134206796572</v>
      </c>
      <c r="M50" s="103">
        <v>70.554199999999994</v>
      </c>
      <c r="N50" s="157">
        <v>146366226.14324921</v>
      </c>
      <c r="O50" s="157">
        <v>28980037.480699997</v>
      </c>
      <c r="P50" s="157">
        <v>175346263.6239492</v>
      </c>
      <c r="Q50" s="157">
        <v>7437458631.4869633</v>
      </c>
      <c r="R50" s="157">
        <v>1160955921.2919776</v>
      </c>
      <c r="S50" s="157">
        <v>8598414552.7789421</v>
      </c>
      <c r="T50" s="157">
        <v>322067353.69347179</v>
      </c>
      <c r="U50" s="157">
        <v>63382670.430999994</v>
      </c>
      <c r="V50" s="157">
        <v>385450024.12447178</v>
      </c>
      <c r="W50" s="157">
        <v>185773858.6035229</v>
      </c>
      <c r="X50" s="157">
        <v>42782450.497200005</v>
      </c>
      <c r="Y50" s="157">
        <v>228556309.10072291</v>
      </c>
      <c r="Z50" s="157">
        <v>4390059.6863000002</v>
      </c>
      <c r="AA50" s="157">
        <v>1056026.7775999999</v>
      </c>
      <c r="AB50" s="157">
        <v>5446086.4638999999</v>
      </c>
    </row>
    <row r="51" spans="1:28" x14ac:dyDescent="0.2">
      <c r="A51" s="101" t="s">
        <v>209</v>
      </c>
      <c r="B51" s="153">
        <v>21865544388.040634</v>
      </c>
      <c r="C51" s="153">
        <v>5084688725.6232986</v>
      </c>
      <c r="D51" s="153">
        <v>26950233113.663937</v>
      </c>
      <c r="E51" s="154">
        <v>420992334.38200468</v>
      </c>
      <c r="F51" s="154">
        <v>29974319.987689417</v>
      </c>
      <c r="G51" s="154">
        <v>450966654.36969411</v>
      </c>
      <c r="H51" s="106">
        <v>0.15209</v>
      </c>
      <c r="I51" s="102">
        <v>7.3895775295078653E-2</v>
      </c>
      <c r="J51" s="106">
        <v>0.13742499999999999</v>
      </c>
      <c r="K51" s="103">
        <v>97.629099999999994</v>
      </c>
      <c r="L51" s="103">
        <v>140.93750767676062</v>
      </c>
      <c r="M51" s="103">
        <v>105.756</v>
      </c>
      <c r="N51" s="157">
        <v>202712083.77697161</v>
      </c>
      <c r="O51" s="157">
        <v>47295081.682166994</v>
      </c>
      <c r="P51" s="157">
        <v>250007165.4591386</v>
      </c>
      <c r="Q51" s="157">
        <v>20575400800.032543</v>
      </c>
      <c r="R51" s="157">
        <v>4856532509.5602446</v>
      </c>
      <c r="S51" s="157">
        <v>25431933309.592796</v>
      </c>
      <c r="T51" s="157">
        <v>895000051.1907711</v>
      </c>
      <c r="U51" s="157">
        <v>133535449.00214104</v>
      </c>
      <c r="V51" s="157">
        <v>1028535500.1929121</v>
      </c>
      <c r="W51" s="157">
        <v>350744786.0199154</v>
      </c>
      <c r="X51" s="157">
        <v>80557755.869413584</v>
      </c>
      <c r="Y51" s="157">
        <v>431302541.88932896</v>
      </c>
      <c r="Z51" s="157">
        <v>44398750.797399998</v>
      </c>
      <c r="AA51" s="157">
        <v>14063011.191500001</v>
      </c>
      <c r="AB51" s="157">
        <v>58461761.988899998</v>
      </c>
    </row>
    <row r="53" spans="1:28" x14ac:dyDescent="0.2">
      <c r="B53" s="161">
        <f>D7+D47-BS!E31</f>
        <v>-0.289520263671875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4" bestFit="1" customWidth="1"/>
    <col min="2" max="2" width="14.7109375" style="104" customWidth="1"/>
    <col min="3" max="4" width="9.85546875" style="104" bestFit="1" customWidth="1"/>
    <col min="5" max="16" width="8.7109375" style="104"/>
    <col min="17" max="19" width="9.85546875" style="104" bestFit="1" customWidth="1"/>
    <col min="20" max="16384" width="8.7109375" style="104"/>
  </cols>
  <sheetData>
    <row r="1" spans="1:28" x14ac:dyDescent="0.2">
      <c r="A1" s="107" t="s">
        <v>106</v>
      </c>
    </row>
    <row r="2" spans="1:28" x14ac:dyDescent="0.2">
      <c r="A2" s="66"/>
    </row>
    <row r="3" spans="1:28" x14ac:dyDescent="0.2">
      <c r="A3" s="75">
        <f>BS!B3</f>
        <v>46022</v>
      </c>
    </row>
    <row r="4" spans="1:28" x14ac:dyDescent="0.2">
      <c r="A4" s="160" t="s">
        <v>274</v>
      </c>
    </row>
    <row r="5" spans="1:28" ht="54.95" customHeight="1" x14ac:dyDescent="0.2">
      <c r="A5" s="218" t="s">
        <v>212</v>
      </c>
      <c r="B5" s="219" t="s">
        <v>225</v>
      </c>
      <c r="C5" s="219"/>
      <c r="D5" s="219"/>
      <c r="E5" s="219" t="s">
        <v>224</v>
      </c>
      <c r="F5" s="219"/>
      <c r="G5" s="219"/>
      <c r="H5" s="219" t="s">
        <v>226</v>
      </c>
      <c r="I5" s="219"/>
      <c r="J5" s="219"/>
      <c r="K5" s="219" t="s">
        <v>227</v>
      </c>
      <c r="L5" s="219"/>
      <c r="M5" s="219"/>
      <c r="N5" s="219" t="s">
        <v>228</v>
      </c>
      <c r="O5" s="219"/>
      <c r="P5" s="219"/>
      <c r="Q5" s="219" t="s">
        <v>229</v>
      </c>
      <c r="R5" s="219"/>
      <c r="S5" s="219"/>
      <c r="T5" s="219" t="s">
        <v>230</v>
      </c>
      <c r="U5" s="219"/>
      <c r="V5" s="219"/>
      <c r="W5" s="219" t="s">
        <v>231</v>
      </c>
      <c r="X5" s="219"/>
      <c r="Y5" s="219"/>
      <c r="Z5" s="219" t="s">
        <v>232</v>
      </c>
      <c r="AA5" s="219"/>
      <c r="AB5" s="219"/>
    </row>
    <row r="6" spans="1:28" x14ac:dyDescent="0.2">
      <c r="A6" s="218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2">
      <c r="A7" s="100" t="s">
        <v>264</v>
      </c>
      <c r="B7" s="153">
        <f>Sectors_I!B7</f>
        <v>124441940.4946</v>
      </c>
      <c r="C7" s="153">
        <f>Sectors_I!C7</f>
        <v>1376846.113538</v>
      </c>
      <c r="D7" s="153">
        <f>Sectors_I!D7</f>
        <v>125818786.608138</v>
      </c>
      <c r="E7" s="154">
        <f>Sectors_I!E7</f>
        <v>208135.16977278001</v>
      </c>
      <c r="F7" s="154">
        <f>Sectors_I!F7</f>
        <v>4197.2562228699999</v>
      </c>
      <c r="G7" s="154">
        <f>Sectors_I!G7</f>
        <v>212332.42599565</v>
      </c>
      <c r="H7" s="106">
        <f>Sectors_I!H7</f>
        <v>8.8257199999999994E-2</v>
      </c>
      <c r="I7" s="102">
        <f>Sectors_I!I7</f>
        <v>9.4788800000000006E-2</v>
      </c>
      <c r="J7" s="106">
        <f>Sectors_I!J7</f>
        <v>8.8317300000000001E-2</v>
      </c>
      <c r="K7" s="103">
        <f>Sectors_I!K7</f>
        <v>3.0613000000000001</v>
      </c>
      <c r="L7" s="103">
        <f>Sectors_I!L7</f>
        <v>6.9954099999999997</v>
      </c>
      <c r="M7" s="103">
        <f>Sectors_I!M7</f>
        <v>3.1045799999999999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124441940.4946</v>
      </c>
      <c r="R7" s="157">
        <f>Sectors_I!R7</f>
        <v>1376846.113538</v>
      </c>
      <c r="S7" s="157">
        <f>Sectors_I!S7</f>
        <v>125818786.608138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2">
      <c r="A8" s="99" t="s">
        <v>107</v>
      </c>
      <c r="B8" s="153">
        <f>Sectors_I!B8</f>
        <v>129606694.76160002</v>
      </c>
      <c r="C8" s="153">
        <f>Sectors_I!C8</f>
        <v>34892920.619609661</v>
      </c>
      <c r="D8" s="153">
        <f>Sectors_I!D8</f>
        <v>164499615.38120967</v>
      </c>
      <c r="E8" s="154">
        <f>Sectors_I!E8</f>
        <v>222840.10280368998</v>
      </c>
      <c r="F8" s="154">
        <f>Sectors_I!F8</f>
        <v>243424.19418000002</v>
      </c>
      <c r="G8" s="154">
        <f>Sectors_I!G8</f>
        <v>466264.29698369</v>
      </c>
      <c r="H8" s="106">
        <f>Sectors_I!H8</f>
        <v>0.10392</v>
      </c>
      <c r="I8" s="102">
        <f>Sectors_I!I8</f>
        <v>9.5994862364567571E-2</v>
      </c>
      <c r="J8" s="106">
        <f>Sectors_I!J8</f>
        <v>0.102212</v>
      </c>
      <c r="K8" s="103">
        <f>Sectors_I!K8</f>
        <v>4.6335699999999997</v>
      </c>
      <c r="L8" s="103">
        <f>Sectors_I!L8</f>
        <v>50.720910978663213</v>
      </c>
      <c r="M8" s="103">
        <f>Sectors_I!M8</f>
        <v>14.498900000000001</v>
      </c>
      <c r="N8" s="157">
        <f>Sectors_I!N8</f>
        <v>80.400000000000006</v>
      </c>
      <c r="O8" s="157">
        <f>Sectors_I!O8</f>
        <v>0</v>
      </c>
      <c r="P8" s="157">
        <f>Sectors_I!P8</f>
        <v>80.400000000000006</v>
      </c>
      <c r="Q8" s="157">
        <f>Sectors_I!Q8</f>
        <v>129574171.28160003</v>
      </c>
      <c r="R8" s="157">
        <f>Sectors_I!R8</f>
        <v>34892920.619609661</v>
      </c>
      <c r="S8" s="157">
        <f>Sectors_I!S8</f>
        <v>164467091.90120968</v>
      </c>
      <c r="T8" s="157">
        <f>Sectors_I!T8</f>
        <v>8802.6299999999992</v>
      </c>
      <c r="U8" s="157">
        <f>Sectors_I!U8</f>
        <v>0</v>
      </c>
      <c r="V8" s="157">
        <f>Sectors_I!V8</f>
        <v>8802.6299999999992</v>
      </c>
      <c r="W8" s="157">
        <f>Sectors_I!W8</f>
        <v>23720.850000000002</v>
      </c>
      <c r="X8" s="157">
        <f>Sectors_I!X8</f>
        <v>0</v>
      </c>
      <c r="Y8" s="157">
        <f>Sectors_I!Y8</f>
        <v>23720.850000000002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2">
      <c r="A9" s="99" t="s">
        <v>108</v>
      </c>
      <c r="B9" s="153">
        <f>Sectors_I!B9</f>
        <v>1471673545.0404999</v>
      </c>
      <c r="C9" s="153">
        <f>Sectors_I!C9</f>
        <v>227163723.59971702</v>
      </c>
      <c r="D9" s="153">
        <f>Sectors_I!D9</f>
        <v>1698837268.6402168</v>
      </c>
      <c r="E9" s="154">
        <f>Sectors_I!E9</f>
        <v>4155172.9277530196</v>
      </c>
      <c r="F9" s="154">
        <f>Sectors_I!F9</f>
        <v>586158.19560672995</v>
      </c>
      <c r="G9" s="154">
        <f>Sectors_I!G9</f>
        <v>4741331.1233597491</v>
      </c>
      <c r="H9" s="106">
        <f>Sectors_I!H9</f>
        <v>0.14305599999999999</v>
      </c>
      <c r="I9" s="102">
        <f>Sectors_I!I9</f>
        <v>9.7435452204974099E-2</v>
      </c>
      <c r="J9" s="106">
        <f>Sectors_I!J9</f>
        <v>0.136962</v>
      </c>
      <c r="K9" s="103">
        <f>Sectors_I!K9</f>
        <v>28.641300000000001</v>
      </c>
      <c r="L9" s="103">
        <f>Sectors_I!L9</f>
        <v>43.595147941775657</v>
      </c>
      <c r="M9" s="103">
        <f>Sectors_I!M9</f>
        <v>30.636399999999998</v>
      </c>
      <c r="N9" s="157">
        <f>Sectors_I!N9</f>
        <v>1455313.69</v>
      </c>
      <c r="O9" s="157">
        <f>Sectors_I!O9</f>
        <v>385097.45</v>
      </c>
      <c r="P9" s="157">
        <f>Sectors_I!P9</f>
        <v>1840411.14</v>
      </c>
      <c r="Q9" s="157">
        <f>Sectors_I!Q9</f>
        <v>1466619638.5215001</v>
      </c>
      <c r="R9" s="157">
        <f>Sectors_I!R9</f>
        <v>226115682.13961703</v>
      </c>
      <c r="S9" s="157">
        <f>Sectors_I!S9</f>
        <v>1692735320.6611168</v>
      </c>
      <c r="T9" s="157">
        <f>Sectors_I!T9</f>
        <v>3300628.3832</v>
      </c>
      <c r="U9" s="157">
        <f>Sectors_I!U9</f>
        <v>660673.1997</v>
      </c>
      <c r="V9" s="157">
        <f>Sectors_I!V9</f>
        <v>3961301.5828999998</v>
      </c>
      <c r="W9" s="157">
        <f>Sectors_I!W9</f>
        <v>1490673.82</v>
      </c>
      <c r="X9" s="157">
        <f>Sectors_I!X9</f>
        <v>327927.99040000001</v>
      </c>
      <c r="Y9" s="157">
        <f>Sectors_I!Y9</f>
        <v>1818601.8104000001</v>
      </c>
      <c r="Z9" s="157">
        <f>Sectors_I!Z9</f>
        <v>262604.31579999998</v>
      </c>
      <c r="AA9" s="157">
        <f>Sectors_I!AA9</f>
        <v>59440.27</v>
      </c>
      <c r="AB9" s="157">
        <f>Sectors_I!AB9</f>
        <v>322044.5858</v>
      </c>
    </row>
    <row r="10" spans="1:28" x14ac:dyDescent="0.2">
      <c r="A10" s="99" t="s">
        <v>219</v>
      </c>
      <c r="B10" s="153">
        <f>Sectors_I!B10</f>
        <v>259695354.37589997</v>
      </c>
      <c r="C10" s="153">
        <f>Sectors_I!C10</f>
        <v>3255763.5126</v>
      </c>
      <c r="D10" s="153">
        <f>Sectors_I!D10</f>
        <v>262951117.88849998</v>
      </c>
      <c r="E10" s="154">
        <f>Sectors_I!E10</f>
        <v>781367.14097999991</v>
      </c>
      <c r="F10" s="154">
        <f>Sectors_I!F10</f>
        <v>7846.5657999999994</v>
      </c>
      <c r="G10" s="154">
        <f>Sectors_I!G10</f>
        <v>789213.70677999989</v>
      </c>
      <c r="H10" s="106">
        <f>Sectors_I!H10</f>
        <v>0.14269599999999999</v>
      </c>
      <c r="I10" s="102">
        <f>Sectors_I!I10</f>
        <v>9.5568E-2</v>
      </c>
      <c r="J10" s="106">
        <f>Sectors_I!J10</f>
        <v>0.142093</v>
      </c>
      <c r="K10" s="103">
        <f>Sectors_I!K10</f>
        <v>24.321899999999999</v>
      </c>
      <c r="L10" s="103">
        <f>Sectors_I!L10</f>
        <v>85.738299999999981</v>
      </c>
      <c r="M10" s="103">
        <f>Sectors_I!M10</f>
        <v>25.084399999999999</v>
      </c>
      <c r="N10" s="157">
        <f>Sectors_I!N10</f>
        <v>1316.6</v>
      </c>
      <c r="O10" s="157">
        <f>Sectors_I!O10</f>
        <v>0</v>
      </c>
      <c r="P10" s="157">
        <f>Sectors_I!P10</f>
        <v>1316.6</v>
      </c>
      <c r="Q10" s="157">
        <f>Sectors_I!Q10</f>
        <v>259465933.24589998</v>
      </c>
      <c r="R10" s="157">
        <f>Sectors_I!R10</f>
        <v>3255763.5126</v>
      </c>
      <c r="S10" s="157">
        <f>Sectors_I!S10</f>
        <v>262721696.75849998</v>
      </c>
      <c r="T10" s="157">
        <f>Sectors_I!T10</f>
        <v>224576.9</v>
      </c>
      <c r="U10" s="157">
        <f>Sectors_I!U10</f>
        <v>0</v>
      </c>
      <c r="V10" s="157">
        <f>Sectors_I!V10</f>
        <v>224576.9</v>
      </c>
      <c r="W10" s="157">
        <f>Sectors_I!W10</f>
        <v>4844.2299999999996</v>
      </c>
      <c r="X10" s="157">
        <f>Sectors_I!X10</f>
        <v>0</v>
      </c>
      <c r="Y10" s="157">
        <f>Sectors_I!Y10</f>
        <v>4844.2299999999996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2">
      <c r="A11" s="99" t="s">
        <v>233</v>
      </c>
      <c r="B11" s="153">
        <f>Sectors_I!B11</f>
        <v>309335936.9397912</v>
      </c>
      <c r="C11" s="153">
        <f>Sectors_I!C11</f>
        <v>4278005813.381155</v>
      </c>
      <c r="D11" s="153">
        <f>Sectors_I!D11</f>
        <v>4587341750.3209457</v>
      </c>
      <c r="E11" s="154">
        <f>Sectors_I!E11</f>
        <v>14148483.650166068</v>
      </c>
      <c r="F11" s="154">
        <f>Sectors_I!F11</f>
        <v>23323948.56744964</v>
      </c>
      <c r="G11" s="154">
        <f>Sectors_I!G11</f>
        <v>37472432.217615709</v>
      </c>
      <c r="H11" s="106">
        <f>Sectors_I!H11</f>
        <v>0.12929099999999999</v>
      </c>
      <c r="I11" s="102">
        <f>Sectors_I!I11</f>
        <v>0.10648142911145579</v>
      </c>
      <c r="J11" s="106">
        <f>Sectors_I!J11</f>
        <v>0.10798000000000001</v>
      </c>
      <c r="K11" s="103">
        <f>Sectors_I!K11</f>
        <v>44.7881</v>
      </c>
      <c r="L11" s="103">
        <f>Sectors_I!L11</f>
        <v>39.170530575108685</v>
      </c>
      <c r="M11" s="103">
        <f>Sectors_I!M11</f>
        <v>39.5366</v>
      </c>
      <c r="N11" s="157">
        <f>Sectors_I!N11</f>
        <v>22353041.359499998</v>
      </c>
      <c r="O11" s="157">
        <f>Sectors_I!O11</f>
        <v>68834997.297222942</v>
      </c>
      <c r="P11" s="157">
        <f>Sectors_I!P11</f>
        <v>91188038.656722933</v>
      </c>
      <c r="Q11" s="157">
        <f>Sectors_I!Q11</f>
        <v>270906268.04374564</v>
      </c>
      <c r="R11" s="157">
        <f>Sectors_I!R11</f>
        <v>3943697162.7094202</v>
      </c>
      <c r="S11" s="157">
        <f>Sectors_I!S11</f>
        <v>4214603430.7531652</v>
      </c>
      <c r="T11" s="157">
        <f>Sectors_I!T11</f>
        <v>5167851.2234494798</v>
      </c>
      <c r="U11" s="157">
        <f>Sectors_I!U11</f>
        <v>213967605.1803664</v>
      </c>
      <c r="V11" s="157">
        <f>Sectors_I!V11</f>
        <v>219135456.40381587</v>
      </c>
      <c r="W11" s="157">
        <f>Sectors_I!W11</f>
        <v>33261817.672596101</v>
      </c>
      <c r="X11" s="157">
        <f>Sectors_I!X11</f>
        <v>112935606.6543683</v>
      </c>
      <c r="Y11" s="157">
        <f>Sectors_I!Y11</f>
        <v>146197424.32696441</v>
      </c>
      <c r="Z11" s="157">
        <f>Sectors_I!Z11</f>
        <v>0</v>
      </c>
      <c r="AA11" s="157">
        <f>Sectors_I!AA11</f>
        <v>7405438.8370000003</v>
      </c>
      <c r="AB11" s="157">
        <f>Sectors_I!AB11</f>
        <v>7405438.8370000003</v>
      </c>
    </row>
    <row r="12" spans="1:28" x14ac:dyDescent="0.2">
      <c r="A12" s="99" t="s">
        <v>109</v>
      </c>
      <c r="B12" s="153">
        <f>Sectors_I!B12</f>
        <v>644720384.29152882</v>
      </c>
      <c r="C12" s="153">
        <f>Sectors_I!C12</f>
        <v>3342686726.1506333</v>
      </c>
      <c r="D12" s="153">
        <f>Sectors_I!D12</f>
        <v>3987407110.442162</v>
      </c>
      <c r="E12" s="154">
        <f>Sectors_I!E12</f>
        <v>8141904.0628675614</v>
      </c>
      <c r="F12" s="154">
        <f>Sectors_I!F12</f>
        <v>20817660.922090009</v>
      </c>
      <c r="G12" s="154">
        <f>Sectors_I!G12</f>
        <v>28959564.984957568</v>
      </c>
      <c r="H12" s="106">
        <f>Sectors_I!H12</f>
        <v>0.127639</v>
      </c>
      <c r="I12" s="102">
        <f>Sectors_I!I12</f>
        <v>8.7052746494528127E-2</v>
      </c>
      <c r="J12" s="106">
        <f>Sectors_I!J12</f>
        <v>9.3513299999999994E-2</v>
      </c>
      <c r="K12" s="103">
        <f>Sectors_I!K12</f>
        <v>100.53100000000001</v>
      </c>
      <c r="L12" s="103">
        <f>Sectors_I!L12</f>
        <v>120.40944976233241</v>
      </c>
      <c r="M12" s="103">
        <f>Sectors_I!M12</f>
        <v>117.258</v>
      </c>
      <c r="N12" s="157">
        <f>Sectors_I!N12</f>
        <v>23394225.465700001</v>
      </c>
      <c r="O12" s="157">
        <f>Sectors_I!O12</f>
        <v>42765952.692327</v>
      </c>
      <c r="P12" s="157">
        <f>Sectors_I!P12</f>
        <v>66160178.158027001</v>
      </c>
      <c r="Q12" s="157">
        <f>Sectors_I!Q12</f>
        <v>584801946.54345369</v>
      </c>
      <c r="R12" s="157">
        <f>Sectors_I!R12</f>
        <v>3094005182.2718568</v>
      </c>
      <c r="S12" s="157">
        <f>Sectors_I!S12</f>
        <v>3678807128.8153105</v>
      </c>
      <c r="T12" s="157">
        <f>Sectors_I!T12</f>
        <v>25851507.009175118</v>
      </c>
      <c r="U12" s="157">
        <f>Sectors_I!U12</f>
        <v>185031166.8140794</v>
      </c>
      <c r="V12" s="157">
        <f>Sectors_I!V12</f>
        <v>210882673.82325453</v>
      </c>
      <c r="W12" s="157">
        <f>Sectors_I!W12</f>
        <v>34066930.738900006</v>
      </c>
      <c r="X12" s="157">
        <f>Sectors_I!X12</f>
        <v>62668042.699767001</v>
      </c>
      <c r="Y12" s="157">
        <f>Sectors_I!Y12</f>
        <v>96734973.438666999</v>
      </c>
      <c r="Z12" s="157">
        <f>Sectors_I!Z12</f>
        <v>0</v>
      </c>
      <c r="AA12" s="157">
        <f>Sectors_I!AA12</f>
        <v>982334.36492999992</v>
      </c>
      <c r="AB12" s="157">
        <f>Sectors_I!AB12</f>
        <v>982334.36492999992</v>
      </c>
    </row>
    <row r="13" spans="1:28" x14ac:dyDescent="0.2">
      <c r="A13" s="99" t="s">
        <v>110</v>
      </c>
      <c r="B13" s="153">
        <f>Sectors_I!B13</f>
        <v>715818092.96156585</v>
      </c>
      <c r="C13" s="153">
        <f>Sectors_I!C13</f>
        <v>544916906.41628015</v>
      </c>
      <c r="D13" s="153">
        <f>Sectors_I!D13</f>
        <v>1260734999.377846</v>
      </c>
      <c r="E13" s="154">
        <f>Sectors_I!E13</f>
        <v>24125167.09990808</v>
      </c>
      <c r="F13" s="154">
        <f>Sectors_I!F13</f>
        <v>9202311.5816668198</v>
      </c>
      <c r="G13" s="154">
        <f>Sectors_I!G13</f>
        <v>33327478.6815749</v>
      </c>
      <c r="H13" s="106">
        <f>Sectors_I!H13</f>
        <v>0.14213500000000001</v>
      </c>
      <c r="I13" s="102">
        <f>Sectors_I!I13</f>
        <v>9.3873239204827458E-2</v>
      </c>
      <c r="J13" s="106">
        <f>Sectors_I!J13</f>
        <v>0.121249</v>
      </c>
      <c r="K13" s="103">
        <f>Sectors_I!K13</f>
        <v>35.463799999999999</v>
      </c>
      <c r="L13" s="103">
        <f>Sectors_I!L13</f>
        <v>63.550298845116203</v>
      </c>
      <c r="M13" s="103">
        <f>Sectors_I!M13</f>
        <v>47.650100000000002</v>
      </c>
      <c r="N13" s="157">
        <f>Sectors_I!N13</f>
        <v>24283296.447099999</v>
      </c>
      <c r="O13" s="157">
        <f>Sectors_I!O13</f>
        <v>20496967.287182987</v>
      </c>
      <c r="P13" s="157">
        <f>Sectors_I!P13</f>
        <v>44780263.734282985</v>
      </c>
      <c r="Q13" s="157">
        <f>Sectors_I!Q13</f>
        <v>618254935.47226584</v>
      </c>
      <c r="R13" s="157">
        <f>Sectors_I!R13</f>
        <v>490854622.51253271</v>
      </c>
      <c r="S13" s="157">
        <f>Sectors_I!S13</f>
        <v>1109109557.9847987</v>
      </c>
      <c r="T13" s="157">
        <f>Sectors_I!T13</f>
        <v>54243639.672099993</v>
      </c>
      <c r="U13" s="157">
        <f>Sectors_I!U13</f>
        <v>28805931.804369472</v>
      </c>
      <c r="V13" s="157">
        <f>Sectors_I!V13</f>
        <v>83049571.476469457</v>
      </c>
      <c r="W13" s="157">
        <f>Sectors_I!W13</f>
        <v>43285299.201900005</v>
      </c>
      <c r="X13" s="157">
        <f>Sectors_I!X13</f>
        <v>25256352.099377993</v>
      </c>
      <c r="Y13" s="157">
        <f>Sectors_I!Y13</f>
        <v>68541651.301277995</v>
      </c>
      <c r="Z13" s="157">
        <f>Sectors_I!Z13</f>
        <v>34218.615299999998</v>
      </c>
      <c r="AA13" s="157">
        <f>Sectors_I!AA13</f>
        <v>0</v>
      </c>
      <c r="AB13" s="157">
        <f>Sectors_I!AB13</f>
        <v>34218.615299999998</v>
      </c>
    </row>
    <row r="14" spans="1:28" x14ac:dyDescent="0.2">
      <c r="A14" s="99" t="s">
        <v>111</v>
      </c>
      <c r="B14" s="153">
        <f>Sectors_I!B14</f>
        <v>671227318.89318967</v>
      </c>
      <c r="C14" s="153">
        <f>Sectors_I!C14</f>
        <v>1387776787.847892</v>
      </c>
      <c r="D14" s="153">
        <f>Sectors_I!D14</f>
        <v>2059004106.7410817</v>
      </c>
      <c r="E14" s="154">
        <f>Sectors_I!E14</f>
        <v>11822429.99939793</v>
      </c>
      <c r="F14" s="154">
        <f>Sectors_I!F14</f>
        <v>10728525.488103451</v>
      </c>
      <c r="G14" s="154">
        <f>Sectors_I!G14</f>
        <v>22550955.487501383</v>
      </c>
      <c r="H14" s="106">
        <f>Sectors_I!H14</f>
        <v>0.136159</v>
      </c>
      <c r="I14" s="102">
        <f>Sectors_I!I14</f>
        <v>9.5317760715526778E-2</v>
      </c>
      <c r="J14" s="106">
        <f>Sectors_I!J14</f>
        <v>0.10882600000000001</v>
      </c>
      <c r="K14" s="103">
        <f>Sectors_I!K14</f>
        <v>65.063500000000005</v>
      </c>
      <c r="L14" s="103">
        <f>Sectors_I!L14</f>
        <v>66.164000650151507</v>
      </c>
      <c r="M14" s="103">
        <f>Sectors_I!M14</f>
        <v>65.802899999999994</v>
      </c>
      <c r="N14" s="157">
        <f>Sectors_I!N14</f>
        <v>10411097.202800002</v>
      </c>
      <c r="O14" s="157">
        <f>Sectors_I!O14</f>
        <v>22417234.801011998</v>
      </c>
      <c r="P14" s="157">
        <f>Sectors_I!P14</f>
        <v>32828332.003812</v>
      </c>
      <c r="Q14" s="157">
        <f>Sectors_I!Q14</f>
        <v>541817422.93891156</v>
      </c>
      <c r="R14" s="157">
        <f>Sectors_I!R14</f>
        <v>1315248533.7219212</v>
      </c>
      <c r="S14" s="157">
        <f>Sectors_I!S14</f>
        <v>1857065956.6608324</v>
      </c>
      <c r="T14" s="157">
        <f>Sectors_I!T14</f>
        <v>110622841.68257818</v>
      </c>
      <c r="U14" s="157">
        <f>Sectors_I!U14</f>
        <v>32343220.649255</v>
      </c>
      <c r="V14" s="157">
        <f>Sectors_I!V14</f>
        <v>142966062.33183318</v>
      </c>
      <c r="W14" s="157">
        <f>Sectors_I!W14</f>
        <v>18234674.588100001</v>
      </c>
      <c r="X14" s="157">
        <f>Sectors_I!X14</f>
        <v>39861944.659716003</v>
      </c>
      <c r="Y14" s="157">
        <f>Sectors_I!Y14</f>
        <v>58096619.247816004</v>
      </c>
      <c r="Z14" s="157">
        <f>Sectors_I!Z14</f>
        <v>552379.68359999999</v>
      </c>
      <c r="AA14" s="157">
        <f>Sectors_I!AA14</f>
        <v>323088.81699999998</v>
      </c>
      <c r="AB14" s="157">
        <f>Sectors_I!AB14</f>
        <v>875468.50059999991</v>
      </c>
    </row>
    <row r="15" spans="1:28" x14ac:dyDescent="0.2">
      <c r="A15" s="99" t="s">
        <v>112</v>
      </c>
      <c r="B15" s="153">
        <f>Sectors_I!B15</f>
        <v>1627455615.3186891</v>
      </c>
      <c r="C15" s="153">
        <f>Sectors_I!C15</f>
        <v>1210991622.8353374</v>
      </c>
      <c r="D15" s="153">
        <f>Sectors_I!D15</f>
        <v>2838447238.1540265</v>
      </c>
      <c r="E15" s="154">
        <f>Sectors_I!E15</f>
        <v>26249356.718421891</v>
      </c>
      <c r="F15" s="154">
        <f>Sectors_I!F15</f>
        <v>6845603.0881745899</v>
      </c>
      <c r="G15" s="154">
        <f>Sectors_I!G15</f>
        <v>33094959.80659648</v>
      </c>
      <c r="H15" s="106">
        <f>Sectors_I!H15</f>
        <v>0.131517</v>
      </c>
      <c r="I15" s="102">
        <f>Sectors_I!I15</f>
        <v>8.3820734896421389E-2</v>
      </c>
      <c r="J15" s="106">
        <f>Sectors_I!J15</f>
        <v>0.11153100000000001</v>
      </c>
      <c r="K15" s="103">
        <f>Sectors_I!K15</f>
        <v>52.481499999999997</v>
      </c>
      <c r="L15" s="103">
        <f>Sectors_I!L15</f>
        <v>61.475443904684234</v>
      </c>
      <c r="M15" s="103">
        <f>Sectors_I!M15</f>
        <v>56.266500000000001</v>
      </c>
      <c r="N15" s="157">
        <f>Sectors_I!N15</f>
        <v>20186289.049199998</v>
      </c>
      <c r="O15" s="157">
        <f>Sectors_I!O15</f>
        <v>29750717.5768409</v>
      </c>
      <c r="P15" s="157">
        <f>Sectors_I!P15</f>
        <v>49937006.626040898</v>
      </c>
      <c r="Q15" s="157">
        <f>Sectors_I!Q15</f>
        <v>1548095713.0026889</v>
      </c>
      <c r="R15" s="157">
        <f>Sectors_I!R15</f>
        <v>1123470427.5550864</v>
      </c>
      <c r="S15" s="157">
        <f>Sectors_I!S15</f>
        <v>2671566140.557776</v>
      </c>
      <c r="T15" s="157">
        <f>Sectors_I!T15</f>
        <v>61427011.012500003</v>
      </c>
      <c r="U15" s="157">
        <f>Sectors_I!U15</f>
        <v>78719915.315310001</v>
      </c>
      <c r="V15" s="157">
        <f>Sectors_I!V15</f>
        <v>140146926.32780999</v>
      </c>
      <c r="W15" s="157">
        <f>Sectors_I!W15</f>
        <v>17053095.079399999</v>
      </c>
      <c r="X15" s="157">
        <f>Sectors_I!X15</f>
        <v>8561532.0774408989</v>
      </c>
      <c r="Y15" s="157">
        <f>Sectors_I!Y15</f>
        <v>25614627.156840898</v>
      </c>
      <c r="Z15" s="157">
        <f>Sectors_I!Z15</f>
        <v>879796.22409999999</v>
      </c>
      <c r="AA15" s="157">
        <f>Sectors_I!AA15</f>
        <v>239747.88750000001</v>
      </c>
      <c r="AB15" s="157">
        <f>Sectors_I!AB15</f>
        <v>1119544.1115999999</v>
      </c>
    </row>
    <row r="16" spans="1:28" x14ac:dyDescent="0.2">
      <c r="A16" s="99" t="s">
        <v>113</v>
      </c>
      <c r="B16" s="153">
        <f>Sectors_I!B16</f>
        <v>1153138382.814918</v>
      </c>
      <c r="C16" s="153">
        <f>Sectors_I!C16</f>
        <v>768679085.39761007</v>
      </c>
      <c r="D16" s="153">
        <f>Sectors_I!D16</f>
        <v>1921817468.212528</v>
      </c>
      <c r="E16" s="154">
        <f>Sectors_I!E16</f>
        <v>16855264.40602525</v>
      </c>
      <c r="F16" s="154">
        <f>Sectors_I!F16</f>
        <v>64728403.105241299</v>
      </c>
      <c r="G16" s="154">
        <f>Sectors_I!G16</f>
        <v>81583667.511266544</v>
      </c>
      <c r="H16" s="106">
        <f>Sectors_I!H16</f>
        <v>0.12915199999999999</v>
      </c>
      <c r="I16" s="102">
        <f>Sectors_I!I16</f>
        <v>8.7732632419770404E-2</v>
      </c>
      <c r="J16" s="106">
        <f>Sectors_I!J16</f>
        <v>0.112738</v>
      </c>
      <c r="K16" s="103">
        <f>Sectors_I!K16</f>
        <v>56.4724</v>
      </c>
      <c r="L16" s="103">
        <f>Sectors_I!L16</f>
        <v>86.583084904250242</v>
      </c>
      <c r="M16" s="103">
        <f>Sectors_I!M16</f>
        <v>68.412999999999997</v>
      </c>
      <c r="N16" s="157">
        <f>Sectors_I!N16</f>
        <v>6033412.31178742</v>
      </c>
      <c r="O16" s="157">
        <f>Sectors_I!O16</f>
        <v>15674790.28202153</v>
      </c>
      <c r="P16" s="157">
        <f>Sectors_I!P16</f>
        <v>21708202.593808949</v>
      </c>
      <c r="Q16" s="157">
        <f>Sectors_I!Q16</f>
        <v>1068724702.3046308</v>
      </c>
      <c r="R16" s="157">
        <f>Sectors_I!R16</f>
        <v>559249086.97465956</v>
      </c>
      <c r="S16" s="157">
        <f>Sectors_I!S16</f>
        <v>1627973789.27929</v>
      </c>
      <c r="T16" s="157">
        <f>Sectors_I!T16</f>
        <v>63431712.57689999</v>
      </c>
      <c r="U16" s="157">
        <f>Sectors_I!U16</f>
        <v>110947779.85252899</v>
      </c>
      <c r="V16" s="157">
        <f>Sectors_I!V16</f>
        <v>174379492.42942899</v>
      </c>
      <c r="W16" s="157">
        <f>Sectors_I!W16</f>
        <v>14654216.63338742</v>
      </c>
      <c r="X16" s="157">
        <f>Sectors_I!X16</f>
        <v>98482218.570421532</v>
      </c>
      <c r="Y16" s="157">
        <f>Sectors_I!Y16</f>
        <v>113136435.20380895</v>
      </c>
      <c r="Z16" s="157">
        <f>Sectors_I!Z16</f>
        <v>6327751.2999999998</v>
      </c>
      <c r="AA16" s="157">
        <f>Sectors_I!AA16</f>
        <v>0</v>
      </c>
      <c r="AB16" s="157">
        <f>Sectors_I!AB16</f>
        <v>6327751.2999999998</v>
      </c>
    </row>
    <row r="17" spans="1:28" x14ac:dyDescent="0.2">
      <c r="A17" s="99" t="s">
        <v>114</v>
      </c>
      <c r="B17" s="153">
        <f>Sectors_I!B17</f>
        <v>333271225.21643114</v>
      </c>
      <c r="C17" s="153">
        <f>Sectors_I!C17</f>
        <v>528072252.59862202</v>
      </c>
      <c r="D17" s="153">
        <f>Sectors_I!D17</f>
        <v>861343477.81505322</v>
      </c>
      <c r="E17" s="154">
        <f>Sectors_I!E17</f>
        <v>4977425.9359129313</v>
      </c>
      <c r="F17" s="154">
        <f>Sectors_I!F17</f>
        <v>6481698.9948675204</v>
      </c>
      <c r="G17" s="154">
        <f>Sectors_I!G17</f>
        <v>11459124.930780452</v>
      </c>
      <c r="H17" s="106">
        <f>Sectors_I!H17</f>
        <v>0.134186</v>
      </c>
      <c r="I17" s="102">
        <f>Sectors_I!I17</f>
        <v>8.1130065145290073E-2</v>
      </c>
      <c r="J17" s="106">
        <f>Sectors_I!J17</f>
        <v>0.101516</v>
      </c>
      <c r="K17" s="103">
        <f>Sectors_I!K17</f>
        <v>57.6372</v>
      </c>
      <c r="L17" s="103">
        <f>Sectors_I!L17</f>
        <v>65.114002864886558</v>
      </c>
      <c r="M17" s="103">
        <f>Sectors_I!M17</f>
        <v>62.230200000000004</v>
      </c>
      <c r="N17" s="157">
        <f>Sectors_I!N17</f>
        <v>3623843.1482999995</v>
      </c>
      <c r="O17" s="157">
        <f>Sectors_I!O17</f>
        <v>5865285.0203719996</v>
      </c>
      <c r="P17" s="157">
        <f>Sectors_I!P17</f>
        <v>9489128.1686719991</v>
      </c>
      <c r="Q17" s="157">
        <f>Sectors_I!Q17</f>
        <v>318531386.02203113</v>
      </c>
      <c r="R17" s="157">
        <f>Sectors_I!R17</f>
        <v>512205663.10890001</v>
      </c>
      <c r="S17" s="157">
        <f>Sectors_I!S17</f>
        <v>830737049.13093126</v>
      </c>
      <c r="T17" s="157">
        <f>Sectors_I!T17</f>
        <v>9730626.868900001</v>
      </c>
      <c r="U17" s="157">
        <f>Sectors_I!U17</f>
        <v>7650724.0592499999</v>
      </c>
      <c r="V17" s="157">
        <f>Sectors_I!V17</f>
        <v>17381350.928150002</v>
      </c>
      <c r="W17" s="157">
        <f>Sectors_I!W17</f>
        <v>5009212.3255000003</v>
      </c>
      <c r="X17" s="157">
        <f>Sectors_I!X17</f>
        <v>8119780.6146719996</v>
      </c>
      <c r="Y17" s="157">
        <f>Sectors_I!Y17</f>
        <v>13128992.940172</v>
      </c>
      <c r="Z17" s="157">
        <f>Sectors_I!Z17</f>
        <v>0</v>
      </c>
      <c r="AA17" s="157">
        <f>Sectors_I!AA17</f>
        <v>96084.815799999997</v>
      </c>
      <c r="AB17" s="157">
        <f>Sectors_I!AB17</f>
        <v>96084.815799999997</v>
      </c>
    </row>
    <row r="18" spans="1:28" x14ac:dyDescent="0.2">
      <c r="A18" s="99" t="s">
        <v>115</v>
      </c>
      <c r="B18" s="153">
        <f>Sectors_I!B18</f>
        <v>251289240.88155317</v>
      </c>
      <c r="C18" s="153">
        <f>Sectors_I!C18</f>
        <v>361815374.04886204</v>
      </c>
      <c r="D18" s="153">
        <f>Sectors_I!D18</f>
        <v>613104614.93041527</v>
      </c>
      <c r="E18" s="154">
        <f>Sectors_I!E18</f>
        <v>3813635.5810118103</v>
      </c>
      <c r="F18" s="154">
        <f>Sectors_I!F18</f>
        <v>1153291.90461411</v>
      </c>
      <c r="G18" s="154">
        <f>Sectors_I!G18</f>
        <v>4966927.4856259208</v>
      </c>
      <c r="H18" s="106">
        <f>Sectors_I!H18</f>
        <v>0.143539</v>
      </c>
      <c r="I18" s="102">
        <f>Sectors_I!I18</f>
        <v>7.9564701457653514E-2</v>
      </c>
      <c r="J18" s="106">
        <f>Sectors_I!J18</f>
        <v>0.105508</v>
      </c>
      <c r="K18" s="103">
        <f>Sectors_I!K18</f>
        <v>51.046599999999998</v>
      </c>
      <c r="L18" s="103">
        <f>Sectors_I!L18</f>
        <v>57.350258315270516</v>
      </c>
      <c r="M18" s="103">
        <f>Sectors_I!M18</f>
        <v>54.794600000000003</v>
      </c>
      <c r="N18" s="157">
        <f>Sectors_I!N18</f>
        <v>4135911.9872000003</v>
      </c>
      <c r="O18" s="157">
        <f>Sectors_I!O18</f>
        <v>802817.15119999996</v>
      </c>
      <c r="P18" s="157">
        <f>Sectors_I!P18</f>
        <v>4938729.1384000005</v>
      </c>
      <c r="Q18" s="157">
        <f>Sectors_I!Q18</f>
        <v>234271024.68995318</v>
      </c>
      <c r="R18" s="157">
        <f>Sectors_I!R18</f>
        <v>285924601.25406206</v>
      </c>
      <c r="S18" s="157">
        <f>Sectors_I!S18</f>
        <v>520195625.94401532</v>
      </c>
      <c r="T18" s="157">
        <f>Sectors_I!T18</f>
        <v>11751197.0395</v>
      </c>
      <c r="U18" s="157">
        <f>Sectors_I!U18</f>
        <v>73502707.209499985</v>
      </c>
      <c r="V18" s="157">
        <f>Sectors_I!V18</f>
        <v>85253904.248999983</v>
      </c>
      <c r="W18" s="157">
        <f>Sectors_I!W18</f>
        <v>4690116.2885999996</v>
      </c>
      <c r="X18" s="157">
        <f>Sectors_I!X18</f>
        <v>2204572.9219</v>
      </c>
      <c r="Y18" s="157">
        <f>Sectors_I!Y18</f>
        <v>6894689.2105</v>
      </c>
      <c r="Z18" s="157">
        <f>Sectors_I!Z18</f>
        <v>576902.86349999998</v>
      </c>
      <c r="AA18" s="157">
        <f>Sectors_I!AA18</f>
        <v>183492.66339999999</v>
      </c>
      <c r="AB18" s="157">
        <f>Sectors_I!AB18</f>
        <v>760395.52689999994</v>
      </c>
    </row>
    <row r="19" spans="1:28" x14ac:dyDescent="0.2">
      <c r="A19" s="99" t="s">
        <v>116</v>
      </c>
      <c r="B19" s="153">
        <f>Sectors_I!B19</f>
        <v>1035696006.3909211</v>
      </c>
      <c r="C19" s="153">
        <f>Sectors_I!C19</f>
        <v>1235601582.4729118</v>
      </c>
      <c r="D19" s="153">
        <f>Sectors_I!D19</f>
        <v>2271297588.863833</v>
      </c>
      <c r="E19" s="154">
        <f>Sectors_I!E19</f>
        <v>23534157.882522479</v>
      </c>
      <c r="F19" s="154">
        <f>Sectors_I!F19</f>
        <v>26066666.636780512</v>
      </c>
      <c r="G19" s="154">
        <f>Sectors_I!G19</f>
        <v>49600824.519302994</v>
      </c>
      <c r="H19" s="106">
        <f>Sectors_I!H19</f>
        <v>0.137964</v>
      </c>
      <c r="I19" s="102">
        <f>Sectors_I!I19</f>
        <v>8.2206656926896396E-2</v>
      </c>
      <c r="J19" s="106">
        <f>Sectors_I!J19</f>
        <v>0.106853</v>
      </c>
      <c r="K19" s="103">
        <f>Sectors_I!K19</f>
        <v>63.253500000000003</v>
      </c>
      <c r="L19" s="103">
        <f>Sectors_I!L19</f>
        <v>68.520622760842187</v>
      </c>
      <c r="M19" s="103">
        <f>Sectors_I!M19</f>
        <v>66.211399999999998</v>
      </c>
      <c r="N19" s="157">
        <f>Sectors_I!N19</f>
        <v>27066953.575399999</v>
      </c>
      <c r="O19" s="157">
        <f>Sectors_I!O19</f>
        <v>59407934.698049605</v>
      </c>
      <c r="P19" s="157">
        <f>Sectors_I!P19</f>
        <v>86474888.2734496</v>
      </c>
      <c r="Q19" s="157">
        <f>Sectors_I!Q19</f>
        <v>950268786.51412117</v>
      </c>
      <c r="R19" s="157">
        <f>Sectors_I!R19</f>
        <v>1098108266.6180823</v>
      </c>
      <c r="S19" s="157">
        <f>Sectors_I!S19</f>
        <v>2048377053.1322033</v>
      </c>
      <c r="T19" s="157">
        <f>Sectors_I!T19</f>
        <v>49717115.639900014</v>
      </c>
      <c r="U19" s="157">
        <f>Sectors_I!U19</f>
        <v>63774701.997480005</v>
      </c>
      <c r="V19" s="157">
        <f>Sectors_I!V19</f>
        <v>113491817.63738002</v>
      </c>
      <c r="W19" s="157">
        <f>Sectors_I!W19</f>
        <v>35214157.087500006</v>
      </c>
      <c r="X19" s="157">
        <f>Sectors_I!X19</f>
        <v>72753085.037349612</v>
      </c>
      <c r="Y19" s="157">
        <f>Sectors_I!Y19</f>
        <v>107967242.12484962</v>
      </c>
      <c r="Z19" s="157">
        <f>Sectors_I!Z19</f>
        <v>495947.14939999999</v>
      </c>
      <c r="AA19" s="157">
        <f>Sectors_I!AA19</f>
        <v>965528.82</v>
      </c>
      <c r="AB19" s="157">
        <f>Sectors_I!AB19</f>
        <v>1461475.9693999998</v>
      </c>
    </row>
    <row r="20" spans="1:28" x14ac:dyDescent="0.2">
      <c r="A20" s="99" t="s">
        <v>117</v>
      </c>
      <c r="B20" s="153">
        <f>Sectors_I!B20</f>
        <v>423560023.07854235</v>
      </c>
      <c r="C20" s="153">
        <f>Sectors_I!C20</f>
        <v>540064682.9670068</v>
      </c>
      <c r="D20" s="153">
        <f>Sectors_I!D20</f>
        <v>963624706.04554915</v>
      </c>
      <c r="E20" s="154">
        <f>Sectors_I!E20</f>
        <v>8922263.6264187209</v>
      </c>
      <c r="F20" s="154">
        <f>Sectors_I!F20</f>
        <v>14099218.954037789</v>
      </c>
      <c r="G20" s="154">
        <f>Sectors_I!G20</f>
        <v>23021482.58045651</v>
      </c>
      <c r="H20" s="106">
        <f>Sectors_I!H20</f>
        <v>0.13217000000000001</v>
      </c>
      <c r="I20" s="102">
        <f>Sectors_I!I20</f>
        <v>8.4095603904315808E-2</v>
      </c>
      <c r="J20" s="106">
        <f>Sectors_I!J20</f>
        <v>0.104795</v>
      </c>
      <c r="K20" s="103">
        <f>Sectors_I!K20</f>
        <v>74.637</v>
      </c>
      <c r="L20" s="103">
        <f>Sectors_I!L20</f>
        <v>61.393358147322893</v>
      </c>
      <c r="M20" s="103">
        <f>Sectors_I!M20</f>
        <v>67.114099999999993</v>
      </c>
      <c r="N20" s="157">
        <f>Sectors_I!N20</f>
        <v>12041250.898549451</v>
      </c>
      <c r="O20" s="157">
        <f>Sectors_I!O20</f>
        <v>6634562.2815131992</v>
      </c>
      <c r="P20" s="157">
        <f>Sectors_I!P20</f>
        <v>18675813.180062652</v>
      </c>
      <c r="Q20" s="157">
        <f>Sectors_I!Q20</f>
        <v>385077645.06959289</v>
      </c>
      <c r="R20" s="157">
        <f>Sectors_I!R20</f>
        <v>464976491.94909799</v>
      </c>
      <c r="S20" s="157">
        <f>Sectors_I!S20</f>
        <v>850054137.01869082</v>
      </c>
      <c r="T20" s="157">
        <f>Sectors_I!T20</f>
        <v>13609004.3062</v>
      </c>
      <c r="U20" s="157">
        <f>Sectors_I!U20</f>
        <v>59409642.530795634</v>
      </c>
      <c r="V20" s="157">
        <f>Sectors_I!V20</f>
        <v>73018646.836995631</v>
      </c>
      <c r="W20" s="157">
        <f>Sectors_I!W20</f>
        <v>24873225.242749453</v>
      </c>
      <c r="X20" s="157">
        <f>Sectors_I!X20</f>
        <v>15678548.4871132</v>
      </c>
      <c r="Y20" s="157">
        <f>Sectors_I!Y20</f>
        <v>40551773.729862653</v>
      </c>
      <c r="Z20" s="157">
        <f>Sectors_I!Z20</f>
        <v>148.46</v>
      </c>
      <c r="AA20" s="157">
        <f>Sectors_I!AA20</f>
        <v>0</v>
      </c>
      <c r="AB20" s="157">
        <f>Sectors_I!AB20</f>
        <v>148.46</v>
      </c>
    </row>
    <row r="21" spans="1:28" x14ac:dyDescent="0.2">
      <c r="A21" s="99" t="s">
        <v>118</v>
      </c>
      <c r="B21" s="153">
        <f>Sectors_I!B21</f>
        <v>735782742.47700202</v>
      </c>
      <c r="C21" s="153">
        <f>Sectors_I!C21</f>
        <v>2322130236.4642243</v>
      </c>
      <c r="D21" s="153">
        <f>Sectors_I!D21</f>
        <v>3057912978.9412265</v>
      </c>
      <c r="E21" s="154">
        <f>Sectors_I!E21</f>
        <v>19011783.473231666</v>
      </c>
      <c r="F21" s="154">
        <f>Sectors_I!F21</f>
        <v>27421342.942537107</v>
      </c>
      <c r="G21" s="154">
        <f>Sectors_I!G21</f>
        <v>46433126.415768772</v>
      </c>
      <c r="H21" s="106">
        <f>Sectors_I!H21</f>
        <v>0.133072</v>
      </c>
      <c r="I21" s="102">
        <f>Sectors_I!I21</f>
        <v>8.7599894978362278E-2</v>
      </c>
      <c r="J21" s="106">
        <f>Sectors_I!J21</f>
        <v>9.8206399999999999E-2</v>
      </c>
      <c r="K21" s="103">
        <f>Sectors_I!K21</f>
        <v>107.423</v>
      </c>
      <c r="L21" s="103">
        <f>Sectors_I!L21</f>
        <v>119.15937536091448</v>
      </c>
      <c r="M21" s="103">
        <f>Sectors_I!M21</f>
        <v>116.423</v>
      </c>
      <c r="N21" s="157">
        <f>Sectors_I!N21</f>
        <v>37725517.176599994</v>
      </c>
      <c r="O21" s="157">
        <f>Sectors_I!O21</f>
        <v>97564535.5680435</v>
      </c>
      <c r="P21" s="157">
        <f>Sectors_I!P21</f>
        <v>135290052.74464351</v>
      </c>
      <c r="Q21" s="157">
        <f>Sectors_I!Q21</f>
        <v>629339637.30520201</v>
      </c>
      <c r="R21" s="157">
        <f>Sectors_I!R21</f>
        <v>1621525769.5877118</v>
      </c>
      <c r="S21" s="157">
        <f>Sectors_I!S21</f>
        <v>2250865406.8929138</v>
      </c>
      <c r="T21" s="157">
        <f>Sectors_I!T21</f>
        <v>61458289.450399995</v>
      </c>
      <c r="U21" s="157">
        <f>Sectors_I!U21</f>
        <v>547394798.6898371</v>
      </c>
      <c r="V21" s="157">
        <f>Sectors_I!V21</f>
        <v>608853088.14023709</v>
      </c>
      <c r="W21" s="157">
        <f>Sectors_I!W21</f>
        <v>44545303.817500003</v>
      </c>
      <c r="X21" s="157">
        <f>Sectors_I!X21</f>
        <v>152323379.02020049</v>
      </c>
      <c r="Y21" s="157">
        <f>Sectors_I!Y21</f>
        <v>196868682.83770049</v>
      </c>
      <c r="Z21" s="157">
        <f>Sectors_I!Z21</f>
        <v>439511.90389999998</v>
      </c>
      <c r="AA21" s="157">
        <f>Sectors_I!AA21</f>
        <v>886289.16647500009</v>
      </c>
      <c r="AB21" s="157">
        <f>Sectors_I!AB21</f>
        <v>1325801.0703750001</v>
      </c>
    </row>
    <row r="22" spans="1:28" x14ac:dyDescent="0.2">
      <c r="A22" s="99" t="s">
        <v>119</v>
      </c>
      <c r="B22" s="153">
        <f>Sectors_I!B22</f>
        <v>391443060.21547717</v>
      </c>
      <c r="C22" s="153">
        <f>Sectors_I!C22</f>
        <v>567205864.28386688</v>
      </c>
      <c r="D22" s="153">
        <f>Sectors_I!D22</f>
        <v>958648924.49934399</v>
      </c>
      <c r="E22" s="154">
        <f>Sectors_I!E22</f>
        <v>4806599.2361340001</v>
      </c>
      <c r="F22" s="154">
        <f>Sectors_I!F22</f>
        <v>7876452.8662794009</v>
      </c>
      <c r="G22" s="154">
        <f>Sectors_I!G22</f>
        <v>12683052.102413401</v>
      </c>
      <c r="H22" s="106">
        <f>Sectors_I!H22</f>
        <v>0.12962699999999999</v>
      </c>
      <c r="I22" s="102">
        <f>Sectors_I!I22</f>
        <v>8.0859979414944869E-2</v>
      </c>
      <c r="J22" s="106">
        <f>Sectors_I!J22</f>
        <v>0.10075099999999999</v>
      </c>
      <c r="K22" s="103">
        <f>Sectors_I!K22</f>
        <v>89.165400000000005</v>
      </c>
      <c r="L22" s="103">
        <f>Sectors_I!L22</f>
        <v>104.68129756314593</v>
      </c>
      <c r="M22" s="103">
        <f>Sectors_I!M22</f>
        <v>98.346400000000003</v>
      </c>
      <c r="N22" s="157">
        <f>Sectors_I!N22</f>
        <v>12505244.673</v>
      </c>
      <c r="O22" s="157">
        <f>Sectors_I!O22</f>
        <v>34649911.106351003</v>
      </c>
      <c r="P22" s="157">
        <f>Sectors_I!P22</f>
        <v>47155155.779351003</v>
      </c>
      <c r="Q22" s="157">
        <f>Sectors_I!Q22</f>
        <v>338433483.03887713</v>
      </c>
      <c r="R22" s="157">
        <f>Sectors_I!R22</f>
        <v>483797351.40087587</v>
      </c>
      <c r="S22" s="157">
        <f>Sectors_I!S22</f>
        <v>822230834.43975294</v>
      </c>
      <c r="T22" s="157">
        <f>Sectors_I!T22</f>
        <v>38814084.935200006</v>
      </c>
      <c r="U22" s="157">
        <f>Sectors_I!U22</f>
        <v>37468765.801909998</v>
      </c>
      <c r="V22" s="157">
        <f>Sectors_I!V22</f>
        <v>76282850.737110004</v>
      </c>
      <c r="W22" s="157">
        <f>Sectors_I!W22</f>
        <v>13941582.305500001</v>
      </c>
      <c r="X22" s="157">
        <f>Sectors_I!X22</f>
        <v>45089370.783180997</v>
      </c>
      <c r="Y22" s="157">
        <f>Sectors_I!Y22</f>
        <v>59030953.088680997</v>
      </c>
      <c r="Z22" s="157">
        <f>Sectors_I!Z22</f>
        <v>253909.93590000001</v>
      </c>
      <c r="AA22" s="157">
        <f>Sectors_I!AA22</f>
        <v>850376.29790000001</v>
      </c>
      <c r="AB22" s="157">
        <f>Sectors_I!AB22</f>
        <v>1104286.2338</v>
      </c>
    </row>
    <row r="23" spans="1:28" x14ac:dyDescent="0.2">
      <c r="A23" s="99" t="s">
        <v>120</v>
      </c>
      <c r="B23" s="153">
        <f>Sectors_I!B23</f>
        <v>112029406.14741181</v>
      </c>
      <c r="C23" s="153">
        <f>Sectors_I!C23</f>
        <v>787025024.26794183</v>
      </c>
      <c r="D23" s="153">
        <f>Sectors_I!D23</f>
        <v>899054430.41535366</v>
      </c>
      <c r="E23" s="154">
        <f>Sectors_I!E23</f>
        <v>11059437.636504831</v>
      </c>
      <c r="F23" s="154">
        <f>Sectors_I!F23</f>
        <v>16753089.525315177</v>
      </c>
      <c r="G23" s="154">
        <f>Sectors_I!G23</f>
        <v>27812527.161820009</v>
      </c>
      <c r="H23" s="106">
        <f>Sectors_I!H23</f>
        <v>0.12911700000000001</v>
      </c>
      <c r="I23" s="102">
        <f>Sectors_I!I23</f>
        <v>9.7198115732480772E-2</v>
      </c>
      <c r="J23" s="106">
        <f>Sectors_I!J23</f>
        <v>0.10116700000000001</v>
      </c>
      <c r="K23" s="103">
        <f>Sectors_I!K23</f>
        <v>58.929000000000002</v>
      </c>
      <c r="L23" s="103">
        <f>Sectors_I!L23</f>
        <v>63.137055262234313</v>
      </c>
      <c r="M23" s="103">
        <f>Sectors_I!M23</f>
        <v>62.613199999999999</v>
      </c>
      <c r="N23" s="157">
        <f>Sectors_I!N23</f>
        <v>8138709.5038000001</v>
      </c>
      <c r="O23" s="157">
        <f>Sectors_I!O23</f>
        <v>51510959.354000002</v>
      </c>
      <c r="P23" s="157">
        <f>Sectors_I!P23</f>
        <v>59649668.857799999</v>
      </c>
      <c r="Q23" s="157">
        <f>Sectors_I!Q23</f>
        <v>56099994.908601128</v>
      </c>
      <c r="R23" s="157">
        <f>Sectors_I!R23</f>
        <v>444553001.71516001</v>
      </c>
      <c r="S23" s="157">
        <f>Sectors_I!S23</f>
        <v>500652996.62376118</v>
      </c>
      <c r="T23" s="157">
        <f>Sectors_I!T23</f>
        <v>42414553.789010696</v>
      </c>
      <c r="U23" s="157">
        <f>Sectors_I!U23</f>
        <v>282777488.95688182</v>
      </c>
      <c r="V23" s="157">
        <f>Sectors_I!V23</f>
        <v>325192042.74589252</v>
      </c>
      <c r="W23" s="157">
        <f>Sectors_I!W23</f>
        <v>13514857.44979999</v>
      </c>
      <c r="X23" s="157">
        <f>Sectors_I!X23</f>
        <v>59694533.595899999</v>
      </c>
      <c r="Y23" s="157">
        <f>Sectors_I!Y23</f>
        <v>73209391.045699984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2">
      <c r="A24" s="99" t="s">
        <v>213</v>
      </c>
      <c r="B24" s="153">
        <f>Sectors_I!B24</f>
        <v>153074088.16569999</v>
      </c>
      <c r="C24" s="153">
        <f>Sectors_I!C24</f>
        <v>696944951.54368758</v>
      </c>
      <c r="D24" s="153">
        <f>Sectors_I!D24</f>
        <v>850019039.70938754</v>
      </c>
      <c r="E24" s="154">
        <f>Sectors_I!E24</f>
        <v>4492860.1840216201</v>
      </c>
      <c r="F24" s="154">
        <f>Sectors_I!F24</f>
        <v>2989553.9643884101</v>
      </c>
      <c r="G24" s="154">
        <f>Sectors_I!G24</f>
        <v>7482414.1484100297</v>
      </c>
      <c r="H24" s="106">
        <f>Sectors_I!H24</f>
        <v>0.143927</v>
      </c>
      <c r="I24" s="102">
        <f>Sectors_I!I24</f>
        <v>9.6710109571967684E-2</v>
      </c>
      <c r="J24" s="106">
        <f>Sectors_I!J24</f>
        <v>0.10538</v>
      </c>
      <c r="K24" s="103">
        <f>Sectors_I!K24</f>
        <v>55.348399999999998</v>
      </c>
      <c r="L24" s="103">
        <f>Sectors_I!L24</f>
        <v>46.365395088049091</v>
      </c>
      <c r="M24" s="103">
        <f>Sectors_I!M24</f>
        <v>48.018000000000001</v>
      </c>
      <c r="N24" s="157">
        <f>Sectors_I!N24</f>
        <v>1098817.5952999999</v>
      </c>
      <c r="O24" s="157">
        <f>Sectors_I!O24</f>
        <v>8383163.8534999993</v>
      </c>
      <c r="P24" s="157">
        <f>Sectors_I!P24</f>
        <v>9481981.4487999994</v>
      </c>
      <c r="Q24" s="157">
        <f>Sectors_I!Q24</f>
        <v>143615124.16979998</v>
      </c>
      <c r="R24" s="157">
        <f>Sectors_I!R24</f>
        <v>682663020.28071761</v>
      </c>
      <c r="S24" s="157">
        <f>Sectors_I!S24</f>
        <v>826278144.45051765</v>
      </c>
      <c r="T24" s="157">
        <f>Sectors_I!T24</f>
        <v>1692160.9066000001</v>
      </c>
      <c r="U24" s="157">
        <f>Sectors_I!U24</f>
        <v>10108089.88937</v>
      </c>
      <c r="V24" s="157">
        <f>Sectors_I!V24</f>
        <v>11800250.79597</v>
      </c>
      <c r="W24" s="157">
        <f>Sectors_I!W24</f>
        <v>7757047.4636000004</v>
      </c>
      <c r="X24" s="157">
        <f>Sectors_I!X24</f>
        <v>4073672.0024999999</v>
      </c>
      <c r="Y24" s="157">
        <f>Sectors_I!Y24</f>
        <v>11830719.4661</v>
      </c>
      <c r="Z24" s="157">
        <f>Sectors_I!Z24</f>
        <v>9755.6257000000005</v>
      </c>
      <c r="AA24" s="157">
        <f>Sectors_I!AA24</f>
        <v>100169.3711</v>
      </c>
      <c r="AB24" s="157">
        <f>Sectors_I!AB24</f>
        <v>109924.99680000001</v>
      </c>
    </row>
    <row r="25" spans="1:28" x14ac:dyDescent="0.2">
      <c r="A25" s="99" t="s">
        <v>121</v>
      </c>
      <c r="B25" s="153">
        <f>Sectors_I!B25</f>
        <v>981324533.59733903</v>
      </c>
      <c r="C25" s="153">
        <f>Sectors_I!C25</f>
        <v>1852435394.1702693</v>
      </c>
      <c r="D25" s="153">
        <f>Sectors_I!D25</f>
        <v>2833759927.7676082</v>
      </c>
      <c r="E25" s="154">
        <f>Sectors_I!E25</f>
        <v>2163942.7652595798</v>
      </c>
      <c r="F25" s="154">
        <f>Sectors_I!F25</f>
        <v>5405499.4925553892</v>
      </c>
      <c r="G25" s="154">
        <f>Sectors_I!G25</f>
        <v>7569442.2578149689</v>
      </c>
      <c r="H25" s="106">
        <f>Sectors_I!H25</f>
        <v>0.12706200000000001</v>
      </c>
      <c r="I25" s="102">
        <f>Sectors_I!I25</f>
        <v>8.6551541762476245E-2</v>
      </c>
      <c r="J25" s="106">
        <f>Sectors_I!J25</f>
        <v>0.10066600000000001</v>
      </c>
      <c r="K25" s="103">
        <f>Sectors_I!K25</f>
        <v>35.4619</v>
      </c>
      <c r="L25" s="103">
        <f>Sectors_I!L25</f>
        <v>143.86549374883228</v>
      </c>
      <c r="M25" s="103">
        <f>Sectors_I!M25</f>
        <v>106.048</v>
      </c>
      <c r="N25" s="157">
        <f>Sectors_I!N25</f>
        <v>59.57</v>
      </c>
      <c r="O25" s="157">
        <f>Sectors_I!O25</f>
        <v>216234.11884800001</v>
      </c>
      <c r="P25" s="157">
        <f>Sectors_I!P25</f>
        <v>216293.68884800002</v>
      </c>
      <c r="Q25" s="157">
        <f>Sectors_I!Q25</f>
        <v>981161198.03423905</v>
      </c>
      <c r="R25" s="157">
        <f>Sectors_I!R25</f>
        <v>1809457112.5051682</v>
      </c>
      <c r="S25" s="157">
        <f>Sectors_I!S25</f>
        <v>2790618310.5394073</v>
      </c>
      <c r="T25" s="157">
        <f>Sectors_I!T25</f>
        <v>162777.71600000001</v>
      </c>
      <c r="U25" s="157">
        <f>Sectors_I!U25</f>
        <v>42762047.546253003</v>
      </c>
      <c r="V25" s="157">
        <f>Sectors_I!V25</f>
        <v>42924825.262253001</v>
      </c>
      <c r="W25" s="157">
        <f>Sectors_I!W25</f>
        <v>557.84710000000007</v>
      </c>
      <c r="X25" s="157">
        <f>Sectors_I!X25</f>
        <v>216234.11884800001</v>
      </c>
      <c r="Y25" s="157">
        <f>Sectors_I!Y25</f>
        <v>216791.96594800003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2">
      <c r="A26" s="99" t="s">
        <v>122</v>
      </c>
      <c r="B26" s="153">
        <f>Sectors_I!B26</f>
        <v>39038855.120558076</v>
      </c>
      <c r="C26" s="153">
        <f>Sectors_I!C26</f>
        <v>249862057.54932892</v>
      </c>
      <c r="D26" s="153">
        <f>Sectors_I!D26</f>
        <v>288900912.66988701</v>
      </c>
      <c r="E26" s="154">
        <f>Sectors_I!E26</f>
        <v>711341.92282613006</v>
      </c>
      <c r="F26" s="154">
        <f>Sectors_I!F26</f>
        <v>824567.58693440002</v>
      </c>
      <c r="G26" s="154">
        <f>Sectors_I!G26</f>
        <v>1535909.5097605302</v>
      </c>
      <c r="H26" s="106">
        <f>Sectors_I!H26</f>
        <v>0.146066</v>
      </c>
      <c r="I26" s="102">
        <f>Sectors_I!I26</f>
        <v>9.739124171897269E-2</v>
      </c>
      <c r="J26" s="106">
        <f>Sectors_I!J26</f>
        <v>0.103863</v>
      </c>
      <c r="K26" s="103">
        <f>Sectors_I!K26</f>
        <v>58.311500000000002</v>
      </c>
      <c r="L26" s="103">
        <f>Sectors_I!L26</f>
        <v>33.148197270674615</v>
      </c>
      <c r="M26" s="103">
        <f>Sectors_I!M26</f>
        <v>36.536499999999997</v>
      </c>
      <c r="N26" s="157">
        <f>Sectors_I!N26</f>
        <v>420272.69779999997</v>
      </c>
      <c r="O26" s="157">
        <f>Sectors_I!O26</f>
        <v>1089776.7926</v>
      </c>
      <c r="P26" s="157">
        <f>Sectors_I!P26</f>
        <v>1510049.4904</v>
      </c>
      <c r="Q26" s="157">
        <f>Sectors_I!Q26</f>
        <v>36022040.233658075</v>
      </c>
      <c r="R26" s="157">
        <f>Sectors_I!R26</f>
        <v>248138793.17432892</v>
      </c>
      <c r="S26" s="157">
        <f>Sectors_I!S26</f>
        <v>284160833.40798706</v>
      </c>
      <c r="T26" s="157">
        <f>Sectors_I!T26</f>
        <v>2287258.6924000001</v>
      </c>
      <c r="U26" s="157">
        <f>Sectors_I!U26</f>
        <v>633261.86780000001</v>
      </c>
      <c r="V26" s="157">
        <f>Sectors_I!V26</f>
        <v>2920520.5602000002</v>
      </c>
      <c r="W26" s="157">
        <f>Sectors_I!W26</f>
        <v>729556.19449999998</v>
      </c>
      <c r="X26" s="157">
        <f>Sectors_I!X26</f>
        <v>1090002.5072000001</v>
      </c>
      <c r="Y26" s="157">
        <f>Sectors_I!Y26</f>
        <v>1819558.7017000001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2">
      <c r="A27" s="99" t="s">
        <v>123</v>
      </c>
      <c r="B27" s="153">
        <f>Sectors_I!B27</f>
        <v>544154807.10293949</v>
      </c>
      <c r="C27" s="153">
        <f>Sectors_I!C27</f>
        <v>547775774.03606844</v>
      </c>
      <c r="D27" s="153">
        <f>Sectors_I!D27</f>
        <v>1091930581.139008</v>
      </c>
      <c r="E27" s="154">
        <f>Sectors_I!E27</f>
        <v>13987420.607060991</v>
      </c>
      <c r="F27" s="154">
        <f>Sectors_I!F27</f>
        <v>11750009.464169819</v>
      </c>
      <c r="G27" s="154">
        <f>Sectors_I!G27</f>
        <v>25737430.07123081</v>
      </c>
      <c r="H27" s="106">
        <f>Sectors_I!H27</f>
        <v>0.126606</v>
      </c>
      <c r="I27" s="102">
        <f>Sectors_I!I27</f>
        <v>8.2107824571347562E-2</v>
      </c>
      <c r="J27" s="106">
        <f>Sectors_I!J27</f>
        <v>0.103993</v>
      </c>
      <c r="K27" s="103">
        <f>Sectors_I!K27</f>
        <v>91.458699999999993</v>
      </c>
      <c r="L27" s="103">
        <f>Sectors_I!L27</f>
        <v>101.90638686307733</v>
      </c>
      <c r="M27" s="103">
        <f>Sectors_I!M27</f>
        <v>96.755700000000004</v>
      </c>
      <c r="N27" s="157">
        <f>Sectors_I!N27</f>
        <v>28748585.503599998</v>
      </c>
      <c r="O27" s="157">
        <f>Sectors_I!O27</f>
        <v>24258146.186800003</v>
      </c>
      <c r="P27" s="157">
        <f>Sectors_I!P27</f>
        <v>53006731.690400004</v>
      </c>
      <c r="Q27" s="157">
        <f>Sectors_I!Q27</f>
        <v>453098773.89733946</v>
      </c>
      <c r="R27" s="157">
        <f>Sectors_I!R27</f>
        <v>458183103.65306163</v>
      </c>
      <c r="S27" s="157">
        <f>Sectors_I!S27</f>
        <v>911281877.55040121</v>
      </c>
      <c r="T27" s="157">
        <f>Sectors_I!T27</f>
        <v>56273220.009499997</v>
      </c>
      <c r="U27" s="157">
        <f>Sectors_I!U27</f>
        <v>61251733.149906822</v>
      </c>
      <c r="V27" s="157">
        <f>Sectors_I!V27</f>
        <v>117524953.15940681</v>
      </c>
      <c r="W27" s="157">
        <f>Sectors_I!W27</f>
        <v>34375943.891999997</v>
      </c>
      <c r="X27" s="157">
        <f>Sectors_I!X27</f>
        <v>23515434.583000001</v>
      </c>
      <c r="Y27" s="157">
        <f>Sectors_I!Y27</f>
        <v>57891378.474999994</v>
      </c>
      <c r="Z27" s="157">
        <f>Sectors_I!Z27</f>
        <v>406869.30410000001</v>
      </c>
      <c r="AA27" s="157">
        <f>Sectors_I!AA27</f>
        <v>4825502.6501000002</v>
      </c>
      <c r="AB27" s="157">
        <f>Sectors_I!AB27</f>
        <v>5232371.9542000005</v>
      </c>
    </row>
    <row r="28" spans="1:28" x14ac:dyDescent="0.2">
      <c r="A28" s="99" t="s">
        <v>124</v>
      </c>
      <c r="B28" s="153">
        <f>Sectors_I!B28</f>
        <v>138926526.14489999</v>
      </c>
      <c r="C28" s="153">
        <f>Sectors_I!C28</f>
        <v>108735969.97714001</v>
      </c>
      <c r="D28" s="153">
        <f>Sectors_I!D28</f>
        <v>247662496.12204</v>
      </c>
      <c r="E28" s="154">
        <f>Sectors_I!E28</f>
        <v>615132.70550093998</v>
      </c>
      <c r="F28" s="154">
        <f>Sectors_I!F28</f>
        <v>510490.78608120006</v>
      </c>
      <c r="G28" s="154">
        <f>Sectors_I!G28</f>
        <v>1125623.4915821401</v>
      </c>
      <c r="H28" s="106">
        <f>Sectors_I!H28</f>
        <v>0.137213</v>
      </c>
      <c r="I28" s="102">
        <f>Sectors_I!I28</f>
        <v>8.1584273539755808E-2</v>
      </c>
      <c r="J28" s="106">
        <f>Sectors_I!J28</f>
        <v>0.11271100000000001</v>
      </c>
      <c r="K28" s="103">
        <f>Sectors_I!K28</f>
        <v>43.987200000000001</v>
      </c>
      <c r="L28" s="103">
        <f>Sectors_I!L28</f>
        <v>59.711746982372873</v>
      </c>
      <c r="M28" s="103">
        <f>Sectors_I!M28</f>
        <v>50.926900000000003</v>
      </c>
      <c r="N28" s="157">
        <f>Sectors_I!N28</f>
        <v>316233.30589999998</v>
      </c>
      <c r="O28" s="157">
        <f>Sectors_I!O28</f>
        <v>671493.98100000003</v>
      </c>
      <c r="P28" s="157">
        <f>Sectors_I!P28</f>
        <v>987727.28689999995</v>
      </c>
      <c r="Q28" s="157">
        <f>Sectors_I!Q28</f>
        <v>131325938.41309999</v>
      </c>
      <c r="R28" s="157">
        <f>Sectors_I!R28</f>
        <v>101926964.32614002</v>
      </c>
      <c r="S28" s="157">
        <f>Sectors_I!S28</f>
        <v>233252902.73924002</v>
      </c>
      <c r="T28" s="157">
        <f>Sectors_I!T28</f>
        <v>6434250.6725000003</v>
      </c>
      <c r="U28" s="157">
        <f>Sectors_I!U28</f>
        <v>5756643.8977000006</v>
      </c>
      <c r="V28" s="157">
        <f>Sectors_I!V28</f>
        <v>12190894.5702</v>
      </c>
      <c r="W28" s="157">
        <f>Sectors_I!W28</f>
        <v>1166337.0593000001</v>
      </c>
      <c r="X28" s="157">
        <f>Sectors_I!X28</f>
        <v>1052361.7533</v>
      </c>
      <c r="Y28" s="157">
        <f>Sectors_I!Y28</f>
        <v>2218698.8125999998</v>
      </c>
      <c r="Z28" s="157">
        <f>Sectors_I!Z28</f>
        <v>0</v>
      </c>
      <c r="AA28" s="157">
        <f>Sectors_I!AA28</f>
        <v>0</v>
      </c>
      <c r="AB28" s="157">
        <f>Sectors_I!AB28</f>
        <v>0</v>
      </c>
    </row>
    <row r="29" spans="1:28" x14ac:dyDescent="0.2">
      <c r="A29" s="99" t="s">
        <v>125</v>
      </c>
      <c r="B29" s="153">
        <f>Sectors_I!B29</f>
        <v>78194165.023101553</v>
      </c>
      <c r="C29" s="153">
        <f>Sectors_I!C29</f>
        <v>201239412.31703964</v>
      </c>
      <c r="D29" s="153">
        <f>Sectors_I!D29</f>
        <v>279433577.34014118</v>
      </c>
      <c r="E29" s="154">
        <f>Sectors_I!E29</f>
        <v>517402.16892809002</v>
      </c>
      <c r="F29" s="154">
        <f>Sectors_I!F29</f>
        <v>358552.60280621995</v>
      </c>
      <c r="G29" s="154">
        <f>Sectors_I!G29</f>
        <v>875954.77173430996</v>
      </c>
      <c r="H29" s="106">
        <f>Sectors_I!H29</f>
        <v>0.118183</v>
      </c>
      <c r="I29" s="102">
        <f>Sectors_I!I29</f>
        <v>9.742408090790361E-2</v>
      </c>
      <c r="J29" s="106">
        <f>Sectors_I!J29</f>
        <v>0.102727</v>
      </c>
      <c r="K29" s="103">
        <f>Sectors_I!K29</f>
        <v>74.5779</v>
      </c>
      <c r="L29" s="103">
        <f>Sectors_I!L29</f>
        <v>65.284546034805714</v>
      </c>
      <c r="M29" s="103">
        <f>Sectors_I!M29</f>
        <v>67.653099999999995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75521678.772764847</v>
      </c>
      <c r="R29" s="157">
        <f>Sectors_I!R29</f>
        <v>182942628.04853964</v>
      </c>
      <c r="S29" s="157">
        <f>Sectors_I!S29</f>
        <v>258464306.82130447</v>
      </c>
      <c r="T29" s="157">
        <f>Sectors_I!T29</f>
        <v>18599.732</v>
      </c>
      <c r="U29" s="157">
        <f>Sectors_I!U29</f>
        <v>17866234.137400001</v>
      </c>
      <c r="V29" s="157">
        <f>Sectors_I!V29</f>
        <v>17884833.869400002</v>
      </c>
      <c r="W29" s="157">
        <f>Sectors_I!W29</f>
        <v>2653886.5183367101</v>
      </c>
      <c r="X29" s="157">
        <f>Sectors_I!X29</f>
        <v>430550.1311</v>
      </c>
      <c r="Y29" s="157">
        <f>Sectors_I!Y29</f>
        <v>3084436.6494367099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2">
      <c r="A30" s="99" t="s">
        <v>126</v>
      </c>
      <c r="B30" s="153">
        <f>Sectors_I!B30</f>
        <v>1913922024.3648262</v>
      </c>
      <c r="C30" s="153">
        <f>Sectors_I!C30</f>
        <v>2422719552.389184</v>
      </c>
      <c r="D30" s="153">
        <f>Sectors_I!D30</f>
        <v>4336641576.7540102</v>
      </c>
      <c r="E30" s="154">
        <f>Sectors_I!E30</f>
        <v>34945262.707926743</v>
      </c>
      <c r="F30" s="154">
        <f>Sectors_I!F30</f>
        <v>21688881.69138445</v>
      </c>
      <c r="G30" s="154">
        <f>Sectors_I!G30</f>
        <v>56634144.399311192</v>
      </c>
      <c r="H30" s="106">
        <f>Sectors_I!H30</f>
        <v>0.14166699999999999</v>
      </c>
      <c r="I30" s="102">
        <f>Sectors_I!I30</f>
        <v>8.6855980079180287E-2</v>
      </c>
      <c r="J30" s="106">
        <f>Sectors_I!J30</f>
        <v>0.109413</v>
      </c>
      <c r="K30" s="103">
        <f>Sectors_I!K30</f>
        <v>72.976399999999998</v>
      </c>
      <c r="L30" s="103">
        <f>Sectors_I!L30</f>
        <v>92.903849312030076</v>
      </c>
      <c r="M30" s="103">
        <f>Sectors_I!M30</f>
        <v>84.677199999999999</v>
      </c>
      <c r="N30" s="157">
        <f>Sectors_I!N30</f>
        <v>29169253.183999997</v>
      </c>
      <c r="O30" s="157">
        <f>Sectors_I!O30</f>
        <v>41926102.541460007</v>
      </c>
      <c r="P30" s="157">
        <f>Sectors_I!P30</f>
        <v>71095355.725460008</v>
      </c>
      <c r="Q30" s="157">
        <f>Sectors_I!Q30</f>
        <v>1808528731.2201262</v>
      </c>
      <c r="R30" s="157">
        <f>Sectors_I!R30</f>
        <v>2251332163.223177</v>
      </c>
      <c r="S30" s="157">
        <f>Sectors_I!S30</f>
        <v>4059860894.4433036</v>
      </c>
      <c r="T30" s="157">
        <f>Sectors_I!T30</f>
        <v>59575985.770199992</v>
      </c>
      <c r="U30" s="157">
        <f>Sectors_I!U30</f>
        <v>104870745.11820309</v>
      </c>
      <c r="V30" s="157">
        <f>Sectors_I!V30</f>
        <v>164446730.88840309</v>
      </c>
      <c r="W30" s="157">
        <f>Sectors_I!W30</f>
        <v>45640233.125200003</v>
      </c>
      <c r="X30" s="157">
        <f>Sectors_I!X30</f>
        <v>63423811.712604001</v>
      </c>
      <c r="Y30" s="157">
        <f>Sectors_I!Y30</f>
        <v>109064044.837804</v>
      </c>
      <c r="Z30" s="157">
        <f>Sectors_I!Z30</f>
        <v>177074.2493</v>
      </c>
      <c r="AA30" s="157">
        <f>Sectors_I!AA30</f>
        <v>3092832.3352000001</v>
      </c>
      <c r="AB30" s="157">
        <f>Sectors_I!AB30</f>
        <v>3269906.5844999999</v>
      </c>
    </row>
    <row r="31" spans="1:28" x14ac:dyDescent="0.2">
      <c r="A31" s="99" t="s">
        <v>127</v>
      </c>
      <c r="B31" s="153">
        <f>Sectors_I!B31</f>
        <v>3065037213.7044191</v>
      </c>
      <c r="C31" s="153">
        <f>Sectors_I!C31</f>
        <v>455047075.77439773</v>
      </c>
      <c r="D31" s="153">
        <f>Sectors_I!D31</f>
        <v>3520084289.478817</v>
      </c>
      <c r="E31" s="154">
        <f>Sectors_I!E31</f>
        <v>87094910.842020258</v>
      </c>
      <c r="F31" s="154">
        <f>Sectors_I!F31</f>
        <v>11097663.77014198</v>
      </c>
      <c r="G31" s="154">
        <f>Sectors_I!G31</f>
        <v>98192574.612162232</v>
      </c>
      <c r="H31" s="106">
        <f>Sectors_I!H31</f>
        <v>0.151893</v>
      </c>
      <c r="I31" s="102">
        <f>Sectors_I!I31</f>
        <v>8.5510079724072582E-2</v>
      </c>
      <c r="J31" s="106">
        <f>Sectors_I!J31</f>
        <v>0.141927</v>
      </c>
      <c r="K31" s="103">
        <f>Sectors_I!K31</f>
        <v>61.722799999999999</v>
      </c>
      <c r="L31" s="103">
        <f>Sectors_I!L31</f>
        <v>84.646013047960736</v>
      </c>
      <c r="M31" s="103">
        <f>Sectors_I!M31</f>
        <v>64.795400000000001</v>
      </c>
      <c r="N31" s="157">
        <f>Sectors_I!N31</f>
        <v>90512387.425599992</v>
      </c>
      <c r="O31" s="157">
        <f>Sectors_I!O31</f>
        <v>16815506.258352999</v>
      </c>
      <c r="P31" s="157">
        <f>Sectors_I!P31</f>
        <v>107327893.68395299</v>
      </c>
      <c r="Q31" s="157">
        <f>Sectors_I!Q31</f>
        <v>2812893254.5827155</v>
      </c>
      <c r="R31" s="157">
        <f>Sectors_I!R31</f>
        <v>403436698.83975077</v>
      </c>
      <c r="S31" s="157">
        <f>Sectors_I!S31</f>
        <v>3216329953.4224668</v>
      </c>
      <c r="T31" s="157">
        <f>Sectors_I!T31</f>
        <v>133279402.44730315</v>
      </c>
      <c r="U31" s="157">
        <f>Sectors_I!U31</f>
        <v>20877246.295024</v>
      </c>
      <c r="V31" s="157">
        <f>Sectors_I!V31</f>
        <v>154156648.74232715</v>
      </c>
      <c r="W31" s="157">
        <f>Sectors_I!W31</f>
        <v>116684529.72269998</v>
      </c>
      <c r="X31" s="157">
        <f>Sectors_I!X31</f>
        <v>29437409.473422997</v>
      </c>
      <c r="Y31" s="157">
        <f>Sectors_I!Y31</f>
        <v>146121939.19612297</v>
      </c>
      <c r="Z31" s="157">
        <f>Sectors_I!Z31</f>
        <v>2180026.9517000001</v>
      </c>
      <c r="AA31" s="157">
        <f>Sectors_I!AA31</f>
        <v>1295721.1662000001</v>
      </c>
      <c r="AB31" s="157">
        <f>Sectors_I!AB31</f>
        <v>3475748.1179</v>
      </c>
    </row>
    <row r="32" spans="1:28" x14ac:dyDescent="0.2">
      <c r="A32" s="99" t="s">
        <v>182</v>
      </c>
      <c r="B32" s="153">
        <f>Sectors_I!B32</f>
        <v>217005531.12695166</v>
      </c>
      <c r="C32" s="153">
        <f>Sectors_I!C32</f>
        <v>335703686.85868359</v>
      </c>
      <c r="D32" s="153">
        <f>Sectors_I!D32</f>
        <v>552709217.98563528</v>
      </c>
      <c r="E32" s="154">
        <f>Sectors_I!E32</f>
        <v>3641961.1107459897</v>
      </c>
      <c r="F32" s="154">
        <f>Sectors_I!F32</f>
        <v>3182065.6429688102</v>
      </c>
      <c r="G32" s="154">
        <f>Sectors_I!G32</f>
        <v>6824026.7537147999</v>
      </c>
      <c r="H32" s="106">
        <f>Sectors_I!H32</f>
        <v>0.16184999999999999</v>
      </c>
      <c r="I32" s="102">
        <f>Sectors_I!I32</f>
        <v>8.7077078375441277E-2</v>
      </c>
      <c r="J32" s="106">
        <f>Sectors_I!J32</f>
        <v>0.112238</v>
      </c>
      <c r="K32" s="103">
        <f>Sectors_I!K32</f>
        <v>67.485200000000006</v>
      </c>
      <c r="L32" s="103">
        <f>Sectors_I!L32</f>
        <v>62.408552554942446</v>
      </c>
      <c r="M32" s="103">
        <f>Sectors_I!M32</f>
        <v>64.131</v>
      </c>
      <c r="N32" s="157">
        <f>Sectors_I!N32</f>
        <v>3077028.39965</v>
      </c>
      <c r="O32" s="157">
        <f>Sectors_I!O32</f>
        <v>5003222.7397149997</v>
      </c>
      <c r="P32" s="157">
        <f>Sectors_I!P32</f>
        <v>8080251.1393649997</v>
      </c>
      <c r="Q32" s="157">
        <f>Sectors_I!Q32</f>
        <v>175434544.35620165</v>
      </c>
      <c r="R32" s="157">
        <f>Sectors_I!R32</f>
        <v>292653588.43043458</v>
      </c>
      <c r="S32" s="157">
        <f>Sectors_I!S32</f>
        <v>468088132.78663623</v>
      </c>
      <c r="T32" s="157">
        <f>Sectors_I!T32</f>
        <v>36350412.717299998</v>
      </c>
      <c r="U32" s="157">
        <f>Sectors_I!U32</f>
        <v>36337062.073687002</v>
      </c>
      <c r="V32" s="157">
        <f>Sectors_I!V32</f>
        <v>72687474.790987</v>
      </c>
      <c r="W32" s="157">
        <f>Sectors_I!W32</f>
        <v>5217189.3434500005</v>
      </c>
      <c r="X32" s="157">
        <f>Sectors_I!X32</f>
        <v>6167759.9999100007</v>
      </c>
      <c r="Y32" s="157">
        <f>Sectors_I!Y32</f>
        <v>11384949.343360001</v>
      </c>
      <c r="Z32" s="157">
        <f>Sectors_I!Z32</f>
        <v>3384.71</v>
      </c>
      <c r="AA32" s="157">
        <f>Sectors_I!AA32</f>
        <v>545276.35465200001</v>
      </c>
      <c r="AB32" s="157">
        <f>Sectors_I!AB32</f>
        <v>548661.06465199997</v>
      </c>
    </row>
    <row r="33" spans="1:28" x14ac:dyDescent="0.2">
      <c r="A33" s="108" t="s">
        <v>214</v>
      </c>
      <c r="B33" s="153">
        <f>Sectors_I!B33</f>
        <v>209921326.96712139</v>
      </c>
      <c r="C33" s="153">
        <f>Sectors_I!C33</f>
        <v>614884717.82346988</v>
      </c>
      <c r="D33" s="153">
        <f>Sectors_I!D33</f>
        <v>824806044.79059124</v>
      </c>
      <c r="E33" s="154">
        <f>Sectors_I!E33</f>
        <v>5432144.2248294102</v>
      </c>
      <c r="F33" s="154">
        <f>Sectors_I!F33</f>
        <v>28864959.886026971</v>
      </c>
      <c r="G33" s="154">
        <f>Sectors_I!G33</f>
        <v>34297104.110856384</v>
      </c>
      <c r="H33" s="106">
        <f>Sectors_I!H33</f>
        <v>0.12957199999999999</v>
      </c>
      <c r="I33" s="102">
        <f>Sectors_I!I33</f>
        <v>9.3972150690856154E-2</v>
      </c>
      <c r="J33" s="106">
        <f>Sectors_I!J33</f>
        <v>0.103327</v>
      </c>
      <c r="K33" s="103">
        <f>Sectors_I!K33</f>
        <v>52.535400000000003</v>
      </c>
      <c r="L33" s="103">
        <f>Sectors_I!L33</f>
        <v>68.710004067243403</v>
      </c>
      <c r="M33" s="103">
        <f>Sectors_I!M33</f>
        <v>64.4285</v>
      </c>
      <c r="N33" s="157">
        <f>Sectors_I!N33</f>
        <v>2639486.7722999998</v>
      </c>
      <c r="O33" s="157">
        <f>Sectors_I!O33</f>
        <v>17914644.993900001</v>
      </c>
      <c r="P33" s="157">
        <f>Sectors_I!P33</f>
        <v>20554131.766200002</v>
      </c>
      <c r="Q33" s="157">
        <f>Sectors_I!Q33</f>
        <v>183965187.27082136</v>
      </c>
      <c r="R33" s="157">
        <f>Sectors_I!R33</f>
        <v>427972106.8677699</v>
      </c>
      <c r="S33" s="157">
        <f>Sectors_I!S33</f>
        <v>611937294.13859129</v>
      </c>
      <c r="T33" s="157">
        <f>Sectors_I!T33</f>
        <v>10393210.640000001</v>
      </c>
      <c r="U33" s="157">
        <f>Sectors_I!U33</f>
        <v>129039571.6515</v>
      </c>
      <c r="V33" s="157">
        <f>Sectors_I!V33</f>
        <v>139432782.2915</v>
      </c>
      <c r="W33" s="157">
        <f>Sectors_I!W33</f>
        <v>9318627.7463000007</v>
      </c>
      <c r="X33" s="157">
        <f>Sectors_I!X33</f>
        <v>56907510.484200001</v>
      </c>
      <c r="Y33" s="157">
        <f>Sectors_I!Y33</f>
        <v>66226138.230499998</v>
      </c>
      <c r="Z33" s="157">
        <f>Sectors_I!Z33</f>
        <v>6244301.3099999996</v>
      </c>
      <c r="AA33" s="157">
        <f>Sectors_I!AA33</f>
        <v>965528.82</v>
      </c>
      <c r="AB33" s="157">
        <f>Sectors_I!AB33</f>
        <v>7209830.1299999999</v>
      </c>
    </row>
    <row r="34" spans="1:28" x14ac:dyDescent="0.2">
      <c r="A34" s="100" t="s">
        <v>128</v>
      </c>
      <c r="B34" s="153">
        <f>Sectors_I!B34</f>
        <v>24940872572.177044</v>
      </c>
      <c r="C34" s="153">
        <f>Sectors_I!C34</f>
        <v>5564662785.1107702</v>
      </c>
      <c r="D34" s="153">
        <f>Sectors_I!D34</f>
        <v>30505535357.287819</v>
      </c>
      <c r="E34" s="154">
        <f>Sectors_I!E34</f>
        <v>503051287.87034535</v>
      </c>
      <c r="F34" s="154">
        <f>Sectors_I!F34</f>
        <v>32920812.225170888</v>
      </c>
      <c r="G34" s="154">
        <f>Sectors_I!G34</f>
        <v>535972100.0955162</v>
      </c>
      <c r="H34" s="106">
        <f>Sectors_I!H34</f>
        <v>0.15511900000000001</v>
      </c>
      <c r="I34" s="102">
        <f>Sectors_I!I34</f>
        <v>7.4234171432059987E-2</v>
      </c>
      <c r="J34" s="106">
        <f>Sectors_I!J34</f>
        <v>0.140656</v>
      </c>
      <c r="K34" s="103">
        <f>Sectors_I!K34</f>
        <v>95.235100000000003</v>
      </c>
      <c r="L34" s="103">
        <f>Sectors_I!L34</f>
        <v>139.22366654545084</v>
      </c>
      <c r="M34" s="103">
        <f>Sectors_I!M34</f>
        <v>103.21</v>
      </c>
      <c r="N34" s="157">
        <f>Sectors_I!N34</f>
        <v>236728931.37997082</v>
      </c>
      <c r="O34" s="157">
        <f>Sectors_I!O34</f>
        <v>49593777.158256993</v>
      </c>
      <c r="P34" s="157">
        <f>Sectors_I!P34</f>
        <v>286322708.5382278</v>
      </c>
      <c r="Q34" s="157">
        <f>Sectors_I!Q34</f>
        <v>23481978762.489014</v>
      </c>
      <c r="R34" s="157">
        <f>Sectors_I!R34</f>
        <v>5309145832.341361</v>
      </c>
      <c r="S34" s="157">
        <f>Sectors_I!S34</f>
        <v>28791124594.830379</v>
      </c>
      <c r="T34" s="157">
        <f>Sectors_I!T34</f>
        <v>1019133507.5488427</v>
      </c>
      <c r="U34" s="157">
        <f>Sectors_I!U34</f>
        <v>155373739.77174106</v>
      </c>
      <c r="V34" s="157">
        <f>Sectors_I!V34</f>
        <v>1174507247.3205838</v>
      </c>
      <c r="W34" s="157">
        <f>Sectors_I!W34</f>
        <v>394669096.3978883</v>
      </c>
      <c r="X34" s="157">
        <f>Sectors_I!X34</f>
        <v>85417524.136467576</v>
      </c>
      <c r="Y34" s="157">
        <f>Sectors_I!Y34</f>
        <v>480086620.53435588</v>
      </c>
      <c r="Z34" s="157">
        <f>Sectors_I!Z34</f>
        <v>45091205.741300002</v>
      </c>
      <c r="AA34" s="157">
        <f>Sectors_I!AA34</f>
        <v>14725688.861199999</v>
      </c>
      <c r="AB34" s="157">
        <f>Sectors_I!AB34</f>
        <v>59816894.602499999</v>
      </c>
    </row>
    <row r="35" spans="1:28" x14ac:dyDescent="0.2">
      <c r="A35" s="99" t="s">
        <v>129</v>
      </c>
      <c r="B35" s="153">
        <f>Sectors_I!B35</f>
        <v>276644816.23306811</v>
      </c>
      <c r="C35" s="153">
        <f>Sectors_I!C35</f>
        <v>47025517.678793065</v>
      </c>
      <c r="D35" s="153">
        <f>Sectors_I!D35</f>
        <v>323670333.91186112</v>
      </c>
      <c r="E35" s="154">
        <f>Sectors_I!E35</f>
        <v>2964440.7243416901</v>
      </c>
      <c r="F35" s="154">
        <f>Sectors_I!F35</f>
        <v>1497800.1063220799</v>
      </c>
      <c r="G35" s="154">
        <f>Sectors_I!G35</f>
        <v>4462240.8306637704</v>
      </c>
      <c r="H35" s="106">
        <f>Sectors_I!H35</f>
        <v>0.15523999999999999</v>
      </c>
      <c r="I35" s="102">
        <f>Sectors_I!I35</f>
        <v>8.3520938871618475E-2</v>
      </c>
      <c r="J35" s="106">
        <f>Sectors_I!J35</f>
        <v>0.13955300000000001</v>
      </c>
      <c r="K35" s="103">
        <f>Sectors_I!K35</f>
        <v>57.276299999999999</v>
      </c>
      <c r="L35" s="103">
        <f>Sectors_I!L35</f>
        <v>60.290497799905296</v>
      </c>
      <c r="M35" s="103">
        <f>Sectors_I!M35</f>
        <v>57.934800000000003</v>
      </c>
      <c r="N35" s="157">
        <f>Sectors_I!N35</f>
        <v>1338968.3584</v>
      </c>
      <c r="O35" s="157">
        <f>Sectors_I!O35</f>
        <v>816521.8088</v>
      </c>
      <c r="P35" s="157">
        <f>Sectors_I!P35</f>
        <v>2155490.1672</v>
      </c>
      <c r="Q35" s="157">
        <f>Sectors_I!Q35</f>
        <v>268682521.69730365</v>
      </c>
      <c r="R35" s="157">
        <f>Sectors_I!R35</f>
        <v>42286289.318693064</v>
      </c>
      <c r="S35" s="157">
        <f>Sectors_I!S35</f>
        <v>310968811.01599669</v>
      </c>
      <c r="T35" s="157">
        <f>Sectors_I!T35</f>
        <v>5380943.2492000004</v>
      </c>
      <c r="U35" s="157">
        <f>Sectors_I!U35</f>
        <v>2696512.5614999998</v>
      </c>
      <c r="V35" s="157">
        <f>Sectors_I!V35</f>
        <v>8077455.8107000003</v>
      </c>
      <c r="W35" s="157">
        <f>Sectors_I!W35</f>
        <v>2581351.28656444</v>
      </c>
      <c r="X35" s="157">
        <f>Sectors_I!X35</f>
        <v>2016101.4446</v>
      </c>
      <c r="Y35" s="157">
        <f>Sectors_I!Y35</f>
        <v>4597452.7311644405</v>
      </c>
      <c r="Z35" s="157">
        <f>Sectors_I!Z35</f>
        <v>0</v>
      </c>
      <c r="AA35" s="157">
        <f>Sectors_I!AA35</f>
        <v>26614.353999999999</v>
      </c>
      <c r="AB35" s="157">
        <f>Sectors_I!AB35</f>
        <v>26614.353999999999</v>
      </c>
    </row>
    <row r="36" spans="1:28" x14ac:dyDescent="0.2">
      <c r="A36" s="99" t="s">
        <v>130</v>
      </c>
      <c r="B36" s="153">
        <f>Sectors_I!B36</f>
        <v>13423485112.76956</v>
      </c>
      <c r="C36" s="153">
        <f>Sectors_I!C36</f>
        <v>1285313914.2267199</v>
      </c>
      <c r="D36" s="153">
        <f>Sectors_I!D36</f>
        <v>14708799026.996283</v>
      </c>
      <c r="E36" s="154">
        <f>Sectors_I!E36</f>
        <v>417082812.16411561</v>
      </c>
      <c r="F36" s="154">
        <f>Sectors_I!F36</f>
        <v>6607679.2169123199</v>
      </c>
      <c r="G36" s="154">
        <f>Sectors_I!G36</f>
        <v>423690491.38102794</v>
      </c>
      <c r="H36" s="106">
        <f>Sectors_I!H36</f>
        <v>0.170041</v>
      </c>
      <c r="I36" s="102">
        <f>Sectors_I!I36</f>
        <v>7.2948379177497219E-2</v>
      </c>
      <c r="J36" s="106">
        <f>Sectors_I!J36</f>
        <v>0.161773</v>
      </c>
      <c r="K36" s="103">
        <f>Sectors_I!K36</f>
        <v>62.459299999999999</v>
      </c>
      <c r="L36" s="103">
        <f>Sectors_I!L36</f>
        <v>90.439130761779708</v>
      </c>
      <c r="M36" s="103">
        <f>Sectors_I!M36</f>
        <v>64.887900000000002</v>
      </c>
      <c r="N36" s="157">
        <f>Sectors_I!N36</f>
        <v>167350626.46897084</v>
      </c>
      <c r="O36" s="157">
        <f>Sectors_I!O36</f>
        <v>4278757.8724429999</v>
      </c>
      <c r="P36" s="157">
        <f>Sectors_I!P36</f>
        <v>171629384.34141383</v>
      </c>
      <c r="Q36" s="157">
        <f>Sectors_I!Q36</f>
        <v>12430151423.265568</v>
      </c>
      <c r="R36" s="157">
        <f>Sectors_I!R36</f>
        <v>1236017056.9728842</v>
      </c>
      <c r="S36" s="157">
        <f>Sectors_I!S36</f>
        <v>13666168480.238457</v>
      </c>
      <c r="T36" s="157">
        <f>Sectors_I!T36</f>
        <v>693108180.71396744</v>
      </c>
      <c r="U36" s="157">
        <f>Sectors_I!U36</f>
        <v>30528588.655777998</v>
      </c>
      <c r="V36" s="157">
        <f>Sectors_I!V36</f>
        <v>723636769.36974549</v>
      </c>
      <c r="W36" s="157">
        <f>Sectors_I!W36</f>
        <v>282516417.24882388</v>
      </c>
      <c r="X36" s="157">
        <f>Sectors_I!X36</f>
        <v>15565886.200357579</v>
      </c>
      <c r="Y36" s="157">
        <f>Sectors_I!Y36</f>
        <v>298082303.44918144</v>
      </c>
      <c r="Z36" s="157">
        <f>Sectors_I!Z36</f>
        <v>17709091.541200001</v>
      </c>
      <c r="AA36" s="157">
        <f>Sectors_I!AA36</f>
        <v>3202382.3976999996</v>
      </c>
      <c r="AB36" s="157">
        <f>Sectors_I!AB36</f>
        <v>20911473.938900001</v>
      </c>
    </row>
    <row r="37" spans="1:28" x14ac:dyDescent="0.2">
      <c r="A37" s="99" t="s">
        <v>215</v>
      </c>
      <c r="B37" s="153">
        <f>Sectors_I!B37</f>
        <v>43085.250599999999</v>
      </c>
      <c r="C37" s="153">
        <f>Sectors_I!C37</f>
        <v>0</v>
      </c>
      <c r="D37" s="153">
        <f>Sectors_I!D37</f>
        <v>43085.250599999999</v>
      </c>
      <c r="E37" s="154">
        <f>Sectors_I!E37</f>
        <v>6056.8179569500007</v>
      </c>
      <c r="F37" s="154">
        <f>Sectors_I!F37</f>
        <v>0</v>
      </c>
      <c r="G37" s="154">
        <f>Sectors_I!G37</f>
        <v>6056.8179569500007</v>
      </c>
      <c r="H37" s="106">
        <f>Sectors_I!H37</f>
        <v>0.26862599999999998</v>
      </c>
      <c r="I37" s="102" t="str">
        <f>Sectors_I!I37</f>
        <v/>
      </c>
      <c r="J37" s="106">
        <f>Sectors_I!J37</f>
        <v>0.26862599999999998</v>
      </c>
      <c r="K37" s="103">
        <f>Sectors_I!K37</f>
        <v>40.6736</v>
      </c>
      <c r="L37" s="103" t="str">
        <f>Sectors_I!L37</f>
        <v/>
      </c>
      <c r="M37" s="103">
        <f>Sectors_I!M37</f>
        <v>40.6736</v>
      </c>
      <c r="N37" s="157">
        <f>Sectors_I!N37</f>
        <v>0</v>
      </c>
      <c r="O37" s="157">
        <f>Sectors_I!O37</f>
        <v>0</v>
      </c>
      <c r="P37" s="157">
        <f>Sectors_I!P37</f>
        <v>0</v>
      </c>
      <c r="Q37" s="157">
        <f>Sectors_I!Q37</f>
        <v>18761.959199999998</v>
      </c>
      <c r="R37" s="157">
        <f>Sectors_I!R37</f>
        <v>0</v>
      </c>
      <c r="S37" s="157">
        <f>Sectors_I!S37</f>
        <v>18761.959199999998</v>
      </c>
      <c r="T37" s="157">
        <f>Sectors_I!T37</f>
        <v>17560.3217</v>
      </c>
      <c r="U37" s="157">
        <f>Sectors_I!U37</f>
        <v>0</v>
      </c>
      <c r="V37" s="157">
        <f>Sectors_I!V37</f>
        <v>17560.3217</v>
      </c>
      <c r="W37" s="157">
        <f>Sectors_I!W37</f>
        <v>6762.9696999999996</v>
      </c>
      <c r="X37" s="157">
        <f>Sectors_I!X37</f>
        <v>0</v>
      </c>
      <c r="Y37" s="157">
        <f>Sectors_I!Y37</f>
        <v>6762.9696999999996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2">
      <c r="A38" s="99" t="s">
        <v>131</v>
      </c>
      <c r="B38" s="153">
        <f>Sectors_I!B38</f>
        <v>693822654.43433166</v>
      </c>
      <c r="C38" s="153">
        <f>Sectors_I!C38</f>
        <v>14.6883</v>
      </c>
      <c r="D38" s="153">
        <f>Sectors_I!D38</f>
        <v>693822669.12263167</v>
      </c>
      <c r="E38" s="154">
        <f>Sectors_I!E38</f>
        <v>21613173.2567572</v>
      </c>
      <c r="F38" s="154">
        <f>Sectors_I!F38</f>
        <v>0</v>
      </c>
      <c r="G38" s="154">
        <f>Sectors_I!G38</f>
        <v>21613173.2567572</v>
      </c>
      <c r="H38" s="106">
        <f>Sectors_I!H38</f>
        <v>0.14751800000000001</v>
      </c>
      <c r="I38" s="102" t="str">
        <f>Sectors_I!I38</f>
        <v/>
      </c>
      <c r="J38" s="106">
        <f>Sectors_I!J38</f>
        <v>0.14751800000000001</v>
      </c>
      <c r="K38" s="103">
        <f>Sectors_I!K38</f>
        <v>19.7072</v>
      </c>
      <c r="L38" s="103" t="str">
        <f>Sectors_I!L38</f>
        <v/>
      </c>
      <c r="M38" s="103">
        <f>Sectors_I!M38</f>
        <v>19.7072</v>
      </c>
      <c r="N38" s="157">
        <f>Sectors_I!N38</f>
        <v>7865507.1650999999</v>
      </c>
      <c r="O38" s="157">
        <f>Sectors_I!O38</f>
        <v>0</v>
      </c>
      <c r="P38" s="157">
        <f>Sectors_I!P38</f>
        <v>7865507.1650999999</v>
      </c>
      <c r="Q38" s="157">
        <f>Sectors_I!Q38</f>
        <v>664809987.65823162</v>
      </c>
      <c r="R38" s="157">
        <f>Sectors_I!R38</f>
        <v>14.6883</v>
      </c>
      <c r="S38" s="157">
        <f>Sectors_I!S38</f>
        <v>664810002.34653175</v>
      </c>
      <c r="T38" s="157">
        <f>Sectors_I!T38</f>
        <v>19719814.111699998</v>
      </c>
      <c r="U38" s="157">
        <f>Sectors_I!U38</f>
        <v>0</v>
      </c>
      <c r="V38" s="157">
        <f>Sectors_I!V38</f>
        <v>19719814.111699998</v>
      </c>
      <c r="W38" s="157">
        <f>Sectors_I!W38</f>
        <v>9292852.6644000001</v>
      </c>
      <c r="X38" s="157">
        <f>Sectors_I!X38</f>
        <v>0</v>
      </c>
      <c r="Y38" s="157">
        <f>Sectors_I!Y38</f>
        <v>9292852.6644000001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2">
      <c r="A39" s="99" t="s">
        <v>132</v>
      </c>
      <c r="B39" s="153">
        <f>Sectors_I!B39</f>
        <v>64320742.039900005</v>
      </c>
      <c r="C39" s="153">
        <f>Sectors_I!C39</f>
        <v>8871336.6124510001</v>
      </c>
      <c r="D39" s="153">
        <f>Sectors_I!D39</f>
        <v>73192078.652351007</v>
      </c>
      <c r="E39" s="154">
        <f>Sectors_I!E39</f>
        <v>6839640.6109330906</v>
      </c>
      <c r="F39" s="154">
        <f>Sectors_I!F39</f>
        <v>3212622.0772720501</v>
      </c>
      <c r="G39" s="154">
        <f>Sectors_I!G39</f>
        <v>10052262.688205142</v>
      </c>
      <c r="H39" s="106">
        <f>Sectors_I!H39</f>
        <v>0.14760599999999999</v>
      </c>
      <c r="I39" s="102">
        <f>Sectors_I!I39</f>
        <v>0.11679663449179881</v>
      </c>
      <c r="J39" s="106">
        <f>Sectors_I!J39</f>
        <v>0.14457</v>
      </c>
      <c r="K39" s="103">
        <f>Sectors_I!K39</f>
        <v>229.625</v>
      </c>
      <c r="L39" s="103">
        <f>Sectors_I!L39</f>
        <v>77.316530593166362</v>
      </c>
      <c r="M39" s="103">
        <f>Sectors_I!M39</f>
        <v>214.483</v>
      </c>
      <c r="N39" s="157">
        <f>Sectors_I!N39</f>
        <v>3643466.9055999997</v>
      </c>
      <c r="O39" s="157">
        <f>Sectors_I!O39</f>
        <v>2899759.6174400002</v>
      </c>
      <c r="P39" s="157">
        <f>Sectors_I!P39</f>
        <v>6543226.5230400003</v>
      </c>
      <c r="Q39" s="157">
        <f>Sectors_I!Q39</f>
        <v>52930925.444300003</v>
      </c>
      <c r="R39" s="157">
        <f>Sectors_I!R39</f>
        <v>5301028.4442110006</v>
      </c>
      <c r="S39" s="157">
        <f>Sectors_I!S39</f>
        <v>58231953.88851101</v>
      </c>
      <c r="T39" s="157">
        <f>Sectors_I!T39</f>
        <v>7037066.6600000011</v>
      </c>
      <c r="U39" s="157">
        <f>Sectors_I!U39</f>
        <v>368107.81579999998</v>
      </c>
      <c r="V39" s="157">
        <f>Sectors_I!V39</f>
        <v>7405174.4758000011</v>
      </c>
      <c r="W39" s="157">
        <f>Sectors_I!W39</f>
        <v>4352749.9356000004</v>
      </c>
      <c r="X39" s="157">
        <f>Sectors_I!X39</f>
        <v>3202200.3524399996</v>
      </c>
      <c r="Y39" s="157">
        <f>Sectors_I!Y39</f>
        <v>7554950.28804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2">
      <c r="A40" s="99" t="s">
        <v>133</v>
      </c>
      <c r="B40" s="153">
        <f>Sectors_I!B40</f>
        <v>580271793.33476555</v>
      </c>
      <c r="C40" s="153">
        <f>Sectors_I!C40</f>
        <v>6516202.2274150001</v>
      </c>
      <c r="D40" s="153">
        <f>Sectors_I!D40</f>
        <v>586787995.56218052</v>
      </c>
      <c r="E40" s="154">
        <f>Sectors_I!E40</f>
        <v>23262541.722090542</v>
      </c>
      <c r="F40" s="154">
        <f>Sectors_I!F40</f>
        <v>1510168.54621471</v>
      </c>
      <c r="G40" s="154">
        <f>Sectors_I!G40</f>
        <v>24772710.268305253</v>
      </c>
      <c r="H40" s="106">
        <f>Sectors_I!H40</f>
        <v>0.33639200000000002</v>
      </c>
      <c r="I40" s="102">
        <f>Sectors_I!I40</f>
        <v>0.35090386630571463</v>
      </c>
      <c r="J40" s="106">
        <f>Sectors_I!J40</f>
        <v>0.33654899999999999</v>
      </c>
      <c r="K40" s="103">
        <f>Sectors_I!K40</f>
        <v>334.892</v>
      </c>
      <c r="L40" s="103">
        <f>Sectors_I!L40</f>
        <v>261.24682603126627</v>
      </c>
      <c r="M40" s="103">
        <f>Sectors_I!M40</f>
        <v>334.08600000000001</v>
      </c>
      <c r="N40" s="157">
        <f>Sectors_I!N40</f>
        <v>9788709.5247999988</v>
      </c>
      <c r="O40" s="157">
        <f>Sectors_I!O40</f>
        <v>1344210.1894330003</v>
      </c>
      <c r="P40" s="157">
        <f>Sectors_I!P40</f>
        <v>11132919.714233</v>
      </c>
      <c r="Q40" s="157">
        <f>Sectors_I!Q40</f>
        <v>539633248.68826556</v>
      </c>
      <c r="R40" s="157">
        <f>Sectors_I!R40</f>
        <v>4995331.9922399996</v>
      </c>
      <c r="S40" s="157">
        <f>Sectors_I!S40</f>
        <v>544628580.68050551</v>
      </c>
      <c r="T40" s="157">
        <f>Sectors_I!T40</f>
        <v>28618728.212099999</v>
      </c>
      <c r="U40" s="157">
        <f>Sectors_I!U40</f>
        <v>143483.23680000001</v>
      </c>
      <c r="V40" s="157">
        <f>Sectors_I!V40</f>
        <v>28762211.448899999</v>
      </c>
      <c r="W40" s="157">
        <f>Sectors_I!W40</f>
        <v>11648021.694399999</v>
      </c>
      <c r="X40" s="157">
        <f>Sectors_I!X40</f>
        <v>1377386.9983750002</v>
      </c>
      <c r="Y40" s="157">
        <f>Sectors_I!Y40</f>
        <v>13025408.692775</v>
      </c>
      <c r="Z40" s="157">
        <f>Sectors_I!Z40</f>
        <v>371794.74</v>
      </c>
      <c r="AA40" s="157">
        <f>Sectors_I!AA40</f>
        <v>0</v>
      </c>
      <c r="AB40" s="157">
        <f>Sectors_I!AB40</f>
        <v>371794.74</v>
      </c>
    </row>
    <row r="41" spans="1:28" x14ac:dyDescent="0.2">
      <c r="A41" s="99" t="s">
        <v>134</v>
      </c>
      <c r="B41" s="153">
        <f>Sectors_I!B41</f>
        <v>9382356245.528223</v>
      </c>
      <c r="C41" s="153">
        <f>Sectors_I!C41</f>
        <v>4216293215.0112391</v>
      </c>
      <c r="D41" s="153">
        <f>Sectors_I!D41</f>
        <v>13598649460.539461</v>
      </c>
      <c r="E41" s="154">
        <f>Sectors_I!E41</f>
        <v>28960410.83578223</v>
      </c>
      <c r="F41" s="154">
        <f>Sectors_I!F41</f>
        <v>20044561.967349719</v>
      </c>
      <c r="G41" s="154">
        <f>Sectors_I!G41</f>
        <v>49004972.803131953</v>
      </c>
      <c r="H41" s="106">
        <f>Sectors_I!H41</f>
        <v>0.12006799999999999</v>
      </c>
      <c r="I41" s="102">
        <f>Sectors_I!I41</f>
        <v>7.3978378191441888E-2</v>
      </c>
      <c r="J41" s="106">
        <f>Sectors_I!J41</f>
        <v>0.105772</v>
      </c>
      <c r="K41" s="103">
        <f>Sectors_I!K41</f>
        <v>137.15600000000001</v>
      </c>
      <c r="L41" s="103">
        <f>Sectors_I!L41</f>
        <v>155.10290864340399</v>
      </c>
      <c r="M41" s="103">
        <f>Sectors_I!M41</f>
        <v>142.67099999999999</v>
      </c>
      <c r="N41" s="157">
        <f>Sectors_I!N41</f>
        <v>42723439.245899998</v>
      </c>
      <c r="O41" s="157">
        <f>Sectors_I!O41</f>
        <v>40202519.399040982</v>
      </c>
      <c r="P41" s="157">
        <f>Sectors_I!P41</f>
        <v>82925958.644940972</v>
      </c>
      <c r="Q41" s="157">
        <f>Sectors_I!Q41</f>
        <v>9023735657.4474487</v>
      </c>
      <c r="R41" s="157">
        <f>Sectors_I!R41</f>
        <v>4019970591.1758113</v>
      </c>
      <c r="S41" s="157">
        <f>Sectors_I!S41</f>
        <v>13043706248.623259</v>
      </c>
      <c r="T41" s="157">
        <f>Sectors_I!T41</f>
        <v>254385138.80697528</v>
      </c>
      <c r="U41" s="157">
        <f>Sectors_I!U41</f>
        <v>121630077.23423304</v>
      </c>
      <c r="V41" s="157">
        <f>Sectors_I!V41</f>
        <v>376015216.04120833</v>
      </c>
      <c r="W41" s="157">
        <f>Sectors_I!W41</f>
        <v>77225129.813700005</v>
      </c>
      <c r="X41" s="157">
        <f>Sectors_I!X41</f>
        <v>63195854.491694987</v>
      </c>
      <c r="Y41" s="157">
        <f>Sectors_I!Y41</f>
        <v>140420984.30539501</v>
      </c>
      <c r="Z41" s="157">
        <f>Sectors_I!Z41</f>
        <v>27010319.460100003</v>
      </c>
      <c r="AA41" s="157">
        <f>Sectors_I!AA41</f>
        <v>11496692.1095</v>
      </c>
      <c r="AB41" s="157">
        <f>Sectors_I!AB41</f>
        <v>38507011.569600001</v>
      </c>
    </row>
    <row r="42" spans="1:28" s="112" customFormat="1" x14ac:dyDescent="0.2">
      <c r="A42" s="108" t="s">
        <v>135</v>
      </c>
      <c r="B42" s="155">
        <f>Sectors_I!B42</f>
        <v>6843725089.8466311</v>
      </c>
      <c r="C42" s="155">
        <f>Sectors_I!C42</f>
        <v>3520819175.1113863</v>
      </c>
      <c r="D42" s="155">
        <f>Sectors_I!D42</f>
        <v>10364544264.958017</v>
      </c>
      <c r="E42" s="156">
        <f>Sectors_I!E42</f>
        <v>22893898.698834077</v>
      </c>
      <c r="F42" s="156">
        <f>Sectors_I!F42</f>
        <v>16879328.988470949</v>
      </c>
      <c r="G42" s="156">
        <f>Sectors_I!G42</f>
        <v>39773227.687305026</v>
      </c>
      <c r="H42" s="109">
        <f>Sectors_I!H42</f>
        <v>0.119299</v>
      </c>
      <c r="I42" s="110">
        <f>Sectors_I!I42</f>
        <v>7.3847023586095004E-2</v>
      </c>
      <c r="J42" s="109">
        <f>Sectors_I!J42</f>
        <v>0.10392700000000001</v>
      </c>
      <c r="K42" s="111">
        <f>Sectors_I!K42</f>
        <v>140.43299999999999</v>
      </c>
      <c r="L42" s="111">
        <f>Sectors_I!L42</f>
        <v>157.03402582277025</v>
      </c>
      <c r="M42" s="111">
        <f>Sectors_I!M42</f>
        <v>146.01599999999999</v>
      </c>
      <c r="N42" s="158">
        <f>Sectors_I!N42</f>
        <v>35405131.535599999</v>
      </c>
      <c r="O42" s="158">
        <f>Sectors_I!O42</f>
        <v>35061156.601244994</v>
      </c>
      <c r="P42" s="158">
        <f>Sectors_I!P42</f>
        <v>70466288.136844993</v>
      </c>
      <c r="Q42" s="158">
        <f>Sectors_I!Q42</f>
        <v>6550482932.8799305</v>
      </c>
      <c r="R42" s="158">
        <f>Sectors_I!R42</f>
        <v>3349586394.1702113</v>
      </c>
      <c r="S42" s="158">
        <f>Sectors_I!S42</f>
        <v>9900069327.0501423</v>
      </c>
      <c r="T42" s="158">
        <f>Sectors_I!T42</f>
        <v>201239957.51790005</v>
      </c>
      <c r="U42" s="158">
        <f>Sectors_I!U42</f>
        <v>103782327.76590407</v>
      </c>
      <c r="V42" s="158">
        <f>Sectors_I!V42</f>
        <v>305022285.28380412</v>
      </c>
      <c r="W42" s="158">
        <f>Sectors_I!W42</f>
        <v>65347199.332999989</v>
      </c>
      <c r="X42" s="158">
        <f>Sectors_I!X42</f>
        <v>56127616.203670986</v>
      </c>
      <c r="Y42" s="158">
        <f>Sectors_I!Y42</f>
        <v>121474815.53667098</v>
      </c>
      <c r="Z42" s="158">
        <f>Sectors_I!Z42</f>
        <v>26655000.115800001</v>
      </c>
      <c r="AA42" s="158">
        <f>Sectors_I!AA42</f>
        <v>11322836.9716</v>
      </c>
      <c r="AB42" s="158">
        <f>Sectors_I!AB42</f>
        <v>37977837.087400004</v>
      </c>
    </row>
    <row r="43" spans="1:28" s="112" customFormat="1" x14ac:dyDescent="0.2">
      <c r="A43" s="108" t="s">
        <v>136</v>
      </c>
      <c r="B43" s="155">
        <f>Sectors_I!B43</f>
        <v>1637194115.07739</v>
      </c>
      <c r="C43" s="155">
        <f>Sectors_I!C43</f>
        <v>496053000.70558894</v>
      </c>
      <c r="D43" s="155">
        <f>Sectors_I!D43</f>
        <v>2133247115.782979</v>
      </c>
      <c r="E43" s="156">
        <f>Sectors_I!E43</f>
        <v>2962876.1995009603</v>
      </c>
      <c r="F43" s="156">
        <f>Sectors_I!F43</f>
        <v>2341727.1262559597</v>
      </c>
      <c r="G43" s="156">
        <f>Sectors_I!G43</f>
        <v>5304603.3257569205</v>
      </c>
      <c r="H43" s="109">
        <f>Sectors_I!H43</f>
        <v>0.11831</v>
      </c>
      <c r="I43" s="110">
        <f>Sectors_I!I43</f>
        <v>7.4761700049367552E-2</v>
      </c>
      <c r="J43" s="109">
        <f>Sectors_I!J43</f>
        <v>0.10833</v>
      </c>
      <c r="K43" s="111">
        <f>Sectors_I!K43</f>
        <v>137.69499999999999</v>
      </c>
      <c r="L43" s="111">
        <f>Sectors_I!L43</f>
        <v>139.2485166753103</v>
      </c>
      <c r="M43" s="111">
        <f>Sectors_I!M43</f>
        <v>138.05199999999999</v>
      </c>
      <c r="N43" s="158">
        <f>Sectors_I!N43</f>
        <v>4062272.1451000003</v>
      </c>
      <c r="O43" s="158">
        <f>Sectors_I!O43</f>
        <v>4565043.0976179997</v>
      </c>
      <c r="P43" s="158">
        <f>Sectors_I!P43</f>
        <v>8627315.242718</v>
      </c>
      <c r="Q43" s="158">
        <f>Sectors_I!Q43</f>
        <v>1597003103.2666898</v>
      </c>
      <c r="R43" s="158">
        <f>Sectors_I!R43</f>
        <v>477669460.7972939</v>
      </c>
      <c r="S43" s="158">
        <f>Sectors_I!S43</f>
        <v>2074672564.0639839</v>
      </c>
      <c r="T43" s="158">
        <f>Sectors_I!T43</f>
        <v>32965117.6767</v>
      </c>
      <c r="U43" s="158">
        <f>Sectors_I!U43</f>
        <v>12329484.675679</v>
      </c>
      <c r="V43" s="158">
        <f>Sectors_I!V43</f>
        <v>45294602.352379002</v>
      </c>
      <c r="W43" s="158">
        <f>Sectors_I!W43</f>
        <v>7037277.3512999993</v>
      </c>
      <c r="X43" s="158">
        <f>Sectors_I!X43</f>
        <v>5880200.0947159994</v>
      </c>
      <c r="Y43" s="158">
        <f>Sectors_I!Y43</f>
        <v>12917477.446015999</v>
      </c>
      <c r="Z43" s="158">
        <f>Sectors_I!Z43</f>
        <v>188616.78270000001</v>
      </c>
      <c r="AA43" s="158">
        <f>Sectors_I!AA43</f>
        <v>173855.1379</v>
      </c>
      <c r="AB43" s="158">
        <f>Sectors_I!AB43</f>
        <v>362471.92060000001</v>
      </c>
    </row>
    <row r="44" spans="1:28" s="112" customFormat="1" x14ac:dyDescent="0.2">
      <c r="A44" s="108" t="s">
        <v>216</v>
      </c>
      <c r="B44" s="155">
        <f>Sectors_I!B44</f>
        <v>901437040.60420227</v>
      </c>
      <c r="C44" s="155">
        <f>Sectors_I!C44</f>
        <v>199421039.19426391</v>
      </c>
      <c r="D44" s="155">
        <f>Sectors_I!D44</f>
        <v>1100858079.7984662</v>
      </c>
      <c r="E44" s="156">
        <f>Sectors_I!E44</f>
        <v>3103635.93744718</v>
      </c>
      <c r="F44" s="156">
        <f>Sectors_I!F44</f>
        <v>823505.85262282996</v>
      </c>
      <c r="G44" s="156">
        <f>Sectors_I!G44</f>
        <v>3927141.7900700099</v>
      </c>
      <c r="H44" s="109">
        <f>Sectors_I!H44</f>
        <v>0.12956599999999999</v>
      </c>
      <c r="I44" s="110">
        <f>Sectors_I!I44</f>
        <v>7.4451312721391646E-2</v>
      </c>
      <c r="J44" s="109">
        <f>Sectors_I!J44</f>
        <v>0.118945</v>
      </c>
      <c r="K44" s="111">
        <f>Sectors_I!K44</f>
        <v>110.61499999999999</v>
      </c>
      <c r="L44" s="111">
        <f>Sectors_I!L44</f>
        <v>160.49134068999348</v>
      </c>
      <c r="M44" s="111">
        <f>Sectors_I!M44</f>
        <v>119.714</v>
      </c>
      <c r="N44" s="158">
        <f>Sectors_I!N44</f>
        <v>3256035.5651000002</v>
      </c>
      <c r="O44" s="158">
        <f>Sectors_I!O44</f>
        <v>576319.70017800003</v>
      </c>
      <c r="P44" s="158">
        <f>Sectors_I!P44</f>
        <v>3832355.2652780004</v>
      </c>
      <c r="Q44" s="158">
        <f>Sectors_I!Q44</f>
        <v>876249621.30082703</v>
      </c>
      <c r="R44" s="158">
        <f>Sectors_I!R44</f>
        <v>192714736.20820588</v>
      </c>
      <c r="S44" s="158">
        <f>Sectors_I!S44</f>
        <v>1068964357.509033</v>
      </c>
      <c r="T44" s="158">
        <f>Sectors_I!T44</f>
        <v>20180063.612375278</v>
      </c>
      <c r="U44" s="158">
        <f>Sectors_I!U44</f>
        <v>5518264.7926500002</v>
      </c>
      <c r="V44" s="158">
        <f>Sectors_I!V44</f>
        <v>25698328.405025277</v>
      </c>
      <c r="W44" s="158">
        <f>Sectors_I!W44</f>
        <v>4840653.1294000009</v>
      </c>
      <c r="X44" s="158">
        <f>Sectors_I!X44</f>
        <v>1188038.1934079998</v>
      </c>
      <c r="Y44" s="158">
        <f>Sectors_I!Y44</f>
        <v>6028691.3228080012</v>
      </c>
      <c r="Z44" s="158">
        <f>Sectors_I!Z44</f>
        <v>166702.56159999999</v>
      </c>
      <c r="AA44" s="158">
        <f>Sectors_I!AA44</f>
        <v>0</v>
      </c>
      <c r="AB44" s="158">
        <f>Sectors_I!AB44</f>
        <v>166702.56159999999</v>
      </c>
    </row>
    <row r="45" spans="1:28" x14ac:dyDescent="0.2">
      <c r="A45" s="99" t="s">
        <v>218</v>
      </c>
      <c r="B45" s="153">
        <f>Sectors_I!B45</f>
        <v>511437172.30839354</v>
      </c>
      <c r="C45" s="153">
        <f>Sectors_I!C45</f>
        <v>615104.525751921</v>
      </c>
      <c r="D45" s="153">
        <f>Sectors_I!D45</f>
        <v>512052276.83414549</v>
      </c>
      <c r="E45" s="154">
        <f>Sectors_I!E45</f>
        <v>2153509.6661</v>
      </c>
      <c r="F45" s="154">
        <f>Sectors_I!F45</f>
        <v>47916.312899999997</v>
      </c>
      <c r="G45" s="154">
        <f>Sectors_I!G45</f>
        <v>2201425.9789999998</v>
      </c>
      <c r="H45" s="106">
        <f>Sectors_I!H45</f>
        <v>0.198046</v>
      </c>
      <c r="I45" s="102">
        <f>Sectors_I!I45</f>
        <v>0.201266</v>
      </c>
      <c r="J45" s="106">
        <f>Sectors_I!J45</f>
        <v>0.198048</v>
      </c>
      <c r="K45" s="103">
        <f>Sectors_I!K45</f>
        <v>13.2523</v>
      </c>
      <c r="L45" s="103">
        <f>Sectors_I!L45</f>
        <v>149.81200000000001</v>
      </c>
      <c r="M45" s="103">
        <f>Sectors_I!M45</f>
        <v>13.412800000000001</v>
      </c>
      <c r="N45" s="157">
        <f>Sectors_I!N45</f>
        <v>3984438.2912000003</v>
      </c>
      <c r="O45" s="157">
        <f>Sectors_I!O45</f>
        <v>52008.270999999993</v>
      </c>
      <c r="P45" s="157">
        <f>Sectors_I!P45</f>
        <v>4036446.5622000005</v>
      </c>
      <c r="Q45" s="157">
        <f>Sectors_I!Q45</f>
        <v>493661720.2804935</v>
      </c>
      <c r="R45" s="157">
        <f>Sectors_I!R45</f>
        <v>548039.608921921</v>
      </c>
      <c r="S45" s="157">
        <f>Sectors_I!S45</f>
        <v>494209759.8894155</v>
      </c>
      <c r="T45" s="157">
        <f>Sectors_I!T45</f>
        <v>10770426.6732</v>
      </c>
      <c r="U45" s="157">
        <f>Sectors_I!U45</f>
        <v>6970.2677299999996</v>
      </c>
      <c r="V45" s="157">
        <f>Sectors_I!V45</f>
        <v>10777396.94093</v>
      </c>
      <c r="W45" s="157">
        <f>Sectors_I!W45</f>
        <v>7005025.3547</v>
      </c>
      <c r="X45" s="157">
        <f>Sectors_I!X45</f>
        <v>60094.649099999995</v>
      </c>
      <c r="Y45" s="157">
        <f>Sectors_I!Y45</f>
        <v>7065120.0038000001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2">
      <c r="A46" s="99" t="s">
        <v>217</v>
      </c>
      <c r="B46" s="153">
        <f>Sectors_I!B46</f>
        <v>8500965.3079000004</v>
      </c>
      <c r="C46" s="153">
        <f>Sectors_I!C46</f>
        <v>27480.140299999999</v>
      </c>
      <c r="D46" s="153">
        <f>Sectors_I!D46</f>
        <v>8528445.4482000005</v>
      </c>
      <c r="E46" s="154">
        <f>Sectors_I!E46</f>
        <v>168903.35226806998</v>
      </c>
      <c r="F46" s="154">
        <f>Sectors_I!F46</f>
        <v>63.9983</v>
      </c>
      <c r="G46" s="154">
        <f>Sectors_I!G46</f>
        <v>168967.35056806999</v>
      </c>
      <c r="H46" s="106">
        <f>Sectors_I!H46</f>
        <v>4.2572800000000001E-2</v>
      </c>
      <c r="I46" s="102">
        <f>Sectors_I!I46</f>
        <v>7.0000000000000007E-2</v>
      </c>
      <c r="J46" s="106">
        <f>Sectors_I!J46</f>
        <v>4.2563799999999999E-2</v>
      </c>
      <c r="K46" s="103">
        <f>Sectors_I!K46</f>
        <v>63.590899999999998</v>
      </c>
      <c r="L46" s="103">
        <f>Sectors_I!L46</f>
        <v>121.733</v>
      </c>
      <c r="M46" s="103">
        <f>Sectors_I!M46</f>
        <v>63.793799999999997</v>
      </c>
      <c r="N46" s="157">
        <f>Sectors_I!N46</f>
        <v>33775.4</v>
      </c>
      <c r="O46" s="157">
        <f>Sectors_I!O46</f>
        <v>0</v>
      </c>
      <c r="P46" s="157">
        <f>Sectors_I!P46</f>
        <v>33775.4</v>
      </c>
      <c r="Q46" s="157">
        <f>Sectors_I!Q46</f>
        <v>8364531.0579000004</v>
      </c>
      <c r="R46" s="157">
        <f>Sectors_I!R46</f>
        <v>27480.140299999999</v>
      </c>
      <c r="S46" s="157">
        <f>Sectors_I!S46</f>
        <v>8392011.1982000005</v>
      </c>
      <c r="T46" s="157">
        <f>Sectors_I!T46</f>
        <v>95648.82</v>
      </c>
      <c r="U46" s="157">
        <f>Sectors_I!U46</f>
        <v>0</v>
      </c>
      <c r="V46" s="157">
        <f>Sectors_I!V46</f>
        <v>95648.82</v>
      </c>
      <c r="W46" s="157">
        <f>Sectors_I!W46</f>
        <v>40785.43</v>
      </c>
      <c r="X46" s="157">
        <f>Sectors_I!X46</f>
        <v>0</v>
      </c>
      <c r="Y46" s="157">
        <f>Sectors_I!Y46</f>
        <v>40785.43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2">
      <c r="A47" s="100" t="s">
        <v>267</v>
      </c>
      <c r="B47" s="153">
        <f>Sectors_I!B47</f>
        <v>42337303361.362503</v>
      </c>
      <c r="C47" s="153">
        <f>Sectors_I!C47</f>
        <v>30575411026.591244</v>
      </c>
      <c r="D47" s="153">
        <f>Sectors_I!D47</f>
        <v>72912714387.953751</v>
      </c>
      <c r="E47" s="154">
        <f>Sectors_I!E47</f>
        <v>833849013.64429557</v>
      </c>
      <c r="F47" s="154">
        <f>Sectors_I!F47</f>
        <v>327063740.7589457</v>
      </c>
      <c r="G47" s="154">
        <f>Sectors_I!G47</f>
        <v>1160912754.4032412</v>
      </c>
      <c r="H47" s="106">
        <f>Sectors_I!H47</f>
        <v>0.14998800000000001</v>
      </c>
      <c r="I47" s="102">
        <f>Sectors_I!I47</f>
        <v>9.0169010680454798E-2</v>
      </c>
      <c r="J47" s="106">
        <f>Sectors_I!J47</f>
        <v>0.122891</v>
      </c>
      <c r="K47" s="103">
        <f>Sectors_I!K47</f>
        <v>80.904399999999995</v>
      </c>
      <c r="L47" s="103">
        <f>Sectors_I!L47</f>
        <v>93.118742553974201</v>
      </c>
      <c r="M47" s="103">
        <f>Sectors_I!M47</f>
        <v>86.050899999999999</v>
      </c>
      <c r="N47" s="157">
        <f>Sectors_I!N47</f>
        <v>603427072.55065775</v>
      </c>
      <c r="O47" s="157">
        <f>Sectors_I!O47</f>
        <v>604719186.1965698</v>
      </c>
      <c r="P47" s="157">
        <f>Sectors_I!P47</f>
        <v>1208146258.7472277</v>
      </c>
      <c r="Q47" s="157">
        <f>Sectors_I!Q47</f>
        <v>39499872750.102036</v>
      </c>
      <c r="R47" s="157">
        <f>Sectors_I!R47</f>
        <v>27441760432.474178</v>
      </c>
      <c r="S47" s="157">
        <f>Sectors_I!S47</f>
        <v>66941633182.57621</v>
      </c>
      <c r="T47" s="157">
        <f>Sectors_I!T47</f>
        <v>1866981019.331459</v>
      </c>
      <c r="U47" s="157">
        <f>Sectors_I!U47</f>
        <v>2178291925.8085485</v>
      </c>
      <c r="V47" s="157">
        <f>Sectors_I!V47</f>
        <v>4045272945.1400075</v>
      </c>
      <c r="W47" s="157">
        <f>Sectors_I!W47</f>
        <v>912758104.8954078</v>
      </c>
      <c r="X47" s="157">
        <f>Sectors_I!X47</f>
        <v>918781655.63006055</v>
      </c>
      <c r="Y47" s="157">
        <f>Sectors_I!Y47</f>
        <v>1831539760.5254683</v>
      </c>
      <c r="Z47" s="157">
        <f>Sectors_I!Z47</f>
        <v>57691487.033599995</v>
      </c>
      <c r="AA47" s="157">
        <f>Sectors_I!AA47</f>
        <v>36577012.678456999</v>
      </c>
      <c r="AB47" s="157">
        <f>Sectors_I!AB47</f>
        <v>94268499.712056994</v>
      </c>
    </row>
    <row r="48" spans="1:28" x14ac:dyDescent="0.2">
      <c r="A48" s="101" t="s">
        <v>220</v>
      </c>
      <c r="B48" s="153">
        <f>Sectors_I!B48</f>
        <v>8224730582.1634741</v>
      </c>
      <c r="C48" s="153">
        <f>Sectors_I!C48</f>
        <v>17712446970.489822</v>
      </c>
      <c r="D48" s="153">
        <f>Sectors_I!D48</f>
        <v>25937177552.653297</v>
      </c>
      <c r="E48" s="154">
        <f>Sectors_I!E48</f>
        <v>118707813.67075229</v>
      </c>
      <c r="F48" s="154">
        <f>Sectors_I!F48</f>
        <v>177764165.05807933</v>
      </c>
      <c r="G48" s="154">
        <f>Sectors_I!G48</f>
        <v>296471978.72883165</v>
      </c>
      <c r="H48" s="106">
        <f>Sectors_I!H48</f>
        <v>0.13128699999999999</v>
      </c>
      <c r="I48" s="102">
        <f>Sectors_I!I48</f>
        <v>9.4685301586942508E-2</v>
      </c>
      <c r="J48" s="106">
        <f>Sectors_I!J48</f>
        <v>0.106327</v>
      </c>
      <c r="K48" s="103">
        <f>Sectors_I!K48</f>
        <v>54.2605</v>
      </c>
      <c r="L48" s="103">
        <f>Sectors_I!L48</f>
        <v>79.631984886212834</v>
      </c>
      <c r="M48" s="103">
        <f>Sectors_I!M48</f>
        <v>71.590900000000005</v>
      </c>
      <c r="N48" s="157">
        <f>Sectors_I!N48</f>
        <v>120621219.98859999</v>
      </c>
      <c r="O48" s="157">
        <f>Sectors_I!O48</f>
        <v>264612548.27798</v>
      </c>
      <c r="P48" s="157">
        <f>Sectors_I!P48</f>
        <v>385233768.26657999</v>
      </c>
      <c r="Q48" s="157">
        <f>Sectors_I!Q48</f>
        <v>7610772896.9302969</v>
      </c>
      <c r="R48" s="157">
        <f>Sectors_I!R48</f>
        <v>15638751228.595539</v>
      </c>
      <c r="S48" s="157">
        <f>Sectors_I!S48</f>
        <v>23249524125.525833</v>
      </c>
      <c r="T48" s="157">
        <f>Sectors_I!T48</f>
        <v>442081169.73894387</v>
      </c>
      <c r="U48" s="157">
        <f>Sectors_I!U48</f>
        <v>1649874135.5676241</v>
      </c>
      <c r="V48" s="157">
        <f>Sectors_I!V48</f>
        <v>2091955305.3065679</v>
      </c>
      <c r="W48" s="157">
        <f>Sectors_I!W48</f>
        <v>165632214.1842328</v>
      </c>
      <c r="X48" s="157">
        <f>Sectors_I!X48</f>
        <v>412455644.93165994</v>
      </c>
      <c r="Y48" s="157">
        <f>Sectors_I!Y48</f>
        <v>578087859.11589277</v>
      </c>
      <c r="Z48" s="157">
        <f>Sectors_I!Z48</f>
        <v>6244301.3099999996</v>
      </c>
      <c r="AA48" s="157">
        <f>Sectors_I!AA48</f>
        <v>11365961.395</v>
      </c>
      <c r="AB48" s="157">
        <f>Sectors_I!AB48</f>
        <v>17610262.704999998</v>
      </c>
    </row>
    <row r="49" spans="1:28" x14ac:dyDescent="0.2">
      <c r="A49" s="101" t="s">
        <v>221</v>
      </c>
      <c r="B49" s="153">
        <f>Sectors_I!B49</f>
        <v>4297338487.6889162</v>
      </c>
      <c r="C49" s="153">
        <f>Sectors_I!C49</f>
        <v>6510098261.5027504</v>
      </c>
      <c r="D49" s="153">
        <f>Sectors_I!D49</f>
        <v>10807436749.191666</v>
      </c>
      <c r="E49" s="154">
        <f>Sectors_I!E49</f>
        <v>92860099.335358977</v>
      </c>
      <c r="F49" s="154">
        <f>Sectors_I!F49</f>
        <v>102866335.5289719</v>
      </c>
      <c r="G49" s="154">
        <f>Sectors_I!G49</f>
        <v>195726434.86433089</v>
      </c>
      <c r="H49" s="106">
        <f>Sectors_I!H49</f>
        <v>0.13336200000000001</v>
      </c>
      <c r="I49" s="102">
        <f>Sectors_I!I49</f>
        <v>8.1786518829772156E-2</v>
      </c>
      <c r="J49" s="106">
        <f>Sectors_I!J49</f>
        <v>0.102299</v>
      </c>
      <c r="K49" s="103">
        <f>Sectors_I!K49</f>
        <v>75.056899999999999</v>
      </c>
      <c r="L49" s="103">
        <f>Sectors_I!L49</f>
        <v>90.692078183412704</v>
      </c>
      <c r="M49" s="103">
        <f>Sectors_I!M49</f>
        <v>84.500100000000003</v>
      </c>
      <c r="N49" s="157">
        <f>Sectors_I!N49</f>
        <v>133727542.63173687</v>
      </c>
      <c r="O49" s="157">
        <f>Sectors_I!O49</f>
        <v>263831518.7557227</v>
      </c>
      <c r="P49" s="157">
        <f>Sectors_I!P49</f>
        <v>397559061.38745958</v>
      </c>
      <c r="Q49" s="157">
        <f>Sectors_I!Q49</f>
        <v>3876240421.6229067</v>
      </c>
      <c r="R49" s="157">
        <f>Sectors_I!R49</f>
        <v>5785520773.0488224</v>
      </c>
      <c r="S49" s="157">
        <f>Sectors_I!S49</f>
        <v>9661761194.6717281</v>
      </c>
      <c r="T49" s="157">
        <f>Sectors_I!T49</f>
        <v>207832444.74827269</v>
      </c>
      <c r="U49" s="157">
        <f>Sectors_I!U49</f>
        <v>331499670.80778366</v>
      </c>
      <c r="V49" s="157">
        <f>Sectors_I!V49</f>
        <v>539332115.55605638</v>
      </c>
      <c r="W49" s="157">
        <f>Sectors_I!W49</f>
        <v>210607246.08783686</v>
      </c>
      <c r="X49" s="157">
        <f>Sectors_I!X49</f>
        <v>382985804.33178699</v>
      </c>
      <c r="Y49" s="157">
        <f>Sectors_I!Y49</f>
        <v>593593050.41962385</v>
      </c>
      <c r="Z49" s="157">
        <f>Sectors_I!Z49</f>
        <v>2658375.2298999997</v>
      </c>
      <c r="AA49" s="157">
        <f>Sectors_I!AA49</f>
        <v>10092013.314356999</v>
      </c>
      <c r="AB49" s="157">
        <f>Sectors_I!AB49</f>
        <v>12750388.544257</v>
      </c>
    </row>
    <row r="50" spans="1:28" x14ac:dyDescent="0.2">
      <c r="A50" s="101" t="s">
        <v>222</v>
      </c>
      <c r="B50" s="153">
        <f>Sectors_I!B50</f>
        <v>7949689903.4702587</v>
      </c>
      <c r="C50" s="153">
        <f>Sectors_I!C50</f>
        <v>1268177068.9977777</v>
      </c>
      <c r="D50" s="153">
        <f>Sectors_I!D50</f>
        <v>9217866972.4680367</v>
      </c>
      <c r="E50" s="154">
        <f>Sectors_I!E50</f>
        <v>201288765.45753893</v>
      </c>
      <c r="F50" s="154">
        <f>Sectors_I!F50</f>
        <v>16458922.641931247</v>
      </c>
      <c r="G50" s="154">
        <f>Sectors_I!G50</f>
        <v>217747688.09947017</v>
      </c>
      <c r="H50" s="106">
        <f>Sectors_I!H50</f>
        <v>0.164327</v>
      </c>
      <c r="I50" s="102">
        <f>Sectors_I!I50</f>
        <v>7.9923998330347218E-2</v>
      </c>
      <c r="J50" s="106">
        <f>Sectors_I!J50</f>
        <v>0.150142</v>
      </c>
      <c r="K50" s="103">
        <f>Sectors_I!K50</f>
        <v>64.897099999999995</v>
      </c>
      <c r="L50" s="103">
        <f>Sectors_I!L50</f>
        <v>104.00134206796572</v>
      </c>
      <c r="M50" s="103">
        <f>Sectors_I!M50</f>
        <v>70.554199999999994</v>
      </c>
      <c r="N50" s="157">
        <f>Sectors_I!N50</f>
        <v>146366226.14324921</v>
      </c>
      <c r="O50" s="157">
        <f>Sectors_I!O50</f>
        <v>28980037.480699997</v>
      </c>
      <c r="P50" s="157">
        <f>Sectors_I!P50</f>
        <v>175346263.6239492</v>
      </c>
      <c r="Q50" s="157">
        <f>Sectors_I!Q50</f>
        <v>7437458631.4869633</v>
      </c>
      <c r="R50" s="157">
        <f>Sectors_I!R50</f>
        <v>1160955921.2919776</v>
      </c>
      <c r="S50" s="157">
        <f>Sectors_I!S50</f>
        <v>8598414552.7789421</v>
      </c>
      <c r="T50" s="157">
        <f>Sectors_I!T50</f>
        <v>322067353.69347179</v>
      </c>
      <c r="U50" s="157">
        <f>Sectors_I!U50</f>
        <v>63382670.430999994</v>
      </c>
      <c r="V50" s="157">
        <f>Sectors_I!V50</f>
        <v>385450024.12447178</v>
      </c>
      <c r="W50" s="157">
        <f>Sectors_I!W50</f>
        <v>185773858.6035229</v>
      </c>
      <c r="X50" s="157">
        <f>Sectors_I!X50</f>
        <v>42782450.497200005</v>
      </c>
      <c r="Y50" s="157">
        <f>Sectors_I!Y50</f>
        <v>228556309.10072291</v>
      </c>
      <c r="Z50" s="157">
        <f>Sectors_I!Z50</f>
        <v>4390059.6863000002</v>
      </c>
      <c r="AA50" s="157">
        <f>Sectors_I!AA50</f>
        <v>1056026.7775999999</v>
      </c>
      <c r="AB50" s="157">
        <f>Sectors_I!AB50</f>
        <v>5446086.4638999999</v>
      </c>
    </row>
    <row r="51" spans="1:28" x14ac:dyDescent="0.2">
      <c r="A51" s="101" t="s">
        <v>223</v>
      </c>
      <c r="B51" s="153">
        <f>Sectors_I!B51</f>
        <v>21865544388.040634</v>
      </c>
      <c r="C51" s="153">
        <f>Sectors_I!C51</f>
        <v>5084688725.6232986</v>
      </c>
      <c r="D51" s="153">
        <f>Sectors_I!D51</f>
        <v>26950233113.663937</v>
      </c>
      <c r="E51" s="154">
        <f>Sectors_I!E51</f>
        <v>420992334.38200468</v>
      </c>
      <c r="F51" s="154">
        <f>Sectors_I!F51</f>
        <v>29974319.987689417</v>
      </c>
      <c r="G51" s="154">
        <f>Sectors_I!G51</f>
        <v>450966654.36969411</v>
      </c>
      <c r="H51" s="106">
        <f>Sectors_I!H51</f>
        <v>0.15209</v>
      </c>
      <c r="I51" s="102">
        <f>Sectors_I!I51</f>
        <v>7.3895775295078653E-2</v>
      </c>
      <c r="J51" s="106">
        <f>Sectors_I!J51</f>
        <v>0.13742499999999999</v>
      </c>
      <c r="K51" s="103">
        <f>Sectors_I!K51</f>
        <v>97.629099999999994</v>
      </c>
      <c r="L51" s="103">
        <f>Sectors_I!L51</f>
        <v>140.93750767676062</v>
      </c>
      <c r="M51" s="103">
        <f>Sectors_I!M51</f>
        <v>105.756</v>
      </c>
      <c r="N51" s="157">
        <f>Sectors_I!N51</f>
        <v>202712083.77697161</v>
      </c>
      <c r="O51" s="157">
        <f>Sectors_I!O51</f>
        <v>47295081.682166994</v>
      </c>
      <c r="P51" s="157">
        <f>Sectors_I!P51</f>
        <v>250007165.4591386</v>
      </c>
      <c r="Q51" s="157">
        <f>Sectors_I!Q51</f>
        <v>20575400800.032543</v>
      </c>
      <c r="R51" s="157">
        <f>Sectors_I!R51</f>
        <v>4856532509.5602446</v>
      </c>
      <c r="S51" s="157">
        <f>Sectors_I!S51</f>
        <v>25431933309.592796</v>
      </c>
      <c r="T51" s="157">
        <f>Sectors_I!T51</f>
        <v>895000051.1907711</v>
      </c>
      <c r="U51" s="157">
        <f>Sectors_I!U51</f>
        <v>133535449.00214104</v>
      </c>
      <c r="V51" s="157">
        <f>Sectors_I!V51</f>
        <v>1028535500.1929121</v>
      </c>
      <c r="W51" s="157">
        <f>Sectors_I!W51</f>
        <v>350744786.0199154</v>
      </c>
      <c r="X51" s="157">
        <f>Sectors_I!X51</f>
        <v>80557755.869413584</v>
      </c>
      <c r="Y51" s="157">
        <f>Sectors_I!Y51</f>
        <v>431302541.88932896</v>
      </c>
      <c r="Z51" s="157">
        <f>Sectors_I!Z51</f>
        <v>44398750.797399998</v>
      </c>
      <c r="AA51" s="157">
        <f>Sectors_I!AA51</f>
        <v>14063011.191500001</v>
      </c>
      <c r="AB51" s="157">
        <f>Sectors_I!AB51</f>
        <v>58461761.988899998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9.42578125" customWidth="1"/>
    <col min="2" max="2" width="37.28515625" bestFit="1" customWidth="1"/>
    <col min="3" max="3" width="9" bestFit="1" customWidth="1"/>
    <col min="4" max="4" width="12.85546875" bestFit="1" customWidth="1"/>
    <col min="5" max="5" width="13.42578125" bestFit="1" customWidth="1"/>
    <col min="6" max="6" width="8.42578125" bestFit="1" customWidth="1"/>
  </cols>
  <sheetData>
    <row r="1" spans="1:6" x14ac:dyDescent="0.2">
      <c r="A1" s="107" t="s">
        <v>291</v>
      </c>
    </row>
    <row r="2" spans="1:6" x14ac:dyDescent="0.2">
      <c r="A2" s="66"/>
    </row>
    <row r="3" spans="1:6" x14ac:dyDescent="0.2">
      <c r="B3" s="168">
        <f>BS!B3</f>
        <v>46022</v>
      </c>
    </row>
    <row r="4" spans="1:6" x14ac:dyDescent="0.2">
      <c r="A4" s="160"/>
    </row>
    <row r="5" spans="1:6" x14ac:dyDescent="0.2">
      <c r="B5" t="s">
        <v>317</v>
      </c>
    </row>
    <row r="6" spans="1:6" ht="63.75" x14ac:dyDescent="0.2">
      <c r="B6" s="170"/>
      <c r="C6" s="173" t="s">
        <v>293</v>
      </c>
      <c r="D6" s="173" t="s">
        <v>294</v>
      </c>
      <c r="E6" s="173" t="s">
        <v>364</v>
      </c>
      <c r="F6" s="173" t="s">
        <v>295</v>
      </c>
    </row>
    <row r="7" spans="1:6" x14ac:dyDescent="0.2">
      <c r="B7" s="170" t="s">
        <v>296</v>
      </c>
      <c r="C7" s="171">
        <v>305091</v>
      </c>
      <c r="D7" s="172">
        <v>7.1307951690534457E-2</v>
      </c>
      <c r="E7" s="171">
        <v>676738685.74570453</v>
      </c>
      <c r="F7" s="172">
        <v>9.3280208171211011E-3</v>
      </c>
    </row>
    <row r="8" spans="1:6" x14ac:dyDescent="0.2">
      <c r="B8" s="170" t="s">
        <v>297</v>
      </c>
      <c r="C8" s="171">
        <v>46610</v>
      </c>
      <c r="D8" s="172">
        <v>1.0894007454483453E-2</v>
      </c>
      <c r="E8" s="171">
        <v>822693844.01802731</v>
      </c>
      <c r="F8" s="172">
        <v>1.1339835396969162E-2</v>
      </c>
    </row>
    <row r="9" spans="1:6" x14ac:dyDescent="0.2">
      <c r="B9" s="170" t="s">
        <v>298</v>
      </c>
      <c r="C9" s="171">
        <v>400804</v>
      </c>
      <c r="D9" s="172">
        <v>9.3678647581780433E-2</v>
      </c>
      <c r="E9" s="171">
        <v>1261608757.4457917</v>
      </c>
      <c r="F9" s="172">
        <v>1.7389744373116505E-2</v>
      </c>
    </row>
    <row r="10" spans="1:6" x14ac:dyDescent="0.2">
      <c r="B10" s="170" t="s">
        <v>299</v>
      </c>
      <c r="C10" s="171">
        <v>734780</v>
      </c>
      <c r="D10" s="172">
        <v>0.17173779869996464</v>
      </c>
      <c r="E10" s="171">
        <v>4958600754.6013336</v>
      </c>
      <c r="F10" s="172">
        <v>6.8348288692475112E-2</v>
      </c>
    </row>
    <row r="11" spans="1:6" x14ac:dyDescent="0.2">
      <c r="B11" s="170" t="s">
        <v>300</v>
      </c>
      <c r="C11" s="171">
        <v>663115</v>
      </c>
      <c r="D11" s="172">
        <v>0.15498776556918675</v>
      </c>
      <c r="E11" s="171">
        <v>5343633539.5648956</v>
      </c>
      <c r="F11" s="172">
        <v>7.3655497972903064E-2</v>
      </c>
    </row>
    <row r="12" spans="1:6" x14ac:dyDescent="0.2">
      <c r="B12" s="170" t="s">
        <v>301</v>
      </c>
      <c r="C12" s="171">
        <v>1534399</v>
      </c>
      <c r="D12" s="172">
        <v>0.3586302112025736</v>
      </c>
      <c r="E12" s="171">
        <v>21245650727.122482</v>
      </c>
      <c r="F12" s="172">
        <v>0.29284549033502677</v>
      </c>
    </row>
    <row r="13" spans="1:6" x14ac:dyDescent="0.2">
      <c r="B13" s="170" t="s">
        <v>302</v>
      </c>
      <c r="C13" s="171">
        <v>161218</v>
      </c>
      <c r="D13" s="172">
        <v>3.7680971761358366E-2</v>
      </c>
      <c r="E13" s="171">
        <v>13515058859.785652</v>
      </c>
      <c r="F13" s="172">
        <v>0.18628867101011246</v>
      </c>
    </row>
    <row r="14" spans="1:6" x14ac:dyDescent="0.2">
      <c r="B14" s="170" t="s">
        <v>303</v>
      </c>
      <c r="C14" s="171">
        <v>432482</v>
      </c>
      <c r="D14" s="172">
        <v>0.10108264604011828</v>
      </c>
      <c r="E14" s="171">
        <v>24725025925.643608</v>
      </c>
      <c r="F14" s="172">
        <v>0.34080445140227633</v>
      </c>
    </row>
    <row r="15" spans="1:6" x14ac:dyDescent="0.2">
      <c r="B15" s="170" t="s">
        <v>66</v>
      </c>
      <c r="C15" s="171">
        <v>4278499</v>
      </c>
      <c r="D15" s="172">
        <v>1</v>
      </c>
      <c r="E15" s="171">
        <v>72549011093.92746</v>
      </c>
      <c r="F15" s="172">
        <v>1</v>
      </c>
    </row>
    <row r="18" spans="2:6" x14ac:dyDescent="0.2">
      <c r="B18" s="174" t="s">
        <v>339</v>
      </c>
    </row>
    <row r="19" spans="2:6" ht="63.75" x14ac:dyDescent="0.2">
      <c r="B19" s="170"/>
      <c r="C19" s="173" t="s">
        <v>293</v>
      </c>
      <c r="D19" s="173" t="s">
        <v>294</v>
      </c>
      <c r="E19" s="173" t="s">
        <v>364</v>
      </c>
      <c r="F19" s="173" t="s">
        <v>295</v>
      </c>
    </row>
    <row r="20" spans="2:6" x14ac:dyDescent="0.2">
      <c r="B20" s="170" t="s">
        <v>329</v>
      </c>
      <c r="C20" s="171">
        <v>1651041</v>
      </c>
      <c r="D20" s="172">
        <v>0.38589257587766179</v>
      </c>
      <c r="E20" s="171">
        <v>680009365.97940099</v>
      </c>
      <c r="F20" s="172">
        <v>9.373103171449652E-3</v>
      </c>
    </row>
    <row r="21" spans="2:6" x14ac:dyDescent="0.2">
      <c r="B21" s="170" t="s">
        <v>330</v>
      </c>
      <c r="C21" s="171">
        <v>643732</v>
      </c>
      <c r="D21" s="172">
        <v>0.15045743846147913</v>
      </c>
      <c r="E21" s="171">
        <v>681919242.03327703</v>
      </c>
      <c r="F21" s="172">
        <v>9.3994284931191233E-3</v>
      </c>
    </row>
    <row r="22" spans="2:6" x14ac:dyDescent="0.2">
      <c r="B22" s="170" t="s">
        <v>331</v>
      </c>
      <c r="C22" s="171">
        <v>1501075</v>
      </c>
      <c r="D22" s="172">
        <v>0.35084149838529821</v>
      </c>
      <c r="E22" s="171">
        <v>7587533344.4554596</v>
      </c>
      <c r="F22" s="172">
        <v>0.10458493134423946</v>
      </c>
    </row>
    <row r="23" spans="2:6" x14ac:dyDescent="0.2">
      <c r="B23" s="170" t="s">
        <v>332</v>
      </c>
      <c r="C23" s="171">
        <v>251171</v>
      </c>
      <c r="D23" s="172">
        <v>5.8705401123150897E-2</v>
      </c>
      <c r="E23" s="171">
        <v>6124080677.7941742</v>
      </c>
      <c r="F23" s="172">
        <v>8.4413013842201887E-2</v>
      </c>
    </row>
    <row r="24" spans="2:6" x14ac:dyDescent="0.2">
      <c r="B24" s="170" t="s">
        <v>333</v>
      </c>
      <c r="C24" s="171">
        <v>105595</v>
      </c>
      <c r="D24" s="172">
        <v>2.4680384405839525E-2</v>
      </c>
      <c r="E24" s="171">
        <v>5842224435.479064</v>
      </c>
      <c r="F24" s="172">
        <v>8.0527967884148621E-2</v>
      </c>
    </row>
    <row r="25" spans="2:6" x14ac:dyDescent="0.2">
      <c r="B25" s="170" t="s">
        <v>334</v>
      </c>
      <c r="C25" s="171">
        <v>107070</v>
      </c>
      <c r="D25" s="172">
        <v>2.5025131477183937E-2</v>
      </c>
      <c r="E25" s="171">
        <v>15817052884.594162</v>
      </c>
      <c r="F25" s="172">
        <v>0.21801886264029396</v>
      </c>
    </row>
    <row r="26" spans="2:6" x14ac:dyDescent="0.2">
      <c r="B26" s="170" t="s">
        <v>335</v>
      </c>
      <c r="C26" s="171">
        <v>9500</v>
      </c>
      <c r="D26" s="172">
        <v>2.2204048662860503E-3</v>
      </c>
      <c r="E26" s="171">
        <v>5042392781.1624861</v>
      </c>
      <c r="F26" s="172">
        <v>6.9503260003981521E-2</v>
      </c>
    </row>
    <row r="27" spans="2:6" x14ac:dyDescent="0.2">
      <c r="B27" s="170" t="s">
        <v>336</v>
      </c>
      <c r="C27" s="171">
        <v>4564</v>
      </c>
      <c r="D27" s="172">
        <v>1.0667292431294246E-3</v>
      </c>
      <c r="E27" s="171">
        <v>4734953223.5323811</v>
      </c>
      <c r="F27" s="172">
        <v>6.5265579117775738E-2</v>
      </c>
    </row>
    <row r="28" spans="2:6" x14ac:dyDescent="0.2">
      <c r="B28" s="170" t="s">
        <v>337</v>
      </c>
      <c r="C28" s="171">
        <v>2814</v>
      </c>
      <c r="D28" s="172">
        <v>6.5770729407673106E-4</v>
      </c>
      <c r="E28" s="171">
        <v>6385079492.428689</v>
      </c>
      <c r="F28" s="172">
        <v>8.8010565493085294E-2</v>
      </c>
    </row>
    <row r="29" spans="2:6" x14ac:dyDescent="0.2">
      <c r="B29" s="170" t="s">
        <v>338</v>
      </c>
      <c r="C29" s="171">
        <v>1937</v>
      </c>
      <c r="D29" s="172">
        <v>4.5272886589432413E-4</v>
      </c>
      <c r="E29" s="171">
        <v>19653765647.468407</v>
      </c>
      <c r="F29" s="172">
        <v>0.2709032880097047</v>
      </c>
    </row>
    <row r="30" spans="2:6" x14ac:dyDescent="0.2">
      <c r="B30" s="170" t="s">
        <v>66</v>
      </c>
      <c r="C30" s="171">
        <v>4278499</v>
      </c>
      <c r="D30" s="172">
        <v>1</v>
      </c>
      <c r="E30" s="171">
        <v>72549011094.927505</v>
      </c>
      <c r="F30" s="172">
        <v>1</v>
      </c>
    </row>
    <row r="33" spans="2:6" x14ac:dyDescent="0.2">
      <c r="B33" s="174" t="s">
        <v>351</v>
      </c>
    </row>
    <row r="34" spans="2:6" ht="63.75" x14ac:dyDescent="0.2">
      <c r="B34" s="170"/>
      <c r="C34" s="173" t="s">
        <v>293</v>
      </c>
      <c r="D34" s="173" t="s">
        <v>294</v>
      </c>
      <c r="E34" s="173" t="s">
        <v>364</v>
      </c>
      <c r="F34" s="173" t="s">
        <v>295</v>
      </c>
    </row>
    <row r="35" spans="2:6" x14ac:dyDescent="0.2">
      <c r="B35" s="170" t="s">
        <v>340</v>
      </c>
      <c r="C35" s="171">
        <v>601721</v>
      </c>
      <c r="D35" s="172">
        <v>0.14063834068910616</v>
      </c>
      <c r="E35" s="171">
        <v>1062317439.5507123</v>
      </c>
      <c r="F35" s="172">
        <v>1.4642755614491659E-2</v>
      </c>
    </row>
    <row r="36" spans="2:6" x14ac:dyDescent="0.2">
      <c r="B36" s="170" t="s">
        <v>341</v>
      </c>
      <c r="C36" s="171">
        <v>270542</v>
      </c>
      <c r="D36" s="172">
        <v>6.3232923508922165E-2</v>
      </c>
      <c r="E36" s="171">
        <v>23765092225.411716</v>
      </c>
      <c r="F36" s="172">
        <v>0.32757293126970982</v>
      </c>
    </row>
    <row r="37" spans="2:6" x14ac:dyDescent="0.2">
      <c r="B37" s="170" t="s">
        <v>342</v>
      </c>
      <c r="C37" s="171">
        <v>930328</v>
      </c>
      <c r="D37" s="172">
        <v>0.21744261246759669</v>
      </c>
      <c r="E37" s="171">
        <v>35367271907.827782</v>
      </c>
      <c r="F37" s="172">
        <v>0.48749488619580983</v>
      </c>
    </row>
    <row r="38" spans="2:6" x14ac:dyDescent="0.2">
      <c r="B38" s="170" t="s">
        <v>343</v>
      </c>
      <c r="C38" s="171">
        <v>679377</v>
      </c>
      <c r="D38" s="172">
        <v>0.15878863124661241</v>
      </c>
      <c r="E38" s="171">
        <v>7220381157.1119165</v>
      </c>
      <c r="F38" s="172">
        <v>9.9524184382951797E-2</v>
      </c>
    </row>
    <row r="39" spans="2:6" x14ac:dyDescent="0.2">
      <c r="B39" s="170" t="s">
        <v>344</v>
      </c>
      <c r="C39" s="171">
        <v>761127</v>
      </c>
      <c r="D39" s="172">
        <v>0.17789579943807396</v>
      </c>
      <c r="E39" s="171">
        <v>2424941305.319715</v>
      </c>
      <c r="F39" s="172">
        <v>3.3424870562513205E-2</v>
      </c>
    </row>
    <row r="40" spans="2:6" x14ac:dyDescent="0.2">
      <c r="B40" s="170" t="s">
        <v>345</v>
      </c>
      <c r="C40" s="171">
        <v>310778</v>
      </c>
      <c r="D40" s="172">
        <v>7.2637156161541705E-2</v>
      </c>
      <c r="E40" s="171">
        <v>1259005133.9609873</v>
      </c>
      <c r="F40" s="172">
        <v>1.7353856585257555E-2</v>
      </c>
    </row>
    <row r="41" spans="2:6" x14ac:dyDescent="0.2">
      <c r="B41" s="170" t="s">
        <v>346</v>
      </c>
      <c r="C41" s="171">
        <v>215597</v>
      </c>
      <c r="D41" s="172">
        <v>5.0390802942807747E-2</v>
      </c>
      <c r="E41" s="171">
        <v>504685292.93173569</v>
      </c>
      <c r="F41" s="172">
        <v>6.9564737728046765E-3</v>
      </c>
    </row>
    <row r="42" spans="2:6" x14ac:dyDescent="0.2">
      <c r="B42" s="170" t="s">
        <v>347</v>
      </c>
      <c r="C42" s="171">
        <v>438124</v>
      </c>
      <c r="D42" s="172">
        <v>0.10240133280386415</v>
      </c>
      <c r="E42" s="171">
        <v>641575240.9478606</v>
      </c>
      <c r="F42" s="172">
        <v>8.8433354398110373E-3</v>
      </c>
    </row>
    <row r="43" spans="2:6" x14ac:dyDescent="0.2">
      <c r="B43" s="170" t="s">
        <v>348</v>
      </c>
      <c r="C43" s="171">
        <v>29066</v>
      </c>
      <c r="D43" s="172">
        <v>6.7935039835231937E-3</v>
      </c>
      <c r="E43" s="171">
        <v>228873466.74896479</v>
      </c>
      <c r="F43" s="172">
        <v>3.1547427496473801E-3</v>
      </c>
    </row>
    <row r="44" spans="2:6" x14ac:dyDescent="0.2">
      <c r="B44" s="170" t="s">
        <v>349</v>
      </c>
      <c r="C44" s="171">
        <v>41787</v>
      </c>
      <c r="D44" s="172">
        <v>9.7667429628942298E-3</v>
      </c>
      <c r="E44" s="171">
        <v>74792674.546294197</v>
      </c>
      <c r="F44" s="172">
        <v>1.0309261755118853E-3</v>
      </c>
    </row>
    <row r="45" spans="2:6" x14ac:dyDescent="0.2">
      <c r="B45" s="170" t="s">
        <v>350</v>
      </c>
      <c r="C45" s="171">
        <v>52</v>
      </c>
      <c r="D45" s="172">
        <v>1.215379505756574E-5</v>
      </c>
      <c r="E45" s="171">
        <v>75251.569999999992</v>
      </c>
      <c r="F45" s="172">
        <v>1.0372514919672569E-6</v>
      </c>
    </row>
    <row r="46" spans="2:6" x14ac:dyDescent="0.2">
      <c r="B46" s="170" t="s">
        <v>66</v>
      </c>
      <c r="C46" s="171">
        <v>4278499</v>
      </c>
      <c r="D46" s="172">
        <v>1</v>
      </c>
      <c r="E46" s="171">
        <v>72549011095.927628</v>
      </c>
      <c r="F46" s="17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C27A7AE-3764-4D59-A6F2-A87D63B376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A-CP</vt:lpstr>
      <vt:lpstr>A-CP-E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2026-01-27T14:31:51Z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