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hare\NBG\Private\Confidential\FSTD\STDP\ThirdParties\11-2025\"/>
    </mc:Choice>
  </mc:AlternateContent>
  <bookViews>
    <workbookView xWindow="15" yWindow="345" windowWidth="19125" windowHeight="10770" tabRatio="932"/>
  </bookViews>
  <sheets>
    <sheet name="BS" sheetId="14" r:id="rId1"/>
    <sheet name="BS-E" sheetId="15" r:id="rId2"/>
    <sheet name="IS" sheetId="16" r:id="rId3"/>
    <sheet name="IS-E" sheetId="17" r:id="rId4"/>
    <sheet name="RC-D" sheetId="45" r:id="rId5"/>
    <sheet name="RC-D-E" sheetId="46" r:id="rId6"/>
    <sheet name="Sectors_I" sheetId="43" r:id="rId7"/>
    <sheet name="Sectors_I-E" sheetId="44" r:id="rId8"/>
    <sheet name="A-CP" sheetId="47" r:id="rId9"/>
    <sheet name="A-CP-E" sheetId="48" r:id="rId10"/>
  </sheets>
  <externalReferences>
    <externalReference r:id="rId11"/>
    <externalReference r:id="rId12"/>
  </externalReferences>
  <definedNames>
    <definedName name="_Key1" localSheetId="7" hidden="1">#REF!</definedName>
    <definedName name="_Key1" hidden="1">#REF!</definedName>
    <definedName name="_Order1" hidden="1">255</definedName>
    <definedName name="_Order2" hidden="1">255</definedName>
    <definedName name="_Parse_In" localSheetId="7" hidden="1">#REF!</definedName>
    <definedName name="_Parse_In" hidden="1">#REF!</definedName>
    <definedName name="_Sort" localSheetId="7" hidden="1">#REF!</definedName>
    <definedName name="_Sort" hidden="1">#REF!</definedName>
    <definedName name="a" localSheetId="7" hidden="1">#REF!</definedName>
    <definedName name="a" hidden="1">#REF!</definedName>
    <definedName name="aaaaaaaaa" localSheetId="7" hidden="1">#REF!</definedName>
    <definedName name="aaaaaaaaa" hidden="1">#REF!</definedName>
    <definedName name="acctype">[1]Validation!$C$8:$C$16</definedName>
    <definedName name="ana" localSheetId="7" hidden="1">#REF!</definedName>
    <definedName name="ana" hidden="1">#REF!</definedName>
    <definedName name="AS2DocOpenMode" hidden="1">"AS2DocumentEdit"</definedName>
    <definedName name="AS2ReportLS" hidden="1">1</definedName>
    <definedName name="AS2StaticLS" localSheetId="7" hidden="1">#REF!</definedName>
    <definedName name="AS2StaticLS" hidden="1">#REF!</definedName>
    <definedName name="AS2SyncStepLS" hidden="1">0</definedName>
    <definedName name="AS2TickmarkLS" localSheetId="7" hidden="1">#REF!</definedName>
    <definedName name="AS2TickmarkLS" hidden="1">#REF!</definedName>
    <definedName name="AS2VersionLS" hidden="1">300</definedName>
    <definedName name="BA_Demand_Deposits_Res_Ind" localSheetId="7">#REF!</definedName>
    <definedName name="BA_Demand_Deposits_Res_Ind">#REF!</definedName>
    <definedName name="BALACC" localSheetId="7">#REF!</definedName>
    <definedName name="BALACC">#REF!</definedName>
    <definedName name="BG_Del" hidden="1">15</definedName>
    <definedName name="BG_Ins" hidden="1">4</definedName>
    <definedName name="BG_Mod" hidden="1">6</definedName>
    <definedName name="call">[1]Validation!$E$8:$E$9</definedName>
    <definedName name="convert">[1]Validation!$F$8:$F$10</definedName>
    <definedName name="Countries">[1]Countries!$A$3:$A$500</definedName>
    <definedName name="currencies">'[1]Currency Codes'!$A$3:$A$166</definedName>
    <definedName name="dependency">[1]Validation!$B$8:$B$11</definedName>
    <definedName name="dfgh" localSheetId="7" hidden="1">#REF!</definedName>
    <definedName name="dfgh" hidden="1">#REF!</definedName>
    <definedName name="fintype">[1]Validation!$C$8:$C$12</definedName>
    <definedName name="jgjhg" localSheetId="7" hidden="1">#REF!</definedName>
    <definedName name="jgjhg" hidden="1">#REF!</definedName>
    <definedName name="jgjhg1" localSheetId="7" hidden="1">#REF!</definedName>
    <definedName name="jgjhg1" hidden="1">#REF!</definedName>
    <definedName name="L_FORMULAS_GEO">[2]ListSheet!$W$2:$W$15</definedName>
    <definedName name="LDtype">[1]Validation!$A$8:$A$13</definedName>
    <definedName name="NDtype">[1]Validation!$A$3:$A$4</definedName>
    <definedName name="ÓÓÓÓÓÓÓÓ" localSheetId="7" hidden="1">#REF!</definedName>
    <definedName name="ÓÓÓÓÓÓÓÓ" hidden="1">#REF!</definedName>
    <definedName name="ÓÓÓÓÓÓÓÓÓÓÓÓÓÓÓ" localSheetId="7" hidden="1">#REF!</definedName>
    <definedName name="ÓÓÓÓÓÓÓÓÓÓÓÓÓÓÓ" hidden="1">#REF!</definedName>
    <definedName name="_xlnm.Print_Area" localSheetId="4">'RC-D'!$A$1:$Q$23</definedName>
    <definedName name="_xlnm.Print_Area" localSheetId="5">'RC-D-E'!$A$1:$Q$23</definedName>
    <definedName name="_xlnm.Print_Area" localSheetId="6">Sectors_I!$A$1:$AB$51</definedName>
    <definedName name="Q" localSheetId="7" hidden="1">#REF!</definedName>
    <definedName name="Q" hidden="1">#REF!</definedName>
    <definedName name="sdsss" localSheetId="7" hidden="1">#REF!</definedName>
    <definedName name="sdsss" hidden="1">#REF!</definedName>
    <definedName name="ss" localSheetId="7" hidden="1">#REF!</definedName>
    <definedName name="ss" hidden="1">#REF!</definedName>
    <definedName name="sub">[1]Validation!$D$8:$D$9</definedName>
    <definedName name="TextRefCopyRangeCount" hidden="1">3</definedName>
    <definedName name="wrn.Aging._.and._.Trend._.Analysis." hidden="1">{#N/A,#N/A,FALSE,"Aging Summary";#N/A,#N/A,FALSE,"Ratio Analysis";#N/A,#N/A,FALSE,"Test 120 Day Accts";#N/A,#N/A,FALSE,"Tickmarks"}</definedName>
    <definedName name="აა" localSheetId="7" hidden="1">#REF!</definedName>
    <definedName name="აა" hidden="1">#REF!</definedName>
    <definedName name="ს" localSheetId="7" hidden="1">#REF!</definedName>
    <definedName name="ს" hidden="1">#REF!</definedName>
    <definedName name="სსს" localSheetId="7" hidden="1">#REF!</definedName>
    <definedName name="სსს" hidden="1">#REF!</definedName>
  </definedNames>
  <calcPr calcId="162913"/>
</workbook>
</file>

<file path=xl/calcChain.xml><?xml version="1.0" encoding="utf-8"?>
<calcChain xmlns="http://schemas.openxmlformats.org/spreadsheetml/2006/main">
  <c r="F46" i="48" l="1"/>
  <c r="E46" i="48"/>
  <c r="D46" i="48"/>
  <c r="C46" i="48"/>
  <c r="F45" i="48"/>
  <c r="E45" i="48"/>
  <c r="D45" i="48"/>
  <c r="C45" i="48"/>
  <c r="F44" i="48"/>
  <c r="E44" i="48"/>
  <c r="D44" i="48"/>
  <c r="C44" i="48"/>
  <c r="F43" i="48"/>
  <c r="E43" i="48"/>
  <c r="D43" i="48"/>
  <c r="C43" i="48"/>
  <c r="F42" i="48"/>
  <c r="E42" i="48"/>
  <c r="D42" i="48"/>
  <c r="C42" i="48"/>
  <c r="F41" i="48"/>
  <c r="E41" i="48"/>
  <c r="D41" i="48"/>
  <c r="C41" i="48"/>
  <c r="F40" i="48"/>
  <c r="E40" i="48"/>
  <c r="D40" i="48"/>
  <c r="C40" i="48"/>
  <c r="F39" i="48"/>
  <c r="E39" i="48"/>
  <c r="D39" i="48"/>
  <c r="C39" i="48"/>
  <c r="F38" i="48"/>
  <c r="E38" i="48"/>
  <c r="D38" i="48"/>
  <c r="C38" i="48"/>
  <c r="F37" i="48"/>
  <c r="E37" i="48"/>
  <c r="D37" i="48"/>
  <c r="C37" i="48"/>
  <c r="F36" i="48"/>
  <c r="E36" i="48"/>
  <c r="D36" i="48"/>
  <c r="C36" i="48"/>
  <c r="F35" i="48"/>
  <c r="E35" i="48"/>
  <c r="D35" i="48"/>
  <c r="C35" i="48"/>
  <c r="F30" i="48"/>
  <c r="E30" i="48"/>
  <c r="D30" i="48"/>
  <c r="C30" i="48"/>
  <c r="F29" i="48"/>
  <c r="E29" i="48"/>
  <c r="D29" i="48"/>
  <c r="C29" i="48"/>
  <c r="F28" i="48"/>
  <c r="E28" i="48"/>
  <c r="D28" i="48"/>
  <c r="C28" i="48"/>
  <c r="F27" i="48"/>
  <c r="E27" i="48"/>
  <c r="D27" i="48"/>
  <c r="C27" i="48"/>
  <c r="F26" i="48"/>
  <c r="E26" i="48"/>
  <c r="D26" i="48"/>
  <c r="C26" i="48"/>
  <c r="F25" i="48"/>
  <c r="E25" i="48"/>
  <c r="D25" i="48"/>
  <c r="C25" i="48"/>
  <c r="F24" i="48"/>
  <c r="E24" i="48"/>
  <c r="D24" i="48"/>
  <c r="C24" i="48"/>
  <c r="F23" i="48"/>
  <c r="E23" i="48"/>
  <c r="D23" i="48"/>
  <c r="C23" i="48"/>
  <c r="F22" i="48"/>
  <c r="E22" i="48"/>
  <c r="D22" i="48"/>
  <c r="C22" i="48"/>
  <c r="F21" i="48"/>
  <c r="E21" i="48"/>
  <c r="D21" i="48"/>
  <c r="C21" i="48"/>
  <c r="F20" i="48"/>
  <c r="E20" i="48"/>
  <c r="D20" i="48"/>
  <c r="C20" i="48"/>
  <c r="F15" i="48"/>
  <c r="E15" i="48"/>
  <c r="D15" i="48"/>
  <c r="C15" i="48"/>
  <c r="F14" i="48"/>
  <c r="E14" i="48"/>
  <c r="D14" i="48"/>
  <c r="C14" i="48"/>
  <c r="F13" i="48"/>
  <c r="E13" i="48"/>
  <c r="D13" i="48"/>
  <c r="C13" i="48"/>
  <c r="F12" i="48"/>
  <c r="E12" i="48"/>
  <c r="D12" i="48"/>
  <c r="C12" i="48"/>
  <c r="F11" i="48"/>
  <c r="E11" i="48"/>
  <c r="D11" i="48"/>
  <c r="C11" i="48"/>
  <c r="F10" i="48"/>
  <c r="E10" i="48"/>
  <c r="D10" i="48"/>
  <c r="C10" i="48"/>
  <c r="F9" i="48"/>
  <c r="E9" i="48"/>
  <c r="D9" i="48"/>
  <c r="C9" i="48"/>
  <c r="F8" i="48"/>
  <c r="E8" i="48"/>
  <c r="D8" i="48"/>
  <c r="C8" i="48"/>
  <c r="F7" i="48"/>
  <c r="E7" i="48"/>
  <c r="D7" i="48"/>
  <c r="C7" i="48"/>
  <c r="B3" i="48"/>
  <c r="B3" i="47"/>
  <c r="B53" i="43" l="1"/>
  <c r="B7" i="14" l="1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5" i="15" l="1"/>
  <c r="A25" i="15"/>
  <c r="B24" i="15"/>
  <c r="A24" i="15"/>
  <c r="B23" i="15"/>
  <c r="A23" i="15"/>
  <c r="B22" i="15"/>
  <c r="A22" i="15"/>
  <c r="F25" i="16"/>
  <c r="E25" i="16"/>
  <c r="D25" i="16"/>
  <c r="C25" i="16"/>
  <c r="A25" i="16"/>
  <c r="A25" i="17" l="1"/>
  <c r="A24" i="17"/>
  <c r="A23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C49" i="17"/>
  <c r="B49" i="17"/>
  <c r="B24" i="17" s="1"/>
  <c r="A49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C50" i="17"/>
  <c r="B50" i="17"/>
  <c r="B25" i="17" s="1"/>
  <c r="A50" i="17"/>
  <c r="B50" i="16"/>
  <c r="A50" i="16"/>
  <c r="B49" i="16"/>
  <c r="A49" i="16"/>
  <c r="F25" i="17"/>
  <c r="E25" i="17"/>
  <c r="D25" i="17"/>
  <c r="C25" i="17"/>
  <c r="F24" i="16"/>
  <c r="F24" i="17" s="1"/>
  <c r="E24" i="16"/>
  <c r="E24" i="17" s="1"/>
  <c r="D24" i="16"/>
  <c r="D24" i="17" s="1"/>
  <c r="C24" i="16"/>
  <c r="C24" i="17" s="1"/>
  <c r="F23" i="16"/>
  <c r="F23" i="17" s="1"/>
  <c r="E23" i="16"/>
  <c r="E23" i="17" s="1"/>
  <c r="D23" i="16"/>
  <c r="D23" i="17" s="1"/>
  <c r="C23" i="16"/>
  <c r="C23" i="17" s="1"/>
  <c r="F22" i="16"/>
  <c r="E22" i="16"/>
  <c r="D22" i="16"/>
  <c r="C22" i="16"/>
  <c r="F21" i="16"/>
  <c r="E21" i="16"/>
  <c r="D21" i="16"/>
  <c r="C21" i="16"/>
  <c r="T50" i="15"/>
  <c r="S50" i="15"/>
  <c r="R50" i="15"/>
  <c r="Q50" i="15"/>
  <c r="P50" i="15"/>
  <c r="O50" i="15"/>
  <c r="N50" i="15"/>
  <c r="L50" i="15"/>
  <c r="K50" i="15"/>
  <c r="J50" i="15"/>
  <c r="I50" i="15"/>
  <c r="H50" i="15"/>
  <c r="G50" i="15"/>
  <c r="F50" i="15"/>
  <c r="E50" i="15"/>
  <c r="D50" i="15"/>
  <c r="C50" i="15"/>
  <c r="T49" i="15"/>
  <c r="S49" i="15"/>
  <c r="R49" i="15"/>
  <c r="Q49" i="15"/>
  <c r="P49" i="15"/>
  <c r="O49" i="15"/>
  <c r="N49" i="15"/>
  <c r="L49" i="15"/>
  <c r="K49" i="15"/>
  <c r="J49" i="15"/>
  <c r="I49" i="15"/>
  <c r="H49" i="15"/>
  <c r="G49" i="15"/>
  <c r="F49" i="15"/>
  <c r="E49" i="15"/>
  <c r="D49" i="15"/>
  <c r="C49" i="15"/>
  <c r="J25" i="14"/>
  <c r="J25" i="15" s="1"/>
  <c r="I25" i="14"/>
  <c r="I25" i="15" s="1"/>
  <c r="H25" i="14"/>
  <c r="H25" i="15" s="1"/>
  <c r="G25" i="14"/>
  <c r="G25" i="15" s="1"/>
  <c r="F25" i="14"/>
  <c r="F25" i="15" s="1"/>
  <c r="E25" i="14"/>
  <c r="E25" i="15" s="1"/>
  <c r="D25" i="14"/>
  <c r="D25" i="15" s="1"/>
  <c r="C25" i="14"/>
  <c r="C25" i="15" s="1"/>
  <c r="B25" i="16"/>
  <c r="A25" i="14"/>
  <c r="F20" i="16" l="1"/>
  <c r="E20" i="16"/>
  <c r="D20" i="16"/>
  <c r="C20" i="16"/>
  <c r="F19" i="16"/>
  <c r="E19" i="16"/>
  <c r="D19" i="16"/>
  <c r="C19" i="16"/>
  <c r="F18" i="16"/>
  <c r="E18" i="16"/>
  <c r="D18" i="16"/>
  <c r="C18" i="16"/>
  <c r="F17" i="16"/>
  <c r="E17" i="16"/>
  <c r="D17" i="16"/>
  <c r="C17" i="16"/>
  <c r="F16" i="16"/>
  <c r="E16" i="16"/>
  <c r="D16" i="16"/>
  <c r="C16" i="16"/>
  <c r="F15" i="16"/>
  <c r="E15" i="16"/>
  <c r="D15" i="16"/>
  <c r="C15" i="16"/>
  <c r="F14" i="16"/>
  <c r="E14" i="16"/>
  <c r="D14" i="16"/>
  <c r="C14" i="16"/>
  <c r="F13" i="16"/>
  <c r="E13" i="16"/>
  <c r="D13" i="16"/>
  <c r="C13" i="16"/>
  <c r="F12" i="16"/>
  <c r="E12" i="16"/>
  <c r="D12" i="16"/>
  <c r="C12" i="16"/>
  <c r="F11" i="16"/>
  <c r="E11" i="16"/>
  <c r="D11" i="16"/>
  <c r="C11" i="16"/>
  <c r="F10" i="16"/>
  <c r="E10" i="16"/>
  <c r="D10" i="16"/>
  <c r="C10" i="16"/>
  <c r="F9" i="16"/>
  <c r="E9" i="16"/>
  <c r="D9" i="16"/>
  <c r="C9" i="16"/>
  <c r="F8" i="16"/>
  <c r="E8" i="16"/>
  <c r="D8" i="16"/>
  <c r="C8" i="16"/>
  <c r="Q24" i="45" l="1"/>
  <c r="A11" i="17" l="1"/>
  <c r="A10" i="17"/>
  <c r="A9" i="17"/>
  <c r="A8" i="17"/>
  <c r="A7" i="17"/>
  <c r="A48" i="17"/>
  <c r="A47" i="17"/>
  <c r="A22" i="17" s="1"/>
  <c r="A46" i="17"/>
  <c r="A21" i="17" s="1"/>
  <c r="A45" i="17"/>
  <c r="A20" i="17" s="1"/>
  <c r="A44" i="17"/>
  <c r="A19" i="17" s="1"/>
  <c r="A43" i="17"/>
  <c r="A18" i="17" s="1"/>
  <c r="A42" i="17"/>
  <c r="A17" i="17" s="1"/>
  <c r="A41" i="17"/>
  <c r="A16" i="17" s="1"/>
  <c r="A40" i="17"/>
  <c r="A15" i="17" s="1"/>
  <c r="A39" i="17"/>
  <c r="A14" i="17" s="1"/>
  <c r="A38" i="17"/>
  <c r="A13" i="17" s="1"/>
  <c r="A37" i="17"/>
  <c r="A12" i="17" s="1"/>
  <c r="A36" i="17"/>
  <c r="A35" i="17"/>
  <c r="A34" i="17"/>
  <c r="A33" i="17"/>
  <c r="A32" i="17"/>
  <c r="A24" i="16"/>
  <c r="B48" i="16"/>
  <c r="A48" i="16"/>
  <c r="A23" i="16" s="1"/>
  <c r="B47" i="16"/>
  <c r="A47" i="16"/>
  <c r="A22" i="16" s="1"/>
  <c r="B46" i="16"/>
  <c r="A46" i="16"/>
  <c r="A21" i="16" s="1"/>
  <c r="B45" i="16"/>
  <c r="A45" i="16"/>
  <c r="A20" i="16" s="1"/>
  <c r="B44" i="16"/>
  <c r="A44" i="16"/>
  <c r="A19" i="16" s="1"/>
  <c r="B43" i="16"/>
  <c r="A43" i="16"/>
  <c r="A18" i="16" s="1"/>
  <c r="B42" i="16"/>
  <c r="A42" i="16"/>
  <c r="A17" i="16" s="1"/>
  <c r="B41" i="16"/>
  <c r="A41" i="16"/>
  <c r="A16" i="16" s="1"/>
  <c r="B40" i="16"/>
  <c r="A40" i="16"/>
  <c r="A15" i="16" s="1"/>
  <c r="B39" i="16"/>
  <c r="A39" i="16"/>
  <c r="B38" i="16"/>
  <c r="A38" i="16"/>
  <c r="B37" i="16"/>
  <c r="A37" i="16"/>
  <c r="B36" i="16"/>
  <c r="A36" i="16"/>
  <c r="A11" i="16" s="1"/>
  <c r="B35" i="16"/>
  <c r="A35" i="16"/>
  <c r="A10" i="16" s="1"/>
  <c r="B34" i="16"/>
  <c r="A34" i="16"/>
  <c r="A9" i="16" s="1"/>
  <c r="B33" i="16"/>
  <c r="A33" i="16"/>
  <c r="A8" i="16" s="1"/>
  <c r="B32" i="16"/>
  <c r="A32" i="16"/>
  <c r="A7" i="16" s="1"/>
  <c r="C21" i="17"/>
  <c r="C22" i="17"/>
  <c r="C19" i="17"/>
  <c r="C18" i="17"/>
  <c r="C17" i="17"/>
  <c r="C16" i="17"/>
  <c r="C15" i="17"/>
  <c r="A14" i="16"/>
  <c r="C13" i="17"/>
  <c r="A13" i="16"/>
  <c r="C12" i="17"/>
  <c r="A12" i="16"/>
  <c r="C9" i="17"/>
  <c r="C8" i="17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7" i="15"/>
  <c r="J24" i="14"/>
  <c r="J24" i="15" s="1"/>
  <c r="I24" i="14"/>
  <c r="I24" i="15" s="1"/>
  <c r="H24" i="14"/>
  <c r="H24" i="15" s="1"/>
  <c r="G24" i="14"/>
  <c r="G24" i="15" s="1"/>
  <c r="F24" i="14"/>
  <c r="F24" i="15" s="1"/>
  <c r="E24" i="14"/>
  <c r="E24" i="15" s="1"/>
  <c r="D24" i="14"/>
  <c r="D24" i="15" s="1"/>
  <c r="J23" i="14"/>
  <c r="J23" i="15" s="1"/>
  <c r="I23" i="14"/>
  <c r="I23" i="15" s="1"/>
  <c r="H23" i="14"/>
  <c r="H23" i="15" s="1"/>
  <c r="G23" i="14"/>
  <c r="G23" i="15" s="1"/>
  <c r="F23" i="14"/>
  <c r="F23" i="15" s="1"/>
  <c r="E23" i="14"/>
  <c r="E23" i="15" s="1"/>
  <c r="D23" i="14"/>
  <c r="D23" i="15" s="1"/>
  <c r="J22" i="14"/>
  <c r="J22" i="15" s="1"/>
  <c r="I22" i="14"/>
  <c r="I22" i="15" s="1"/>
  <c r="H22" i="14"/>
  <c r="H22" i="15" s="1"/>
  <c r="G22" i="14"/>
  <c r="G22" i="15" s="1"/>
  <c r="F22" i="14"/>
  <c r="F22" i="15" s="1"/>
  <c r="E22" i="14"/>
  <c r="E22" i="15" s="1"/>
  <c r="D22" i="14"/>
  <c r="D22" i="15" s="1"/>
  <c r="J21" i="14"/>
  <c r="J21" i="15" s="1"/>
  <c r="I21" i="14"/>
  <c r="I21" i="15" s="1"/>
  <c r="H21" i="14"/>
  <c r="H21" i="15" s="1"/>
  <c r="G21" i="14"/>
  <c r="G21" i="15" s="1"/>
  <c r="F21" i="14"/>
  <c r="F21" i="15" s="1"/>
  <c r="E21" i="14"/>
  <c r="E21" i="15" s="1"/>
  <c r="D21" i="14"/>
  <c r="D21" i="15" s="1"/>
  <c r="J20" i="14"/>
  <c r="J20" i="15" s="1"/>
  <c r="I20" i="14"/>
  <c r="I20" i="15" s="1"/>
  <c r="H20" i="14"/>
  <c r="H20" i="15" s="1"/>
  <c r="G20" i="14"/>
  <c r="G20" i="15" s="1"/>
  <c r="F20" i="14"/>
  <c r="F20" i="15" s="1"/>
  <c r="E20" i="14"/>
  <c r="E20" i="15" s="1"/>
  <c r="D20" i="14"/>
  <c r="D20" i="15" s="1"/>
  <c r="J19" i="14"/>
  <c r="J19" i="15" s="1"/>
  <c r="I19" i="14"/>
  <c r="I19" i="15" s="1"/>
  <c r="H19" i="14"/>
  <c r="H19" i="15" s="1"/>
  <c r="G19" i="14"/>
  <c r="G19" i="15" s="1"/>
  <c r="F19" i="14"/>
  <c r="F19" i="15" s="1"/>
  <c r="E19" i="14"/>
  <c r="E19" i="15" s="1"/>
  <c r="D19" i="14"/>
  <c r="D19" i="15" s="1"/>
  <c r="J18" i="14"/>
  <c r="J18" i="15" s="1"/>
  <c r="I18" i="14"/>
  <c r="I18" i="15" s="1"/>
  <c r="H18" i="14"/>
  <c r="H18" i="15" s="1"/>
  <c r="G18" i="14"/>
  <c r="G18" i="15" s="1"/>
  <c r="F18" i="14"/>
  <c r="F18" i="15" s="1"/>
  <c r="E18" i="14"/>
  <c r="E18" i="15" s="1"/>
  <c r="D18" i="14"/>
  <c r="D18" i="15" s="1"/>
  <c r="J17" i="14"/>
  <c r="J17" i="15" s="1"/>
  <c r="I17" i="14"/>
  <c r="I17" i="15" s="1"/>
  <c r="H17" i="14"/>
  <c r="H17" i="15" s="1"/>
  <c r="G17" i="14"/>
  <c r="G17" i="15" s="1"/>
  <c r="F17" i="14"/>
  <c r="F17" i="15" s="1"/>
  <c r="E17" i="14"/>
  <c r="E17" i="15" s="1"/>
  <c r="D17" i="14"/>
  <c r="D17" i="15" s="1"/>
  <c r="J16" i="14"/>
  <c r="J16" i="15" s="1"/>
  <c r="I16" i="14"/>
  <c r="I16" i="15" s="1"/>
  <c r="H16" i="14"/>
  <c r="H16" i="15" s="1"/>
  <c r="G16" i="14"/>
  <c r="G16" i="15" s="1"/>
  <c r="F16" i="14"/>
  <c r="F16" i="15" s="1"/>
  <c r="E16" i="14"/>
  <c r="E16" i="15" s="1"/>
  <c r="D16" i="14"/>
  <c r="D16" i="15" s="1"/>
  <c r="J15" i="14"/>
  <c r="J15" i="15" s="1"/>
  <c r="I15" i="14"/>
  <c r="I15" i="15" s="1"/>
  <c r="H15" i="14"/>
  <c r="H15" i="15" s="1"/>
  <c r="G15" i="14"/>
  <c r="G15" i="15" s="1"/>
  <c r="F15" i="14"/>
  <c r="F15" i="15" s="1"/>
  <c r="E15" i="14"/>
  <c r="E15" i="15" s="1"/>
  <c r="D15" i="14"/>
  <c r="D15" i="15" s="1"/>
  <c r="J14" i="14"/>
  <c r="J14" i="15" s="1"/>
  <c r="I14" i="14"/>
  <c r="I14" i="15" s="1"/>
  <c r="H14" i="14"/>
  <c r="H14" i="15" s="1"/>
  <c r="G14" i="14"/>
  <c r="G14" i="15" s="1"/>
  <c r="F14" i="14"/>
  <c r="F14" i="15" s="1"/>
  <c r="E14" i="14"/>
  <c r="E14" i="15" s="1"/>
  <c r="D14" i="14"/>
  <c r="D14" i="15" s="1"/>
  <c r="J13" i="14"/>
  <c r="J13" i="15" s="1"/>
  <c r="I13" i="14"/>
  <c r="I13" i="15" s="1"/>
  <c r="H13" i="14"/>
  <c r="H13" i="15" s="1"/>
  <c r="G13" i="14"/>
  <c r="G13" i="15" s="1"/>
  <c r="F13" i="14"/>
  <c r="F13" i="15" s="1"/>
  <c r="E13" i="14"/>
  <c r="E13" i="15" s="1"/>
  <c r="D13" i="14"/>
  <c r="D13" i="15" s="1"/>
  <c r="J12" i="14"/>
  <c r="J12" i="15" s="1"/>
  <c r="I12" i="14"/>
  <c r="I12" i="15" s="1"/>
  <c r="H12" i="14"/>
  <c r="H12" i="15" s="1"/>
  <c r="G12" i="14"/>
  <c r="G12" i="15" s="1"/>
  <c r="F12" i="14"/>
  <c r="F12" i="15" s="1"/>
  <c r="E12" i="14"/>
  <c r="E12" i="15" s="1"/>
  <c r="D12" i="14"/>
  <c r="D12" i="15" s="1"/>
  <c r="J11" i="14"/>
  <c r="J11" i="15" s="1"/>
  <c r="I11" i="14"/>
  <c r="I11" i="15" s="1"/>
  <c r="H11" i="14"/>
  <c r="H11" i="15" s="1"/>
  <c r="G11" i="14"/>
  <c r="G11" i="15" s="1"/>
  <c r="F11" i="14"/>
  <c r="F11" i="15" s="1"/>
  <c r="E11" i="14"/>
  <c r="E11" i="15" s="1"/>
  <c r="D11" i="14"/>
  <c r="D11" i="15" s="1"/>
  <c r="J10" i="14"/>
  <c r="J10" i="15" s="1"/>
  <c r="I10" i="14"/>
  <c r="I10" i="15" s="1"/>
  <c r="H10" i="14"/>
  <c r="H10" i="15" s="1"/>
  <c r="G10" i="14"/>
  <c r="G10" i="15" s="1"/>
  <c r="F10" i="14"/>
  <c r="F10" i="15" s="1"/>
  <c r="E10" i="14"/>
  <c r="E10" i="15" s="1"/>
  <c r="D10" i="14"/>
  <c r="D10" i="15" s="1"/>
  <c r="J9" i="14"/>
  <c r="J9" i="15" s="1"/>
  <c r="I9" i="14"/>
  <c r="I9" i="15" s="1"/>
  <c r="H9" i="14"/>
  <c r="H9" i="15" s="1"/>
  <c r="G9" i="14"/>
  <c r="G9" i="15" s="1"/>
  <c r="F9" i="14"/>
  <c r="F9" i="15" s="1"/>
  <c r="E9" i="14"/>
  <c r="E9" i="15" s="1"/>
  <c r="D9" i="14"/>
  <c r="D9" i="15" s="1"/>
  <c r="J8" i="14"/>
  <c r="I8" i="14"/>
  <c r="H8" i="14"/>
  <c r="G8" i="14"/>
  <c r="F8" i="14"/>
  <c r="E8" i="14"/>
  <c r="D8" i="14"/>
  <c r="C24" i="14"/>
  <c r="C24" i="15" s="1"/>
  <c r="C23" i="14"/>
  <c r="C23" i="15" s="1"/>
  <c r="C22" i="14"/>
  <c r="C22" i="15" s="1"/>
  <c r="C21" i="14"/>
  <c r="C21" i="15" s="1"/>
  <c r="C20" i="14"/>
  <c r="C20" i="15" s="1"/>
  <c r="C19" i="14"/>
  <c r="C19" i="15" s="1"/>
  <c r="C18" i="14"/>
  <c r="C18" i="15" s="1"/>
  <c r="C17" i="14"/>
  <c r="C17" i="15" s="1"/>
  <c r="C16" i="14"/>
  <c r="C16" i="15" s="1"/>
  <c r="C15" i="14"/>
  <c r="C15" i="15" s="1"/>
  <c r="C14" i="14"/>
  <c r="C14" i="15" s="1"/>
  <c r="C13" i="14"/>
  <c r="C13" i="15" s="1"/>
  <c r="C12" i="14"/>
  <c r="C12" i="15" s="1"/>
  <c r="C11" i="14"/>
  <c r="C11" i="15" s="1"/>
  <c r="C10" i="14"/>
  <c r="C10" i="15" s="1"/>
  <c r="C9" i="14"/>
  <c r="C9" i="15" s="1"/>
  <c r="C8" i="14"/>
  <c r="C8" i="15" s="1"/>
  <c r="B24" i="16"/>
  <c r="A24" i="14"/>
  <c r="E8" i="15" l="1"/>
  <c r="F8" i="15"/>
  <c r="G8" i="15"/>
  <c r="H8" i="15"/>
  <c r="J8" i="15"/>
  <c r="I8" i="15"/>
  <c r="D8" i="15"/>
  <c r="C10" i="17"/>
  <c r="C20" i="17"/>
  <c r="C14" i="17"/>
  <c r="C11" i="17"/>
  <c r="C31" i="15"/>
  <c r="D31" i="15"/>
  <c r="E31" i="15"/>
  <c r="F31" i="15"/>
  <c r="G31" i="15"/>
  <c r="H31" i="15"/>
  <c r="I31" i="15"/>
  <c r="J31" i="15"/>
  <c r="K31" i="15"/>
  <c r="L31" i="15"/>
  <c r="M31" i="15"/>
  <c r="N31" i="15"/>
  <c r="O31" i="15"/>
  <c r="C32" i="15"/>
  <c r="D32" i="15"/>
  <c r="E32" i="15"/>
  <c r="F32" i="15"/>
  <c r="G32" i="15"/>
  <c r="H32" i="15"/>
  <c r="I32" i="15"/>
  <c r="J32" i="15"/>
  <c r="K32" i="15"/>
  <c r="L32" i="15"/>
  <c r="N32" i="15"/>
  <c r="O32" i="15"/>
  <c r="C33" i="15"/>
  <c r="D33" i="15"/>
  <c r="E33" i="15"/>
  <c r="F33" i="15"/>
  <c r="G33" i="15"/>
  <c r="H33" i="15"/>
  <c r="I33" i="15"/>
  <c r="J33" i="15"/>
  <c r="K33" i="15"/>
  <c r="L33" i="15"/>
  <c r="N33" i="15"/>
  <c r="O33" i="15"/>
  <c r="C34" i="15"/>
  <c r="D34" i="15"/>
  <c r="E34" i="15"/>
  <c r="F34" i="15"/>
  <c r="G34" i="15"/>
  <c r="H34" i="15"/>
  <c r="I34" i="15"/>
  <c r="J34" i="15"/>
  <c r="K34" i="15"/>
  <c r="L34" i="15"/>
  <c r="N34" i="15"/>
  <c r="O34" i="15"/>
  <c r="C35" i="15"/>
  <c r="D35" i="15"/>
  <c r="E35" i="15"/>
  <c r="F35" i="15"/>
  <c r="G35" i="15"/>
  <c r="H35" i="15"/>
  <c r="I35" i="15"/>
  <c r="J35" i="15"/>
  <c r="K35" i="15"/>
  <c r="L35" i="15"/>
  <c r="N35" i="15"/>
  <c r="O35" i="15"/>
  <c r="C36" i="15"/>
  <c r="D36" i="15"/>
  <c r="E36" i="15"/>
  <c r="F36" i="15"/>
  <c r="G36" i="15"/>
  <c r="H36" i="15"/>
  <c r="I36" i="15"/>
  <c r="J36" i="15"/>
  <c r="K36" i="15"/>
  <c r="L36" i="15"/>
  <c r="N36" i="15"/>
  <c r="O36" i="15"/>
  <c r="C37" i="15"/>
  <c r="D37" i="15"/>
  <c r="E37" i="15"/>
  <c r="F37" i="15"/>
  <c r="G37" i="15"/>
  <c r="H37" i="15"/>
  <c r="I37" i="15"/>
  <c r="J37" i="15"/>
  <c r="K37" i="15"/>
  <c r="L37" i="15"/>
  <c r="N37" i="15"/>
  <c r="O37" i="15"/>
  <c r="C38" i="15"/>
  <c r="D38" i="15"/>
  <c r="E38" i="15"/>
  <c r="F38" i="15"/>
  <c r="G38" i="15"/>
  <c r="H38" i="15"/>
  <c r="I38" i="15"/>
  <c r="J38" i="15"/>
  <c r="K38" i="15"/>
  <c r="L38" i="15"/>
  <c r="N38" i="15"/>
  <c r="O38" i="15"/>
  <c r="C39" i="15"/>
  <c r="D39" i="15"/>
  <c r="E39" i="15"/>
  <c r="F39" i="15"/>
  <c r="G39" i="15"/>
  <c r="H39" i="15"/>
  <c r="I39" i="15"/>
  <c r="J39" i="15"/>
  <c r="K39" i="15"/>
  <c r="L39" i="15"/>
  <c r="N39" i="15"/>
  <c r="O39" i="15"/>
  <c r="C40" i="15"/>
  <c r="D40" i="15"/>
  <c r="E40" i="15"/>
  <c r="F40" i="15"/>
  <c r="G40" i="15"/>
  <c r="H40" i="15"/>
  <c r="I40" i="15"/>
  <c r="J40" i="15"/>
  <c r="K40" i="15"/>
  <c r="L40" i="15"/>
  <c r="N40" i="15"/>
  <c r="O40" i="15"/>
  <c r="C41" i="15"/>
  <c r="D41" i="15"/>
  <c r="E41" i="15"/>
  <c r="F41" i="15"/>
  <c r="G41" i="15"/>
  <c r="H41" i="15"/>
  <c r="I41" i="15"/>
  <c r="J41" i="15"/>
  <c r="K41" i="15"/>
  <c r="L41" i="15"/>
  <c r="N41" i="15"/>
  <c r="O41" i="15"/>
  <c r="C42" i="15"/>
  <c r="D42" i="15"/>
  <c r="E42" i="15"/>
  <c r="F42" i="15"/>
  <c r="G42" i="15"/>
  <c r="H42" i="15"/>
  <c r="I42" i="15"/>
  <c r="J42" i="15"/>
  <c r="K42" i="15"/>
  <c r="L42" i="15"/>
  <c r="N42" i="15"/>
  <c r="O42" i="15"/>
  <c r="C43" i="15"/>
  <c r="D43" i="15"/>
  <c r="E43" i="15"/>
  <c r="F43" i="15"/>
  <c r="G43" i="15"/>
  <c r="H43" i="15"/>
  <c r="I43" i="15"/>
  <c r="J43" i="15"/>
  <c r="K43" i="15"/>
  <c r="L43" i="15"/>
  <c r="N43" i="15"/>
  <c r="O43" i="15"/>
  <c r="C44" i="15"/>
  <c r="D44" i="15"/>
  <c r="E44" i="15"/>
  <c r="F44" i="15"/>
  <c r="G44" i="15"/>
  <c r="H44" i="15"/>
  <c r="I44" i="15"/>
  <c r="J44" i="15"/>
  <c r="K44" i="15"/>
  <c r="L44" i="15"/>
  <c r="N44" i="15"/>
  <c r="O44" i="15"/>
  <c r="C45" i="15"/>
  <c r="D45" i="15"/>
  <c r="E45" i="15"/>
  <c r="F45" i="15"/>
  <c r="G45" i="15"/>
  <c r="H45" i="15"/>
  <c r="I45" i="15"/>
  <c r="J45" i="15"/>
  <c r="K45" i="15"/>
  <c r="L45" i="15"/>
  <c r="N45" i="15"/>
  <c r="O45" i="15"/>
  <c r="C46" i="15"/>
  <c r="D46" i="15"/>
  <c r="E46" i="15"/>
  <c r="F46" i="15"/>
  <c r="G46" i="15"/>
  <c r="H46" i="15"/>
  <c r="I46" i="15"/>
  <c r="J46" i="15"/>
  <c r="K46" i="15"/>
  <c r="L46" i="15"/>
  <c r="N46" i="15"/>
  <c r="O46" i="15"/>
  <c r="C47" i="15"/>
  <c r="D47" i="15"/>
  <c r="E47" i="15"/>
  <c r="F47" i="15"/>
  <c r="G47" i="15"/>
  <c r="H47" i="15"/>
  <c r="I47" i="15"/>
  <c r="J47" i="15"/>
  <c r="K47" i="15"/>
  <c r="L47" i="15"/>
  <c r="N47" i="15"/>
  <c r="O47" i="15"/>
  <c r="C48" i="15"/>
  <c r="D48" i="15"/>
  <c r="E48" i="15"/>
  <c r="F48" i="15"/>
  <c r="G48" i="15"/>
  <c r="H48" i="15"/>
  <c r="I48" i="15"/>
  <c r="J48" i="15"/>
  <c r="K48" i="15"/>
  <c r="L48" i="15"/>
  <c r="N48" i="15"/>
  <c r="O48" i="15"/>
  <c r="E9" i="17" l="1"/>
  <c r="E12" i="17"/>
  <c r="E18" i="17"/>
  <c r="E21" i="17"/>
  <c r="E17" i="17"/>
  <c r="E10" i="17"/>
  <c r="E20" i="17"/>
  <c r="E8" i="17"/>
  <c r="E22" i="17"/>
  <c r="E14" i="17"/>
  <c r="E13" i="17"/>
  <c r="E11" i="17"/>
  <c r="E16" i="17"/>
  <c r="E19" i="17"/>
  <c r="E15" i="17"/>
  <c r="D21" i="17"/>
  <c r="D14" i="17"/>
  <c r="D9" i="17"/>
  <c r="D12" i="17"/>
  <c r="D11" i="17"/>
  <c r="D20" i="17"/>
  <c r="D16" i="17"/>
  <c r="D8" i="17"/>
  <c r="D15" i="17"/>
  <c r="D18" i="17"/>
  <c r="D17" i="17"/>
  <c r="D10" i="17"/>
  <c r="D19" i="17"/>
  <c r="D22" i="17"/>
  <c r="D13" i="17"/>
  <c r="F17" i="17"/>
  <c r="F10" i="17"/>
  <c r="F16" i="17"/>
  <c r="F19" i="17"/>
  <c r="F8" i="17"/>
  <c r="F22" i="17"/>
  <c r="F11" i="17"/>
  <c r="F14" i="17"/>
  <c r="F9" i="17"/>
  <c r="F15" i="17"/>
  <c r="F21" i="17"/>
  <c r="F20" i="17"/>
  <c r="F13" i="17"/>
  <c r="F12" i="17"/>
  <c r="F18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B8" i="16" l="1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6" i="14"/>
  <c r="C7" i="14"/>
  <c r="C26" i="14" s="1"/>
  <c r="B7" i="15" l="1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O48" i="17" l="1"/>
  <c r="N48" i="17"/>
  <c r="K48" i="17"/>
  <c r="J48" i="17"/>
  <c r="I48" i="17"/>
  <c r="H48" i="17"/>
  <c r="G48" i="17"/>
  <c r="F48" i="17"/>
  <c r="E48" i="17"/>
  <c r="D48" i="17"/>
  <c r="C48" i="17"/>
  <c r="B48" i="17"/>
  <c r="B23" i="17" s="1"/>
  <c r="T48" i="15"/>
  <c r="S48" i="15"/>
  <c r="R48" i="15"/>
  <c r="Q48" i="15"/>
  <c r="P48" i="15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O47" i="17" l="1"/>
  <c r="N47" i="17"/>
  <c r="K47" i="17"/>
  <c r="J47" i="17"/>
  <c r="I47" i="17"/>
  <c r="H47" i="17"/>
  <c r="G47" i="17"/>
  <c r="F47" i="17"/>
  <c r="E47" i="17"/>
  <c r="D47" i="17"/>
  <c r="C47" i="17"/>
  <c r="B47" i="17"/>
  <c r="B22" i="17" s="1"/>
  <c r="T47" i="15"/>
  <c r="S47" i="15"/>
  <c r="R47" i="15"/>
  <c r="Q47" i="15"/>
  <c r="P47" i="15"/>
  <c r="AB7" i="44" l="1"/>
  <c r="AA7" i="44"/>
  <c r="Z7" i="44"/>
  <c r="Y7" i="44"/>
  <c r="X7" i="44"/>
  <c r="W7" i="44"/>
  <c r="V7" i="44"/>
  <c r="U7" i="44"/>
  <c r="T7" i="44"/>
  <c r="S7" i="44"/>
  <c r="R7" i="44"/>
  <c r="Q7" i="44"/>
  <c r="P7" i="44"/>
  <c r="O7" i="44"/>
  <c r="N7" i="44"/>
  <c r="M7" i="44"/>
  <c r="L7" i="44"/>
  <c r="K7" i="44"/>
  <c r="J7" i="44"/>
  <c r="I7" i="44"/>
  <c r="H7" i="44"/>
  <c r="G7" i="44"/>
  <c r="F7" i="44"/>
  <c r="E7" i="44"/>
  <c r="D7" i="44"/>
  <c r="C7" i="44"/>
  <c r="B7" i="44"/>
  <c r="P31" i="15" l="1"/>
  <c r="Q31" i="15"/>
  <c r="R31" i="15"/>
  <c r="S31" i="15"/>
  <c r="T31" i="15"/>
  <c r="P32" i="15"/>
  <c r="Q32" i="15"/>
  <c r="R32" i="15"/>
  <c r="S32" i="15"/>
  <c r="T32" i="15"/>
  <c r="P33" i="15"/>
  <c r="Q33" i="15"/>
  <c r="R33" i="15"/>
  <c r="S33" i="15"/>
  <c r="T33" i="15"/>
  <c r="P34" i="15"/>
  <c r="Q34" i="15"/>
  <c r="R34" i="15"/>
  <c r="S34" i="15"/>
  <c r="T34" i="15"/>
  <c r="P35" i="15"/>
  <c r="Q35" i="15"/>
  <c r="R35" i="15"/>
  <c r="S35" i="15"/>
  <c r="T35" i="15"/>
  <c r="P36" i="15"/>
  <c r="Q36" i="15"/>
  <c r="R36" i="15"/>
  <c r="S36" i="15"/>
  <c r="T36" i="15"/>
  <c r="P37" i="15"/>
  <c r="Q37" i="15"/>
  <c r="R37" i="15"/>
  <c r="S37" i="15"/>
  <c r="T37" i="15"/>
  <c r="P38" i="15"/>
  <c r="Q38" i="15"/>
  <c r="R38" i="15"/>
  <c r="S38" i="15"/>
  <c r="T38" i="15"/>
  <c r="P39" i="15"/>
  <c r="Q39" i="15"/>
  <c r="R39" i="15"/>
  <c r="S39" i="15"/>
  <c r="T39" i="15"/>
  <c r="P40" i="15"/>
  <c r="Q40" i="15"/>
  <c r="R40" i="15"/>
  <c r="S40" i="15"/>
  <c r="T40" i="15"/>
  <c r="P41" i="15"/>
  <c r="Q41" i="15"/>
  <c r="R41" i="15"/>
  <c r="S41" i="15"/>
  <c r="T41" i="15"/>
  <c r="P42" i="15"/>
  <c r="Q42" i="15"/>
  <c r="R42" i="15"/>
  <c r="S42" i="15"/>
  <c r="T42" i="15"/>
  <c r="P43" i="15"/>
  <c r="Q43" i="15"/>
  <c r="R43" i="15"/>
  <c r="S43" i="15"/>
  <c r="T43" i="15"/>
  <c r="P44" i="15"/>
  <c r="Q44" i="15"/>
  <c r="R44" i="15"/>
  <c r="S44" i="15"/>
  <c r="T44" i="15"/>
  <c r="P45" i="15"/>
  <c r="Q45" i="15"/>
  <c r="R45" i="15"/>
  <c r="S45" i="15"/>
  <c r="T45" i="15"/>
  <c r="P46" i="15"/>
  <c r="Q46" i="15"/>
  <c r="R46" i="15"/>
  <c r="S46" i="15"/>
  <c r="T46" i="15"/>
  <c r="A3" i="44" l="1"/>
  <c r="AB51" i="44"/>
  <c r="AA51" i="44"/>
  <c r="Z51" i="44"/>
  <c r="Y51" i="44"/>
  <c r="X51" i="44"/>
  <c r="W51" i="44"/>
  <c r="V51" i="44"/>
  <c r="U51" i="44"/>
  <c r="T51" i="44"/>
  <c r="S51" i="44"/>
  <c r="R51" i="44"/>
  <c r="Q51" i="44"/>
  <c r="P51" i="44"/>
  <c r="O51" i="44"/>
  <c r="N51" i="44"/>
  <c r="M51" i="44"/>
  <c r="L51" i="44"/>
  <c r="K51" i="44"/>
  <c r="J51" i="44"/>
  <c r="I51" i="44"/>
  <c r="H51" i="44"/>
  <c r="G51" i="44"/>
  <c r="F51" i="44"/>
  <c r="E51" i="44"/>
  <c r="D51" i="44"/>
  <c r="C51" i="44"/>
  <c r="B51" i="44"/>
  <c r="AB50" i="44"/>
  <c r="AA50" i="44"/>
  <c r="Z50" i="44"/>
  <c r="Y50" i="44"/>
  <c r="X50" i="44"/>
  <c r="W50" i="44"/>
  <c r="V50" i="44"/>
  <c r="U50" i="44"/>
  <c r="T50" i="44"/>
  <c r="S50" i="44"/>
  <c r="R50" i="44"/>
  <c r="Q50" i="44"/>
  <c r="P50" i="44"/>
  <c r="O50" i="44"/>
  <c r="N50" i="44"/>
  <c r="M50" i="44"/>
  <c r="L50" i="44"/>
  <c r="K50" i="44"/>
  <c r="J50" i="44"/>
  <c r="I50" i="44"/>
  <c r="H50" i="44"/>
  <c r="G50" i="44"/>
  <c r="F50" i="44"/>
  <c r="E50" i="44"/>
  <c r="D50" i="44"/>
  <c r="C50" i="44"/>
  <c r="B50" i="44"/>
  <c r="AB49" i="44"/>
  <c r="AA49" i="44"/>
  <c r="Z49" i="44"/>
  <c r="Y49" i="44"/>
  <c r="X49" i="44"/>
  <c r="W49" i="44"/>
  <c r="V49" i="44"/>
  <c r="U49" i="44"/>
  <c r="T49" i="44"/>
  <c r="S49" i="44"/>
  <c r="R49" i="44"/>
  <c r="Q49" i="44"/>
  <c r="P49" i="44"/>
  <c r="O49" i="44"/>
  <c r="N49" i="44"/>
  <c r="M49" i="44"/>
  <c r="L49" i="44"/>
  <c r="K49" i="44"/>
  <c r="J49" i="44"/>
  <c r="I49" i="44"/>
  <c r="H49" i="44"/>
  <c r="G49" i="44"/>
  <c r="F49" i="44"/>
  <c r="E49" i="44"/>
  <c r="D49" i="44"/>
  <c r="C49" i="44"/>
  <c r="B49" i="44"/>
  <c r="AB48" i="44"/>
  <c r="AA48" i="44"/>
  <c r="Z48" i="44"/>
  <c r="Y48" i="44"/>
  <c r="X48" i="44"/>
  <c r="W48" i="44"/>
  <c r="V48" i="44"/>
  <c r="U48" i="44"/>
  <c r="T48" i="44"/>
  <c r="S48" i="44"/>
  <c r="R48" i="44"/>
  <c r="Q48" i="44"/>
  <c r="P48" i="44"/>
  <c r="O48" i="44"/>
  <c r="N48" i="44"/>
  <c r="M48" i="44"/>
  <c r="L48" i="44"/>
  <c r="K48" i="44"/>
  <c r="J48" i="44"/>
  <c r="I48" i="44"/>
  <c r="H48" i="44"/>
  <c r="G48" i="44"/>
  <c r="F48" i="44"/>
  <c r="E48" i="44"/>
  <c r="D48" i="44"/>
  <c r="C48" i="44"/>
  <c r="B48" i="44"/>
  <c r="AB47" i="44"/>
  <c r="AA47" i="44"/>
  <c r="Z47" i="44"/>
  <c r="Y47" i="44"/>
  <c r="X47" i="44"/>
  <c r="W47" i="44"/>
  <c r="V47" i="44"/>
  <c r="U47" i="44"/>
  <c r="T47" i="44"/>
  <c r="S47" i="44"/>
  <c r="R47" i="44"/>
  <c r="Q47" i="44"/>
  <c r="P47" i="44"/>
  <c r="O47" i="44"/>
  <c r="N47" i="44"/>
  <c r="M47" i="44"/>
  <c r="L47" i="44"/>
  <c r="K47" i="44"/>
  <c r="J47" i="44"/>
  <c r="I47" i="44"/>
  <c r="H47" i="44"/>
  <c r="G47" i="44"/>
  <c r="F47" i="44"/>
  <c r="E47" i="44"/>
  <c r="D47" i="44"/>
  <c r="C47" i="44"/>
  <c r="B47" i="44"/>
  <c r="AB46" i="44"/>
  <c r="AA46" i="44"/>
  <c r="Z46" i="44"/>
  <c r="Y46" i="44"/>
  <c r="X46" i="44"/>
  <c r="W46" i="44"/>
  <c r="V46" i="44"/>
  <c r="U46" i="44"/>
  <c r="T46" i="44"/>
  <c r="S46" i="44"/>
  <c r="R46" i="44"/>
  <c r="Q46" i="44"/>
  <c r="P46" i="44"/>
  <c r="O46" i="44"/>
  <c r="N46" i="44"/>
  <c r="M46" i="44"/>
  <c r="L46" i="44"/>
  <c r="K46" i="44"/>
  <c r="J46" i="44"/>
  <c r="I46" i="44"/>
  <c r="H46" i="44"/>
  <c r="G46" i="44"/>
  <c r="F46" i="44"/>
  <c r="E46" i="44"/>
  <c r="D46" i="44"/>
  <c r="C46" i="44"/>
  <c r="B46" i="44"/>
  <c r="AB45" i="44"/>
  <c r="AA45" i="44"/>
  <c r="Z45" i="44"/>
  <c r="Y45" i="44"/>
  <c r="X45" i="44"/>
  <c r="W45" i="44"/>
  <c r="V45" i="44"/>
  <c r="U45" i="44"/>
  <c r="T45" i="44"/>
  <c r="S45" i="44"/>
  <c r="R45" i="44"/>
  <c r="Q45" i="44"/>
  <c r="P45" i="44"/>
  <c r="O45" i="44"/>
  <c r="N45" i="44"/>
  <c r="M45" i="44"/>
  <c r="L45" i="44"/>
  <c r="K45" i="44"/>
  <c r="J45" i="44"/>
  <c r="I45" i="44"/>
  <c r="H45" i="44"/>
  <c r="G45" i="44"/>
  <c r="F45" i="44"/>
  <c r="E45" i="44"/>
  <c r="D45" i="44"/>
  <c r="C45" i="44"/>
  <c r="B45" i="44"/>
  <c r="AB44" i="44"/>
  <c r="AA44" i="44"/>
  <c r="Z44" i="44"/>
  <c r="Y44" i="44"/>
  <c r="X44" i="44"/>
  <c r="W44" i="44"/>
  <c r="V44" i="44"/>
  <c r="U44" i="44"/>
  <c r="T44" i="44"/>
  <c r="S44" i="44"/>
  <c r="R44" i="44"/>
  <c r="Q44" i="44"/>
  <c r="P44" i="44"/>
  <c r="O44" i="44"/>
  <c r="N44" i="44"/>
  <c r="M44" i="44"/>
  <c r="L44" i="44"/>
  <c r="K44" i="44"/>
  <c r="J44" i="44"/>
  <c r="I44" i="44"/>
  <c r="H44" i="44"/>
  <c r="G44" i="44"/>
  <c r="F44" i="44"/>
  <c r="E44" i="44"/>
  <c r="D44" i="44"/>
  <c r="C44" i="44"/>
  <c r="B44" i="44"/>
  <c r="AB43" i="44"/>
  <c r="AA43" i="44"/>
  <c r="Z43" i="44"/>
  <c r="Y43" i="44"/>
  <c r="X43" i="44"/>
  <c r="W43" i="44"/>
  <c r="V43" i="44"/>
  <c r="U43" i="44"/>
  <c r="T43" i="44"/>
  <c r="S43" i="44"/>
  <c r="R43" i="44"/>
  <c r="Q43" i="44"/>
  <c r="P43" i="44"/>
  <c r="O43" i="44"/>
  <c r="N43" i="44"/>
  <c r="M43" i="44"/>
  <c r="L43" i="44"/>
  <c r="K43" i="44"/>
  <c r="J43" i="44"/>
  <c r="I43" i="44"/>
  <c r="H43" i="44"/>
  <c r="G43" i="44"/>
  <c r="F43" i="44"/>
  <c r="E43" i="44"/>
  <c r="D43" i="44"/>
  <c r="C43" i="44"/>
  <c r="B43" i="44"/>
  <c r="AB42" i="44"/>
  <c r="AA42" i="44"/>
  <c r="Z42" i="44"/>
  <c r="Y42" i="44"/>
  <c r="X42" i="44"/>
  <c r="W42" i="44"/>
  <c r="V42" i="44"/>
  <c r="U42" i="44"/>
  <c r="T42" i="44"/>
  <c r="S42" i="44"/>
  <c r="R42" i="44"/>
  <c r="Q42" i="44"/>
  <c r="P42" i="44"/>
  <c r="O42" i="44"/>
  <c r="N42" i="44"/>
  <c r="M42" i="44"/>
  <c r="L42" i="44"/>
  <c r="K42" i="44"/>
  <c r="J42" i="44"/>
  <c r="I42" i="44"/>
  <c r="H42" i="44"/>
  <c r="G42" i="44"/>
  <c r="F42" i="44"/>
  <c r="E42" i="44"/>
  <c r="D42" i="44"/>
  <c r="C42" i="44"/>
  <c r="B42" i="44"/>
  <c r="AB41" i="44"/>
  <c r="AA41" i="44"/>
  <c r="Z41" i="44"/>
  <c r="Y41" i="44"/>
  <c r="X41" i="44"/>
  <c r="W41" i="44"/>
  <c r="V41" i="44"/>
  <c r="U41" i="44"/>
  <c r="T41" i="44"/>
  <c r="S41" i="44"/>
  <c r="R41" i="44"/>
  <c r="Q41" i="44"/>
  <c r="P41" i="44"/>
  <c r="O41" i="44"/>
  <c r="N41" i="44"/>
  <c r="M41" i="44"/>
  <c r="L41" i="44"/>
  <c r="K41" i="44"/>
  <c r="J41" i="44"/>
  <c r="I41" i="44"/>
  <c r="H41" i="44"/>
  <c r="G41" i="44"/>
  <c r="F41" i="44"/>
  <c r="E41" i="44"/>
  <c r="D41" i="44"/>
  <c r="C41" i="44"/>
  <c r="B41" i="44"/>
  <c r="AB40" i="44"/>
  <c r="AA40" i="44"/>
  <c r="Z40" i="44"/>
  <c r="Y40" i="44"/>
  <c r="X40" i="44"/>
  <c r="W40" i="44"/>
  <c r="V40" i="44"/>
  <c r="U40" i="44"/>
  <c r="T40" i="44"/>
  <c r="S40" i="44"/>
  <c r="R40" i="44"/>
  <c r="Q40" i="44"/>
  <c r="P40" i="44"/>
  <c r="O40" i="44"/>
  <c r="N40" i="44"/>
  <c r="M40" i="44"/>
  <c r="L40" i="44"/>
  <c r="K40" i="44"/>
  <c r="J40" i="44"/>
  <c r="I40" i="44"/>
  <c r="H40" i="44"/>
  <c r="G40" i="44"/>
  <c r="F40" i="44"/>
  <c r="E40" i="44"/>
  <c r="D40" i="44"/>
  <c r="C40" i="44"/>
  <c r="B40" i="44"/>
  <c r="AB39" i="44"/>
  <c r="AA39" i="44"/>
  <c r="Z39" i="44"/>
  <c r="Y39" i="44"/>
  <c r="X39" i="44"/>
  <c r="W39" i="44"/>
  <c r="V39" i="44"/>
  <c r="U39" i="44"/>
  <c r="T39" i="44"/>
  <c r="S39" i="44"/>
  <c r="R39" i="44"/>
  <c r="Q39" i="44"/>
  <c r="P39" i="44"/>
  <c r="O39" i="44"/>
  <c r="N39" i="44"/>
  <c r="M39" i="44"/>
  <c r="L39" i="44"/>
  <c r="K39" i="44"/>
  <c r="J39" i="44"/>
  <c r="I39" i="44"/>
  <c r="H39" i="44"/>
  <c r="G39" i="44"/>
  <c r="F39" i="44"/>
  <c r="E39" i="44"/>
  <c r="D39" i="44"/>
  <c r="C39" i="44"/>
  <c r="B39" i="44"/>
  <c r="AB38" i="44"/>
  <c r="AA38" i="44"/>
  <c r="Z38" i="44"/>
  <c r="Y38" i="44"/>
  <c r="X38" i="44"/>
  <c r="W38" i="44"/>
  <c r="V38" i="44"/>
  <c r="U38" i="44"/>
  <c r="T38" i="44"/>
  <c r="S38" i="44"/>
  <c r="R38" i="44"/>
  <c r="Q38" i="44"/>
  <c r="P38" i="44"/>
  <c r="O38" i="44"/>
  <c r="N38" i="44"/>
  <c r="M38" i="44"/>
  <c r="L38" i="44"/>
  <c r="K38" i="44"/>
  <c r="J38" i="44"/>
  <c r="I38" i="44"/>
  <c r="H38" i="44"/>
  <c r="G38" i="44"/>
  <c r="F38" i="44"/>
  <c r="E38" i="44"/>
  <c r="D38" i="44"/>
  <c r="C38" i="44"/>
  <c r="B38" i="44"/>
  <c r="AB37" i="44"/>
  <c r="AA37" i="44"/>
  <c r="Z37" i="44"/>
  <c r="Y37" i="44"/>
  <c r="X37" i="44"/>
  <c r="W37" i="44"/>
  <c r="V37" i="44"/>
  <c r="U37" i="44"/>
  <c r="T37" i="44"/>
  <c r="S37" i="44"/>
  <c r="R37" i="44"/>
  <c r="Q37" i="44"/>
  <c r="P37" i="44"/>
  <c r="O37" i="44"/>
  <c r="N37" i="44"/>
  <c r="M37" i="44"/>
  <c r="L37" i="44"/>
  <c r="K37" i="44"/>
  <c r="J37" i="44"/>
  <c r="I37" i="44"/>
  <c r="H37" i="44"/>
  <c r="G37" i="44"/>
  <c r="F37" i="44"/>
  <c r="E37" i="44"/>
  <c r="D37" i="44"/>
  <c r="C37" i="44"/>
  <c r="B37" i="44"/>
  <c r="AB36" i="44"/>
  <c r="AA36" i="44"/>
  <c r="Z36" i="44"/>
  <c r="Y36" i="44"/>
  <c r="X36" i="44"/>
  <c r="W36" i="44"/>
  <c r="V36" i="44"/>
  <c r="U36" i="44"/>
  <c r="T36" i="44"/>
  <c r="S36" i="44"/>
  <c r="R36" i="44"/>
  <c r="Q36" i="44"/>
  <c r="P36" i="44"/>
  <c r="O36" i="44"/>
  <c r="N36" i="44"/>
  <c r="M36" i="44"/>
  <c r="L36" i="44"/>
  <c r="K36" i="44"/>
  <c r="J36" i="44"/>
  <c r="I36" i="44"/>
  <c r="H36" i="44"/>
  <c r="G36" i="44"/>
  <c r="F36" i="44"/>
  <c r="E36" i="44"/>
  <c r="D36" i="44"/>
  <c r="C36" i="44"/>
  <c r="B36" i="44"/>
  <c r="AB35" i="44"/>
  <c r="AA35" i="44"/>
  <c r="Z35" i="44"/>
  <c r="Y35" i="44"/>
  <c r="X35" i="44"/>
  <c r="W35" i="44"/>
  <c r="V35" i="44"/>
  <c r="U35" i="44"/>
  <c r="T35" i="44"/>
  <c r="S35" i="44"/>
  <c r="R35" i="44"/>
  <c r="Q35" i="44"/>
  <c r="P35" i="44"/>
  <c r="O35" i="44"/>
  <c r="N35" i="44"/>
  <c r="M35" i="44"/>
  <c r="L35" i="44"/>
  <c r="K35" i="44"/>
  <c r="J35" i="44"/>
  <c r="I35" i="44"/>
  <c r="H35" i="44"/>
  <c r="G35" i="44"/>
  <c r="F35" i="44"/>
  <c r="E35" i="44"/>
  <c r="D35" i="44"/>
  <c r="C35" i="44"/>
  <c r="B35" i="44"/>
  <c r="AB34" i="44"/>
  <c r="AA34" i="44"/>
  <c r="Z34" i="44"/>
  <c r="Y34" i="44"/>
  <c r="X34" i="44"/>
  <c r="W34" i="44"/>
  <c r="V34" i="44"/>
  <c r="U34" i="44"/>
  <c r="T34" i="44"/>
  <c r="S34" i="44"/>
  <c r="R34" i="44"/>
  <c r="Q34" i="44"/>
  <c r="P34" i="44"/>
  <c r="O34" i="44"/>
  <c r="N34" i="44"/>
  <c r="M34" i="44"/>
  <c r="L34" i="44"/>
  <c r="K34" i="44"/>
  <c r="J34" i="44"/>
  <c r="I34" i="44"/>
  <c r="H34" i="44"/>
  <c r="G34" i="44"/>
  <c r="F34" i="44"/>
  <c r="E34" i="44"/>
  <c r="D34" i="44"/>
  <c r="C34" i="44"/>
  <c r="B34" i="44"/>
  <c r="AB33" i="44"/>
  <c r="AA33" i="44"/>
  <c r="Z33" i="44"/>
  <c r="Y33" i="44"/>
  <c r="X33" i="44"/>
  <c r="W33" i="44"/>
  <c r="V33" i="44"/>
  <c r="U33" i="44"/>
  <c r="T33" i="44"/>
  <c r="S33" i="44"/>
  <c r="R33" i="44"/>
  <c r="Q33" i="44"/>
  <c r="P33" i="44"/>
  <c r="O33" i="44"/>
  <c r="N33" i="44"/>
  <c r="M33" i="44"/>
  <c r="L33" i="44"/>
  <c r="K33" i="44"/>
  <c r="J33" i="44"/>
  <c r="I33" i="44"/>
  <c r="H33" i="44"/>
  <c r="G33" i="44"/>
  <c r="F33" i="44"/>
  <c r="E33" i="44"/>
  <c r="D33" i="44"/>
  <c r="C33" i="44"/>
  <c r="B33" i="44"/>
  <c r="AB32" i="44"/>
  <c r="AA32" i="44"/>
  <c r="Z32" i="44"/>
  <c r="Y32" i="44"/>
  <c r="X32" i="44"/>
  <c r="W32" i="44"/>
  <c r="V32" i="44"/>
  <c r="U32" i="44"/>
  <c r="T32" i="44"/>
  <c r="S32" i="44"/>
  <c r="R32" i="44"/>
  <c r="Q32" i="44"/>
  <c r="P32" i="44"/>
  <c r="O32" i="44"/>
  <c r="N32" i="44"/>
  <c r="M32" i="44"/>
  <c r="L32" i="44"/>
  <c r="K32" i="44"/>
  <c r="J32" i="44"/>
  <c r="I32" i="44"/>
  <c r="H32" i="44"/>
  <c r="G32" i="44"/>
  <c r="F32" i="44"/>
  <c r="E32" i="44"/>
  <c r="D32" i="44"/>
  <c r="C32" i="44"/>
  <c r="B32" i="44"/>
  <c r="AB31" i="44"/>
  <c r="AA31" i="44"/>
  <c r="Z31" i="44"/>
  <c r="Y31" i="44"/>
  <c r="X31" i="44"/>
  <c r="W31" i="44"/>
  <c r="V31" i="44"/>
  <c r="U31" i="44"/>
  <c r="T31" i="44"/>
  <c r="S31" i="44"/>
  <c r="R31" i="44"/>
  <c r="Q31" i="44"/>
  <c r="P31" i="44"/>
  <c r="O31" i="44"/>
  <c r="N31" i="44"/>
  <c r="M31" i="44"/>
  <c r="L31" i="44"/>
  <c r="K31" i="44"/>
  <c r="J31" i="44"/>
  <c r="I31" i="44"/>
  <c r="H31" i="44"/>
  <c r="G31" i="44"/>
  <c r="F31" i="44"/>
  <c r="E31" i="44"/>
  <c r="D31" i="44"/>
  <c r="C31" i="44"/>
  <c r="B31" i="44"/>
  <c r="AB30" i="44"/>
  <c r="AA30" i="44"/>
  <c r="Z30" i="44"/>
  <c r="Y30" i="44"/>
  <c r="X30" i="44"/>
  <c r="W30" i="44"/>
  <c r="V30" i="44"/>
  <c r="U30" i="44"/>
  <c r="T30" i="44"/>
  <c r="S30" i="44"/>
  <c r="R30" i="44"/>
  <c r="Q30" i="44"/>
  <c r="P30" i="44"/>
  <c r="O30" i="44"/>
  <c r="N30" i="44"/>
  <c r="M30" i="44"/>
  <c r="L30" i="44"/>
  <c r="K30" i="44"/>
  <c r="J30" i="44"/>
  <c r="I30" i="44"/>
  <c r="H30" i="44"/>
  <c r="G30" i="44"/>
  <c r="F30" i="44"/>
  <c r="E30" i="44"/>
  <c r="D30" i="44"/>
  <c r="C30" i="44"/>
  <c r="B30" i="44"/>
  <c r="AB29" i="44"/>
  <c r="AA29" i="44"/>
  <c r="Z29" i="44"/>
  <c r="Y29" i="44"/>
  <c r="X29" i="44"/>
  <c r="W29" i="44"/>
  <c r="V29" i="44"/>
  <c r="U29" i="44"/>
  <c r="T29" i="44"/>
  <c r="S29" i="44"/>
  <c r="R29" i="44"/>
  <c r="Q29" i="44"/>
  <c r="P29" i="44"/>
  <c r="O29" i="44"/>
  <c r="N29" i="44"/>
  <c r="M29" i="44"/>
  <c r="L29" i="44"/>
  <c r="K29" i="44"/>
  <c r="J29" i="44"/>
  <c r="I29" i="44"/>
  <c r="H29" i="44"/>
  <c r="G29" i="44"/>
  <c r="F29" i="44"/>
  <c r="E29" i="44"/>
  <c r="D29" i="44"/>
  <c r="C29" i="44"/>
  <c r="B29" i="44"/>
  <c r="AB28" i="44"/>
  <c r="AA28" i="44"/>
  <c r="Z28" i="44"/>
  <c r="Y28" i="44"/>
  <c r="X28" i="44"/>
  <c r="W28" i="44"/>
  <c r="V28" i="44"/>
  <c r="U28" i="44"/>
  <c r="T28" i="44"/>
  <c r="S28" i="44"/>
  <c r="R28" i="44"/>
  <c r="Q28" i="44"/>
  <c r="P28" i="44"/>
  <c r="O28" i="44"/>
  <c r="N28" i="44"/>
  <c r="M28" i="44"/>
  <c r="L28" i="44"/>
  <c r="K28" i="44"/>
  <c r="J28" i="44"/>
  <c r="I28" i="44"/>
  <c r="H28" i="44"/>
  <c r="G28" i="44"/>
  <c r="F28" i="44"/>
  <c r="E28" i="44"/>
  <c r="D28" i="44"/>
  <c r="C28" i="44"/>
  <c r="B28" i="44"/>
  <c r="AB27" i="44"/>
  <c r="AA27" i="44"/>
  <c r="Z27" i="44"/>
  <c r="Y27" i="44"/>
  <c r="X27" i="44"/>
  <c r="W27" i="44"/>
  <c r="V27" i="44"/>
  <c r="U27" i="44"/>
  <c r="T27" i="44"/>
  <c r="S27" i="44"/>
  <c r="R27" i="44"/>
  <c r="Q27" i="44"/>
  <c r="P27" i="44"/>
  <c r="O27" i="44"/>
  <c r="N27" i="44"/>
  <c r="M27" i="44"/>
  <c r="L27" i="44"/>
  <c r="K27" i="44"/>
  <c r="J27" i="44"/>
  <c r="I27" i="44"/>
  <c r="H27" i="44"/>
  <c r="G27" i="44"/>
  <c r="F27" i="44"/>
  <c r="E27" i="44"/>
  <c r="D27" i="44"/>
  <c r="C27" i="44"/>
  <c r="B27" i="44"/>
  <c r="AB26" i="44"/>
  <c r="AA26" i="44"/>
  <c r="Z26" i="44"/>
  <c r="Y26" i="44"/>
  <c r="X26" i="44"/>
  <c r="W26" i="44"/>
  <c r="V26" i="44"/>
  <c r="U26" i="44"/>
  <c r="T26" i="44"/>
  <c r="S26" i="44"/>
  <c r="R26" i="44"/>
  <c r="Q26" i="44"/>
  <c r="P26" i="44"/>
  <c r="O26" i="44"/>
  <c r="N26" i="44"/>
  <c r="M26" i="44"/>
  <c r="L26" i="44"/>
  <c r="K26" i="44"/>
  <c r="J26" i="44"/>
  <c r="I26" i="44"/>
  <c r="H26" i="44"/>
  <c r="G26" i="44"/>
  <c r="F26" i="44"/>
  <c r="E26" i="44"/>
  <c r="D26" i="44"/>
  <c r="C26" i="44"/>
  <c r="B26" i="44"/>
  <c r="AB25" i="44"/>
  <c r="AA25" i="44"/>
  <c r="Z25" i="44"/>
  <c r="Y25" i="44"/>
  <c r="X25" i="44"/>
  <c r="W25" i="44"/>
  <c r="V25" i="44"/>
  <c r="U25" i="44"/>
  <c r="T25" i="44"/>
  <c r="S25" i="44"/>
  <c r="R25" i="44"/>
  <c r="Q25" i="44"/>
  <c r="P25" i="44"/>
  <c r="O25" i="44"/>
  <c r="N25" i="44"/>
  <c r="M25" i="44"/>
  <c r="L25" i="44"/>
  <c r="K25" i="44"/>
  <c r="J25" i="44"/>
  <c r="I25" i="44"/>
  <c r="H25" i="44"/>
  <c r="G25" i="44"/>
  <c r="F25" i="44"/>
  <c r="E25" i="44"/>
  <c r="D25" i="44"/>
  <c r="C25" i="44"/>
  <c r="B25" i="44"/>
  <c r="AB24" i="44"/>
  <c r="AA24" i="44"/>
  <c r="Z24" i="44"/>
  <c r="Y24" i="44"/>
  <c r="X24" i="44"/>
  <c r="W24" i="44"/>
  <c r="V24" i="44"/>
  <c r="U24" i="44"/>
  <c r="T24" i="44"/>
  <c r="S24" i="44"/>
  <c r="R24" i="44"/>
  <c r="Q24" i="44"/>
  <c r="P24" i="44"/>
  <c r="O24" i="44"/>
  <c r="N24" i="44"/>
  <c r="M24" i="44"/>
  <c r="L24" i="44"/>
  <c r="K24" i="44"/>
  <c r="J24" i="44"/>
  <c r="I24" i="44"/>
  <c r="H24" i="44"/>
  <c r="G24" i="44"/>
  <c r="F24" i="44"/>
  <c r="E24" i="44"/>
  <c r="D24" i="44"/>
  <c r="C24" i="44"/>
  <c r="B24" i="44"/>
  <c r="AB23" i="44"/>
  <c r="AA23" i="44"/>
  <c r="Z23" i="44"/>
  <c r="Y23" i="44"/>
  <c r="X23" i="44"/>
  <c r="W23" i="44"/>
  <c r="V23" i="44"/>
  <c r="U23" i="44"/>
  <c r="T23" i="44"/>
  <c r="S23" i="44"/>
  <c r="R23" i="44"/>
  <c r="Q23" i="44"/>
  <c r="P23" i="44"/>
  <c r="O23" i="44"/>
  <c r="N23" i="44"/>
  <c r="M23" i="44"/>
  <c r="L23" i="44"/>
  <c r="K23" i="44"/>
  <c r="J23" i="44"/>
  <c r="I23" i="44"/>
  <c r="H23" i="44"/>
  <c r="G23" i="44"/>
  <c r="F23" i="44"/>
  <c r="E23" i="44"/>
  <c r="D23" i="44"/>
  <c r="C23" i="44"/>
  <c r="B23" i="44"/>
  <c r="AB22" i="44"/>
  <c r="AA22" i="44"/>
  <c r="Z22" i="44"/>
  <c r="Y22" i="44"/>
  <c r="X22" i="44"/>
  <c r="W22" i="44"/>
  <c r="V22" i="44"/>
  <c r="U22" i="44"/>
  <c r="T22" i="44"/>
  <c r="S22" i="44"/>
  <c r="R22" i="44"/>
  <c r="Q22" i="44"/>
  <c r="P22" i="44"/>
  <c r="O22" i="44"/>
  <c r="N22" i="44"/>
  <c r="M22" i="44"/>
  <c r="L22" i="44"/>
  <c r="K22" i="44"/>
  <c r="J22" i="44"/>
  <c r="I22" i="44"/>
  <c r="H22" i="44"/>
  <c r="G22" i="44"/>
  <c r="F22" i="44"/>
  <c r="E22" i="44"/>
  <c r="D22" i="44"/>
  <c r="C22" i="44"/>
  <c r="B22" i="44"/>
  <c r="AB21" i="44"/>
  <c r="AA21" i="44"/>
  <c r="Z21" i="44"/>
  <c r="Y21" i="44"/>
  <c r="X21" i="44"/>
  <c r="W21" i="44"/>
  <c r="V21" i="44"/>
  <c r="U21" i="44"/>
  <c r="T21" i="44"/>
  <c r="S21" i="44"/>
  <c r="R21" i="44"/>
  <c r="Q21" i="44"/>
  <c r="P21" i="44"/>
  <c r="O21" i="44"/>
  <c r="N21" i="44"/>
  <c r="M21" i="44"/>
  <c r="L21" i="44"/>
  <c r="K21" i="44"/>
  <c r="J21" i="44"/>
  <c r="I21" i="44"/>
  <c r="H21" i="44"/>
  <c r="G21" i="44"/>
  <c r="F21" i="44"/>
  <c r="E21" i="44"/>
  <c r="D21" i="44"/>
  <c r="C21" i="44"/>
  <c r="B21" i="44"/>
  <c r="AB20" i="44"/>
  <c r="AA20" i="44"/>
  <c r="Z20" i="44"/>
  <c r="Y20" i="44"/>
  <c r="X20" i="44"/>
  <c r="W20" i="44"/>
  <c r="V20" i="44"/>
  <c r="U20" i="44"/>
  <c r="T20" i="44"/>
  <c r="S20" i="44"/>
  <c r="R20" i="44"/>
  <c r="Q20" i="44"/>
  <c r="P20" i="44"/>
  <c r="O20" i="44"/>
  <c r="N20" i="44"/>
  <c r="M20" i="44"/>
  <c r="L20" i="44"/>
  <c r="K20" i="44"/>
  <c r="J20" i="44"/>
  <c r="I20" i="44"/>
  <c r="H20" i="44"/>
  <c r="G20" i="44"/>
  <c r="F20" i="44"/>
  <c r="E20" i="44"/>
  <c r="D20" i="44"/>
  <c r="C20" i="44"/>
  <c r="B20" i="44"/>
  <c r="AB19" i="44"/>
  <c r="AA19" i="44"/>
  <c r="Z19" i="44"/>
  <c r="Y19" i="44"/>
  <c r="X19" i="44"/>
  <c r="W19" i="44"/>
  <c r="V19" i="44"/>
  <c r="U19" i="44"/>
  <c r="T19" i="44"/>
  <c r="S19" i="44"/>
  <c r="R19" i="44"/>
  <c r="Q19" i="44"/>
  <c r="P19" i="44"/>
  <c r="O19" i="44"/>
  <c r="N19" i="44"/>
  <c r="M19" i="44"/>
  <c r="L19" i="44"/>
  <c r="K19" i="44"/>
  <c r="J19" i="44"/>
  <c r="I19" i="44"/>
  <c r="H19" i="44"/>
  <c r="G19" i="44"/>
  <c r="F19" i="44"/>
  <c r="E19" i="44"/>
  <c r="D19" i="44"/>
  <c r="C19" i="44"/>
  <c r="B19" i="44"/>
  <c r="AB18" i="44"/>
  <c r="AA18" i="44"/>
  <c r="Z18" i="44"/>
  <c r="Y18" i="44"/>
  <c r="X18" i="44"/>
  <c r="W18" i="44"/>
  <c r="V18" i="44"/>
  <c r="U18" i="44"/>
  <c r="T18" i="44"/>
  <c r="S18" i="44"/>
  <c r="R18" i="44"/>
  <c r="Q18" i="44"/>
  <c r="P18" i="44"/>
  <c r="O18" i="44"/>
  <c r="N18" i="44"/>
  <c r="M18" i="44"/>
  <c r="L18" i="44"/>
  <c r="K18" i="44"/>
  <c r="J18" i="44"/>
  <c r="I18" i="44"/>
  <c r="H18" i="44"/>
  <c r="G18" i="44"/>
  <c r="F18" i="44"/>
  <c r="E18" i="44"/>
  <c r="D18" i="44"/>
  <c r="C18" i="44"/>
  <c r="B18" i="44"/>
  <c r="AB17" i="44"/>
  <c r="AA17" i="44"/>
  <c r="Z17" i="44"/>
  <c r="Y17" i="44"/>
  <c r="X17" i="44"/>
  <c r="W17" i="44"/>
  <c r="V17" i="44"/>
  <c r="U17" i="44"/>
  <c r="T17" i="44"/>
  <c r="S17" i="44"/>
  <c r="R17" i="44"/>
  <c r="Q17" i="44"/>
  <c r="P17" i="44"/>
  <c r="O17" i="44"/>
  <c r="N17" i="44"/>
  <c r="M17" i="44"/>
  <c r="L17" i="44"/>
  <c r="K17" i="44"/>
  <c r="J17" i="44"/>
  <c r="I17" i="44"/>
  <c r="H17" i="44"/>
  <c r="G17" i="44"/>
  <c r="F17" i="44"/>
  <c r="E17" i="44"/>
  <c r="D17" i="44"/>
  <c r="C17" i="44"/>
  <c r="B17" i="44"/>
  <c r="AB16" i="44"/>
  <c r="AA16" i="44"/>
  <c r="Z16" i="44"/>
  <c r="Y16" i="44"/>
  <c r="X16" i="44"/>
  <c r="W16" i="44"/>
  <c r="V16" i="44"/>
  <c r="U16" i="44"/>
  <c r="T16" i="44"/>
  <c r="S16" i="44"/>
  <c r="R16" i="44"/>
  <c r="Q16" i="44"/>
  <c r="P16" i="44"/>
  <c r="O16" i="44"/>
  <c r="N16" i="44"/>
  <c r="M16" i="44"/>
  <c r="L16" i="44"/>
  <c r="K16" i="44"/>
  <c r="J16" i="44"/>
  <c r="I16" i="44"/>
  <c r="H16" i="44"/>
  <c r="G16" i="44"/>
  <c r="F16" i="44"/>
  <c r="E16" i="44"/>
  <c r="D16" i="44"/>
  <c r="C16" i="44"/>
  <c r="B16" i="44"/>
  <c r="AB15" i="44"/>
  <c r="AA15" i="44"/>
  <c r="Z15" i="44"/>
  <c r="Y15" i="44"/>
  <c r="X15" i="44"/>
  <c r="W15" i="44"/>
  <c r="V15" i="44"/>
  <c r="U15" i="44"/>
  <c r="T15" i="44"/>
  <c r="S15" i="44"/>
  <c r="R15" i="44"/>
  <c r="Q15" i="44"/>
  <c r="P15" i="44"/>
  <c r="O15" i="44"/>
  <c r="N15" i="44"/>
  <c r="M15" i="44"/>
  <c r="L15" i="44"/>
  <c r="K15" i="44"/>
  <c r="J15" i="44"/>
  <c r="I15" i="44"/>
  <c r="H15" i="44"/>
  <c r="G15" i="44"/>
  <c r="F15" i="44"/>
  <c r="E15" i="44"/>
  <c r="D15" i="44"/>
  <c r="C15" i="44"/>
  <c r="B15" i="44"/>
  <c r="AB14" i="44"/>
  <c r="AA14" i="44"/>
  <c r="Z14" i="44"/>
  <c r="Y14" i="44"/>
  <c r="X14" i="44"/>
  <c r="W14" i="44"/>
  <c r="V14" i="44"/>
  <c r="U14" i="44"/>
  <c r="T14" i="44"/>
  <c r="S14" i="44"/>
  <c r="R14" i="44"/>
  <c r="Q14" i="44"/>
  <c r="P14" i="44"/>
  <c r="O14" i="44"/>
  <c r="N14" i="44"/>
  <c r="M14" i="44"/>
  <c r="L14" i="44"/>
  <c r="K14" i="44"/>
  <c r="J14" i="44"/>
  <c r="I14" i="44"/>
  <c r="H14" i="44"/>
  <c r="G14" i="44"/>
  <c r="F14" i="44"/>
  <c r="E14" i="44"/>
  <c r="D14" i="44"/>
  <c r="C14" i="44"/>
  <c r="B14" i="44"/>
  <c r="AB13" i="44"/>
  <c r="AA13" i="44"/>
  <c r="Z13" i="44"/>
  <c r="Y13" i="44"/>
  <c r="X13" i="44"/>
  <c r="W13" i="44"/>
  <c r="V13" i="44"/>
  <c r="U13" i="44"/>
  <c r="T13" i="44"/>
  <c r="S13" i="44"/>
  <c r="R13" i="44"/>
  <c r="Q13" i="44"/>
  <c r="P13" i="44"/>
  <c r="O13" i="44"/>
  <c r="N13" i="44"/>
  <c r="M13" i="44"/>
  <c r="L13" i="44"/>
  <c r="K13" i="44"/>
  <c r="J13" i="44"/>
  <c r="I13" i="44"/>
  <c r="H13" i="44"/>
  <c r="G13" i="44"/>
  <c r="F13" i="44"/>
  <c r="E13" i="44"/>
  <c r="D13" i="44"/>
  <c r="C13" i="44"/>
  <c r="B13" i="44"/>
  <c r="AB12" i="44"/>
  <c r="AA12" i="44"/>
  <c r="Z12" i="44"/>
  <c r="Y12" i="44"/>
  <c r="X12" i="44"/>
  <c r="W12" i="44"/>
  <c r="V12" i="44"/>
  <c r="U12" i="44"/>
  <c r="T12" i="44"/>
  <c r="S12" i="44"/>
  <c r="R12" i="44"/>
  <c r="Q12" i="44"/>
  <c r="P12" i="44"/>
  <c r="O12" i="44"/>
  <c r="N12" i="44"/>
  <c r="M12" i="44"/>
  <c r="L12" i="44"/>
  <c r="K12" i="44"/>
  <c r="J12" i="44"/>
  <c r="I12" i="44"/>
  <c r="H12" i="44"/>
  <c r="G12" i="44"/>
  <c r="F12" i="44"/>
  <c r="E12" i="44"/>
  <c r="D12" i="44"/>
  <c r="C12" i="44"/>
  <c r="B12" i="44"/>
  <c r="AB11" i="44"/>
  <c r="AA11" i="44"/>
  <c r="Z11" i="44"/>
  <c r="Y11" i="44"/>
  <c r="X11" i="44"/>
  <c r="W11" i="44"/>
  <c r="V11" i="44"/>
  <c r="U11" i="44"/>
  <c r="T11" i="44"/>
  <c r="S11" i="44"/>
  <c r="R11" i="44"/>
  <c r="Q11" i="44"/>
  <c r="P11" i="44"/>
  <c r="O11" i="44"/>
  <c r="N11" i="44"/>
  <c r="M11" i="44"/>
  <c r="L11" i="44"/>
  <c r="K11" i="44"/>
  <c r="J11" i="44"/>
  <c r="I11" i="44"/>
  <c r="H11" i="44"/>
  <c r="G11" i="44"/>
  <c r="F11" i="44"/>
  <c r="E11" i="44"/>
  <c r="D11" i="44"/>
  <c r="C11" i="44"/>
  <c r="B11" i="44"/>
  <c r="AB10" i="44"/>
  <c r="AA10" i="44"/>
  <c r="Z10" i="44"/>
  <c r="Y10" i="44"/>
  <c r="X10" i="44"/>
  <c r="W10" i="44"/>
  <c r="V10" i="44"/>
  <c r="U10" i="44"/>
  <c r="T10" i="44"/>
  <c r="S10" i="44"/>
  <c r="R10" i="44"/>
  <c r="Q10" i="44"/>
  <c r="P10" i="44"/>
  <c r="O10" i="44"/>
  <c r="N10" i="44"/>
  <c r="M10" i="44"/>
  <c r="L10" i="44"/>
  <c r="K10" i="44"/>
  <c r="J10" i="44"/>
  <c r="I10" i="44"/>
  <c r="H10" i="44"/>
  <c r="G10" i="44"/>
  <c r="F10" i="44"/>
  <c r="E10" i="44"/>
  <c r="D10" i="44"/>
  <c r="C10" i="44"/>
  <c r="B10" i="44"/>
  <c r="AB9" i="44"/>
  <c r="AA9" i="44"/>
  <c r="Z9" i="44"/>
  <c r="Y9" i="44"/>
  <c r="X9" i="44"/>
  <c r="W9" i="44"/>
  <c r="V9" i="44"/>
  <c r="U9" i="44"/>
  <c r="T9" i="44"/>
  <c r="S9" i="44"/>
  <c r="R9" i="44"/>
  <c r="Q9" i="44"/>
  <c r="P9" i="44"/>
  <c r="O9" i="44"/>
  <c r="N9" i="44"/>
  <c r="M9" i="44"/>
  <c r="L9" i="44"/>
  <c r="K9" i="44"/>
  <c r="J9" i="44"/>
  <c r="I9" i="44"/>
  <c r="H9" i="44"/>
  <c r="G9" i="44"/>
  <c r="F9" i="44"/>
  <c r="E9" i="44"/>
  <c r="D9" i="44"/>
  <c r="C9" i="44"/>
  <c r="B9" i="44"/>
  <c r="AB8" i="44"/>
  <c r="AA8" i="44"/>
  <c r="Z8" i="44"/>
  <c r="Y8" i="44"/>
  <c r="X8" i="44"/>
  <c r="W8" i="44"/>
  <c r="V8" i="44"/>
  <c r="U8" i="44"/>
  <c r="T8" i="44"/>
  <c r="S8" i="44"/>
  <c r="R8" i="44"/>
  <c r="Q8" i="44"/>
  <c r="P8" i="44"/>
  <c r="O8" i="44"/>
  <c r="N8" i="44"/>
  <c r="M8" i="44"/>
  <c r="L8" i="44"/>
  <c r="K8" i="44"/>
  <c r="J8" i="44"/>
  <c r="I8" i="44"/>
  <c r="H8" i="44"/>
  <c r="G8" i="44"/>
  <c r="F8" i="44"/>
  <c r="E8" i="44"/>
  <c r="D8" i="44"/>
  <c r="C8" i="44"/>
  <c r="B8" i="44"/>
  <c r="B2" i="46" l="1"/>
  <c r="B2" i="45"/>
  <c r="Q23" i="46"/>
  <c r="P23" i="46"/>
  <c r="O23" i="46"/>
  <c r="N23" i="46"/>
  <c r="M23" i="46"/>
  <c r="L23" i="46"/>
  <c r="K23" i="46"/>
  <c r="J23" i="46"/>
  <c r="I23" i="46"/>
  <c r="H23" i="46"/>
  <c r="G23" i="46"/>
  <c r="F23" i="46"/>
  <c r="E23" i="46"/>
  <c r="D23" i="46"/>
  <c r="C23" i="46"/>
  <c r="Q22" i="46"/>
  <c r="P22" i="46"/>
  <c r="O22" i="46"/>
  <c r="N22" i="46"/>
  <c r="M22" i="46"/>
  <c r="L22" i="46"/>
  <c r="K22" i="46"/>
  <c r="J22" i="46"/>
  <c r="I22" i="46"/>
  <c r="H22" i="46"/>
  <c r="G22" i="46"/>
  <c r="F22" i="46"/>
  <c r="E22" i="46"/>
  <c r="D22" i="46"/>
  <c r="C22" i="46"/>
  <c r="Q21" i="46"/>
  <c r="P21" i="46"/>
  <c r="O21" i="46"/>
  <c r="N21" i="46"/>
  <c r="M21" i="46"/>
  <c r="L21" i="46"/>
  <c r="K21" i="46"/>
  <c r="J21" i="46"/>
  <c r="I21" i="46"/>
  <c r="H21" i="46"/>
  <c r="G21" i="46"/>
  <c r="F21" i="46"/>
  <c r="E21" i="46"/>
  <c r="D21" i="46"/>
  <c r="C21" i="46"/>
  <c r="Q20" i="46"/>
  <c r="P20" i="46"/>
  <c r="O20" i="46"/>
  <c r="N20" i="46"/>
  <c r="M20" i="46"/>
  <c r="L20" i="46"/>
  <c r="K20" i="46"/>
  <c r="J20" i="46"/>
  <c r="I20" i="46"/>
  <c r="H20" i="46"/>
  <c r="G20" i="46"/>
  <c r="F20" i="46"/>
  <c r="E20" i="46"/>
  <c r="D20" i="46"/>
  <c r="C20" i="46"/>
  <c r="Q19" i="46"/>
  <c r="P19" i="46"/>
  <c r="O19" i="46"/>
  <c r="N19" i="46"/>
  <c r="M19" i="46"/>
  <c r="L19" i="46"/>
  <c r="K19" i="46"/>
  <c r="J19" i="46"/>
  <c r="I19" i="46"/>
  <c r="H19" i="46"/>
  <c r="G19" i="46"/>
  <c r="F19" i="46"/>
  <c r="E19" i="46"/>
  <c r="D19" i="46"/>
  <c r="C19" i="46"/>
  <c r="Q18" i="46"/>
  <c r="P18" i="46"/>
  <c r="O18" i="46"/>
  <c r="N18" i="46"/>
  <c r="M18" i="46"/>
  <c r="L18" i="46"/>
  <c r="K18" i="46"/>
  <c r="J18" i="46"/>
  <c r="I18" i="46"/>
  <c r="H18" i="46"/>
  <c r="G18" i="46"/>
  <c r="F18" i="46"/>
  <c r="E18" i="46"/>
  <c r="D18" i="46"/>
  <c r="C18" i="46"/>
  <c r="Q17" i="46"/>
  <c r="P17" i="46"/>
  <c r="O17" i="46"/>
  <c r="N17" i="46"/>
  <c r="M17" i="46"/>
  <c r="L17" i="46"/>
  <c r="K17" i="46"/>
  <c r="J17" i="46"/>
  <c r="I17" i="46"/>
  <c r="H17" i="46"/>
  <c r="G17" i="46"/>
  <c r="F17" i="46"/>
  <c r="E17" i="46"/>
  <c r="D17" i="46"/>
  <c r="C17" i="46"/>
  <c r="Q16" i="46"/>
  <c r="P16" i="46"/>
  <c r="O16" i="46"/>
  <c r="N16" i="46"/>
  <c r="M16" i="46"/>
  <c r="L16" i="46"/>
  <c r="K16" i="46"/>
  <c r="J16" i="46"/>
  <c r="I16" i="46"/>
  <c r="H16" i="46"/>
  <c r="G16" i="46"/>
  <c r="F16" i="46"/>
  <c r="E16" i="46"/>
  <c r="D16" i="46"/>
  <c r="C16" i="46"/>
  <c r="Q14" i="46"/>
  <c r="P14" i="46"/>
  <c r="O14" i="46"/>
  <c r="N14" i="46"/>
  <c r="M14" i="46"/>
  <c r="L14" i="46"/>
  <c r="K14" i="46"/>
  <c r="J14" i="46"/>
  <c r="I14" i="46"/>
  <c r="H14" i="46"/>
  <c r="G14" i="46"/>
  <c r="F14" i="46"/>
  <c r="E14" i="46"/>
  <c r="D14" i="46"/>
  <c r="C14" i="46"/>
  <c r="Q13" i="46"/>
  <c r="P13" i="46"/>
  <c r="O13" i="46"/>
  <c r="N13" i="46"/>
  <c r="M13" i="46"/>
  <c r="L13" i="46"/>
  <c r="K13" i="46"/>
  <c r="J13" i="46"/>
  <c r="I13" i="46"/>
  <c r="H13" i="46"/>
  <c r="G13" i="46"/>
  <c r="F13" i="46"/>
  <c r="E13" i="46"/>
  <c r="D13" i="46"/>
  <c r="C13" i="46"/>
  <c r="Q12" i="46"/>
  <c r="P12" i="46"/>
  <c r="O12" i="46"/>
  <c r="N12" i="46"/>
  <c r="M12" i="46"/>
  <c r="L12" i="46"/>
  <c r="K12" i="46"/>
  <c r="J12" i="46"/>
  <c r="I12" i="46"/>
  <c r="H12" i="46"/>
  <c r="G12" i="46"/>
  <c r="F12" i="46"/>
  <c r="E12" i="46"/>
  <c r="D12" i="46"/>
  <c r="C12" i="46"/>
  <c r="Q11" i="46"/>
  <c r="P11" i="46"/>
  <c r="O11" i="46"/>
  <c r="N11" i="46"/>
  <c r="M11" i="46"/>
  <c r="L11" i="46"/>
  <c r="K11" i="46"/>
  <c r="J11" i="46"/>
  <c r="I11" i="46"/>
  <c r="H11" i="46"/>
  <c r="G11" i="46"/>
  <c r="F11" i="46"/>
  <c r="E11" i="46"/>
  <c r="D11" i="46"/>
  <c r="C11" i="46"/>
  <c r="Q10" i="46"/>
  <c r="P10" i="46"/>
  <c r="O10" i="46"/>
  <c r="N10" i="46"/>
  <c r="M10" i="46"/>
  <c r="L10" i="46"/>
  <c r="K10" i="46"/>
  <c r="J10" i="46"/>
  <c r="I10" i="46"/>
  <c r="H10" i="46"/>
  <c r="G10" i="46"/>
  <c r="F10" i="46"/>
  <c r="E10" i="46"/>
  <c r="D10" i="46"/>
  <c r="C10" i="46"/>
  <c r="Q9" i="46"/>
  <c r="P9" i="46"/>
  <c r="O9" i="46"/>
  <c r="N9" i="46"/>
  <c r="M9" i="46"/>
  <c r="L9" i="46"/>
  <c r="K9" i="46"/>
  <c r="J9" i="46"/>
  <c r="I9" i="46"/>
  <c r="H9" i="46"/>
  <c r="G9" i="46"/>
  <c r="F9" i="46"/>
  <c r="E9" i="46"/>
  <c r="D9" i="46"/>
  <c r="C9" i="46"/>
  <c r="Q8" i="46"/>
  <c r="P8" i="46"/>
  <c r="O8" i="46"/>
  <c r="N8" i="46"/>
  <c r="M8" i="46"/>
  <c r="L8" i="46"/>
  <c r="K8" i="46"/>
  <c r="J8" i="46"/>
  <c r="I8" i="46"/>
  <c r="H8" i="46"/>
  <c r="G8" i="46"/>
  <c r="F8" i="46"/>
  <c r="E8" i="46"/>
  <c r="D8" i="46"/>
  <c r="C8" i="46"/>
  <c r="Q7" i="46"/>
  <c r="P7" i="46"/>
  <c r="O7" i="46"/>
  <c r="N7" i="46"/>
  <c r="M7" i="46"/>
  <c r="L7" i="46"/>
  <c r="K7" i="46"/>
  <c r="J7" i="46"/>
  <c r="I7" i="46"/>
  <c r="H7" i="46"/>
  <c r="G7" i="46"/>
  <c r="F7" i="46"/>
  <c r="E7" i="46"/>
  <c r="D7" i="46"/>
  <c r="C7" i="46"/>
  <c r="O46" i="17" l="1"/>
  <c r="N46" i="17"/>
  <c r="K46" i="17"/>
  <c r="J46" i="17"/>
  <c r="I46" i="17"/>
  <c r="H46" i="17"/>
  <c r="G46" i="17"/>
  <c r="F46" i="17"/>
  <c r="E46" i="17"/>
  <c r="D46" i="17"/>
  <c r="C46" i="17"/>
  <c r="B46" i="17"/>
  <c r="B21" i="17" s="1"/>
  <c r="F7" i="16" l="1"/>
  <c r="E7" i="16"/>
  <c r="D7" i="16"/>
  <c r="C7" i="16"/>
  <c r="C26" i="16" s="1"/>
  <c r="B31" i="16"/>
  <c r="D26" i="16" l="1"/>
  <c r="F26" i="16"/>
  <c r="E26" i="16"/>
  <c r="A3" i="43"/>
  <c r="O45" i="17" l="1"/>
  <c r="N45" i="17"/>
  <c r="K45" i="17"/>
  <c r="J45" i="17"/>
  <c r="I45" i="17"/>
  <c r="H45" i="17"/>
  <c r="G45" i="17"/>
  <c r="F45" i="17"/>
  <c r="E45" i="17"/>
  <c r="D45" i="17"/>
  <c r="C45" i="17"/>
  <c r="B45" i="17"/>
  <c r="B20" i="17" s="1"/>
  <c r="I7" i="14" l="1"/>
  <c r="I26" i="14" s="1"/>
  <c r="B7" i="16"/>
  <c r="C7" i="15"/>
  <c r="C26" i="15" s="1"/>
  <c r="D7" i="14"/>
  <c r="D26" i="14" s="1"/>
  <c r="E7" i="14"/>
  <c r="E26" i="14" s="1"/>
  <c r="F7" i="14"/>
  <c r="F26" i="14" s="1"/>
  <c r="G7" i="14"/>
  <c r="G26" i="14" s="1"/>
  <c r="H7" i="14"/>
  <c r="H26" i="14" s="1"/>
  <c r="J7" i="14"/>
  <c r="J26" i="14" s="1"/>
  <c r="D7" i="17"/>
  <c r="D26" i="17" s="1"/>
  <c r="E7" i="17"/>
  <c r="E26" i="17" s="1"/>
  <c r="F7" i="17"/>
  <c r="F26" i="17" s="1"/>
  <c r="R30" i="14"/>
  <c r="B3" i="16"/>
  <c r="O29" i="16" s="1"/>
  <c r="B3" i="15"/>
  <c r="R30" i="15" s="1"/>
  <c r="O29" i="17" s="1"/>
  <c r="B26" i="16"/>
  <c r="B44" i="17"/>
  <c r="B19" i="17" s="1"/>
  <c r="B43" i="17"/>
  <c r="B18" i="17" s="1"/>
  <c r="B42" i="17"/>
  <c r="B17" i="17" s="1"/>
  <c r="B41" i="17"/>
  <c r="B16" i="17" s="1"/>
  <c r="B40" i="17"/>
  <c r="B15" i="17" s="1"/>
  <c r="B39" i="17"/>
  <c r="B14" i="17" s="1"/>
  <c r="B38" i="17"/>
  <c r="B13" i="17" s="1"/>
  <c r="B37" i="17"/>
  <c r="B12" i="17" s="1"/>
  <c r="B36" i="17"/>
  <c r="B11" i="17" s="1"/>
  <c r="B35" i="17"/>
  <c r="B10" i="17" s="1"/>
  <c r="B34" i="17"/>
  <c r="B9" i="17" s="1"/>
  <c r="B33" i="17"/>
  <c r="B8" i="17" s="1"/>
  <c r="B32" i="17"/>
  <c r="B7" i="17" s="1"/>
  <c r="B31" i="17"/>
  <c r="O44" i="17"/>
  <c r="N44" i="17"/>
  <c r="K44" i="17"/>
  <c r="J44" i="17"/>
  <c r="I44" i="17"/>
  <c r="H44" i="17"/>
  <c r="G44" i="17"/>
  <c r="F44" i="17"/>
  <c r="E44" i="17"/>
  <c r="D44" i="17"/>
  <c r="C44" i="17"/>
  <c r="O43" i="17"/>
  <c r="N43" i="17"/>
  <c r="K43" i="17"/>
  <c r="J43" i="17"/>
  <c r="I43" i="17"/>
  <c r="H43" i="17"/>
  <c r="G43" i="17"/>
  <c r="F43" i="17"/>
  <c r="E43" i="17"/>
  <c r="D43" i="17"/>
  <c r="C43" i="17"/>
  <c r="O42" i="17"/>
  <c r="N42" i="17"/>
  <c r="K42" i="17"/>
  <c r="J42" i="17"/>
  <c r="I42" i="17"/>
  <c r="H42" i="17"/>
  <c r="G42" i="17"/>
  <c r="F42" i="17"/>
  <c r="E42" i="17"/>
  <c r="D42" i="17"/>
  <c r="C42" i="17"/>
  <c r="O41" i="17"/>
  <c r="N41" i="17"/>
  <c r="K41" i="17"/>
  <c r="J41" i="17"/>
  <c r="I41" i="17"/>
  <c r="H41" i="17"/>
  <c r="G41" i="17"/>
  <c r="F41" i="17"/>
  <c r="E41" i="17"/>
  <c r="D41" i="17"/>
  <c r="C41" i="17"/>
  <c r="O40" i="17"/>
  <c r="N40" i="17"/>
  <c r="K40" i="17"/>
  <c r="J40" i="17"/>
  <c r="I40" i="17"/>
  <c r="H40" i="17"/>
  <c r="G40" i="17"/>
  <c r="F40" i="17"/>
  <c r="E40" i="17"/>
  <c r="D40" i="17"/>
  <c r="C40" i="17"/>
  <c r="O39" i="17"/>
  <c r="N39" i="17"/>
  <c r="K39" i="17"/>
  <c r="J39" i="17"/>
  <c r="I39" i="17"/>
  <c r="H39" i="17"/>
  <c r="G39" i="17"/>
  <c r="F39" i="17"/>
  <c r="E39" i="17"/>
  <c r="D39" i="17"/>
  <c r="C39" i="17"/>
  <c r="O38" i="17"/>
  <c r="N38" i="17"/>
  <c r="K38" i="17"/>
  <c r="J38" i="17"/>
  <c r="I38" i="17"/>
  <c r="H38" i="17"/>
  <c r="G38" i="17"/>
  <c r="F38" i="17"/>
  <c r="E38" i="17"/>
  <c r="D38" i="17"/>
  <c r="C38" i="17"/>
  <c r="O37" i="17"/>
  <c r="N37" i="17"/>
  <c r="K37" i="17"/>
  <c r="J37" i="17"/>
  <c r="I37" i="17"/>
  <c r="H37" i="17"/>
  <c r="G37" i="17"/>
  <c r="F37" i="17"/>
  <c r="E37" i="17"/>
  <c r="D37" i="17"/>
  <c r="C37" i="17"/>
  <c r="O36" i="17"/>
  <c r="N36" i="17"/>
  <c r="K36" i="17"/>
  <c r="J36" i="17"/>
  <c r="I36" i="17"/>
  <c r="H36" i="17"/>
  <c r="G36" i="17"/>
  <c r="F36" i="17"/>
  <c r="E36" i="17"/>
  <c r="D36" i="17"/>
  <c r="C36" i="17"/>
  <c r="O35" i="17"/>
  <c r="N35" i="17"/>
  <c r="K35" i="17"/>
  <c r="J35" i="17"/>
  <c r="I35" i="17"/>
  <c r="H35" i="17"/>
  <c r="G35" i="17"/>
  <c r="F35" i="17"/>
  <c r="E35" i="17"/>
  <c r="D35" i="17"/>
  <c r="C35" i="17"/>
  <c r="O34" i="17"/>
  <c r="N34" i="17"/>
  <c r="K34" i="17"/>
  <c r="J34" i="17"/>
  <c r="I34" i="17"/>
  <c r="H34" i="17"/>
  <c r="G34" i="17"/>
  <c r="F34" i="17"/>
  <c r="E34" i="17"/>
  <c r="D34" i="17"/>
  <c r="C34" i="17"/>
  <c r="O33" i="17"/>
  <c r="N33" i="17"/>
  <c r="K33" i="17"/>
  <c r="J33" i="17"/>
  <c r="I33" i="17"/>
  <c r="H33" i="17"/>
  <c r="G33" i="17"/>
  <c r="F33" i="17"/>
  <c r="E33" i="17"/>
  <c r="D33" i="17"/>
  <c r="C33" i="17"/>
  <c r="O32" i="17"/>
  <c r="N32" i="17"/>
  <c r="K32" i="17"/>
  <c r="J32" i="17"/>
  <c r="I32" i="17"/>
  <c r="H32" i="17"/>
  <c r="G32" i="17"/>
  <c r="F32" i="17"/>
  <c r="E32" i="17"/>
  <c r="D32" i="17"/>
  <c r="C32" i="17"/>
  <c r="O31" i="17"/>
  <c r="N31" i="17"/>
  <c r="K31" i="17"/>
  <c r="J31" i="17"/>
  <c r="I31" i="17"/>
  <c r="H31" i="17"/>
  <c r="G31" i="17"/>
  <c r="F31" i="17"/>
  <c r="E31" i="17"/>
  <c r="D31" i="17"/>
  <c r="C31" i="17"/>
  <c r="F7" i="15" l="1"/>
  <c r="F26" i="15" s="1"/>
  <c r="J7" i="15"/>
  <c r="J26" i="15" s="1"/>
  <c r="E7" i="15"/>
  <c r="E26" i="15" s="1"/>
  <c r="H7" i="15"/>
  <c r="D7" i="15"/>
  <c r="D26" i="15" s="1"/>
  <c r="I7" i="15"/>
  <c r="G7" i="15"/>
  <c r="G26" i="15" s="1"/>
  <c r="B3" i="17"/>
  <c r="C7" i="17"/>
  <c r="C26" i="17" s="1"/>
  <c r="I26" i="15" l="1"/>
  <c r="H26" i="15"/>
</calcChain>
</file>

<file path=xl/sharedStrings.xml><?xml version="1.0" encoding="utf-8"?>
<sst xmlns="http://schemas.openxmlformats.org/spreadsheetml/2006/main" count="512" uniqueCount="366">
  <si>
    <t>N</t>
  </si>
  <si>
    <t>Assets</t>
  </si>
  <si>
    <t>Liabilities</t>
  </si>
  <si>
    <t>Capital</t>
  </si>
  <si>
    <t>Profit</t>
  </si>
  <si>
    <t>Total Assets</t>
  </si>
  <si>
    <t>Loan Portfolio</t>
  </si>
  <si>
    <t>Total Liabilities</t>
  </si>
  <si>
    <t>Deposits of Individuals</t>
  </si>
  <si>
    <t>Loan Loss Reserves</t>
  </si>
  <si>
    <t>Shareholders' Equity</t>
  </si>
  <si>
    <t>Share Capital</t>
  </si>
  <si>
    <t>Regulatory Capital</t>
  </si>
  <si>
    <t>Total</t>
  </si>
  <si>
    <t>Provisions for Possible Losses</t>
  </si>
  <si>
    <t>Net Interest Income</t>
  </si>
  <si>
    <t>Net Fee and Commission Income</t>
  </si>
  <si>
    <t>Total Interest Income</t>
  </si>
  <si>
    <t>Interest Income from Loans</t>
  </si>
  <si>
    <t>Total Interest Expenses</t>
  </si>
  <si>
    <t>Interest Expenses on Deposits</t>
  </si>
  <si>
    <t>Gain (Loss) on Foreign Exchange Trade</t>
  </si>
  <si>
    <t>GEL</t>
  </si>
  <si>
    <t>FX</t>
  </si>
  <si>
    <t>Deposits' Structure of Banking Sector</t>
  </si>
  <si>
    <t>Deposits of Legal Entities</t>
  </si>
  <si>
    <t>Total Deposits</t>
  </si>
  <si>
    <t>წილი საბანკო სექტორში</t>
  </si>
  <si>
    <t>აქტივები</t>
  </si>
  <si>
    <t>საკრედიტო დაბანდება</t>
  </si>
  <si>
    <t>მთლიანი ვალდებულებები</t>
  </si>
  <si>
    <t>დეპოზიტები</t>
  </si>
  <si>
    <t>არასაბანკო იურიდიული და ფიზიკური პირების დეპოზიტები</t>
  </si>
  <si>
    <t>მ.შ. იურიდიულ პირთა დეპოზიტები</t>
  </si>
  <si>
    <t>მ.შ. ფიზიკურ პირთა დეპოზიტები</t>
  </si>
  <si>
    <t>სააქციო კაპიტალი</t>
  </si>
  <si>
    <t>ათას ლარებში</t>
  </si>
  <si>
    <t>ვალდებულებები</t>
  </si>
  <si>
    <t>კაპიტალი</t>
  </si>
  <si>
    <t>მოგება</t>
  </si>
  <si>
    <t>მთლიანი აქტივები</t>
  </si>
  <si>
    <t>ფულადი სახსრები</t>
  </si>
  <si>
    <t>სესხების შესაძლო დანაკარგების რეზერვი</t>
  </si>
  <si>
    <t>სულ დეპოზიტები</t>
  </si>
  <si>
    <t>ნასესხები სახსრები</t>
  </si>
  <si>
    <t>მ.შ.საწესდებო კაპიტალი</t>
  </si>
  <si>
    <t>საზედამხედველო კაპიტალი</t>
  </si>
  <si>
    <t>Market Share</t>
  </si>
  <si>
    <t>Non Banking Deposits</t>
  </si>
  <si>
    <t>Total Banking Sector</t>
  </si>
  <si>
    <t>Cash Equivalents</t>
  </si>
  <si>
    <t>Borrowed Funds</t>
  </si>
  <si>
    <t>Thausands GEL</t>
  </si>
  <si>
    <t>წმინდა საპროცენტო შემოსავალი</t>
  </si>
  <si>
    <t>წმინდა საკომისიო შემოსავალი</t>
  </si>
  <si>
    <t>წმინდა მოგება</t>
  </si>
  <si>
    <t>მთლიანი აქტივების მოცულობა</t>
  </si>
  <si>
    <t>დანახარჯები აქტივების შესაძლო დანაკარგების მიხედვით</t>
  </si>
  <si>
    <t>მთლიანი საპროცენტო შემოსავალი</t>
  </si>
  <si>
    <t>მ.შ. საპროცენტო შემოსავლები სესხებიდან</t>
  </si>
  <si>
    <t>მთლიანი საპროცენტო ხარჯი</t>
  </si>
  <si>
    <t>მ.შ. დეპოზიტებზე გადახდილი პროცენტები</t>
  </si>
  <si>
    <t>წმინდა არასაპროცენტო შემოსავალი</t>
  </si>
  <si>
    <t>NET Interest Income</t>
  </si>
  <si>
    <t>NET Income</t>
  </si>
  <si>
    <t>Net Non-Interest Income</t>
  </si>
  <si>
    <t>სულ</t>
  </si>
  <si>
    <t>ლარი</t>
  </si>
  <si>
    <t>სებ–ის დეპოზიტები</t>
  </si>
  <si>
    <t>კომერციული ბანკების დეპოზიტები</t>
  </si>
  <si>
    <t>იურიდიული პირების დეპოზიტები</t>
  </si>
  <si>
    <t>რეზიდენტი იურიდიული პირების დეპოზიტები</t>
  </si>
  <si>
    <t>არარეზიდენტი იურიდიული პირების დეპოზიტები</t>
  </si>
  <si>
    <t>ფიზიკური პირების დეპოზიტები</t>
  </si>
  <si>
    <t>რეზიდენტი ფიზიკური პირების დეპოზიტები</t>
  </si>
  <si>
    <t>არარეზიდენტი ფიზიკური პირების დეპოზიტები</t>
  </si>
  <si>
    <t>ვადიანი დეპოზიტები</t>
  </si>
  <si>
    <t>მოგება აქტივებზე ROA, გაწლიურებული</t>
  </si>
  <si>
    <t>მოგება კაპიტალზე ROE, გაწლიურებული</t>
  </si>
  <si>
    <t>Return on Assets - ROA, Annualized</t>
  </si>
  <si>
    <t>Return on Equity - ROE, Annualized</t>
  </si>
  <si>
    <t>კონსოლიდირებული</t>
  </si>
  <si>
    <t>სახელმწიფო ორგანიზაციები</t>
  </si>
  <si>
    <t xml:space="preserve">საფინანსო ინსტიტუტები </t>
  </si>
  <si>
    <t>უძრავი ქონების დეველოპმენტი</t>
  </si>
  <si>
    <t>უძრავი ქონების მენეჯმენტი</t>
  </si>
  <si>
    <t>სამშენებლო კომპანიები (არა დეველოპერები)</t>
  </si>
  <si>
    <t>სამშენებლო მასალების მოპოვება, წარმოება და ვაჭრობა</t>
  </si>
  <si>
    <t>სამომხმარებლო საქონლის წარმოება</t>
  </si>
  <si>
    <t>ვაჭრობა (სხვა)</t>
  </si>
  <si>
    <t>წარმოება (სხვა)</t>
  </si>
  <si>
    <t>სასტუმროები და ტურიზმი</t>
  </si>
  <si>
    <t>რესტორნები, ბარები, კაფეები და სწრაფი კვების ობიექტები</t>
  </si>
  <si>
    <t>მძიმე მრეწველობა</t>
  </si>
  <si>
    <t>ენერგეტიკა</t>
  </si>
  <si>
    <t>ავტომობილების დილერები</t>
  </si>
  <si>
    <t>ჯანდაცვა</t>
  </si>
  <si>
    <t>ფარმაცევტიკა</t>
  </si>
  <si>
    <t>ტელეკომუნიკაცია</t>
  </si>
  <si>
    <t>სერვისი</t>
  </si>
  <si>
    <t>სოფლის მეურნეობის სექტორი</t>
  </si>
  <si>
    <t>საცალო პროდუქტები</t>
  </si>
  <si>
    <t>მომენტალური განვადება</t>
  </si>
  <si>
    <t>ოვერდრაფტები</t>
  </si>
  <si>
    <t>საკრედიტო ბარათები</t>
  </si>
  <si>
    <t>იპოთეკური სესხები</t>
  </si>
  <si>
    <t>Table N 7 - Credit portfolio by sectors</t>
  </si>
  <si>
    <t>State</t>
  </si>
  <si>
    <t>Financial Institutions</t>
  </si>
  <si>
    <t>Real Estate Management</t>
  </si>
  <si>
    <t>Construction Companies</t>
  </si>
  <si>
    <t>Production and Trade of Construction Materials</t>
  </si>
  <si>
    <t>Trade of Consumer Foods and Goods</t>
  </si>
  <si>
    <t>Production of Consumer Foods and Goods</t>
  </si>
  <si>
    <t>Production and Trade of Durable Goods</t>
  </si>
  <si>
    <t>Production and Trade of Clothes, Shoes and Textiles</t>
  </si>
  <si>
    <t>Trade (Other)</t>
  </si>
  <si>
    <t>Other Production</t>
  </si>
  <si>
    <t>Hotels, Tourism</t>
  </si>
  <si>
    <t>Restaurants</t>
  </si>
  <si>
    <t>Industry</t>
  </si>
  <si>
    <t>Energy</t>
  </si>
  <si>
    <t>Auto Dealers</t>
  </si>
  <si>
    <t>Health Care</t>
  </si>
  <si>
    <t>Pharmacy</t>
  </si>
  <si>
    <t>Telecommunication</t>
  </si>
  <si>
    <t>Service</t>
  </si>
  <si>
    <t>Agro</t>
  </si>
  <si>
    <t>Retail</t>
  </si>
  <si>
    <t>Car Loans</t>
  </si>
  <si>
    <t>Consumer Loans</t>
  </si>
  <si>
    <t>Momental Installments</t>
  </si>
  <si>
    <t>Payrolls (Overdrafts)</t>
  </si>
  <si>
    <t>Credit Cards</t>
  </si>
  <si>
    <t>Mortgages</t>
  </si>
  <si>
    <t>For Finished Property</t>
  </si>
  <si>
    <t>For in Progress Property</t>
  </si>
  <si>
    <t>საქართველოს ბანკი</t>
  </si>
  <si>
    <t>თი–ბი–სი ბანკი</t>
  </si>
  <si>
    <t>ლიბერთი ბანკი</t>
  </si>
  <si>
    <t>ვი–თი–ბი ბანკი</t>
  </si>
  <si>
    <t>პროკრედიტ ბანკი</t>
  </si>
  <si>
    <t>ბაზის ბანკი</t>
  </si>
  <si>
    <t>ქართუ ბანკი</t>
  </si>
  <si>
    <t>ტერა ბანკი</t>
  </si>
  <si>
    <t>კრედო ბანკი</t>
  </si>
  <si>
    <t>ხალიკ ბანკი</t>
  </si>
  <si>
    <t>ზირაათ ბანკი</t>
  </si>
  <si>
    <t>Bank of Georgia</t>
  </si>
  <si>
    <t>TBC Bank</t>
  </si>
  <si>
    <t>Liberty Bank</t>
  </si>
  <si>
    <t>VTB Bank Georgia</t>
  </si>
  <si>
    <t>ProCredit Bank</t>
  </si>
  <si>
    <t>Basis Bank</t>
  </si>
  <si>
    <t>Cartu Bank</t>
  </si>
  <si>
    <t>Tera bank</t>
  </si>
  <si>
    <t>Credo Bank</t>
  </si>
  <si>
    <t>HALYK Bank</t>
  </si>
  <si>
    <t>Pasha Bank</t>
  </si>
  <si>
    <t>Ziraat Bank</t>
  </si>
  <si>
    <t>Silk Bank</t>
  </si>
  <si>
    <t>სილქ ბანკი</t>
  </si>
  <si>
    <t xml:space="preserve">სახელმწიფო ინსტიტუტებისა და სახელმწიფო კონტროლს დაქვემდებარებულ ორგანიზაციებიდან მოზიდული უზრუნველყოფილი დეპოზიტები
</t>
  </si>
  <si>
    <t>Secured deposits of government institutions and government controlled entities</t>
  </si>
  <si>
    <t>პეისერა</t>
  </si>
  <si>
    <t>Paysera</t>
  </si>
  <si>
    <t>სხვა</t>
  </si>
  <si>
    <t>მოთხოვნამდე დეპოზიტები</t>
  </si>
  <si>
    <t>მიმდინარე დეპოზიტები</t>
  </si>
  <si>
    <t>სადეპოზიტო სერტიფიკატები (CD)</t>
  </si>
  <si>
    <t>ყველა სახის დეპოზიტები</t>
  </si>
  <si>
    <t>ფინანსური სექტორის დეპოზიტები</t>
  </si>
  <si>
    <t>რეზიდენტი კომერციული ბანკების დეპოზიტები</t>
  </si>
  <si>
    <t>არარეზიდენტი კომერციული ბანკების დეპოზიტები</t>
  </si>
  <si>
    <t>არასაბანკო ფინანსური ინსტიტუტების დეპოზიტები</t>
  </si>
  <si>
    <t>რეზიდენტი არასაბანკო ფინანსური ინსტიტუტების დეპოზიტები</t>
  </si>
  <si>
    <t>არარეზიდენტი არასაბანკო ფინანსური ინსტიტუტების დეპოზიტები</t>
  </si>
  <si>
    <t>სულ ფინანსური სექტორის დეპოზიტები</t>
  </si>
  <si>
    <t>არაფინანსური სექტორის დეპოზიტები</t>
  </si>
  <si>
    <t>სულ არასაბანკო იურიდიული და ფიზიკური პირების დეპოზიტები</t>
  </si>
  <si>
    <t>მოგება–ზარალი ვალუტის ყიდვა–გაყიდვის ოპერაციებიდან</t>
  </si>
  <si>
    <t>ცხრილი N5 – დეპოზიტების სტრუქტურა საბანკო სექტორში</t>
  </si>
  <si>
    <t>Other</t>
  </si>
  <si>
    <t>ფინანსური ინსტრუმენტის ამორტიზირებული ღირებულება</t>
  </si>
  <si>
    <t>ფინანსური ინსტრუმენტის მოსალოდნელი საკრედიტო ზარალი (BANK)</t>
  </si>
  <si>
    <t>სესხის ძირი თანხით შეწონილი საპროცენტო განაკვეთი</t>
  </si>
  <si>
    <t>სესხის ძირი თანხით შეწონილი საშუალო საკონტრაქტო ვადიანობა სტოკზე (თვე)</t>
  </si>
  <si>
    <t>91 და მეტი დღით ვადაგადაცილებული  ფინანსური ინსტრუმენტების ამორტიზებული ღირებულება</t>
  </si>
  <si>
    <t>1-ი დონის (BANK) საკრედიტო რისკი ფინანსური ინსტრუმენტების ამორტიზირებული ღირებულება</t>
  </si>
  <si>
    <t>მე-2 დონის (BANK) საკრედიტო რისკი ფინანსური ინსტრუმენტების ამორტიზირებული ღირებულება</t>
  </si>
  <si>
    <t>მე-3 დონის (BANK)  საკრედიტო რისკი ფინანსური ინსტრუმენტების ამორტიზირებული ღირებულება</t>
  </si>
  <si>
    <t>შეძენილი ან გამოშვებული, გაუფასურებული (POCI) (BANK)  ფინანსური ინსტრუმენტების ამორტიზირებული ღირებულება</t>
  </si>
  <si>
    <t>საბითუმო ლომბარდი</t>
  </si>
  <si>
    <t>სამომხმარებლო საქონლით ვაჭრობა</t>
  </si>
  <si>
    <t>ხანგრძლივი მოხმარების სამომხმარებლო საქონლის წარმოება და ვაჭრობა</t>
  </si>
  <si>
    <t>ფეხსაცმლის, ტანსაცმლისა და ტექსტილის წარმოება და ვაჭრობა</t>
  </si>
  <si>
    <t>ბენზინგასამართი სადგურები და ბენზინის იმპორტიორები</t>
  </si>
  <si>
    <t>მათ შორის: ექსპორტიორები</t>
  </si>
  <si>
    <t>სატრანსპორტო სესხები</t>
  </si>
  <si>
    <t>სამომხმარებლო სესხები</t>
  </si>
  <si>
    <t>სწრაფი სესხები (Pay Day Loans)</t>
  </si>
  <si>
    <t>იპოთეკური სესხები - დასრულებული უძრავი ქონების შეძენა</t>
  </si>
  <si>
    <t>იპოთეკური სესხები - მშენებლობა, მშენებლობის პროცესში მყოფი უძრავი ქონების შეძენა</t>
  </si>
  <si>
    <t>იპოთეკური სესხები - უძრავი ქონების რემონტისათვის</t>
  </si>
  <si>
    <t>საცალო ლომბარდული სესხები</t>
  </si>
  <si>
    <t>სტუდენტური სესხები</t>
  </si>
  <si>
    <t xml:space="preserve">კორპორატიული სეგმენტი </t>
  </si>
  <si>
    <t xml:space="preserve">მცირე და საშუალო სეგმენტი </t>
  </si>
  <si>
    <t>მიკრო სეგმენტი</t>
  </si>
  <si>
    <t xml:space="preserve">საცალო სეგმენტი </t>
  </si>
  <si>
    <t>სექტორები, საცალო პროდუქტები</t>
  </si>
  <si>
    <t>ცხრილი N6 - სასესხო პორტფელი სექტორების მიხედვით</t>
  </si>
  <si>
    <t>Sectors, retail products</t>
  </si>
  <si>
    <t>Oil Importers and Retailers</t>
  </si>
  <si>
    <t>i.a. Exporters</t>
  </si>
  <si>
    <t>Pay Day Loans</t>
  </si>
  <si>
    <t>For Housing Rennovations</t>
  </si>
  <si>
    <t>Student Loans</t>
  </si>
  <si>
    <t>Retail Pawn Shop Loans</t>
  </si>
  <si>
    <t>Wholesale Pawn Shop</t>
  </si>
  <si>
    <t>Corporate Segment</t>
  </si>
  <si>
    <t>SME Segment</t>
  </si>
  <si>
    <t>Micro Segment</t>
  </si>
  <si>
    <t>Retail Segment</t>
  </si>
  <si>
    <t>ECL (BANK)</t>
  </si>
  <si>
    <t>Amortised Cost</t>
  </si>
  <si>
    <t>Interest rate weighted by loan principal</t>
  </si>
  <si>
    <t>Average contract maturity on stock weighted by loan principal (month)</t>
  </si>
  <si>
    <t>Amortised cost of financial instruments overdue by 91 days and more</t>
  </si>
  <si>
    <t>Amortised cost of Stage 1 (BANK) financial instruments</t>
  </si>
  <si>
    <t>Amortised cost of Stage 2 (BANK) financial isntruments</t>
  </si>
  <si>
    <t>Amortised cost of Stage 3 (BANK) financial instruments</t>
  </si>
  <si>
    <t>Amortised cost of purchased or originated, credit-impaired (POCI) (BANK) financial instruments</t>
  </si>
  <si>
    <t>Real Estate Development</t>
  </si>
  <si>
    <t>წმინდა საკომისიო შემოსავალი მომსახურების მიხედვით</t>
  </si>
  <si>
    <t>მოგება გადასახადის გადახდამდე</t>
  </si>
  <si>
    <t>Net Fee and Commission Income from Services</t>
  </si>
  <si>
    <t>Net Income Before Taxes</t>
  </si>
  <si>
    <t>პაშაბანკი</t>
  </si>
  <si>
    <t>იშ ბანკ</t>
  </si>
  <si>
    <t>IS Bank</t>
  </si>
  <si>
    <t>უცხ. ვალუტა</t>
  </si>
  <si>
    <t>Current (Accounts) Deposits</t>
  </si>
  <si>
    <t>Demand Deposits</t>
  </si>
  <si>
    <t>Time Deposits</t>
  </si>
  <si>
    <t>Certificates of Deposit (CD)</t>
  </si>
  <si>
    <t>All Deposits</t>
  </si>
  <si>
    <t>Financial Sector Deposits</t>
  </si>
  <si>
    <t>NBG Deposits</t>
  </si>
  <si>
    <t>Commercial Banks Deposits</t>
  </si>
  <si>
    <t>Resident banks</t>
  </si>
  <si>
    <t>Non-resident banks</t>
  </si>
  <si>
    <t>Nonbank Financial Institutions Deposits</t>
  </si>
  <si>
    <t>Resident nonbank financial institutes</t>
  </si>
  <si>
    <t>Non-resident nonbank financial institutes</t>
  </si>
  <si>
    <t>Total Financial Sector Deposits</t>
  </si>
  <si>
    <t>Non-financial Sector Deposits</t>
  </si>
  <si>
    <t>Resident legal entitites</t>
  </si>
  <si>
    <t>Non-resident legal entities</t>
  </si>
  <si>
    <t>Resident individuals</t>
  </si>
  <si>
    <t>Non-resident individuals</t>
  </si>
  <si>
    <t>Total Non-financial Sector Deposits</t>
  </si>
  <si>
    <t>ათასი ლარი</t>
  </si>
  <si>
    <t>Consolidated</t>
  </si>
  <si>
    <t>Interbank Financial Instruments</t>
  </si>
  <si>
    <t>ბანკთაშორისი ფინანსური ინსტრუმენტები</t>
  </si>
  <si>
    <t>საკრედიტო პორტფელი (ბანკთაშორისი სესხების გარდა)</t>
  </si>
  <si>
    <t>Credit Portfolio (w/o Interbank financial instruments)</t>
  </si>
  <si>
    <t>Deposits of non-bank financial institutions</t>
  </si>
  <si>
    <t/>
  </si>
  <si>
    <t>პეივბანკი</t>
  </si>
  <si>
    <t>PaveBank</t>
  </si>
  <si>
    <t>ჰეშბანკი</t>
  </si>
  <si>
    <t>HashBank</t>
  </si>
  <si>
    <t>in 1000 GEL</t>
  </si>
  <si>
    <t>მთლიანი არასაპროცენტო ხარჯი</t>
  </si>
  <si>
    <t>Total non-Interest Expenses</t>
  </si>
  <si>
    <t>Non Interest Income/Expenses</t>
  </si>
  <si>
    <t>Interest Income/Expenses</t>
  </si>
  <si>
    <t>არასაპროცენტო შემოსავლები/ხარჯები</t>
  </si>
  <si>
    <t>საპროცენტო შემოსავლები/ხარჯები</t>
  </si>
  <si>
    <t>ცხრილი N 1 – კომერციული ბანკების/მიკრობანკების ფინანსური მონაცემები საბალანსო უწყისის მიხედვით</t>
  </si>
  <si>
    <t>ბანკის/მიკრობანკის დასახელება</t>
  </si>
  <si>
    <t>Name of The Bank/Microbank</t>
  </si>
  <si>
    <t>Income Statement Financial Data of Commercial Banks/Microbanks Operating in Georgia</t>
  </si>
  <si>
    <t xml:space="preserve">ცხრილი N 2 – კომერციული ბანკების/მიკრობანკების ფინანსური მონაცემები მოგება–ზარალის უწყისის მიხედვით </t>
  </si>
  <si>
    <t>Balance Sheet Financial Data of Commercial Banks/Microbanks Operating in Georgia</t>
  </si>
  <si>
    <t>მიკრობანკი ემბისი</t>
  </si>
  <si>
    <t>მიკრობანკი კრისტალი</t>
  </si>
  <si>
    <t>Microbank Crystal</t>
  </si>
  <si>
    <t>Microbank MBC</t>
  </si>
  <si>
    <t>ცხრილი N7 - სასესხო პორტფელის განაწილება</t>
  </si>
  <si>
    <t>Table N 7 - Credit portfolio distribution</t>
  </si>
  <si>
    <t>სესხების რაოდენობა</t>
  </si>
  <si>
    <t>წილი სესხების მთლიან რაოდენობაში</t>
  </si>
  <si>
    <t>წილი სესხების მთლიან მოცულობაში</t>
  </si>
  <si>
    <t>1 თვის ჩათვლით</t>
  </si>
  <si>
    <t>1 თვიდან 3 თვის ჩათვლით</t>
  </si>
  <si>
    <t>3 თვიდან 6 თვის ჩათვლით</t>
  </si>
  <si>
    <t>6 თვიდან 1 წლის ჩათვლით</t>
  </si>
  <si>
    <t>1 წლიდან 2 წლის ჩათვლით</t>
  </si>
  <si>
    <t>2 წლიდან 5 წლის ჩათვლით</t>
  </si>
  <si>
    <t>5 წლიდან 10 წლის ჩათვლით</t>
  </si>
  <si>
    <t>10 წელზე მეტი</t>
  </si>
  <si>
    <t>Up to 1 Month</t>
  </si>
  <si>
    <t>1-3 Months</t>
  </si>
  <si>
    <t>3-6 Months</t>
  </si>
  <si>
    <t>6-12 Months</t>
  </si>
  <si>
    <t>1-2 Years</t>
  </si>
  <si>
    <t>2-5 Years</t>
  </si>
  <si>
    <t>5-10Years</t>
  </si>
  <si>
    <t>more than 12 Years</t>
  </si>
  <si>
    <t xml:space="preserve">Total </t>
  </si>
  <si>
    <t>Number of Loans</t>
  </si>
  <si>
    <t>% of Total Number</t>
  </si>
  <si>
    <t>% of Total Amount</t>
  </si>
  <si>
    <t>by contract maturity</t>
  </si>
  <si>
    <t>საკონტრაქტო ვადიანობის მიხედვით</t>
  </si>
  <si>
    <t>up to 1,000 GEL</t>
  </si>
  <si>
    <t>1,000 - 2,000 GEL</t>
  </si>
  <si>
    <t>2,000 - 20,000 GEL</t>
  </si>
  <si>
    <t>20,000 - 50,000 GEL</t>
  </si>
  <si>
    <t>50,000 - 100,000 GEL</t>
  </si>
  <si>
    <t>100,000 - 500,000 GEL</t>
  </si>
  <si>
    <t>500,000 - 1,000,000 GEL</t>
  </si>
  <si>
    <t>1,000,000 - 2,000,000 GEL</t>
  </si>
  <si>
    <t>2,000,000 - 5,000,000 GEL</t>
  </si>
  <si>
    <t>more than 5,000,000 GEL</t>
  </si>
  <si>
    <t>by contract amount</t>
  </si>
  <si>
    <t>1 GELდან 1,000 GELს ჩათვლით</t>
  </si>
  <si>
    <t>1,000 GELდან 2,000 GELს ჩათვლით</t>
  </si>
  <si>
    <t>2,000 GELდან 20,000 GELს ჩათვლით</t>
  </si>
  <si>
    <t>20,000 GELდან 50,000 GELს ჩათვლით</t>
  </si>
  <si>
    <t>50,000 GELდან 100,000 GELს ჩათვლით</t>
  </si>
  <si>
    <t>100,000 GELდან 500,000 GELს ჩათვლით</t>
  </si>
  <si>
    <t>500,000 GELდან 1,000,000 GELს ჩათვლით</t>
  </si>
  <si>
    <t>1,000,000 GELდან 2,000,000 GELს ჩათვლით</t>
  </si>
  <si>
    <t>2,000,000 GELდან 5,000,000 GELს ჩათვლით</t>
  </si>
  <si>
    <t>5,000,000 ლარზე მეტი</t>
  </si>
  <si>
    <t>საკონტრაქტო თანხის მიხედვით</t>
  </si>
  <si>
    <t>0 % დან 5 % ჩათვლით</t>
  </si>
  <si>
    <t>5 % დან 10 % ჩათვლით</t>
  </si>
  <si>
    <t>10 % დან 15 % ჩათვლით</t>
  </si>
  <si>
    <t>15 % დან 20 % ჩათვლით</t>
  </si>
  <si>
    <t>20 % დან 25 % ჩათვლით</t>
  </si>
  <si>
    <t>25 % დან 30 % ჩათვლით</t>
  </si>
  <si>
    <t>30 % დან 35 % ჩათვლით</t>
  </si>
  <si>
    <t>35 % დან 40 % ჩათვლით</t>
  </si>
  <si>
    <t>40 % დან 45 % ჩათვლით</t>
  </si>
  <si>
    <t>45 % დან 50 % ჩათვლით</t>
  </si>
  <si>
    <t>50 % ზე მეტი</t>
  </si>
  <si>
    <t>საკონტრაქტო საპროცენტო განაკვეთის მიხედვით</t>
  </si>
  <si>
    <t>0%-5%</t>
  </si>
  <si>
    <t>5%-10%</t>
  </si>
  <si>
    <t>10%-15%</t>
  </si>
  <si>
    <t>15%-20%</t>
  </si>
  <si>
    <t>20%-25%</t>
  </si>
  <si>
    <t>25%-30%</t>
  </si>
  <si>
    <t>30%-35%</t>
  </si>
  <si>
    <t>35%-40%</t>
  </si>
  <si>
    <t>40%-45%</t>
  </si>
  <si>
    <t>45%-50%</t>
  </si>
  <si>
    <t>more than 50%</t>
  </si>
  <si>
    <t>by contract interest rate</t>
  </si>
  <si>
    <t>სესხების ძირი თანხის მოცულობა</t>
  </si>
  <si>
    <t>Principal Amount of Loans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</si>
</sst>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-* #,##0.00_$_-;\-* #,##0.00_$_-;_-* &quot;-&quot;??_$_-;_-@_-"/>
    <numFmt numFmtId="165" formatCode="_(* #,##0_);_(* \(#,##0\);_(* &quot;-&quot;??_);_(@_)"/>
    <numFmt numFmtId="166" formatCode="#,##0,"/>
    <numFmt numFmtId="167" formatCode="dd\/mm\/yyyy\ \მ\დ\გ\ო\მ\ა\რ\ე\ო\ბ\ი\თ"/>
    <numFmt numFmtId="168" formatCode="&quot;as on &quot;\ mmmm\ dd\,\ yyyy"/>
    <numFmt numFmtId="169" formatCode="&quot;as of &quot;\ mmmm\ dd\,\ yyyy"/>
    <numFmt numFmtId="170" formatCode="_(* #,##0.0_);_(* \(#,##0.0\);_(* &quot;-&quot;??_);_(@_)"/>
    <numFmt numFmtId="171" formatCode="_-* #,##0_$_-;\-* #,##0_$_-;_-* &quot;-&quot;??_$_-;_-@_-"/>
  </numFmts>
  <fonts count="21" x14ac:knownFonts="1"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</font>
    <font>
      <b/>
      <u/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164" fontId="6" fillId="0" borderId="0" applyFill="0" applyBorder="0" applyAlignment="0" applyProtection="0"/>
    <xf numFmtId="9" fontId="6" fillId="0" borderId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20">
    <xf numFmtId="0" fontId="0" fillId="0" borderId="0" xfId="0"/>
    <xf numFmtId="0" fontId="10" fillId="0" borderId="0" xfId="0" applyFont="1" applyFill="1"/>
    <xf numFmtId="0" fontId="10" fillId="0" borderId="0" xfId="0" applyFont="1"/>
    <xf numFmtId="0" fontId="10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12" fillId="0" borderId="0" xfId="0" applyFont="1" applyProtection="1"/>
    <xf numFmtId="16" fontId="12" fillId="0" borderId="0" xfId="0" applyNumberFormat="1" applyFont="1" applyProtection="1"/>
    <xf numFmtId="0" fontId="12" fillId="0" borderId="4" xfId="0" applyFont="1" applyBorder="1" applyAlignment="1" applyProtection="1">
      <alignment horizontal="center" vertical="center" textRotation="90" wrapText="1"/>
    </xf>
    <xf numFmtId="0" fontId="12" fillId="0" borderId="3" xfId="0" applyFont="1" applyBorder="1" applyAlignment="1" applyProtection="1">
      <alignment horizontal="center" vertical="center" textRotation="90" wrapText="1"/>
    </xf>
    <xf numFmtId="0" fontId="12" fillId="0" borderId="5" xfId="0" applyFont="1" applyBorder="1" applyAlignment="1" applyProtection="1">
      <alignment horizontal="center" vertical="center" textRotation="90" wrapText="1"/>
    </xf>
    <xf numFmtId="0" fontId="12" fillId="0" borderId="0" xfId="0" applyFont="1" applyAlignment="1" applyProtection="1">
      <alignment wrapText="1"/>
    </xf>
    <xf numFmtId="10" fontId="10" fillId="2" borderId="6" xfId="2" applyNumberFormat="1" applyFont="1" applyFill="1" applyBorder="1" applyAlignment="1" applyProtection="1">
      <alignment horizontal="left"/>
    </xf>
    <xf numFmtId="10" fontId="13" fillId="2" borderId="7" xfId="3" applyNumberFormat="1" applyFont="1" applyFill="1" applyBorder="1" applyAlignment="1" applyProtection="1">
      <alignment horizontal="right"/>
    </xf>
    <xf numFmtId="10" fontId="13" fillId="2" borderId="2" xfId="3" applyNumberFormat="1" applyFont="1" applyFill="1" applyBorder="1" applyAlignment="1" applyProtection="1">
      <alignment horizontal="right"/>
    </xf>
    <xf numFmtId="10" fontId="10" fillId="0" borderId="6" xfId="2" applyNumberFormat="1" applyFont="1" applyFill="1" applyBorder="1" applyAlignment="1" applyProtection="1">
      <alignment horizontal="left"/>
    </xf>
    <xf numFmtId="10" fontId="13" fillId="0" borderId="7" xfId="3" applyNumberFormat="1" applyFont="1" applyFill="1" applyBorder="1" applyAlignment="1" applyProtection="1">
      <alignment horizontal="right"/>
    </xf>
    <xf numFmtId="10" fontId="13" fillId="0" borderId="2" xfId="3" applyNumberFormat="1" applyFont="1" applyFill="1" applyBorder="1" applyAlignment="1" applyProtection="1">
      <alignment horizontal="right"/>
    </xf>
    <xf numFmtId="1" fontId="9" fillId="0" borderId="8" xfId="2" applyNumberFormat="1" applyFont="1" applyFill="1" applyBorder="1" applyAlignment="1" applyProtection="1">
      <alignment horizontal="center" vertical="center"/>
    </xf>
    <xf numFmtId="10" fontId="9" fillId="0" borderId="9" xfId="2" applyNumberFormat="1" applyFont="1" applyFill="1" applyBorder="1" applyAlignment="1" applyProtection="1">
      <alignment horizontal="left"/>
    </xf>
    <xf numFmtId="10" fontId="14" fillId="0" borderId="8" xfId="3" applyNumberFormat="1" applyFont="1" applyFill="1" applyBorder="1" applyAlignment="1" applyProtection="1">
      <alignment horizontal="right"/>
    </xf>
    <xf numFmtId="10" fontId="14" fillId="0" borderId="10" xfId="3" applyNumberFormat="1" applyFont="1" applyFill="1" applyBorder="1" applyAlignment="1" applyProtection="1">
      <alignment horizontal="right"/>
    </xf>
    <xf numFmtId="10" fontId="14" fillId="0" borderId="9" xfId="3" applyNumberFormat="1" applyFont="1" applyFill="1" applyBorder="1" applyAlignment="1" applyProtection="1">
      <alignment horizontal="right"/>
    </xf>
    <xf numFmtId="165" fontId="7" fillId="0" borderId="0" xfId="1" applyNumberFormat="1" applyFont="1" applyProtection="1"/>
    <xf numFmtId="166" fontId="10" fillId="2" borderId="7" xfId="0" applyNumberFormat="1" applyFont="1" applyFill="1" applyBorder="1" applyAlignment="1" applyProtection="1">
      <alignment horizontal="right"/>
    </xf>
    <xf numFmtId="166" fontId="10" fillId="2" borderId="2" xfId="0" applyNumberFormat="1" applyFont="1" applyFill="1" applyBorder="1" applyAlignment="1" applyProtection="1">
      <alignment horizontal="right"/>
    </xf>
    <xf numFmtId="166" fontId="10" fillId="2" borderId="6" xfId="0" applyNumberFormat="1" applyFont="1" applyFill="1" applyBorder="1" applyAlignment="1" applyProtection="1">
      <alignment horizontal="right"/>
    </xf>
    <xf numFmtId="166" fontId="10" fillId="0" borderId="7" xfId="0" applyNumberFormat="1" applyFont="1" applyFill="1" applyBorder="1" applyAlignment="1" applyProtection="1">
      <alignment horizontal="right"/>
    </xf>
    <xf numFmtId="166" fontId="10" fillId="0" borderId="2" xfId="0" applyNumberFormat="1" applyFont="1" applyFill="1" applyBorder="1" applyAlignment="1" applyProtection="1">
      <alignment horizontal="right"/>
    </xf>
    <xf numFmtId="166" fontId="10" fillId="0" borderId="6" xfId="0" applyNumberFormat="1" applyFont="1" applyFill="1" applyBorder="1" applyAlignment="1" applyProtection="1">
      <alignment horizontal="right"/>
    </xf>
    <xf numFmtId="10" fontId="10" fillId="2" borderId="7" xfId="2" applyNumberFormat="1" applyFont="1" applyFill="1" applyBorder="1" applyAlignment="1" applyProtection="1">
      <alignment horizontal="right"/>
    </xf>
    <xf numFmtId="10" fontId="10" fillId="2" borderId="2" xfId="2" applyNumberFormat="1" applyFont="1" applyFill="1" applyBorder="1" applyAlignment="1" applyProtection="1">
      <alignment horizontal="right"/>
    </xf>
    <xf numFmtId="10" fontId="10" fillId="2" borderId="6" xfId="2" applyNumberFormat="1" applyFont="1" applyFill="1" applyBorder="1" applyAlignment="1" applyProtection="1">
      <alignment horizontal="right"/>
    </xf>
    <xf numFmtId="10" fontId="10" fillId="0" borderId="7" xfId="2" applyNumberFormat="1" applyFont="1" applyFill="1" applyBorder="1" applyAlignment="1" applyProtection="1">
      <alignment horizontal="right"/>
    </xf>
    <xf numFmtId="10" fontId="10" fillId="0" borderId="2" xfId="2" applyNumberFormat="1" applyFont="1" applyFill="1" applyBorder="1" applyAlignment="1" applyProtection="1">
      <alignment horizontal="right"/>
    </xf>
    <xf numFmtId="10" fontId="10" fillId="0" borderId="6" xfId="2" applyNumberFormat="1" applyFont="1" applyFill="1" applyBorder="1" applyAlignment="1" applyProtection="1">
      <alignment horizontal="right"/>
    </xf>
    <xf numFmtId="0" fontId="10" fillId="0" borderId="3" xfId="0" applyFont="1" applyBorder="1" applyAlignment="1" applyProtection="1">
      <alignment horizontal="center" vertical="center" textRotation="90" wrapText="1"/>
    </xf>
    <xf numFmtId="0" fontId="10" fillId="0" borderId="5" xfId="0" applyFont="1" applyBorder="1" applyAlignment="1" applyProtection="1">
      <alignment horizontal="center" vertical="center" textRotation="90" wrapText="1"/>
    </xf>
    <xf numFmtId="0" fontId="11" fillId="0" borderId="0" xfId="0" applyFont="1" applyProtection="1"/>
    <xf numFmtId="0" fontId="10" fillId="0" borderId="4" xfId="0" applyFont="1" applyBorder="1" applyAlignment="1" applyProtection="1">
      <alignment horizontal="center" vertical="center" textRotation="90" wrapText="1"/>
    </xf>
    <xf numFmtId="0" fontId="10" fillId="0" borderId="13" xfId="0" applyFont="1" applyBorder="1" applyAlignment="1" applyProtection="1">
      <alignment horizontal="center" vertical="center" textRotation="90" wrapText="1"/>
    </xf>
    <xf numFmtId="166" fontId="10" fillId="2" borderId="13" xfId="0" applyNumberFormat="1" applyFont="1" applyFill="1" applyBorder="1" applyAlignment="1" applyProtection="1">
      <alignment horizontal="right"/>
    </xf>
    <xf numFmtId="166" fontId="10" fillId="2" borderId="4" xfId="0" applyNumberFormat="1" applyFont="1" applyFill="1" applyBorder="1" applyAlignment="1" applyProtection="1">
      <alignment horizontal="right"/>
    </xf>
    <xf numFmtId="166" fontId="10" fillId="2" borderId="3" xfId="0" applyNumberFormat="1" applyFont="1" applyFill="1" applyBorder="1" applyAlignment="1" applyProtection="1">
      <alignment horizontal="right"/>
    </xf>
    <xf numFmtId="166" fontId="10" fillId="2" borderId="5" xfId="0" applyNumberFormat="1" applyFont="1" applyFill="1" applyBorder="1" applyAlignment="1" applyProtection="1">
      <alignment horizontal="right"/>
    </xf>
    <xf numFmtId="166" fontId="10" fillId="0" borderId="13" xfId="0" applyNumberFormat="1" applyFont="1" applyFill="1" applyBorder="1" applyAlignment="1" applyProtection="1">
      <alignment horizontal="right"/>
    </xf>
    <xf numFmtId="166" fontId="10" fillId="0" borderId="4" xfId="0" applyNumberFormat="1" applyFont="1" applyFill="1" applyBorder="1" applyAlignment="1" applyProtection="1">
      <alignment horizontal="right"/>
    </xf>
    <xf numFmtId="166" fontId="10" fillId="0" borderId="3" xfId="0" applyNumberFormat="1" applyFont="1" applyFill="1" applyBorder="1" applyAlignment="1" applyProtection="1">
      <alignment horizontal="right"/>
    </xf>
    <xf numFmtId="166" fontId="10" fillId="0" borderId="5" xfId="0" applyNumberFormat="1" applyFont="1" applyFill="1" applyBorder="1" applyAlignment="1" applyProtection="1">
      <alignment horizontal="right"/>
    </xf>
    <xf numFmtId="3" fontId="10" fillId="0" borderId="0" xfId="0" applyNumberFormat="1" applyFont="1" applyBorder="1" applyProtection="1"/>
    <xf numFmtId="0" fontId="10" fillId="0" borderId="0" xfId="0" applyFont="1" applyProtection="1"/>
    <xf numFmtId="0" fontId="10" fillId="0" borderId="0" xfId="0" applyFont="1" applyFill="1" applyProtection="1"/>
    <xf numFmtId="0" fontId="10" fillId="0" borderId="0" xfId="0" applyFont="1" applyFill="1" applyBorder="1" applyProtection="1"/>
    <xf numFmtId="0" fontId="9" fillId="0" borderId="0" xfId="0" applyFont="1" applyFill="1" applyBorder="1" applyAlignment="1" applyProtection="1">
      <alignment horizontal="left"/>
    </xf>
    <xf numFmtId="165" fontId="10" fillId="2" borderId="7" xfId="1" applyNumberFormat="1" applyFont="1" applyFill="1" applyBorder="1" applyAlignment="1" applyProtection="1">
      <alignment horizontal="center" vertical="center"/>
    </xf>
    <xf numFmtId="165" fontId="10" fillId="0" borderId="7" xfId="1" applyNumberFormat="1" applyFont="1" applyFill="1" applyBorder="1" applyAlignment="1" applyProtection="1">
      <alignment horizontal="center" vertical="center"/>
    </xf>
    <xf numFmtId="10" fontId="10" fillId="2" borderId="7" xfId="3" applyNumberFormat="1" applyFont="1" applyFill="1" applyBorder="1" applyAlignment="1" applyProtection="1">
      <alignment horizontal="right"/>
    </xf>
    <xf numFmtId="10" fontId="10" fillId="2" borderId="2" xfId="3" applyNumberFormat="1" applyFont="1" applyFill="1" applyBorder="1" applyAlignment="1" applyProtection="1">
      <alignment horizontal="right"/>
    </xf>
    <xf numFmtId="10" fontId="10" fillId="0" borderId="7" xfId="3" applyNumberFormat="1" applyFont="1" applyFill="1" applyBorder="1" applyAlignment="1" applyProtection="1">
      <alignment horizontal="right"/>
    </xf>
    <xf numFmtId="10" fontId="10" fillId="0" borderId="2" xfId="3" applyNumberFormat="1" applyFont="1" applyFill="1" applyBorder="1" applyAlignment="1" applyProtection="1">
      <alignment horizontal="right"/>
    </xf>
    <xf numFmtId="166" fontId="12" fillId="0" borderId="0" xfId="0" applyNumberFormat="1" applyFont="1" applyProtection="1"/>
    <xf numFmtId="0" fontId="12" fillId="0" borderId="0" xfId="0" applyFont="1" applyAlignment="1" applyProtection="1">
      <alignment horizontal="right"/>
    </xf>
    <xf numFmtId="15" fontId="12" fillId="0" borderId="0" xfId="0" applyNumberFormat="1" applyFont="1" applyProtection="1"/>
    <xf numFmtId="167" fontId="12" fillId="0" borderId="0" xfId="0" applyNumberFormat="1" applyFont="1" applyProtection="1"/>
    <xf numFmtId="168" fontId="12" fillId="0" borderId="0" xfId="0" applyNumberFormat="1" applyFont="1" applyProtection="1"/>
    <xf numFmtId="167" fontId="12" fillId="3" borderId="0" xfId="0" applyNumberFormat="1" applyFont="1" applyFill="1" applyProtection="1"/>
    <xf numFmtId="167" fontId="16" fillId="0" borderId="0" xfId="0" applyNumberFormat="1" applyFont="1" applyProtection="1"/>
    <xf numFmtId="166" fontId="10" fillId="0" borderId="25" xfId="0" applyNumberFormat="1" applyFont="1" applyFill="1" applyBorder="1" applyAlignment="1" applyProtection="1">
      <alignment horizontal="right"/>
    </xf>
    <xf numFmtId="166" fontId="10" fillId="2" borderId="25" xfId="0" applyNumberFormat="1" applyFont="1" applyFill="1" applyBorder="1" applyAlignment="1" applyProtection="1">
      <alignment horizontal="right"/>
    </xf>
    <xf numFmtId="10" fontId="12" fillId="0" borderId="2" xfId="2" applyNumberFormat="1" applyFont="1" applyBorder="1" applyProtection="1"/>
    <xf numFmtId="10" fontId="12" fillId="0" borderId="6" xfId="2" applyNumberFormat="1" applyFont="1" applyBorder="1" applyProtection="1"/>
    <xf numFmtId="10" fontId="12" fillId="2" borderId="2" xfId="2" applyNumberFormat="1" applyFont="1" applyFill="1" applyBorder="1" applyProtection="1"/>
    <xf numFmtId="10" fontId="12" fillId="2" borderId="6" xfId="2" applyNumberFormat="1" applyFont="1" applyFill="1" applyBorder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 indent="4"/>
    </xf>
    <xf numFmtId="169" fontId="16" fillId="0" borderId="0" xfId="0" applyNumberFormat="1" applyFont="1" applyProtection="1"/>
    <xf numFmtId="169" fontId="12" fillId="0" borderId="0" xfId="0" applyNumberFormat="1" applyFont="1" applyProtection="1"/>
    <xf numFmtId="0" fontId="12" fillId="0" borderId="0" xfId="0" applyFont="1" applyFill="1" applyProtection="1"/>
    <xf numFmtId="0" fontId="12" fillId="0" borderId="14" xfId="0" applyFont="1" applyBorder="1" applyAlignment="1" applyProtection="1"/>
    <xf numFmtId="0" fontId="12" fillId="0" borderId="15" xfId="0" applyFont="1" applyBorder="1" applyAlignment="1" applyProtection="1"/>
    <xf numFmtId="0" fontId="12" fillId="0" borderId="16" xfId="0" applyFont="1" applyBorder="1" applyAlignment="1" applyProtection="1"/>
    <xf numFmtId="0" fontId="12" fillId="0" borderId="20" xfId="0" applyFont="1" applyBorder="1" applyAlignment="1" applyProtection="1">
      <alignment horizontal="center" vertical="center" textRotation="90" wrapText="1"/>
    </xf>
    <xf numFmtId="0" fontId="12" fillId="0" borderId="28" xfId="0" applyFont="1" applyBorder="1" applyAlignment="1" applyProtection="1">
      <alignment horizontal="center" vertical="center" textRotation="90" wrapText="1"/>
    </xf>
    <xf numFmtId="0" fontId="12" fillId="0" borderId="18" xfId="0" applyFont="1" applyBorder="1" applyAlignment="1" applyProtection="1">
      <alignment horizontal="center" vertical="center" textRotation="90" wrapText="1"/>
    </xf>
    <xf numFmtId="166" fontId="10" fillId="4" borderId="2" xfId="0" applyNumberFormat="1" applyFont="1" applyFill="1" applyBorder="1" applyAlignment="1" applyProtection="1">
      <alignment horizontal="right"/>
    </xf>
    <xf numFmtId="14" fontId="12" fillId="0" borderId="0" xfId="0" applyNumberFormat="1" applyFont="1" applyProtection="1"/>
    <xf numFmtId="3" fontId="12" fillId="0" borderId="0" xfId="0" applyNumberFormat="1" applyFont="1" applyProtection="1"/>
    <xf numFmtId="0" fontId="17" fillId="0" borderId="0" xfId="0" applyFont="1"/>
    <xf numFmtId="0" fontId="10" fillId="0" borderId="0" xfId="20" applyFont="1"/>
    <xf numFmtId="0" fontId="9" fillId="0" borderId="3" xfId="0" applyFont="1" applyFill="1" applyBorder="1" applyAlignment="1">
      <alignment horizontal="left" indent="1"/>
    </xf>
    <xf numFmtId="0" fontId="9" fillId="0" borderId="3" xfId="0" applyFont="1" applyFill="1" applyBorder="1" applyAlignment="1" applyProtection="1">
      <alignment horizontal="left" indent="1"/>
    </xf>
    <xf numFmtId="0" fontId="10" fillId="0" borderId="3" xfId="0" applyFont="1" applyFill="1" applyBorder="1" applyAlignment="1" applyProtection="1">
      <alignment horizontal="left" indent="2"/>
    </xf>
    <xf numFmtId="0" fontId="10" fillId="0" borderId="3" xfId="0" applyFont="1" applyFill="1" applyBorder="1" applyAlignment="1" applyProtection="1">
      <alignment horizontal="left" indent="2"/>
      <protection locked="0"/>
    </xf>
    <xf numFmtId="0" fontId="10" fillId="0" borderId="3" xfId="0" applyFont="1" applyFill="1" applyBorder="1" applyAlignment="1">
      <alignment horizontal="left" wrapText="1" indent="2"/>
    </xf>
    <xf numFmtId="0" fontId="9" fillId="0" borderId="3" xfId="0" applyFont="1" applyFill="1" applyBorder="1" applyAlignment="1" applyProtection="1">
      <alignment horizontal="left"/>
    </xf>
    <xf numFmtId="0" fontId="9" fillId="0" borderId="3" xfId="0" applyFont="1" applyFill="1" applyBorder="1" applyAlignment="1">
      <alignment horizontal="left" indent="2"/>
    </xf>
    <xf numFmtId="0" fontId="9" fillId="0" borderId="3" xfId="0" applyFont="1" applyFill="1" applyBorder="1" applyAlignment="1">
      <alignment wrapText="1"/>
    </xf>
    <xf numFmtId="0" fontId="9" fillId="0" borderId="3" xfId="0" applyFont="1" applyFill="1" applyBorder="1" applyAlignment="1">
      <alignment horizontal="left"/>
    </xf>
    <xf numFmtId="0" fontId="10" fillId="0" borderId="0" xfId="20" applyFont="1" applyProtection="1"/>
    <xf numFmtId="0" fontId="12" fillId="0" borderId="3" xfId="21" applyFont="1" applyFill="1" applyBorder="1"/>
    <xf numFmtId="0" fontId="15" fillId="0" borderId="3" xfId="21" applyFont="1" applyFill="1" applyBorder="1"/>
    <xf numFmtId="0" fontId="12" fillId="0" borderId="3" xfId="21" applyFont="1" applyFill="1" applyBorder="1" applyAlignment="1">
      <alignment horizontal="left" indent="2"/>
    </xf>
    <xf numFmtId="10" fontId="17" fillId="0" borderId="3" xfId="22" applyNumberFormat="1" applyFont="1" applyBorder="1"/>
    <xf numFmtId="170" fontId="17" fillId="0" borderId="3" xfId="23" applyNumberFormat="1" applyFont="1" applyBorder="1"/>
    <xf numFmtId="0" fontId="12" fillId="0" borderId="0" xfId="21" applyFont="1"/>
    <xf numFmtId="0" fontId="17" fillId="0" borderId="3" xfId="21" applyNumberFormat="1" applyFont="1" applyFill="1" applyBorder="1" applyAlignment="1">
      <alignment horizontal="center" vertical="center" wrapText="1"/>
    </xf>
    <xf numFmtId="10" fontId="12" fillId="0" borderId="3" xfId="21" applyNumberFormat="1" applyFont="1" applyBorder="1"/>
    <xf numFmtId="0" fontId="15" fillId="0" borderId="0" xfId="0" applyFont="1" applyAlignment="1">
      <alignment horizontal="left" vertical="center"/>
    </xf>
    <xf numFmtId="0" fontId="12" fillId="0" borderId="3" xfId="21" applyFont="1" applyFill="1" applyBorder="1" applyAlignment="1">
      <alignment horizontal="left" indent="1"/>
    </xf>
    <xf numFmtId="10" fontId="12" fillId="0" borderId="3" xfId="21" applyNumberFormat="1" applyFont="1" applyFill="1" applyBorder="1"/>
    <xf numFmtId="10" fontId="17" fillId="0" borderId="3" xfId="22" applyNumberFormat="1" applyFont="1" applyFill="1" applyBorder="1"/>
    <xf numFmtId="170" fontId="17" fillId="0" borderId="3" xfId="23" applyNumberFormat="1" applyFont="1" applyFill="1" applyBorder="1"/>
    <xf numFmtId="0" fontId="12" fillId="0" borderId="0" xfId="21" applyFont="1" applyFill="1"/>
    <xf numFmtId="1" fontId="9" fillId="6" borderId="8" xfId="2" applyNumberFormat="1" applyFont="1" applyFill="1" applyBorder="1" applyAlignment="1" applyProtection="1">
      <alignment horizontal="center" vertical="center"/>
    </xf>
    <xf numFmtId="10" fontId="9" fillId="6" borderId="9" xfId="2" applyNumberFormat="1" applyFont="1" applyFill="1" applyBorder="1" applyAlignment="1" applyProtection="1">
      <alignment horizontal="left"/>
    </xf>
    <xf numFmtId="166" fontId="9" fillId="6" borderId="8" xfId="0" applyNumberFormat="1" applyFont="1" applyFill="1" applyBorder="1" applyAlignment="1" applyProtection="1">
      <alignment horizontal="right"/>
    </xf>
    <xf numFmtId="10" fontId="15" fillId="6" borderId="11" xfId="2" applyNumberFormat="1" applyFont="1" applyFill="1" applyBorder="1" applyProtection="1"/>
    <xf numFmtId="10" fontId="15" fillId="6" borderId="12" xfId="2" applyNumberFormat="1" applyFont="1" applyFill="1" applyBorder="1" applyProtection="1"/>
    <xf numFmtId="165" fontId="10" fillId="6" borderId="7" xfId="1" applyNumberFormat="1" applyFont="1" applyFill="1" applyBorder="1" applyAlignment="1" applyProtection="1">
      <alignment horizontal="center" vertical="center"/>
    </xf>
    <xf numFmtId="10" fontId="9" fillId="6" borderId="6" xfId="2" applyNumberFormat="1" applyFont="1" applyFill="1" applyBorder="1" applyAlignment="1" applyProtection="1">
      <alignment horizontal="left"/>
    </xf>
    <xf numFmtId="166" fontId="9" fillId="6" borderId="7" xfId="0" applyNumberFormat="1" applyFont="1" applyFill="1" applyBorder="1" applyAlignment="1" applyProtection="1">
      <alignment horizontal="right"/>
    </xf>
    <xf numFmtId="166" fontId="9" fillId="6" borderId="2" xfId="0" applyNumberFormat="1" applyFont="1" applyFill="1" applyBorder="1" applyAlignment="1" applyProtection="1">
      <alignment horizontal="right"/>
    </xf>
    <xf numFmtId="166" fontId="9" fillId="6" borderId="6" xfId="0" applyNumberFormat="1" applyFont="1" applyFill="1" applyBorder="1" applyAlignment="1" applyProtection="1">
      <alignment horizontal="right"/>
    </xf>
    <xf numFmtId="166" fontId="9" fillId="6" borderId="26" xfId="0" applyNumberFormat="1" applyFont="1" applyFill="1" applyBorder="1" applyAlignment="1" applyProtection="1">
      <alignment horizontal="right"/>
    </xf>
    <xf numFmtId="10" fontId="15" fillId="6" borderId="1" xfId="2" applyNumberFormat="1" applyFont="1" applyFill="1" applyBorder="1" applyProtection="1"/>
    <xf numFmtId="10" fontId="15" fillId="6" borderId="27" xfId="2" applyNumberFormat="1" applyFont="1" applyFill="1" applyBorder="1" applyProtection="1"/>
    <xf numFmtId="1" fontId="9" fillId="0" borderId="0" xfId="2" applyNumberFormat="1" applyFont="1" applyFill="1" applyBorder="1" applyAlignment="1" applyProtection="1">
      <alignment horizontal="center" vertical="center"/>
    </xf>
    <xf numFmtId="10" fontId="9" fillId="0" borderId="0" xfId="2" applyNumberFormat="1" applyFont="1" applyFill="1" applyBorder="1" applyAlignment="1" applyProtection="1">
      <alignment horizontal="left"/>
    </xf>
    <xf numFmtId="10" fontId="14" fillId="0" borderId="0" xfId="3" applyNumberFormat="1" applyFont="1" applyFill="1" applyBorder="1" applyAlignment="1" applyProtection="1">
      <alignment horizontal="right"/>
    </xf>
    <xf numFmtId="165" fontId="9" fillId="5" borderId="7" xfId="1" applyNumberFormat="1" applyFont="1" applyFill="1" applyBorder="1" applyAlignment="1" applyProtection="1">
      <alignment horizontal="center" vertical="center"/>
    </xf>
    <xf numFmtId="10" fontId="9" fillId="5" borderId="6" xfId="2" applyNumberFormat="1" applyFont="1" applyFill="1" applyBorder="1" applyAlignment="1" applyProtection="1">
      <alignment horizontal="left"/>
    </xf>
    <xf numFmtId="166" fontId="9" fillId="5" borderId="24" xfId="0" applyNumberFormat="1" applyFont="1" applyFill="1" applyBorder="1" applyAlignment="1" applyProtection="1">
      <alignment horizontal="right"/>
    </xf>
    <xf numFmtId="165" fontId="9" fillId="6" borderId="7" xfId="1" applyNumberFormat="1" applyFont="1" applyFill="1" applyBorder="1" applyAlignment="1" applyProtection="1">
      <alignment horizontal="center" vertical="center"/>
    </xf>
    <xf numFmtId="166" fontId="9" fillId="6" borderId="13" xfId="0" applyNumberFormat="1" applyFont="1" applyFill="1" applyBorder="1" applyAlignment="1" applyProtection="1">
      <alignment horizontal="right"/>
    </xf>
    <xf numFmtId="166" fontId="9" fillId="6" borderId="4" xfId="0" applyNumberFormat="1" applyFont="1" applyFill="1" applyBorder="1" applyAlignment="1" applyProtection="1">
      <alignment horizontal="right"/>
    </xf>
    <xf numFmtId="166" fontId="9" fillId="6" borderId="3" xfId="0" applyNumberFormat="1" applyFont="1" applyFill="1" applyBorder="1" applyAlignment="1" applyProtection="1">
      <alignment horizontal="right"/>
    </xf>
    <xf numFmtId="166" fontId="9" fillId="6" borderId="5" xfId="0" applyNumberFormat="1" applyFont="1" applyFill="1" applyBorder="1" applyAlignment="1" applyProtection="1">
      <alignment horizontal="right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38" fontId="18" fillId="6" borderId="13" xfId="0" applyNumberFormat="1" applyFont="1" applyFill="1" applyBorder="1" applyAlignment="1" applyProtection="1">
      <alignment horizontal="center"/>
      <protection locked="0"/>
    </xf>
    <xf numFmtId="38" fontId="1" fillId="6" borderId="32" xfId="0" applyNumberFormat="1" applyFont="1" applyFill="1" applyBorder="1" applyAlignment="1" applyProtection="1">
      <protection locked="0"/>
    </xf>
    <xf numFmtId="166" fontId="10" fillId="0" borderId="3" xfId="1" applyNumberFormat="1" applyFont="1" applyFill="1" applyBorder="1" applyAlignment="1" applyProtection="1">
      <alignment horizontal="right"/>
      <protection locked="0"/>
    </xf>
    <xf numFmtId="166" fontId="9" fillId="7" borderId="3" xfId="1" applyNumberFormat="1" applyFont="1" applyFill="1" applyBorder="1" applyAlignment="1">
      <alignment horizontal="right"/>
    </xf>
    <xf numFmtId="166" fontId="10" fillId="7" borderId="3" xfId="1" applyNumberFormat="1" applyFont="1" applyFill="1" applyBorder="1" applyAlignment="1">
      <alignment horizontal="right"/>
    </xf>
    <xf numFmtId="166" fontId="1" fillId="6" borderId="32" xfId="1" applyNumberFormat="1" applyFont="1" applyFill="1" applyBorder="1" applyAlignment="1" applyProtection="1">
      <alignment horizontal="right"/>
      <protection locked="0"/>
    </xf>
    <xf numFmtId="166" fontId="18" fillId="6" borderId="13" xfId="1" applyNumberFormat="1" applyFont="1" applyFill="1" applyBorder="1" applyAlignment="1" applyProtection="1">
      <alignment horizontal="right"/>
      <protection locked="0"/>
    </xf>
    <xf numFmtId="166" fontId="10" fillId="7" borderId="3" xfId="1" applyNumberFormat="1" applyFont="1" applyFill="1" applyBorder="1" applyAlignment="1" applyProtection="1">
      <alignment horizontal="right"/>
      <protection locked="0"/>
    </xf>
    <xf numFmtId="166" fontId="10" fillId="7" borderId="3" xfId="1" applyNumberFormat="1" applyFont="1" applyFill="1" applyBorder="1" applyAlignment="1" applyProtection="1">
      <alignment horizontal="right"/>
    </xf>
    <xf numFmtId="0" fontId="10" fillId="0" borderId="36" xfId="0" applyFont="1" applyFill="1" applyBorder="1" applyAlignment="1" applyProtection="1">
      <alignment horizontal="left" indent="1"/>
    </xf>
    <xf numFmtId="0" fontId="10" fillId="0" borderId="37" xfId="0" applyFont="1" applyFill="1" applyBorder="1" applyAlignment="1" applyProtection="1">
      <alignment horizontal="left" indent="1"/>
    </xf>
    <xf numFmtId="0" fontId="9" fillId="2" borderId="3" xfId="0" applyFont="1" applyFill="1" applyBorder="1" applyAlignment="1">
      <alignment horizontal="left"/>
    </xf>
    <xf numFmtId="166" fontId="9" fillId="2" borderId="3" xfId="1" applyNumberFormat="1" applyFont="1" applyFill="1" applyBorder="1" applyAlignment="1">
      <alignment horizontal="right"/>
    </xf>
    <xf numFmtId="166" fontId="12" fillId="0" borderId="28" xfId="21" applyNumberFormat="1" applyFont="1" applyBorder="1"/>
    <xf numFmtId="166" fontId="12" fillId="0" borderId="3" xfId="21" applyNumberFormat="1" applyFont="1" applyBorder="1"/>
    <xf numFmtId="166" fontId="12" fillId="0" borderId="28" xfId="21" applyNumberFormat="1" applyFont="1" applyFill="1" applyBorder="1"/>
    <xf numFmtId="166" fontId="12" fillId="0" borderId="3" xfId="21" applyNumberFormat="1" applyFont="1" applyFill="1" applyBorder="1"/>
    <xf numFmtId="166" fontId="17" fillId="0" borderId="3" xfId="23" applyNumberFormat="1" applyFont="1" applyBorder="1"/>
    <xf numFmtId="166" fontId="17" fillId="0" borderId="3" xfId="23" applyNumberFormat="1" applyFont="1" applyFill="1" applyBorder="1"/>
    <xf numFmtId="0" fontId="12" fillId="0" borderId="29" xfId="0" applyFont="1" applyBorder="1" applyAlignment="1" applyProtection="1"/>
    <xf numFmtId="0" fontId="12" fillId="0" borderId="0" xfId="21" applyFont="1" applyAlignment="1">
      <alignment horizontal="right"/>
    </xf>
    <xf numFmtId="164" fontId="6" fillId="0" borderId="0" xfId="1" applyBorder="1"/>
    <xf numFmtId="166" fontId="9" fillId="6" borderId="29" xfId="0" applyNumberFormat="1" applyFont="1" applyFill="1" applyBorder="1" applyAlignment="1" applyProtection="1">
      <alignment horizontal="right"/>
    </xf>
    <xf numFmtId="166" fontId="9" fillId="6" borderId="11" xfId="0" applyNumberFormat="1" applyFont="1" applyFill="1" applyBorder="1" applyAlignment="1" applyProtection="1">
      <alignment horizontal="right"/>
    </xf>
    <xf numFmtId="166" fontId="9" fillId="6" borderId="12" xfId="0" applyNumberFormat="1" applyFont="1" applyFill="1" applyBorder="1" applyAlignment="1" applyProtection="1">
      <alignment horizontal="right"/>
    </xf>
    <xf numFmtId="166" fontId="9" fillId="6" borderId="42" xfId="0" applyNumberFormat="1" applyFont="1" applyFill="1" applyBorder="1" applyAlignment="1" applyProtection="1">
      <alignment horizontal="right"/>
    </xf>
    <xf numFmtId="166" fontId="9" fillId="6" borderId="10" xfId="0" applyNumberFormat="1" applyFont="1" applyFill="1" applyBorder="1" applyAlignment="1" applyProtection="1">
      <alignment horizontal="right"/>
    </xf>
    <xf numFmtId="171" fontId="6" fillId="0" borderId="0" xfId="1" applyNumberFormat="1"/>
    <xf numFmtId="167" fontId="9" fillId="0" borderId="0" xfId="0" applyNumberFormat="1" applyFont="1" applyProtection="1"/>
    <xf numFmtId="169" fontId="9" fillId="0" borderId="0" xfId="0" applyNumberFormat="1" applyFont="1" applyProtection="1"/>
    <xf numFmtId="0" fontId="12" fillId="0" borderId="3" xfId="0" applyFont="1" applyFill="1" applyBorder="1"/>
    <xf numFmtId="3" fontId="12" fillId="0" borderId="3" xfId="0" applyNumberFormat="1" applyFont="1" applyBorder="1"/>
    <xf numFmtId="10" fontId="12" fillId="0" borderId="3" xfId="0" applyNumberFormat="1" applyFont="1" applyBorder="1"/>
    <xf numFmtId="0" fontId="12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2" fillId="0" borderId="29" xfId="0" applyFont="1" applyBorder="1" applyAlignment="1" applyProtection="1">
      <alignment horizontal="center"/>
    </xf>
    <xf numFmtId="0" fontId="12" fillId="0" borderId="11" xfId="0" applyFont="1" applyBorder="1" applyAlignment="1" applyProtection="1">
      <alignment horizontal="center"/>
    </xf>
    <xf numFmtId="0" fontId="12" fillId="0" borderId="12" xfId="0" applyFont="1" applyBorder="1" applyAlignment="1" applyProtection="1">
      <alignment horizontal="center"/>
    </xf>
    <xf numFmtId="0" fontId="12" fillId="0" borderId="17" xfId="0" applyFont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center" vertical="center" wrapText="1"/>
    </xf>
    <xf numFmtId="0" fontId="12" fillId="0" borderId="19" xfId="0" applyFont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center"/>
    </xf>
    <xf numFmtId="0" fontId="12" fillId="0" borderId="15" xfId="0" applyFont="1" applyBorder="1" applyAlignment="1" applyProtection="1">
      <alignment horizontal="center"/>
    </xf>
    <xf numFmtId="0" fontId="12" fillId="0" borderId="16" xfId="0" applyFont="1" applyBorder="1" applyAlignment="1" applyProtection="1">
      <alignment horizontal="center"/>
    </xf>
    <xf numFmtId="0" fontId="10" fillId="0" borderId="17" xfId="0" applyFont="1" applyBorder="1" applyAlignment="1" applyProtection="1">
      <alignment horizontal="center" vertical="center" textRotation="90" wrapText="1"/>
    </xf>
    <xf numFmtId="0" fontId="10" fillId="0" borderId="18" xfId="0" applyFont="1" applyBorder="1" applyAlignment="1" applyProtection="1">
      <alignment horizontal="center" vertical="center" textRotation="90" wrapText="1"/>
    </xf>
    <xf numFmtId="0" fontId="12" fillId="0" borderId="14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center" vertical="center" textRotation="90" wrapText="1"/>
    </xf>
    <xf numFmtId="0" fontId="12" fillId="0" borderId="13" xfId="0" applyFont="1" applyBorder="1" applyAlignment="1" applyProtection="1">
      <alignment horizontal="center" vertical="center" textRotation="90" wrapText="1"/>
    </xf>
    <xf numFmtId="0" fontId="10" fillId="0" borderId="14" xfId="0" applyFont="1" applyBorder="1" applyAlignment="1" applyProtection="1">
      <alignment horizontal="center"/>
    </xf>
    <xf numFmtId="0" fontId="10" fillId="0" borderId="15" xfId="0" applyFont="1" applyBorder="1" applyAlignment="1" applyProtection="1">
      <alignment horizontal="center"/>
    </xf>
    <xf numFmtId="0" fontId="10" fillId="0" borderId="16" xfId="0" applyFont="1" applyBorder="1" applyAlignment="1" applyProtection="1">
      <alignment horizontal="center"/>
    </xf>
    <xf numFmtId="0" fontId="10" fillId="0" borderId="38" xfId="0" applyFont="1" applyBorder="1" applyAlignment="1" applyProtection="1">
      <alignment horizontal="center" vertical="center" textRotation="90" wrapText="1"/>
    </xf>
    <xf numFmtId="0" fontId="10" fillId="0" borderId="28" xfId="0" applyFont="1" applyBorder="1" applyAlignment="1" applyProtection="1">
      <alignment horizontal="center" vertical="center" textRotation="90" wrapText="1"/>
    </xf>
    <xf numFmtId="0" fontId="10" fillId="0" borderId="40" xfId="0" applyFont="1" applyBorder="1" applyAlignment="1" applyProtection="1">
      <alignment horizontal="center"/>
    </xf>
    <xf numFmtId="0" fontId="10" fillId="0" borderId="41" xfId="0" applyFont="1" applyBorder="1" applyAlignment="1" applyProtection="1">
      <alignment horizontal="center"/>
    </xf>
    <xf numFmtId="0" fontId="10" fillId="0" borderId="39" xfId="0" applyFont="1" applyBorder="1" applyAlignment="1" applyProtection="1">
      <alignment horizontal="center"/>
    </xf>
    <xf numFmtId="0" fontId="10" fillId="0" borderId="16" xfId="0" applyFont="1" applyBorder="1" applyAlignment="1" applyProtection="1">
      <alignment horizontal="center" vertical="center" textRotation="90" wrapText="1"/>
    </xf>
    <xf numFmtId="0" fontId="10" fillId="0" borderId="5" xfId="0" applyFont="1" applyBorder="1" applyAlignment="1" applyProtection="1">
      <alignment horizontal="center" vertical="center" textRotation="90" wrapText="1"/>
    </xf>
    <xf numFmtId="0" fontId="10" fillId="0" borderId="15" xfId="0" applyFont="1" applyBorder="1" applyAlignment="1" applyProtection="1">
      <alignment horizontal="center" vertical="center" textRotation="90" wrapText="1"/>
    </xf>
    <xf numFmtId="0" fontId="10" fillId="0" borderId="3" xfId="0" applyFont="1" applyBorder="1" applyAlignment="1" applyProtection="1">
      <alignment horizontal="center" vertical="center" textRotation="90" wrapText="1"/>
    </xf>
    <xf numFmtId="0" fontId="12" fillId="0" borderId="21" xfId="0" applyFont="1" applyBorder="1" applyAlignment="1" applyProtection="1">
      <alignment horizontal="center"/>
    </xf>
    <xf numFmtId="0" fontId="12" fillId="0" borderId="22" xfId="0" applyFont="1" applyBorder="1" applyAlignment="1" applyProtection="1">
      <alignment horizontal="center"/>
    </xf>
    <xf numFmtId="0" fontId="12" fillId="0" borderId="34" xfId="0" applyFont="1" applyBorder="1" applyAlignment="1" applyProtection="1">
      <alignment horizontal="center"/>
    </xf>
    <xf numFmtId="0" fontId="10" fillId="0" borderId="21" xfId="0" applyFont="1" applyBorder="1" applyAlignment="1" applyProtection="1">
      <alignment horizontal="center"/>
    </xf>
    <xf numFmtId="0" fontId="10" fillId="0" borderId="22" xfId="0" applyFont="1" applyBorder="1" applyAlignment="1" applyProtection="1">
      <alignment horizontal="center"/>
    </xf>
    <xf numFmtId="0" fontId="10" fillId="0" borderId="33" xfId="0" applyFont="1" applyBorder="1" applyAlignment="1" applyProtection="1">
      <alignment horizontal="center"/>
    </xf>
    <xf numFmtId="0" fontId="9" fillId="0" borderId="3" xfId="0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/>
    </xf>
    <xf numFmtId="0" fontId="19" fillId="0" borderId="31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 applyProtection="1">
      <alignment horizontal="left" vertical="center" indent="1"/>
    </xf>
    <xf numFmtId="0" fontId="10" fillId="0" borderId="36" xfId="0" applyFont="1" applyFill="1" applyBorder="1" applyAlignment="1" applyProtection="1">
      <alignment horizontal="left" vertical="center" indent="1"/>
    </xf>
    <xf numFmtId="0" fontId="12" fillId="0" borderId="3" xfId="21" applyFont="1" applyBorder="1" applyAlignment="1">
      <alignment horizontal="center" vertical="center" wrapText="1"/>
    </xf>
    <xf numFmtId="0" fontId="15" fillId="0" borderId="3" xfId="21" applyFont="1" applyFill="1" applyBorder="1" applyAlignment="1">
      <alignment horizontal="center" vertical="center"/>
    </xf>
    <xf numFmtId="0" fontId="12" fillId="0" borderId="3" xfId="21" applyFont="1" applyFill="1" applyBorder="1" applyAlignment="1">
      <alignment horizontal="center" vertical="center" wrapText="1"/>
    </xf>
  </cellXfs>
  <cellStyles count="24">
    <cellStyle name="Comma" xfId="1" builtinId="3"/>
    <cellStyle name="Comma 2" xfId="5"/>
    <cellStyle name="Comma 2 2" xfId="9"/>
    <cellStyle name="Comma 3" xfId="10"/>
    <cellStyle name="Comma 3 2" xfId="16"/>
    <cellStyle name="Comma 4" xfId="13"/>
    <cellStyle name="Comma 5" xfId="15"/>
    <cellStyle name="Comma 6" xfId="23"/>
    <cellStyle name="Normal" xfId="0" builtinId="0"/>
    <cellStyle name="Normal 10" xfId="7"/>
    <cellStyle name="Normal 11" xfId="18"/>
    <cellStyle name="Normal 2" xfId="4"/>
    <cellStyle name="Normal 2 2" xfId="6"/>
    <cellStyle name="Normal 3" xfId="12"/>
    <cellStyle name="Normal 4" xfId="14"/>
    <cellStyle name="Normal 4 2" xfId="11"/>
    <cellStyle name="Normal 4 2 2" xfId="17"/>
    <cellStyle name="Normal 5" xfId="21"/>
    <cellStyle name="Normal_RC-D 2" xfId="20"/>
    <cellStyle name="Percent" xfId="2" builtinId="5"/>
    <cellStyle name="Percent 2" xfId="8"/>
    <cellStyle name="Percent 2 2" xfId="3"/>
    <cellStyle name="Percent 2 3" xfId="19"/>
    <cellStyle name="Percent 3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pnadzem\AppData\Local\Microsoft\Windows\INetCache\Content.Outlook\TRKG25IM\FINAL%20Forms\FINREP%20Supplemental%20Form%20-%2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LD-A"/>
      <sheetName val="LD-D"/>
      <sheetName val="LD-AD"/>
      <sheetName val="Validation"/>
      <sheetName val="RCS"/>
      <sheetName val="CI"/>
      <sheetName val="Countries"/>
      <sheetName val="Currency Codes"/>
      <sheetName val="Rating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3">
            <v>0</v>
          </cell>
        </row>
        <row r="4">
          <cell r="A4">
            <v>1</v>
          </cell>
        </row>
        <row r="8">
          <cell r="A8">
            <v>1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F8">
            <v>0</v>
          </cell>
        </row>
        <row r="9">
          <cell r="A9">
            <v>2</v>
          </cell>
          <cell r="B9">
            <v>1</v>
          </cell>
          <cell r="C9">
            <v>2</v>
          </cell>
          <cell r="D9">
            <v>0</v>
          </cell>
          <cell r="E9">
            <v>0</v>
          </cell>
          <cell r="F9">
            <v>1</v>
          </cell>
        </row>
        <row r="10">
          <cell r="A10">
            <v>3</v>
          </cell>
          <cell r="B10">
            <v>2</v>
          </cell>
          <cell r="C10">
            <v>3</v>
          </cell>
          <cell r="F10">
            <v>2</v>
          </cell>
        </row>
        <row r="11">
          <cell r="A11">
            <v>4</v>
          </cell>
          <cell r="B11">
            <v>3</v>
          </cell>
          <cell r="C11">
            <v>4</v>
          </cell>
        </row>
        <row r="12">
          <cell r="A12">
            <v>5</v>
          </cell>
          <cell r="C12">
            <v>5</v>
          </cell>
        </row>
        <row r="13">
          <cell r="A13">
            <v>6</v>
          </cell>
          <cell r="C13">
            <v>6</v>
          </cell>
        </row>
        <row r="14">
          <cell r="C14">
            <v>7</v>
          </cell>
        </row>
        <row r="15">
          <cell r="C15">
            <v>8</v>
          </cell>
        </row>
        <row r="16">
          <cell r="C16">
            <v>9</v>
          </cell>
        </row>
      </sheetData>
      <sheetData sheetId="5" refreshError="1"/>
      <sheetData sheetId="6" refreshError="1"/>
      <sheetData sheetId="7">
        <row r="3">
          <cell r="A3" t="str">
            <v>AF</v>
          </cell>
        </row>
        <row r="4">
          <cell r="A4" t="str">
            <v>AX</v>
          </cell>
        </row>
        <row r="5">
          <cell r="A5" t="str">
            <v>AL</v>
          </cell>
        </row>
        <row r="6">
          <cell r="A6" t="str">
            <v>DZ</v>
          </cell>
        </row>
        <row r="7">
          <cell r="A7" t="str">
            <v>AS</v>
          </cell>
        </row>
        <row r="8">
          <cell r="A8" t="str">
            <v>AD</v>
          </cell>
        </row>
        <row r="9">
          <cell r="A9" t="str">
            <v>AO</v>
          </cell>
        </row>
        <row r="10">
          <cell r="A10" t="str">
            <v>AI</v>
          </cell>
        </row>
        <row r="11">
          <cell r="A11" t="str">
            <v>AQ</v>
          </cell>
        </row>
        <row r="12">
          <cell r="A12" t="str">
            <v>AG</v>
          </cell>
        </row>
        <row r="13">
          <cell r="A13" t="str">
            <v>AR</v>
          </cell>
        </row>
        <row r="14">
          <cell r="A14" t="str">
            <v>AM</v>
          </cell>
        </row>
        <row r="15">
          <cell r="A15" t="str">
            <v>AW</v>
          </cell>
        </row>
        <row r="16">
          <cell r="A16" t="str">
            <v>AC</v>
          </cell>
        </row>
        <row r="17">
          <cell r="A17" t="str">
            <v>AU</v>
          </cell>
        </row>
        <row r="18">
          <cell r="A18" t="str">
            <v>AT</v>
          </cell>
        </row>
        <row r="19">
          <cell r="A19" t="str">
            <v>AZ</v>
          </cell>
        </row>
        <row r="20">
          <cell r="A20" t="str">
            <v>BS</v>
          </cell>
        </row>
        <row r="21">
          <cell r="A21" t="str">
            <v>BH</v>
          </cell>
        </row>
        <row r="22">
          <cell r="A22" t="str">
            <v>BD</v>
          </cell>
        </row>
        <row r="23">
          <cell r="A23" t="str">
            <v>BB</v>
          </cell>
        </row>
        <row r="24">
          <cell r="A24" t="str">
            <v>BY</v>
          </cell>
        </row>
        <row r="25">
          <cell r="A25" t="str">
            <v>BE</v>
          </cell>
        </row>
        <row r="26">
          <cell r="A26" t="str">
            <v>BZ</v>
          </cell>
        </row>
        <row r="27">
          <cell r="A27" t="str">
            <v>BJ</v>
          </cell>
        </row>
        <row r="28">
          <cell r="A28" t="str">
            <v>BM</v>
          </cell>
        </row>
        <row r="29">
          <cell r="A29" t="str">
            <v>BT</v>
          </cell>
        </row>
        <row r="30">
          <cell r="A30" t="str">
            <v>BO</v>
          </cell>
        </row>
        <row r="31">
          <cell r="A31" t="str">
            <v>BA</v>
          </cell>
        </row>
        <row r="32">
          <cell r="A32" t="str">
            <v>BW</v>
          </cell>
        </row>
        <row r="33">
          <cell r="A33" t="str">
            <v>BV</v>
          </cell>
        </row>
        <row r="34">
          <cell r="A34" t="str">
            <v>BR</v>
          </cell>
        </row>
        <row r="35">
          <cell r="A35" t="str">
            <v>IO</v>
          </cell>
        </row>
        <row r="36">
          <cell r="A36" t="str">
            <v>VG</v>
          </cell>
        </row>
        <row r="37">
          <cell r="A37" t="str">
            <v>BN</v>
          </cell>
        </row>
        <row r="38">
          <cell r="A38" t="str">
            <v>BG</v>
          </cell>
        </row>
        <row r="39">
          <cell r="A39" t="str">
            <v>BF</v>
          </cell>
        </row>
        <row r="40">
          <cell r="A40" t="str">
            <v>BI</v>
          </cell>
        </row>
        <row r="41">
          <cell r="A41" t="str">
            <v>KH</v>
          </cell>
        </row>
        <row r="42">
          <cell r="A42" t="str">
            <v>CM</v>
          </cell>
        </row>
        <row r="43">
          <cell r="A43" t="str">
            <v>CA</v>
          </cell>
        </row>
        <row r="44">
          <cell r="A44" t="str">
            <v>CV</v>
          </cell>
        </row>
        <row r="45">
          <cell r="A45" t="str">
            <v>KY</v>
          </cell>
        </row>
        <row r="46">
          <cell r="A46" t="str">
            <v>CF</v>
          </cell>
        </row>
        <row r="47">
          <cell r="A47" t="str">
            <v>TD</v>
          </cell>
        </row>
        <row r="48">
          <cell r="A48" t="str">
            <v>CL</v>
          </cell>
        </row>
        <row r="49">
          <cell r="A49" t="str">
            <v>CN</v>
          </cell>
        </row>
        <row r="50">
          <cell r="A50" t="str">
            <v>CX</v>
          </cell>
        </row>
        <row r="51">
          <cell r="A51" t="str">
            <v>CC</v>
          </cell>
        </row>
        <row r="52">
          <cell r="A52" t="str">
            <v>CO</v>
          </cell>
        </row>
        <row r="53">
          <cell r="A53" t="str">
            <v>KM</v>
          </cell>
        </row>
        <row r="54">
          <cell r="A54" t="str">
            <v>CG</v>
          </cell>
        </row>
        <row r="55">
          <cell r="A55" t="str">
            <v>CD</v>
          </cell>
        </row>
        <row r="56">
          <cell r="A56" t="str">
            <v>CK</v>
          </cell>
        </row>
        <row r="57">
          <cell r="A57" t="str">
            <v>CR</v>
          </cell>
        </row>
        <row r="58">
          <cell r="A58" t="str">
            <v>CI</v>
          </cell>
        </row>
        <row r="59">
          <cell r="A59" t="str">
            <v>HR</v>
          </cell>
        </row>
        <row r="60">
          <cell r="A60" t="str">
            <v>CU</v>
          </cell>
        </row>
        <row r="61">
          <cell r="A61" t="str">
            <v>CY</v>
          </cell>
        </row>
        <row r="62">
          <cell r="A62" t="str">
            <v>CZ</v>
          </cell>
        </row>
        <row r="63">
          <cell r="A63" t="str">
            <v>CS</v>
          </cell>
        </row>
        <row r="64">
          <cell r="A64" t="str">
            <v>DK</v>
          </cell>
        </row>
        <row r="65">
          <cell r="A65" t="str">
            <v>DJ</v>
          </cell>
        </row>
        <row r="66">
          <cell r="A66" t="str">
            <v>DM</v>
          </cell>
        </row>
        <row r="67">
          <cell r="A67" t="str">
            <v>DO</v>
          </cell>
        </row>
        <row r="68">
          <cell r="A68" t="str">
            <v>TP</v>
          </cell>
        </row>
        <row r="69">
          <cell r="A69" t="str">
            <v>EC</v>
          </cell>
        </row>
        <row r="70">
          <cell r="A70" t="str">
            <v>EG</v>
          </cell>
        </row>
        <row r="71">
          <cell r="A71" t="str">
            <v>SV</v>
          </cell>
        </row>
        <row r="72">
          <cell r="A72" t="str">
            <v>GQ</v>
          </cell>
        </row>
        <row r="73">
          <cell r="A73" t="str">
            <v>ER</v>
          </cell>
        </row>
        <row r="74">
          <cell r="A74" t="str">
            <v>EE</v>
          </cell>
        </row>
        <row r="75">
          <cell r="A75" t="str">
            <v>ET</v>
          </cell>
        </row>
        <row r="76">
          <cell r="A76" t="str">
            <v>EU</v>
          </cell>
        </row>
        <row r="77">
          <cell r="A77" t="str">
            <v>MK</v>
          </cell>
        </row>
        <row r="78">
          <cell r="A78" t="str">
            <v>FK</v>
          </cell>
        </row>
        <row r="79">
          <cell r="A79" t="str">
            <v>FO</v>
          </cell>
        </row>
        <row r="80">
          <cell r="A80" t="str">
            <v>FJ</v>
          </cell>
        </row>
        <row r="81">
          <cell r="A81" t="str">
            <v>FI</v>
          </cell>
        </row>
        <row r="82">
          <cell r="A82" t="str">
            <v>FR</v>
          </cell>
        </row>
        <row r="83">
          <cell r="A83" t="str">
            <v>FX</v>
          </cell>
        </row>
        <row r="84">
          <cell r="A84" t="str">
            <v>GF</v>
          </cell>
        </row>
        <row r="85">
          <cell r="A85" t="str">
            <v>PF</v>
          </cell>
        </row>
        <row r="86">
          <cell r="A86" t="str">
            <v>TF</v>
          </cell>
        </row>
        <row r="87">
          <cell r="A87" t="str">
            <v>GA</v>
          </cell>
        </row>
        <row r="88">
          <cell r="A88" t="str">
            <v>GM</v>
          </cell>
        </row>
        <row r="89">
          <cell r="A89" t="str">
            <v>GE</v>
          </cell>
        </row>
        <row r="90">
          <cell r="A90" t="str">
            <v>DE</v>
          </cell>
        </row>
        <row r="91">
          <cell r="A91" t="str">
            <v>GH</v>
          </cell>
        </row>
        <row r="92">
          <cell r="A92" t="str">
            <v>GI</v>
          </cell>
        </row>
        <row r="93">
          <cell r="A93" t="str">
            <v>GB</v>
          </cell>
        </row>
        <row r="94">
          <cell r="A94" t="str">
            <v>GR</v>
          </cell>
        </row>
        <row r="95">
          <cell r="A95" t="str">
            <v>GL</v>
          </cell>
        </row>
        <row r="96">
          <cell r="A96" t="str">
            <v>GD</v>
          </cell>
        </row>
        <row r="97">
          <cell r="A97" t="str">
            <v>GP</v>
          </cell>
        </row>
        <row r="98">
          <cell r="A98" t="str">
            <v>GU</v>
          </cell>
        </row>
        <row r="99">
          <cell r="A99" t="str">
            <v>GT</v>
          </cell>
        </row>
        <row r="100">
          <cell r="A100" t="str">
            <v>GG</v>
          </cell>
        </row>
        <row r="101">
          <cell r="A101" t="str">
            <v>GN</v>
          </cell>
        </row>
        <row r="102">
          <cell r="A102" t="str">
            <v>GW</v>
          </cell>
        </row>
        <row r="103">
          <cell r="A103" t="str">
            <v>GY</v>
          </cell>
        </row>
        <row r="104">
          <cell r="A104" t="str">
            <v>HT</v>
          </cell>
        </row>
        <row r="105">
          <cell r="A105" t="str">
            <v>HM</v>
          </cell>
        </row>
        <row r="106">
          <cell r="A106" t="str">
            <v>HN</v>
          </cell>
        </row>
        <row r="107">
          <cell r="A107" t="str">
            <v>HK</v>
          </cell>
        </row>
        <row r="108">
          <cell r="A108" t="str">
            <v>HU</v>
          </cell>
        </row>
        <row r="109">
          <cell r="A109" t="str">
            <v>IS</v>
          </cell>
        </row>
        <row r="110">
          <cell r="A110" t="str">
            <v>IN</v>
          </cell>
        </row>
        <row r="111">
          <cell r="A111" t="str">
            <v>ID</v>
          </cell>
        </row>
        <row r="112">
          <cell r="A112" t="str">
            <v>IR</v>
          </cell>
        </row>
        <row r="113">
          <cell r="A113" t="str">
            <v>IQ</v>
          </cell>
        </row>
        <row r="114">
          <cell r="A114" t="str">
            <v>IE</v>
          </cell>
        </row>
        <row r="115">
          <cell r="A115" t="str">
            <v>IM</v>
          </cell>
        </row>
        <row r="116">
          <cell r="A116" t="str">
            <v>IL</v>
          </cell>
        </row>
        <row r="117">
          <cell r="A117" t="str">
            <v>IT</v>
          </cell>
        </row>
        <row r="118">
          <cell r="A118" t="str">
            <v>JM</v>
          </cell>
        </row>
        <row r="119">
          <cell r="A119" t="str">
            <v>JP</v>
          </cell>
        </row>
        <row r="120">
          <cell r="A120" t="str">
            <v>JE</v>
          </cell>
        </row>
        <row r="121">
          <cell r="A121" t="str">
            <v>JO</v>
          </cell>
        </row>
        <row r="122">
          <cell r="A122" t="str">
            <v>KZ</v>
          </cell>
        </row>
        <row r="123">
          <cell r="A123" t="str">
            <v>KE</v>
          </cell>
        </row>
        <row r="124">
          <cell r="A124" t="str">
            <v>KI</v>
          </cell>
        </row>
        <row r="125">
          <cell r="A125" t="str">
            <v>KP</v>
          </cell>
        </row>
        <row r="126">
          <cell r="A126" t="str">
            <v>KR</v>
          </cell>
        </row>
        <row r="127">
          <cell r="A127" t="str">
            <v>XK</v>
          </cell>
        </row>
        <row r="128">
          <cell r="A128" t="str">
            <v>KW</v>
          </cell>
        </row>
        <row r="129">
          <cell r="A129" t="str">
            <v>KG</v>
          </cell>
        </row>
        <row r="130">
          <cell r="A130" t="str">
            <v>LA</v>
          </cell>
        </row>
        <row r="131">
          <cell r="A131" t="str">
            <v>LV</v>
          </cell>
        </row>
        <row r="132">
          <cell r="A132" t="str">
            <v>LB</v>
          </cell>
        </row>
        <row r="133">
          <cell r="A133" t="str">
            <v>LS</v>
          </cell>
        </row>
        <row r="134">
          <cell r="A134" t="str">
            <v>LR</v>
          </cell>
        </row>
        <row r="135">
          <cell r="A135" t="str">
            <v>LY</v>
          </cell>
        </row>
        <row r="136">
          <cell r="A136" t="str">
            <v>LI</v>
          </cell>
        </row>
        <row r="137">
          <cell r="A137" t="str">
            <v>LT</v>
          </cell>
        </row>
        <row r="138">
          <cell r="A138" t="str">
            <v>LU</v>
          </cell>
        </row>
        <row r="139">
          <cell r="A139" t="str">
            <v>MO</v>
          </cell>
        </row>
        <row r="140">
          <cell r="A140" t="str">
            <v>MG</v>
          </cell>
        </row>
        <row r="141">
          <cell r="A141" t="str">
            <v>MW</v>
          </cell>
        </row>
        <row r="142">
          <cell r="A142" t="str">
            <v>MY</v>
          </cell>
        </row>
        <row r="143">
          <cell r="A143" t="str">
            <v>MV</v>
          </cell>
        </row>
        <row r="144">
          <cell r="A144" t="str">
            <v>ML</v>
          </cell>
        </row>
        <row r="145">
          <cell r="A145" t="str">
            <v>MT</v>
          </cell>
        </row>
        <row r="146">
          <cell r="A146" t="str">
            <v>MH</v>
          </cell>
        </row>
        <row r="147">
          <cell r="A147" t="str">
            <v>MQ</v>
          </cell>
        </row>
        <row r="148">
          <cell r="A148" t="str">
            <v>MR</v>
          </cell>
        </row>
        <row r="149">
          <cell r="A149" t="str">
            <v>MU</v>
          </cell>
        </row>
        <row r="150">
          <cell r="A150" t="str">
            <v>YT</v>
          </cell>
        </row>
        <row r="151">
          <cell r="A151" t="str">
            <v>MX</v>
          </cell>
        </row>
        <row r="152">
          <cell r="A152" t="str">
            <v>FM</v>
          </cell>
        </row>
        <row r="153">
          <cell r="A153" t="str">
            <v>MD</v>
          </cell>
        </row>
        <row r="154">
          <cell r="A154" t="str">
            <v>MC</v>
          </cell>
        </row>
        <row r="155">
          <cell r="A155" t="str">
            <v>MN</v>
          </cell>
        </row>
        <row r="156">
          <cell r="A156" t="str">
            <v>ME</v>
          </cell>
        </row>
        <row r="157">
          <cell r="A157" t="str">
            <v>MS</v>
          </cell>
        </row>
        <row r="158">
          <cell r="A158" t="str">
            <v>MA</v>
          </cell>
        </row>
        <row r="159">
          <cell r="A159" t="str">
            <v>MZ</v>
          </cell>
        </row>
        <row r="160">
          <cell r="A160" t="str">
            <v>MM</v>
          </cell>
        </row>
        <row r="161">
          <cell r="A161" t="str">
            <v>NA</v>
          </cell>
        </row>
        <row r="162">
          <cell r="A162" t="str">
            <v>NR</v>
          </cell>
        </row>
        <row r="163">
          <cell r="A163" t="str">
            <v>NP</v>
          </cell>
        </row>
        <row r="164">
          <cell r="A164" t="str">
            <v>NL</v>
          </cell>
        </row>
        <row r="165">
          <cell r="A165" t="str">
            <v>AN</v>
          </cell>
        </row>
        <row r="166">
          <cell r="A166" t="str">
            <v>NT</v>
          </cell>
        </row>
        <row r="167">
          <cell r="A167" t="str">
            <v>NC</v>
          </cell>
        </row>
        <row r="168">
          <cell r="A168" t="str">
            <v>NZ</v>
          </cell>
        </row>
        <row r="169">
          <cell r="A169" t="str">
            <v>NI</v>
          </cell>
        </row>
        <row r="170">
          <cell r="A170" t="str">
            <v>NE</v>
          </cell>
        </row>
        <row r="171">
          <cell r="A171" t="str">
            <v>NG</v>
          </cell>
        </row>
        <row r="172">
          <cell r="A172" t="str">
            <v>NU</v>
          </cell>
        </row>
        <row r="173">
          <cell r="A173" t="str">
            <v>NF</v>
          </cell>
        </row>
        <row r="174">
          <cell r="A174" t="str">
            <v>MP</v>
          </cell>
        </row>
        <row r="175">
          <cell r="A175" t="str">
            <v>NO</v>
          </cell>
        </row>
        <row r="176">
          <cell r="A176" t="str">
            <v>OM</v>
          </cell>
        </row>
        <row r="177">
          <cell r="A177" t="str">
            <v>PK</v>
          </cell>
        </row>
        <row r="178">
          <cell r="A178" t="str">
            <v>PW</v>
          </cell>
        </row>
        <row r="179">
          <cell r="A179" t="str">
            <v>PS</v>
          </cell>
        </row>
        <row r="180">
          <cell r="A180" t="str">
            <v>PA</v>
          </cell>
        </row>
        <row r="181">
          <cell r="A181" t="str">
            <v>PG</v>
          </cell>
        </row>
        <row r="182">
          <cell r="A182" t="str">
            <v>PY</v>
          </cell>
        </row>
        <row r="183">
          <cell r="A183" t="str">
            <v>PE</v>
          </cell>
        </row>
        <row r="184">
          <cell r="A184" t="str">
            <v>PH</v>
          </cell>
        </row>
        <row r="185">
          <cell r="A185" t="str">
            <v>PN</v>
          </cell>
        </row>
        <row r="186">
          <cell r="A186" t="str">
            <v>PL</v>
          </cell>
        </row>
        <row r="187">
          <cell r="A187" t="str">
            <v>PT</v>
          </cell>
        </row>
        <row r="188">
          <cell r="A188" t="str">
            <v>PR</v>
          </cell>
        </row>
        <row r="189">
          <cell r="A189" t="str">
            <v>QA</v>
          </cell>
        </row>
        <row r="190">
          <cell r="A190" t="str">
            <v>RE</v>
          </cell>
        </row>
        <row r="191">
          <cell r="A191" t="str">
            <v>RO</v>
          </cell>
        </row>
        <row r="192">
          <cell r="A192" t="str">
            <v>RU</v>
          </cell>
        </row>
        <row r="193">
          <cell r="A193" t="str">
            <v>RW</v>
          </cell>
        </row>
        <row r="194">
          <cell r="A194" t="str">
            <v>GS</v>
          </cell>
        </row>
        <row r="195">
          <cell r="A195" t="str">
            <v>KN</v>
          </cell>
        </row>
        <row r="196">
          <cell r="A196" t="str">
            <v>LC</v>
          </cell>
        </row>
        <row r="197">
          <cell r="A197" t="str">
            <v>MF</v>
          </cell>
        </row>
        <row r="198">
          <cell r="A198" t="str">
            <v>VC</v>
          </cell>
        </row>
        <row r="199">
          <cell r="A199" t="str">
            <v>WS</v>
          </cell>
        </row>
        <row r="200">
          <cell r="A200" t="str">
            <v>SM</v>
          </cell>
        </row>
        <row r="201">
          <cell r="A201" t="str">
            <v>ST</v>
          </cell>
        </row>
        <row r="202">
          <cell r="A202" t="str">
            <v>SA</v>
          </cell>
        </row>
        <row r="203">
          <cell r="A203" t="str">
            <v>SN</v>
          </cell>
        </row>
        <row r="204">
          <cell r="A204" t="str">
            <v>RS</v>
          </cell>
        </row>
        <row r="205">
          <cell r="A205" t="str">
            <v>YU</v>
          </cell>
        </row>
        <row r="206">
          <cell r="A206" t="str">
            <v>SC</v>
          </cell>
        </row>
        <row r="207">
          <cell r="A207" t="str">
            <v>SL</v>
          </cell>
        </row>
        <row r="208">
          <cell r="A208" t="str">
            <v>SG</v>
          </cell>
        </row>
        <row r="209">
          <cell r="A209" t="str">
            <v>SK</v>
          </cell>
        </row>
        <row r="210">
          <cell r="A210" t="str">
            <v>SI</v>
          </cell>
        </row>
        <row r="211">
          <cell r="A211" t="str">
            <v>SB</v>
          </cell>
        </row>
        <row r="212">
          <cell r="A212" t="str">
            <v>SO</v>
          </cell>
        </row>
        <row r="213">
          <cell r="A213" t="str">
            <v>ZA</v>
          </cell>
        </row>
        <row r="214">
          <cell r="A214" t="str">
            <v>SS</v>
          </cell>
        </row>
        <row r="215">
          <cell r="A215" t="str">
            <v>ES</v>
          </cell>
        </row>
        <row r="216">
          <cell r="A216" t="str">
            <v>LK</v>
          </cell>
        </row>
        <row r="217">
          <cell r="A217" t="str">
            <v>SH</v>
          </cell>
        </row>
        <row r="218">
          <cell r="A218" t="str">
            <v>PM</v>
          </cell>
        </row>
        <row r="219">
          <cell r="A219" t="str">
            <v>SD</v>
          </cell>
        </row>
        <row r="220">
          <cell r="A220" t="str">
            <v>SR</v>
          </cell>
        </row>
        <row r="221">
          <cell r="A221" t="str">
            <v>SJ</v>
          </cell>
        </row>
        <row r="222">
          <cell r="A222" t="str">
            <v>SZ</v>
          </cell>
        </row>
        <row r="223">
          <cell r="A223" t="str">
            <v>SE</v>
          </cell>
        </row>
        <row r="224">
          <cell r="A224" t="str">
            <v>CH</v>
          </cell>
        </row>
        <row r="225">
          <cell r="A225" t="str">
            <v>SY</v>
          </cell>
        </row>
        <row r="226">
          <cell r="A226" t="str">
            <v>TW</v>
          </cell>
        </row>
        <row r="227">
          <cell r="A227" t="str">
            <v>TJ</v>
          </cell>
        </row>
        <row r="228">
          <cell r="A228" t="str">
            <v>TZ</v>
          </cell>
        </row>
        <row r="229">
          <cell r="A229" t="str">
            <v>TH</v>
          </cell>
        </row>
        <row r="230">
          <cell r="A230" t="str">
            <v>TG</v>
          </cell>
        </row>
        <row r="231">
          <cell r="A231" t="str">
            <v>TK</v>
          </cell>
        </row>
        <row r="232">
          <cell r="A232" t="str">
            <v>TO</v>
          </cell>
        </row>
        <row r="233">
          <cell r="A233" t="str">
            <v>TT</v>
          </cell>
        </row>
        <row r="234">
          <cell r="A234" t="str">
            <v>TN</v>
          </cell>
        </row>
        <row r="235">
          <cell r="A235" t="str">
            <v>TR</v>
          </cell>
        </row>
        <row r="236">
          <cell r="A236" t="str">
            <v>TM</v>
          </cell>
        </row>
        <row r="237">
          <cell r="A237" t="str">
            <v>TC</v>
          </cell>
        </row>
        <row r="238">
          <cell r="A238" t="str">
            <v>TV</v>
          </cell>
        </row>
        <row r="239">
          <cell r="A239" t="str">
            <v>UG</v>
          </cell>
        </row>
        <row r="240">
          <cell r="A240" t="str">
            <v>UA</v>
          </cell>
        </row>
        <row r="241">
          <cell r="A241" t="str">
            <v>AE</v>
          </cell>
        </row>
        <row r="242">
          <cell r="A242" t="str">
            <v>UK</v>
          </cell>
        </row>
        <row r="243">
          <cell r="A243" t="str">
            <v>US</v>
          </cell>
        </row>
        <row r="244">
          <cell r="A244" t="str">
            <v>UY</v>
          </cell>
        </row>
        <row r="245">
          <cell r="A245" t="str">
            <v>UM</v>
          </cell>
        </row>
        <row r="246">
          <cell r="A246" t="str">
            <v>SU</v>
          </cell>
        </row>
        <row r="247">
          <cell r="A247" t="str">
            <v>UZ</v>
          </cell>
        </row>
        <row r="248">
          <cell r="A248" t="str">
            <v>VU</v>
          </cell>
        </row>
        <row r="249">
          <cell r="A249" t="str">
            <v>VA</v>
          </cell>
        </row>
        <row r="250">
          <cell r="A250" t="str">
            <v>VE</v>
          </cell>
        </row>
        <row r="251">
          <cell r="A251" t="str">
            <v>VN</v>
          </cell>
        </row>
        <row r="252">
          <cell r="A252" t="str">
            <v>VI</v>
          </cell>
        </row>
        <row r="253">
          <cell r="A253" t="str">
            <v>WF</v>
          </cell>
        </row>
        <row r="254">
          <cell r="A254" t="str">
            <v>EH</v>
          </cell>
        </row>
        <row r="255">
          <cell r="A255" t="str">
            <v>YE</v>
          </cell>
        </row>
        <row r="256">
          <cell r="A256" t="str">
            <v>ZR</v>
          </cell>
        </row>
        <row r="257">
          <cell r="A257" t="str">
            <v>ZM</v>
          </cell>
        </row>
        <row r="258">
          <cell r="A258" t="str">
            <v>ZW</v>
          </cell>
        </row>
        <row r="259">
          <cell r="A259" t="str">
            <v>IFI</v>
          </cell>
        </row>
        <row r="260">
          <cell r="A260" t="str">
            <v>BL</v>
          </cell>
        </row>
        <row r="261">
          <cell r="A261" t="str">
            <v>TL</v>
          </cell>
        </row>
        <row r="262">
          <cell r="A262" t="str">
            <v>OT</v>
          </cell>
        </row>
      </sheetData>
      <sheetData sheetId="8">
        <row r="3">
          <cell r="A3" t="str">
            <v>AED</v>
          </cell>
        </row>
        <row r="4">
          <cell r="A4" t="str">
            <v>AFN</v>
          </cell>
        </row>
        <row r="5">
          <cell r="A5" t="str">
            <v>ALL</v>
          </cell>
        </row>
        <row r="6">
          <cell r="A6" t="str">
            <v>AMD</v>
          </cell>
        </row>
        <row r="7">
          <cell r="A7" t="str">
            <v>ANG</v>
          </cell>
        </row>
        <row r="8">
          <cell r="A8" t="str">
            <v>AOA</v>
          </cell>
        </row>
        <row r="9">
          <cell r="A9" t="str">
            <v>ARS</v>
          </cell>
        </row>
        <row r="10">
          <cell r="A10" t="str">
            <v>AUD</v>
          </cell>
        </row>
        <row r="11">
          <cell r="A11" t="str">
            <v>AWG</v>
          </cell>
        </row>
        <row r="12">
          <cell r="A12" t="str">
            <v>AZN</v>
          </cell>
        </row>
        <row r="13">
          <cell r="A13" t="str">
            <v>BAM</v>
          </cell>
        </row>
        <row r="14">
          <cell r="A14" t="str">
            <v>BBD</v>
          </cell>
        </row>
        <row r="15">
          <cell r="A15" t="str">
            <v>BDT</v>
          </cell>
        </row>
        <row r="16">
          <cell r="A16" t="str">
            <v>BGN</v>
          </cell>
        </row>
        <row r="17">
          <cell r="A17" t="str">
            <v>BHD</v>
          </cell>
        </row>
        <row r="18">
          <cell r="A18" t="str">
            <v>BIF</v>
          </cell>
        </row>
        <row r="19">
          <cell r="A19" t="str">
            <v>BMD</v>
          </cell>
        </row>
        <row r="20">
          <cell r="A20" t="str">
            <v>BND</v>
          </cell>
        </row>
        <row r="21">
          <cell r="A21" t="str">
            <v>BOB</v>
          </cell>
        </row>
        <row r="22">
          <cell r="A22" t="str">
            <v>BRL</v>
          </cell>
        </row>
        <row r="23">
          <cell r="A23" t="str">
            <v>BSD</v>
          </cell>
        </row>
        <row r="24">
          <cell r="A24" t="str">
            <v>BTN</v>
          </cell>
        </row>
        <row r="25">
          <cell r="A25" t="str">
            <v>BWP</v>
          </cell>
        </row>
        <row r="26">
          <cell r="A26" t="str">
            <v>BYR</v>
          </cell>
        </row>
        <row r="27">
          <cell r="A27" t="str">
            <v>BZD</v>
          </cell>
        </row>
        <row r="28">
          <cell r="A28" t="str">
            <v>CAD</v>
          </cell>
        </row>
        <row r="29">
          <cell r="A29" t="str">
            <v>CDF</v>
          </cell>
        </row>
        <row r="30">
          <cell r="A30" t="str">
            <v>CHF</v>
          </cell>
        </row>
        <row r="31">
          <cell r="A31" t="str">
            <v>CLP</v>
          </cell>
        </row>
        <row r="32">
          <cell r="A32" t="str">
            <v>CNY</v>
          </cell>
        </row>
        <row r="33">
          <cell r="A33" t="str">
            <v>COP</v>
          </cell>
        </row>
        <row r="34">
          <cell r="A34" t="str">
            <v>CRC</v>
          </cell>
        </row>
        <row r="35">
          <cell r="A35" t="str">
            <v>CUC</v>
          </cell>
        </row>
        <row r="36">
          <cell r="A36" t="str">
            <v>CUP</v>
          </cell>
        </row>
        <row r="37">
          <cell r="A37" t="str">
            <v>CVE</v>
          </cell>
        </row>
        <row r="38">
          <cell r="A38" t="str">
            <v>CZK</v>
          </cell>
        </row>
        <row r="39">
          <cell r="A39" t="str">
            <v>DJF</v>
          </cell>
        </row>
        <row r="40">
          <cell r="A40" t="str">
            <v>DKK</v>
          </cell>
        </row>
        <row r="41">
          <cell r="A41" t="str">
            <v>DOP</v>
          </cell>
        </row>
        <row r="42">
          <cell r="A42" t="str">
            <v>DZD</v>
          </cell>
        </row>
        <row r="43">
          <cell r="A43" t="str">
            <v>EGP</v>
          </cell>
        </row>
        <row r="44">
          <cell r="A44" t="str">
            <v>ERN</v>
          </cell>
        </row>
        <row r="45">
          <cell r="A45" t="str">
            <v>ETB</v>
          </cell>
        </row>
        <row r="46">
          <cell r="A46" t="str">
            <v>EUR</v>
          </cell>
        </row>
        <row r="47">
          <cell r="A47" t="str">
            <v>FJD</v>
          </cell>
        </row>
        <row r="48">
          <cell r="A48" t="str">
            <v>FKP</v>
          </cell>
        </row>
        <row r="49">
          <cell r="A49" t="str">
            <v>GBP</v>
          </cell>
        </row>
        <row r="50">
          <cell r="A50" t="str">
            <v>GEL</v>
          </cell>
        </row>
        <row r="51">
          <cell r="A51" t="str">
            <v>GGP</v>
          </cell>
        </row>
        <row r="52">
          <cell r="A52" t="str">
            <v>GHS</v>
          </cell>
        </row>
        <row r="53">
          <cell r="A53" t="str">
            <v>GIP</v>
          </cell>
        </row>
        <row r="54">
          <cell r="A54" t="str">
            <v>GMD</v>
          </cell>
        </row>
        <row r="55">
          <cell r="A55" t="str">
            <v>GNF</v>
          </cell>
        </row>
        <row r="56">
          <cell r="A56" t="str">
            <v>GTQ</v>
          </cell>
        </row>
        <row r="57">
          <cell r="A57" t="str">
            <v>GYD</v>
          </cell>
        </row>
        <row r="58">
          <cell r="A58" t="str">
            <v>HKD</v>
          </cell>
        </row>
        <row r="59">
          <cell r="A59" t="str">
            <v>HNL</v>
          </cell>
        </row>
        <row r="60">
          <cell r="A60" t="str">
            <v>HRK</v>
          </cell>
        </row>
        <row r="61">
          <cell r="A61" t="str">
            <v>HTG</v>
          </cell>
        </row>
        <row r="62">
          <cell r="A62" t="str">
            <v>HUF</v>
          </cell>
        </row>
        <row r="63">
          <cell r="A63" t="str">
            <v>IDR</v>
          </cell>
        </row>
        <row r="64">
          <cell r="A64" t="str">
            <v>ILS</v>
          </cell>
        </row>
        <row r="65">
          <cell r="A65" t="str">
            <v>IMP</v>
          </cell>
        </row>
        <row r="66">
          <cell r="A66" t="str">
            <v>INR</v>
          </cell>
        </row>
        <row r="67">
          <cell r="A67" t="str">
            <v>IQD</v>
          </cell>
        </row>
        <row r="68">
          <cell r="A68" t="str">
            <v>IRR</v>
          </cell>
        </row>
        <row r="69">
          <cell r="A69" t="str">
            <v>ISK</v>
          </cell>
        </row>
        <row r="70">
          <cell r="A70" t="str">
            <v>JEP</v>
          </cell>
        </row>
        <row r="71">
          <cell r="A71" t="str">
            <v>JMD</v>
          </cell>
        </row>
        <row r="72">
          <cell r="A72" t="str">
            <v>JOD</v>
          </cell>
        </row>
        <row r="73">
          <cell r="A73" t="str">
            <v>JPY</v>
          </cell>
        </row>
        <row r="74">
          <cell r="A74" t="str">
            <v>KES</v>
          </cell>
        </row>
        <row r="75">
          <cell r="A75" t="str">
            <v>KGS</v>
          </cell>
        </row>
        <row r="76">
          <cell r="A76" t="str">
            <v>KHR</v>
          </cell>
        </row>
        <row r="77">
          <cell r="A77" t="str">
            <v>KMF</v>
          </cell>
        </row>
        <row r="78">
          <cell r="A78" t="str">
            <v>KPW</v>
          </cell>
        </row>
        <row r="79">
          <cell r="A79" t="str">
            <v>KRW</v>
          </cell>
        </row>
        <row r="80">
          <cell r="A80" t="str">
            <v>KWD</v>
          </cell>
        </row>
        <row r="81">
          <cell r="A81" t="str">
            <v>KYD</v>
          </cell>
        </row>
        <row r="82">
          <cell r="A82" t="str">
            <v>KZT</v>
          </cell>
        </row>
        <row r="83">
          <cell r="A83" t="str">
            <v>LAK</v>
          </cell>
        </row>
        <row r="84">
          <cell r="A84" t="str">
            <v>LBP</v>
          </cell>
        </row>
        <row r="85">
          <cell r="A85" t="str">
            <v>LKR</v>
          </cell>
        </row>
        <row r="86">
          <cell r="A86" t="str">
            <v>LRD</v>
          </cell>
        </row>
        <row r="87">
          <cell r="A87" t="str">
            <v>LSL</v>
          </cell>
        </row>
        <row r="88">
          <cell r="A88" t="str">
            <v>LTL</v>
          </cell>
        </row>
        <row r="89">
          <cell r="A89" t="str">
            <v>LVL</v>
          </cell>
        </row>
        <row r="90">
          <cell r="A90" t="str">
            <v>LYD</v>
          </cell>
        </row>
        <row r="91">
          <cell r="A91" t="str">
            <v>MAD</v>
          </cell>
        </row>
        <row r="92">
          <cell r="A92" t="str">
            <v>MDL</v>
          </cell>
        </row>
        <row r="93">
          <cell r="A93" t="str">
            <v>MGA</v>
          </cell>
        </row>
        <row r="94">
          <cell r="A94" t="str">
            <v>MKD</v>
          </cell>
        </row>
        <row r="95">
          <cell r="A95" t="str">
            <v>MMK</v>
          </cell>
        </row>
        <row r="96">
          <cell r="A96" t="str">
            <v>MNT</v>
          </cell>
        </row>
        <row r="97">
          <cell r="A97" t="str">
            <v>MOP</v>
          </cell>
        </row>
        <row r="98">
          <cell r="A98" t="str">
            <v>MRO</v>
          </cell>
        </row>
        <row r="99">
          <cell r="A99" t="str">
            <v>MUR</v>
          </cell>
        </row>
        <row r="100">
          <cell r="A100" t="str">
            <v>MVR</v>
          </cell>
        </row>
        <row r="101">
          <cell r="A101" t="str">
            <v>MWK</v>
          </cell>
        </row>
        <row r="102">
          <cell r="A102" t="str">
            <v>MXN</v>
          </cell>
        </row>
        <row r="103">
          <cell r="A103" t="str">
            <v>MYR</v>
          </cell>
        </row>
        <row r="104">
          <cell r="A104" t="str">
            <v>MZN</v>
          </cell>
        </row>
        <row r="105">
          <cell r="A105" t="str">
            <v>NAD</v>
          </cell>
        </row>
        <row r="106">
          <cell r="A106" t="str">
            <v>NGN</v>
          </cell>
        </row>
        <row r="107">
          <cell r="A107" t="str">
            <v>NIO</v>
          </cell>
        </row>
        <row r="108">
          <cell r="A108" t="str">
            <v>NOK</v>
          </cell>
        </row>
        <row r="109">
          <cell r="A109" t="str">
            <v>NPR</v>
          </cell>
        </row>
        <row r="110">
          <cell r="A110" t="str">
            <v>NZD</v>
          </cell>
        </row>
        <row r="111">
          <cell r="A111" t="str">
            <v>OMR</v>
          </cell>
        </row>
        <row r="112">
          <cell r="A112" t="str">
            <v>PAB</v>
          </cell>
        </row>
        <row r="113">
          <cell r="A113" t="str">
            <v>PEN</v>
          </cell>
        </row>
        <row r="114">
          <cell r="A114" t="str">
            <v>PGK</v>
          </cell>
        </row>
        <row r="115">
          <cell r="A115" t="str">
            <v>PHP</v>
          </cell>
        </row>
        <row r="116">
          <cell r="A116" t="str">
            <v>PKR</v>
          </cell>
        </row>
        <row r="117">
          <cell r="A117" t="str">
            <v>PLN</v>
          </cell>
        </row>
        <row r="118">
          <cell r="A118" t="str">
            <v>PYG</v>
          </cell>
        </row>
        <row r="119">
          <cell r="A119" t="str">
            <v>QAR</v>
          </cell>
        </row>
        <row r="120">
          <cell r="A120" t="str">
            <v>RON</v>
          </cell>
        </row>
        <row r="121">
          <cell r="A121" t="str">
            <v>RSD</v>
          </cell>
        </row>
        <row r="122">
          <cell r="A122" t="str">
            <v>RUB</v>
          </cell>
        </row>
        <row r="123">
          <cell r="A123" t="str">
            <v>RWF</v>
          </cell>
        </row>
        <row r="124">
          <cell r="A124" t="str">
            <v>SAR</v>
          </cell>
        </row>
        <row r="125">
          <cell r="A125" t="str">
            <v>SBD</v>
          </cell>
        </row>
        <row r="126">
          <cell r="A126" t="str">
            <v>SCR</v>
          </cell>
        </row>
        <row r="127">
          <cell r="A127" t="str">
            <v>SDG</v>
          </cell>
        </row>
        <row r="128">
          <cell r="A128" t="str">
            <v>SEK</v>
          </cell>
        </row>
        <row r="129">
          <cell r="A129" t="str">
            <v>SGD</v>
          </cell>
        </row>
        <row r="130">
          <cell r="A130" t="str">
            <v>SHP</v>
          </cell>
        </row>
        <row r="131">
          <cell r="A131" t="str">
            <v>SLL</v>
          </cell>
        </row>
        <row r="132">
          <cell r="A132" t="str">
            <v>SOS</v>
          </cell>
        </row>
        <row r="133">
          <cell r="A133" t="str">
            <v>SPL*</v>
          </cell>
        </row>
        <row r="134">
          <cell r="A134" t="str">
            <v>SRD</v>
          </cell>
        </row>
        <row r="135">
          <cell r="A135" t="str">
            <v>STD</v>
          </cell>
        </row>
        <row r="136">
          <cell r="A136" t="str">
            <v>SVC</v>
          </cell>
        </row>
        <row r="137">
          <cell r="A137" t="str">
            <v>SYP</v>
          </cell>
        </row>
        <row r="138">
          <cell r="A138" t="str">
            <v>SZL</v>
          </cell>
        </row>
        <row r="139">
          <cell r="A139" t="str">
            <v>THB</v>
          </cell>
        </row>
        <row r="140">
          <cell r="A140" t="str">
            <v>TJS</v>
          </cell>
        </row>
        <row r="141">
          <cell r="A141" t="str">
            <v>TMT</v>
          </cell>
        </row>
        <row r="142">
          <cell r="A142" t="str">
            <v>TND</v>
          </cell>
        </row>
        <row r="143">
          <cell r="A143" t="str">
            <v>TOP</v>
          </cell>
        </row>
        <row r="144">
          <cell r="A144" t="str">
            <v>TRY</v>
          </cell>
        </row>
        <row r="145">
          <cell r="A145" t="str">
            <v>TTD</v>
          </cell>
        </row>
        <row r="146">
          <cell r="A146" t="str">
            <v>TVD</v>
          </cell>
        </row>
        <row r="147">
          <cell r="A147" t="str">
            <v>TWD</v>
          </cell>
        </row>
        <row r="148">
          <cell r="A148" t="str">
            <v>TZS</v>
          </cell>
        </row>
        <row r="149">
          <cell r="A149" t="str">
            <v>UAH</v>
          </cell>
        </row>
        <row r="150">
          <cell r="A150" t="str">
            <v>UGX</v>
          </cell>
        </row>
        <row r="151">
          <cell r="A151" t="str">
            <v>USD</v>
          </cell>
        </row>
        <row r="152">
          <cell r="A152" t="str">
            <v>UYU</v>
          </cell>
        </row>
        <row r="153">
          <cell r="A153" t="str">
            <v>UZS</v>
          </cell>
        </row>
        <row r="154">
          <cell r="A154" t="str">
            <v>VEF</v>
          </cell>
        </row>
        <row r="155">
          <cell r="A155" t="str">
            <v>VND</v>
          </cell>
        </row>
        <row r="156">
          <cell r="A156" t="str">
            <v>VUV</v>
          </cell>
        </row>
        <row r="157">
          <cell r="A157" t="str">
            <v>WST</v>
          </cell>
        </row>
        <row r="158">
          <cell r="A158" t="str">
            <v>XAF</v>
          </cell>
        </row>
        <row r="159">
          <cell r="A159" t="str">
            <v>XCD</v>
          </cell>
        </row>
        <row r="160">
          <cell r="A160" t="str">
            <v>XDR</v>
          </cell>
        </row>
        <row r="161">
          <cell r="A161" t="str">
            <v>XOF</v>
          </cell>
        </row>
        <row r="162">
          <cell r="A162" t="str">
            <v>XPF</v>
          </cell>
        </row>
        <row r="163">
          <cell r="A163" t="str">
            <v>YER</v>
          </cell>
        </row>
        <row r="164">
          <cell r="A164" t="str">
            <v>ZAR</v>
          </cell>
        </row>
        <row r="165">
          <cell r="A165" t="str">
            <v>ZMK</v>
          </cell>
        </row>
        <row r="166">
          <cell r="A166" t="str">
            <v>ZWD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  <sheetName val="Technical"/>
      <sheetName val="Ratings"/>
      <sheetName val="Trial Balance"/>
      <sheetName val="Deposi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2:U63"/>
  <sheetViews>
    <sheetView tabSelected="1" view="pageBreakPreview" zoomScaleNormal="100" zoomScaleSheetLayoutView="100" workbookViewId="0">
      <selection activeCell="B3" sqref="B3"/>
    </sheetView>
  </sheetViews>
  <sheetFormatPr defaultColWidth="9.140625" defaultRowHeight="12.75" x14ac:dyDescent="0.2"/>
  <cols>
    <col min="1" max="1" width="4.42578125" style="6" customWidth="1"/>
    <col min="2" max="2" width="42.28515625" style="6" bestFit="1" customWidth="1"/>
    <col min="3" max="3" width="17.28515625" style="6" bestFit="1" customWidth="1"/>
    <col min="4" max="4" width="10.42578125" style="6" bestFit="1" customWidth="1"/>
    <col min="5" max="5" width="10.28515625" style="6" bestFit="1" customWidth="1"/>
    <col min="6" max="6" width="9.7109375" style="6" bestFit="1" customWidth="1"/>
    <col min="7" max="7" width="10.5703125" style="6" bestFit="1" customWidth="1"/>
    <col min="8" max="8" width="10.28515625" style="6" bestFit="1" customWidth="1"/>
    <col min="9" max="9" width="10.5703125" style="6" bestFit="1" customWidth="1"/>
    <col min="10" max="11" width="10.28515625" style="6" bestFit="1" customWidth="1"/>
    <col min="12" max="12" width="11.140625" style="6" customWidth="1"/>
    <col min="13" max="13" width="9.85546875" style="6" bestFit="1" customWidth="1"/>
    <col min="14" max="15" width="10.42578125" style="6" bestFit="1" customWidth="1"/>
    <col min="16" max="16" width="9.85546875" style="6" bestFit="1" customWidth="1"/>
    <col min="17" max="17" width="10.42578125" style="6" bestFit="1" customWidth="1"/>
    <col min="18" max="18" width="11" style="6" customWidth="1"/>
    <col min="19" max="19" width="12.140625" style="6" bestFit="1" customWidth="1"/>
    <col min="20" max="16384" width="9.140625" style="6"/>
  </cols>
  <sheetData>
    <row r="2" spans="1:10" x14ac:dyDescent="0.2">
      <c r="A2" s="6" t="s">
        <v>281</v>
      </c>
    </row>
    <row r="3" spans="1:10" x14ac:dyDescent="0.2">
      <c r="B3" s="65">
        <v>45991</v>
      </c>
    </row>
    <row r="4" spans="1:10" ht="13.5" thickBot="1" x14ac:dyDescent="0.25"/>
    <row r="5" spans="1:10" x14ac:dyDescent="0.2">
      <c r="A5" s="180" t="s">
        <v>0</v>
      </c>
      <c r="B5" s="178" t="s">
        <v>282</v>
      </c>
      <c r="C5" s="182" t="s">
        <v>27</v>
      </c>
      <c r="D5" s="183"/>
      <c r="E5" s="183"/>
      <c r="F5" s="183"/>
      <c r="G5" s="183"/>
      <c r="H5" s="183"/>
      <c r="I5" s="183"/>
      <c r="J5" s="184"/>
    </row>
    <row r="6" spans="1:10" s="11" customFormat="1" ht="117.75" customHeight="1" x14ac:dyDescent="0.2">
      <c r="A6" s="181"/>
      <c r="B6" s="179"/>
      <c r="C6" s="8" t="s">
        <v>28</v>
      </c>
      <c r="D6" s="9" t="s">
        <v>29</v>
      </c>
      <c r="E6" s="9" t="s">
        <v>30</v>
      </c>
      <c r="F6" s="9" t="s">
        <v>31</v>
      </c>
      <c r="G6" s="9" t="s">
        <v>32</v>
      </c>
      <c r="H6" s="9" t="s">
        <v>33</v>
      </c>
      <c r="I6" s="9" t="s">
        <v>34</v>
      </c>
      <c r="J6" s="9" t="s">
        <v>35</v>
      </c>
    </row>
    <row r="7" spans="1:10" x14ac:dyDescent="0.2">
      <c r="A7" s="55">
        <f t="shared" ref="A7:A25" si="0">A32</f>
        <v>1</v>
      </c>
      <c r="B7" s="15" t="str">
        <f t="shared" ref="B7:B25" si="1">B32</f>
        <v>საქართველოს ბანკი</v>
      </c>
      <c r="C7" s="58">
        <f t="shared" ref="C7:C25" si="2">C32/C$31</f>
        <v>0.39318909221907183</v>
      </c>
      <c r="D7" s="59">
        <f t="shared" ref="D7" si="3">E32/E$31</f>
        <v>0.38069126045549073</v>
      </c>
      <c r="E7" s="59">
        <f t="shared" ref="E7" si="4">G32/G$31</f>
        <v>0.39706604246722776</v>
      </c>
      <c r="F7" s="59">
        <f t="shared" ref="F7" si="5">H32/H$31</f>
        <v>0.41306614608690329</v>
      </c>
      <c r="G7" s="59">
        <f t="shared" ref="G7" si="6">J32/J$31</f>
        <v>0.42754525995236548</v>
      </c>
      <c r="H7" s="59">
        <f t="shared" ref="H7" si="7">K32/K$31</f>
        <v>0.379811832014332</v>
      </c>
      <c r="I7" s="59">
        <f t="shared" ref="I7" si="8">L32/L$31</f>
        <v>0.46124905684027989</v>
      </c>
      <c r="J7" s="59">
        <f t="shared" ref="J7" si="9">O32/O$31</f>
        <v>0.37063277314941534</v>
      </c>
    </row>
    <row r="8" spans="1:10" x14ac:dyDescent="0.2">
      <c r="A8" s="54">
        <f t="shared" si="0"/>
        <v>2</v>
      </c>
      <c r="B8" s="12" t="str">
        <f t="shared" si="1"/>
        <v>თი–ბი–სი ბანკი</v>
      </c>
      <c r="C8" s="56">
        <f t="shared" si="2"/>
        <v>0.36933856679844346</v>
      </c>
      <c r="D8" s="57">
        <f t="shared" ref="D8:D24" si="10">E33/E$31</f>
        <v>0.37055545242913535</v>
      </c>
      <c r="E8" s="57">
        <f t="shared" ref="E8:E24" si="11">G33/G$31</f>
        <v>0.37147230568978806</v>
      </c>
      <c r="F8" s="57">
        <f t="shared" ref="F8:F24" si="12">H33/H$31</f>
        <v>0.36635749591704037</v>
      </c>
      <c r="G8" s="57">
        <f t="shared" ref="G8:G24" si="13">J33/J$31</f>
        <v>0.3460731834662491</v>
      </c>
      <c r="H8" s="57">
        <f t="shared" ref="H8:H24" si="14">K33/K$31</f>
        <v>0.344848062734537</v>
      </c>
      <c r="I8" s="57">
        <f t="shared" ref="I8:I24" si="15">L33/L$31</f>
        <v>0.34693822128332219</v>
      </c>
      <c r="J8" s="57">
        <f t="shared" ref="J8:J24" si="16">O33/O$31</f>
        <v>0.35692434973584253</v>
      </c>
    </row>
    <row r="9" spans="1:10" x14ac:dyDescent="0.2">
      <c r="A9" s="55">
        <f t="shared" si="0"/>
        <v>3</v>
      </c>
      <c r="B9" s="15" t="str">
        <f t="shared" si="1"/>
        <v>ლიბერთი ბანკი</v>
      </c>
      <c r="C9" s="58">
        <f t="shared" si="2"/>
        <v>5.5668402748191494E-2</v>
      </c>
      <c r="D9" s="59">
        <f t="shared" si="10"/>
        <v>5.9955445725779849E-2</v>
      </c>
      <c r="E9" s="59">
        <f t="shared" si="11"/>
        <v>5.7187476141711165E-2</v>
      </c>
      <c r="F9" s="59">
        <f t="shared" si="12"/>
        <v>6.3160039222602396E-2</v>
      </c>
      <c r="G9" s="59">
        <f t="shared" si="13"/>
        <v>6.8836118932149137E-2</v>
      </c>
      <c r="H9" s="59">
        <f t="shared" si="14"/>
        <v>8.0761844607073502E-2</v>
      </c>
      <c r="I9" s="59">
        <f t="shared" si="15"/>
        <v>6.0415558053713854E-2</v>
      </c>
      <c r="J9" s="59">
        <f t="shared" si="16"/>
        <v>4.6830346391582588E-2</v>
      </c>
    </row>
    <row r="10" spans="1:10" x14ac:dyDescent="0.2">
      <c r="A10" s="54">
        <f t="shared" si="0"/>
        <v>4</v>
      </c>
      <c r="B10" s="12" t="str">
        <f t="shared" si="1"/>
        <v>ბაზის ბანკი</v>
      </c>
      <c r="C10" s="56">
        <f t="shared" si="2"/>
        <v>4.5414543124305456E-2</v>
      </c>
      <c r="D10" s="57">
        <f t="shared" si="10"/>
        <v>4.7204321030452551E-2</v>
      </c>
      <c r="E10" s="57">
        <f t="shared" si="11"/>
        <v>4.5691284320386168E-2</v>
      </c>
      <c r="F10" s="57">
        <f t="shared" si="12"/>
        <v>4.9553699349789822E-2</v>
      </c>
      <c r="G10" s="57">
        <f t="shared" si="13"/>
        <v>5.0797552253068964E-2</v>
      </c>
      <c r="H10" s="57">
        <f t="shared" si="14"/>
        <v>6.1171147935633906E-2</v>
      </c>
      <c r="I10" s="57">
        <f t="shared" si="15"/>
        <v>4.3472925110506218E-2</v>
      </c>
      <c r="J10" s="57">
        <f t="shared" si="16"/>
        <v>4.3804446980352879E-2</v>
      </c>
    </row>
    <row r="11" spans="1:10" x14ac:dyDescent="0.2">
      <c r="A11" s="55">
        <f t="shared" si="0"/>
        <v>5</v>
      </c>
      <c r="B11" s="15" t="str">
        <f t="shared" si="1"/>
        <v>კრედო ბანკი</v>
      </c>
      <c r="C11" s="58">
        <f t="shared" si="2"/>
        <v>3.5237729211565462E-2</v>
      </c>
      <c r="D11" s="59">
        <f t="shared" si="10"/>
        <v>4.239991176825645E-2</v>
      </c>
      <c r="E11" s="59">
        <f t="shared" si="11"/>
        <v>3.6150064493443171E-2</v>
      </c>
      <c r="F11" s="59">
        <f t="shared" si="12"/>
        <v>2.4270132440209941E-2</v>
      </c>
      <c r="G11" s="59">
        <f t="shared" si="13"/>
        <v>2.7416350419972028E-2</v>
      </c>
      <c r="H11" s="59">
        <f t="shared" si="14"/>
        <v>2.3013205219550144E-2</v>
      </c>
      <c r="I11" s="59">
        <f t="shared" si="15"/>
        <v>3.0525339610852149E-2</v>
      </c>
      <c r="J11" s="59">
        <f t="shared" si="16"/>
        <v>2.9929710197649548E-2</v>
      </c>
    </row>
    <row r="12" spans="1:10" x14ac:dyDescent="0.2">
      <c r="A12" s="54">
        <f t="shared" si="0"/>
        <v>6</v>
      </c>
      <c r="B12" s="12" t="str">
        <f t="shared" si="1"/>
        <v>პროკრედიტ ბანკი</v>
      </c>
      <c r="C12" s="56">
        <f t="shared" si="2"/>
        <v>2.1101118801205732E-2</v>
      </c>
      <c r="D12" s="57">
        <f t="shared" si="10"/>
        <v>1.9837018988004301E-2</v>
      </c>
      <c r="E12" s="57">
        <f t="shared" si="11"/>
        <v>2.0902229052248738E-2</v>
      </c>
      <c r="F12" s="57">
        <f t="shared" si="12"/>
        <v>2.1359663520170463E-2</v>
      </c>
      <c r="G12" s="57">
        <f t="shared" si="13"/>
        <v>2.2146201367422871E-2</v>
      </c>
      <c r="H12" s="57">
        <f t="shared" si="14"/>
        <v>2.7728257361308219E-2</v>
      </c>
      <c r="I12" s="57">
        <f t="shared" si="15"/>
        <v>1.8204802445076568E-2</v>
      </c>
      <c r="J12" s="57">
        <f t="shared" si="16"/>
        <v>2.2258270859025729E-2</v>
      </c>
    </row>
    <row r="13" spans="1:10" x14ac:dyDescent="0.2">
      <c r="A13" s="55">
        <f t="shared" si="0"/>
        <v>7</v>
      </c>
      <c r="B13" s="15" t="str">
        <f t="shared" si="1"/>
        <v>ტერა ბანკი</v>
      </c>
      <c r="C13" s="58">
        <f t="shared" si="2"/>
        <v>2.0795368660897956E-2</v>
      </c>
      <c r="D13" s="59">
        <f t="shared" si="10"/>
        <v>2.3253565489117004E-2</v>
      </c>
      <c r="E13" s="59">
        <f t="shared" si="11"/>
        <v>2.0951989473688811E-2</v>
      </c>
      <c r="F13" s="59">
        <f t="shared" si="12"/>
        <v>2.0280478098598693E-2</v>
      </c>
      <c r="G13" s="59">
        <f t="shared" si="13"/>
        <v>1.9760941485564117E-2</v>
      </c>
      <c r="H13" s="59">
        <f t="shared" si="14"/>
        <v>2.4121708737488472E-2</v>
      </c>
      <c r="I13" s="59">
        <f t="shared" si="15"/>
        <v>1.6681874674667658E-2</v>
      </c>
      <c r="J13" s="59">
        <f t="shared" si="16"/>
        <v>1.9884139638422685E-2</v>
      </c>
    </row>
    <row r="14" spans="1:10" x14ac:dyDescent="0.2">
      <c r="A14" s="54">
        <f t="shared" si="0"/>
        <v>8</v>
      </c>
      <c r="B14" s="12" t="str">
        <f t="shared" si="1"/>
        <v>ქართუ ბანკი</v>
      </c>
      <c r="C14" s="56">
        <f t="shared" si="2"/>
        <v>1.7993022481712681E-2</v>
      </c>
      <c r="D14" s="57">
        <f t="shared" si="10"/>
        <v>1.5212980916368673E-2</v>
      </c>
      <c r="E14" s="57">
        <f t="shared" si="11"/>
        <v>1.5662785810188491E-2</v>
      </c>
      <c r="F14" s="57">
        <f t="shared" si="12"/>
        <v>1.9347200625300112E-2</v>
      </c>
      <c r="G14" s="57">
        <f t="shared" si="13"/>
        <v>2.1143385486239369E-2</v>
      </c>
      <c r="H14" s="57">
        <f t="shared" si="14"/>
        <v>3.3205949734457618E-2</v>
      </c>
      <c r="I14" s="57">
        <f t="shared" si="15"/>
        <v>1.2626205117439875E-2</v>
      </c>
      <c r="J14" s="57">
        <f t="shared" si="16"/>
        <v>3.1550473908346116E-2</v>
      </c>
    </row>
    <row r="15" spans="1:10" x14ac:dyDescent="0.2">
      <c r="A15" s="55">
        <f t="shared" si="0"/>
        <v>9</v>
      </c>
      <c r="B15" s="15" t="str">
        <f t="shared" si="1"/>
        <v>ხალიკ ბანკი</v>
      </c>
      <c r="C15" s="58">
        <f t="shared" si="2"/>
        <v>1.0251308165662531E-2</v>
      </c>
      <c r="D15" s="59">
        <f t="shared" si="10"/>
        <v>1.3492400108368939E-2</v>
      </c>
      <c r="E15" s="59">
        <f t="shared" si="11"/>
        <v>9.0103479359945511E-3</v>
      </c>
      <c r="F15" s="59">
        <f t="shared" si="12"/>
        <v>4.0390028085269284E-3</v>
      </c>
      <c r="G15" s="59">
        <f t="shared" si="13"/>
        <v>2.893223281082036E-3</v>
      </c>
      <c r="H15" s="59">
        <f t="shared" si="14"/>
        <v>3.0869916908658145E-3</v>
      </c>
      <c r="I15" s="59">
        <f t="shared" si="15"/>
        <v>2.7564065593681858E-3</v>
      </c>
      <c r="J15" s="59">
        <f t="shared" si="16"/>
        <v>1.747128626466371E-2</v>
      </c>
    </row>
    <row r="16" spans="1:10" x14ac:dyDescent="0.2">
      <c r="A16" s="54">
        <f t="shared" si="0"/>
        <v>10</v>
      </c>
      <c r="B16" s="12" t="str">
        <f t="shared" si="1"/>
        <v>მიკრობანკი კრისტალი</v>
      </c>
      <c r="C16" s="56">
        <f t="shared" si="2"/>
        <v>6.4639349312225767E-3</v>
      </c>
      <c r="D16" s="57">
        <f t="shared" si="10"/>
        <v>8.1732951837294749E-3</v>
      </c>
      <c r="E16" s="57">
        <f t="shared" si="11"/>
        <v>6.3674714479795089E-3</v>
      </c>
      <c r="F16" s="57">
        <f t="shared" si="12"/>
        <v>4.2244974523951602E-4</v>
      </c>
      <c r="G16" s="57">
        <f t="shared" si="13"/>
        <v>4.813590805737541E-4</v>
      </c>
      <c r="H16" s="57">
        <f t="shared" si="14"/>
        <v>4.5035853927496368E-6</v>
      </c>
      <c r="I16" s="57">
        <f t="shared" si="15"/>
        <v>8.1805898771910137E-4</v>
      </c>
      <c r="J16" s="57">
        <f t="shared" si="16"/>
        <v>7.0251650442412416E-3</v>
      </c>
    </row>
    <row r="17" spans="1:20" x14ac:dyDescent="0.2">
      <c r="A17" s="55">
        <f t="shared" si="0"/>
        <v>11</v>
      </c>
      <c r="B17" s="15" t="str">
        <f t="shared" si="1"/>
        <v>პაშაბანკი</v>
      </c>
      <c r="C17" s="58">
        <f t="shared" si="2"/>
        <v>6.1397113397209527E-3</v>
      </c>
      <c r="D17" s="59">
        <f t="shared" si="10"/>
        <v>5.1564772540760584E-3</v>
      </c>
      <c r="E17" s="59">
        <f t="shared" si="11"/>
        <v>5.644452448163563E-3</v>
      </c>
      <c r="F17" s="59">
        <f t="shared" si="12"/>
        <v>6.2430971833644291E-3</v>
      </c>
      <c r="G17" s="59">
        <f t="shared" si="13"/>
        <v>4.8482408674635439E-3</v>
      </c>
      <c r="H17" s="59">
        <f t="shared" si="14"/>
        <v>8.1588449253077594E-3</v>
      </c>
      <c r="I17" s="59">
        <f t="shared" si="15"/>
        <v>2.5106772027142315E-3</v>
      </c>
      <c r="J17" s="59">
        <f t="shared" si="16"/>
        <v>9.0211561029813567E-3</v>
      </c>
    </row>
    <row r="18" spans="1:20" x14ac:dyDescent="0.2">
      <c r="A18" s="54">
        <f t="shared" si="0"/>
        <v>12</v>
      </c>
      <c r="B18" s="12" t="str">
        <f t="shared" si="1"/>
        <v>იშ ბანკ</v>
      </c>
      <c r="C18" s="56">
        <f t="shared" si="2"/>
        <v>4.6574634993521392E-3</v>
      </c>
      <c r="D18" s="57">
        <f t="shared" si="10"/>
        <v>4.6070642085149051E-3</v>
      </c>
      <c r="E18" s="57">
        <f t="shared" si="11"/>
        <v>3.6761235353275287E-3</v>
      </c>
      <c r="F18" s="57">
        <f t="shared" si="12"/>
        <v>3.8837496845889755E-3</v>
      </c>
      <c r="G18" s="57">
        <f t="shared" si="13"/>
        <v>1.7104179165863215E-3</v>
      </c>
      <c r="H18" s="57">
        <f t="shared" si="14"/>
        <v>3.3134614580079382E-3</v>
      </c>
      <c r="I18" s="57">
        <f t="shared" si="15"/>
        <v>5.7853495203808412E-4</v>
      </c>
      <c r="J18" s="57">
        <f t="shared" si="16"/>
        <v>1.0366955925278636E-2</v>
      </c>
    </row>
    <row r="19" spans="1:20" ht="12" customHeight="1" x14ac:dyDescent="0.2">
      <c r="A19" s="55">
        <f t="shared" si="0"/>
        <v>13</v>
      </c>
      <c r="B19" s="15" t="str">
        <f t="shared" si="1"/>
        <v>ვი–თი–ბი ბანკი</v>
      </c>
      <c r="C19" s="58">
        <f t="shared" si="2"/>
        <v>4.1849611623400937E-3</v>
      </c>
      <c r="D19" s="59">
        <f t="shared" si="10"/>
        <v>2.2494033809577472E-3</v>
      </c>
      <c r="E19" s="59">
        <f t="shared" si="11"/>
        <v>1.8273326411367178E-3</v>
      </c>
      <c r="F19" s="59">
        <f t="shared" si="12"/>
        <v>1.9461827967758223E-4</v>
      </c>
      <c r="G19" s="59">
        <f t="shared" si="13"/>
        <v>2.1686480301272632E-4</v>
      </c>
      <c r="H19" s="59">
        <f t="shared" si="14"/>
        <v>3.8516329536852429E-4</v>
      </c>
      <c r="I19" s="59">
        <f t="shared" si="15"/>
        <v>9.803197562255476E-5</v>
      </c>
      <c r="J19" s="59">
        <f t="shared" si="16"/>
        <v>1.7901779676397014E-2</v>
      </c>
    </row>
    <row r="20" spans="1:20" x14ac:dyDescent="0.2">
      <c r="A20" s="54">
        <f t="shared" si="0"/>
        <v>14</v>
      </c>
      <c r="B20" s="12" t="str">
        <f t="shared" si="1"/>
        <v>ზირაათ ბანკი</v>
      </c>
      <c r="C20" s="56">
        <f t="shared" si="2"/>
        <v>3.4688523450612319E-3</v>
      </c>
      <c r="D20" s="57">
        <f t="shared" si="10"/>
        <v>3.4104469272407444E-3</v>
      </c>
      <c r="E20" s="57">
        <f t="shared" si="11"/>
        <v>3.0809545043583601E-3</v>
      </c>
      <c r="F20" s="57">
        <f t="shared" si="12"/>
        <v>3.8203010296619941E-3</v>
      </c>
      <c r="G20" s="57">
        <f t="shared" si="13"/>
        <v>2.2824593126962393E-3</v>
      </c>
      <c r="H20" s="57">
        <f t="shared" si="14"/>
        <v>3.5530670284021687E-3</v>
      </c>
      <c r="I20" s="57">
        <f t="shared" si="15"/>
        <v>1.3853038762595496E-3</v>
      </c>
      <c r="J20" s="57">
        <f t="shared" si="16"/>
        <v>5.7256643268721978E-3</v>
      </c>
    </row>
    <row r="21" spans="1:20" x14ac:dyDescent="0.2">
      <c r="A21" s="55">
        <f t="shared" si="0"/>
        <v>15</v>
      </c>
      <c r="B21" s="15" t="str">
        <f t="shared" si="1"/>
        <v>სილქ ბანკი</v>
      </c>
      <c r="C21" s="58">
        <f t="shared" si="2"/>
        <v>2.0418111637805639E-3</v>
      </c>
      <c r="D21" s="59">
        <f t="shared" si="10"/>
        <v>1.6391411418284583E-3</v>
      </c>
      <c r="E21" s="59">
        <f t="shared" si="11"/>
        <v>1.7550930639491302E-3</v>
      </c>
      <c r="F21" s="59">
        <f t="shared" si="12"/>
        <v>2.0010947321658801E-3</v>
      </c>
      <c r="G21" s="59">
        <f t="shared" si="13"/>
        <v>1.5686002482367051E-3</v>
      </c>
      <c r="H21" s="59">
        <f t="shared" si="14"/>
        <v>1.5120616143889654E-3</v>
      </c>
      <c r="I21" s="59">
        <f t="shared" si="15"/>
        <v>1.6085212577648283E-3</v>
      </c>
      <c r="J21" s="59">
        <f t="shared" si="16"/>
        <v>3.7099535265102367E-3</v>
      </c>
    </row>
    <row r="22" spans="1:20" x14ac:dyDescent="0.2">
      <c r="A22" s="54">
        <f t="shared" si="0"/>
        <v>16</v>
      </c>
      <c r="B22" s="12" t="str">
        <f t="shared" si="1"/>
        <v>მიკრობანკი ემბისი</v>
      </c>
      <c r="C22" s="56">
        <f t="shared" si="2"/>
        <v>1.8638715767008132E-3</v>
      </c>
      <c r="D22" s="57">
        <f t="shared" si="10"/>
        <v>2.1618149926780975E-3</v>
      </c>
      <c r="E22" s="57">
        <f t="shared" si="11"/>
        <v>1.8654556033904999E-3</v>
      </c>
      <c r="F22" s="57">
        <f t="shared" si="12"/>
        <v>3.9217012504996259E-5</v>
      </c>
      <c r="G22" s="57">
        <f t="shared" si="13"/>
        <v>4.4685705788176746E-5</v>
      </c>
      <c r="H22" s="57">
        <f t="shared" si="14"/>
        <v>2.9611217654078158E-6</v>
      </c>
      <c r="I22" s="57">
        <f t="shared" si="15"/>
        <v>7.414675574590442E-5</v>
      </c>
      <c r="J22" s="57">
        <f t="shared" si="16"/>
        <v>1.8546556216993825E-3</v>
      </c>
    </row>
    <row r="23" spans="1:20" x14ac:dyDescent="0.2">
      <c r="A23" s="55">
        <f t="shared" si="0"/>
        <v>17</v>
      </c>
      <c r="B23" s="15" t="str">
        <f t="shared" si="1"/>
        <v>პეივბანკი</v>
      </c>
      <c r="C23" s="58">
        <f t="shared" si="2"/>
        <v>1.4006705353054134E-3</v>
      </c>
      <c r="D23" s="59">
        <f t="shared" si="10"/>
        <v>0</v>
      </c>
      <c r="E23" s="59">
        <f t="shared" si="11"/>
        <v>1.5443981037686929E-3</v>
      </c>
      <c r="F23" s="59">
        <f t="shared" si="12"/>
        <v>1.905675614155896E-3</v>
      </c>
      <c r="G23" s="59">
        <f t="shared" si="13"/>
        <v>2.171416297059867E-3</v>
      </c>
      <c r="H23" s="59">
        <f t="shared" si="14"/>
        <v>5.2467120473839099E-3</v>
      </c>
      <c r="I23" s="59">
        <f t="shared" si="15"/>
        <v>0</v>
      </c>
      <c r="J23" s="59">
        <f t="shared" si="16"/>
        <v>5.6445526769628111E-4</v>
      </c>
    </row>
    <row r="24" spans="1:20" x14ac:dyDescent="0.2">
      <c r="A24" s="54">
        <f t="shared" si="0"/>
        <v>18</v>
      </c>
      <c r="B24" s="12" t="str">
        <f t="shared" si="1"/>
        <v>ჰეშბანკი</v>
      </c>
      <c r="C24" s="56">
        <f t="shared" si="2"/>
        <v>6.4568165872926899E-4</v>
      </c>
      <c r="D24" s="57">
        <f t="shared" si="10"/>
        <v>0</v>
      </c>
      <c r="E24" s="57">
        <f t="shared" si="11"/>
        <v>6.8690321866351396E-5</v>
      </c>
      <c r="F24" s="57">
        <f t="shared" si="12"/>
        <v>1.9345260456362517E-5</v>
      </c>
      <c r="G24" s="57">
        <f t="shared" si="13"/>
        <v>2.2042898336829414E-5</v>
      </c>
      <c r="H24" s="57">
        <f t="shared" si="14"/>
        <v>1.4643993601342455E-5</v>
      </c>
      <c r="I24" s="57">
        <f t="shared" si="15"/>
        <v>2.7267144597156387E-5</v>
      </c>
      <c r="J24" s="57">
        <f t="shared" si="16"/>
        <v>4.0026504854893154E-3</v>
      </c>
    </row>
    <row r="25" spans="1:20" ht="13.5" thickBot="1" x14ac:dyDescent="0.25">
      <c r="A25" s="55">
        <f t="shared" si="0"/>
        <v>19</v>
      </c>
      <c r="B25" s="15" t="str">
        <f t="shared" si="1"/>
        <v>პეისერა</v>
      </c>
      <c r="C25" s="58">
        <f t="shared" si="2"/>
        <v>1.438895767365188E-4</v>
      </c>
      <c r="D25" s="59">
        <f t="shared" ref="D25" si="17">E50/E$31</f>
        <v>0</v>
      </c>
      <c r="E25" s="59">
        <f t="shared" ref="E25" si="18">G50/G$31</f>
        <v>7.5502945382550533E-5</v>
      </c>
      <c r="F25" s="59">
        <f t="shared" ref="F25" si="19">H50/H$31</f>
        <v>3.6593389046270528E-5</v>
      </c>
      <c r="G25" s="59">
        <f t="shared" ref="G25" si="20">J50/J$31</f>
        <v>4.1696226130762446E-5</v>
      </c>
      <c r="H25" s="59">
        <f t="shared" ref="H25" si="21">K50/K$31</f>
        <v>5.9580895136192703E-5</v>
      </c>
      <c r="I25" s="59">
        <f t="shared" ref="I25" si="22">L50/L$31</f>
        <v>2.9068152313205001E-5</v>
      </c>
      <c r="J25" s="59">
        <f t="shared" ref="J25" si="23">O50/O$31</f>
        <v>5.4176689753949656E-4</v>
      </c>
    </row>
    <row r="26" spans="1:20" ht="13.5" thickBot="1" x14ac:dyDescent="0.25">
      <c r="A26" s="18"/>
      <c r="B26" s="19" t="str">
        <f>B31</f>
        <v>კონსოლიდირებული</v>
      </c>
      <c r="C26" s="20">
        <f>SUM(C7:C25)</f>
        <v>1.000000000000006</v>
      </c>
      <c r="D26" s="21">
        <f t="shared" ref="D26:J26" si="24">SUM(D7:D25)</f>
        <v>0.99999999999999933</v>
      </c>
      <c r="E26" s="21">
        <f t="shared" si="24"/>
        <v>1</v>
      </c>
      <c r="F26" s="21">
        <f t="shared" si="24"/>
        <v>1.000000000000004</v>
      </c>
      <c r="G26" s="21">
        <f t="shared" si="24"/>
        <v>0.999999999999998</v>
      </c>
      <c r="H26" s="21">
        <f t="shared" si="24"/>
        <v>1.0000000000000016</v>
      </c>
      <c r="I26" s="21">
        <f t="shared" si="24"/>
        <v>1.0000000000000013</v>
      </c>
      <c r="J26" s="21">
        <f t="shared" si="24"/>
        <v>1.0000000000000064</v>
      </c>
    </row>
    <row r="27" spans="1:20" x14ac:dyDescent="0.2">
      <c r="A27" s="126"/>
      <c r="B27" s="127"/>
      <c r="C27" s="128"/>
      <c r="D27" s="128"/>
      <c r="E27" s="128"/>
      <c r="F27" s="128"/>
      <c r="G27" s="128"/>
      <c r="H27" s="128"/>
      <c r="I27" s="128"/>
      <c r="J27" s="128"/>
    </row>
    <row r="28" spans="1:20" ht="13.5" thickBot="1" x14ac:dyDescent="0.25">
      <c r="B28" s="61" t="s">
        <v>36</v>
      </c>
      <c r="S28" s="23"/>
    </row>
    <row r="29" spans="1:20" ht="13.5" thickBot="1" x14ac:dyDescent="0.25">
      <c r="A29" s="180" t="s">
        <v>0</v>
      </c>
      <c r="B29" s="178" t="s">
        <v>282</v>
      </c>
      <c r="C29" s="182" t="s">
        <v>28</v>
      </c>
      <c r="D29" s="183"/>
      <c r="E29" s="183"/>
      <c r="F29" s="184"/>
      <c r="G29" s="159" t="s">
        <v>37</v>
      </c>
      <c r="H29" s="176"/>
      <c r="I29" s="176"/>
      <c r="J29" s="176"/>
      <c r="K29" s="176"/>
      <c r="L29" s="176"/>
      <c r="M29" s="176"/>
      <c r="N29" s="177"/>
      <c r="O29" s="175" t="s">
        <v>38</v>
      </c>
      <c r="P29" s="176"/>
      <c r="Q29" s="177"/>
      <c r="R29" s="175" t="s">
        <v>39</v>
      </c>
      <c r="S29" s="176"/>
      <c r="T29" s="177"/>
    </row>
    <row r="30" spans="1:20" ht="150.75" customHeight="1" thickBot="1" x14ac:dyDescent="0.25">
      <c r="A30" s="181"/>
      <c r="B30" s="179"/>
      <c r="C30" s="8" t="s">
        <v>40</v>
      </c>
      <c r="D30" s="9" t="s">
        <v>41</v>
      </c>
      <c r="E30" s="9" t="s">
        <v>29</v>
      </c>
      <c r="F30" s="10" t="s">
        <v>42</v>
      </c>
      <c r="G30" s="81" t="s">
        <v>30</v>
      </c>
      <c r="H30" s="82" t="s">
        <v>43</v>
      </c>
      <c r="I30" s="82" t="s">
        <v>174</v>
      </c>
      <c r="J30" s="82" t="s">
        <v>32</v>
      </c>
      <c r="K30" s="82" t="s">
        <v>33</v>
      </c>
      <c r="L30" s="82" t="s">
        <v>34</v>
      </c>
      <c r="M30" s="82" t="s">
        <v>162</v>
      </c>
      <c r="N30" s="83" t="s">
        <v>44</v>
      </c>
      <c r="O30" s="81" t="s">
        <v>35</v>
      </c>
      <c r="P30" s="82" t="s">
        <v>45</v>
      </c>
      <c r="Q30" s="83" t="s">
        <v>46</v>
      </c>
      <c r="R30" s="81" t="str">
        <f>YEAR($B$3)&amp;" წლის "&amp;MONTH($B$3)&amp;" თვის წმინდა მოგება"</f>
        <v>2025 წლის 11 თვის წმინდა მოგება</v>
      </c>
      <c r="S30" s="82" t="s">
        <v>77</v>
      </c>
      <c r="T30" s="83" t="s">
        <v>78</v>
      </c>
    </row>
    <row r="31" spans="1:20" ht="13.5" thickBot="1" x14ac:dyDescent="0.25">
      <c r="A31" s="113"/>
      <c r="B31" s="114" t="s">
        <v>81</v>
      </c>
      <c r="C31" s="162">
        <v>105153170390.55499</v>
      </c>
      <c r="D31" s="163">
        <v>13876555538.042511</v>
      </c>
      <c r="E31" s="163">
        <v>71060265811.810608</v>
      </c>
      <c r="F31" s="164">
        <v>-1197378370.72878</v>
      </c>
      <c r="G31" s="162">
        <v>89730424365.216202</v>
      </c>
      <c r="H31" s="163">
        <v>67675771349.535469</v>
      </c>
      <c r="I31" s="163">
        <v>6521815568.7287397</v>
      </c>
      <c r="J31" s="163">
        <v>59393524541.8508</v>
      </c>
      <c r="K31" s="163">
        <v>24580740464.745998</v>
      </c>
      <c r="L31" s="163">
        <v>34812784077.104797</v>
      </c>
      <c r="M31" s="163">
        <v>2256908107.6599998</v>
      </c>
      <c r="N31" s="164">
        <v>19895077935.851398</v>
      </c>
      <c r="O31" s="115">
        <v>15422745996.382799</v>
      </c>
      <c r="P31" s="166">
        <v>1217237117.1199999</v>
      </c>
      <c r="Q31" s="165">
        <v>18463802160.307499</v>
      </c>
      <c r="R31" s="115">
        <v>2976017379.6714501</v>
      </c>
      <c r="S31" s="116">
        <v>3.2447295399251404E-2</v>
      </c>
      <c r="T31" s="117">
        <v>0.22068220790954302</v>
      </c>
    </row>
    <row r="32" spans="1:20" x14ac:dyDescent="0.2">
      <c r="A32" s="55">
        <v>1</v>
      </c>
      <c r="B32" s="15" t="s">
        <v>137</v>
      </c>
      <c r="C32" s="27">
        <v>41345079609.819702</v>
      </c>
      <c r="D32" s="28">
        <v>4248293509.6620693</v>
      </c>
      <c r="E32" s="28">
        <v>27052022160.200397</v>
      </c>
      <c r="F32" s="29">
        <v>-348753072.02240902</v>
      </c>
      <c r="G32" s="27">
        <v>35628904491.601303</v>
      </c>
      <c r="H32" s="28">
        <v>27954570054.811081</v>
      </c>
      <c r="I32" s="28">
        <v>2146314387.3065</v>
      </c>
      <c r="J32" s="28">
        <v>25393419889.7328</v>
      </c>
      <c r="K32" s="28">
        <v>9336056068.184</v>
      </c>
      <c r="L32" s="28">
        <v>16057363821.548901</v>
      </c>
      <c r="M32" s="84"/>
      <c r="N32" s="29">
        <v>6721183713.3500004</v>
      </c>
      <c r="O32" s="27">
        <v>5716175118.2184</v>
      </c>
      <c r="P32" s="28">
        <v>27993660.18</v>
      </c>
      <c r="Q32" s="29">
        <v>6937320847.8570995</v>
      </c>
      <c r="R32" s="27">
        <v>1497419187.19835</v>
      </c>
      <c r="S32" s="69">
        <v>4.1474380937926485E-2</v>
      </c>
      <c r="T32" s="70">
        <v>0.30153911514428394</v>
      </c>
    </row>
    <row r="33" spans="1:21" x14ac:dyDescent="0.2">
      <c r="A33" s="54">
        <v>2</v>
      </c>
      <c r="B33" s="12" t="s">
        <v>138</v>
      </c>
      <c r="C33" s="24">
        <v>38837121246.3601</v>
      </c>
      <c r="D33" s="25">
        <v>5171183097.1000004</v>
      </c>
      <c r="E33" s="25">
        <v>26331768947.6301</v>
      </c>
      <c r="F33" s="26">
        <v>-399862362.38999999</v>
      </c>
      <c r="G33" s="24">
        <v>33332367629.470001</v>
      </c>
      <c r="H33" s="25">
        <v>24793526125.869999</v>
      </c>
      <c r="I33" s="25">
        <v>3306790460.63872</v>
      </c>
      <c r="J33" s="25">
        <v>20554506115.479099</v>
      </c>
      <c r="K33" s="25">
        <v>8476620729.8480997</v>
      </c>
      <c r="L33" s="25">
        <v>12077885385.6311</v>
      </c>
      <c r="M33" s="84"/>
      <c r="N33" s="26">
        <v>7833694515.5999994</v>
      </c>
      <c r="O33" s="24">
        <v>5504753585.8999996</v>
      </c>
      <c r="P33" s="25">
        <v>21015907.690000001</v>
      </c>
      <c r="Q33" s="26">
        <v>6923251311.243</v>
      </c>
      <c r="R33" s="24">
        <v>1112992494.1700001</v>
      </c>
      <c r="S33" s="71">
        <v>3.2303865747720262E-2</v>
      </c>
      <c r="T33" s="72">
        <v>0.22733595786670829</v>
      </c>
    </row>
    <row r="34" spans="1:21" x14ac:dyDescent="0.2">
      <c r="A34" s="55">
        <v>3</v>
      </c>
      <c r="B34" s="15" t="s">
        <v>139</v>
      </c>
      <c r="C34" s="27">
        <v>5853709039.5506201</v>
      </c>
      <c r="D34" s="28">
        <v>630153982.30420709</v>
      </c>
      <c r="E34" s="28">
        <v>4260449910.1395001</v>
      </c>
      <c r="F34" s="29">
        <v>-139518169.64676201</v>
      </c>
      <c r="G34" s="27">
        <v>5131456502.5714197</v>
      </c>
      <c r="H34" s="28">
        <v>4274404372.8565321</v>
      </c>
      <c r="I34" s="28">
        <v>113597401.115851</v>
      </c>
      <c r="J34" s="28">
        <v>4088419719.1623602</v>
      </c>
      <c r="K34" s="28">
        <v>1985185941.7406199</v>
      </c>
      <c r="L34" s="28">
        <v>2103233777.42173</v>
      </c>
      <c r="M34" s="84"/>
      <c r="N34" s="29">
        <v>751826435.05400002</v>
      </c>
      <c r="O34" s="27">
        <v>722252537.32000005</v>
      </c>
      <c r="P34" s="28">
        <v>44490459.259999998</v>
      </c>
      <c r="Q34" s="29">
        <v>719330344.01074004</v>
      </c>
      <c r="R34" s="27">
        <v>114865648.997667</v>
      </c>
      <c r="S34" s="69">
        <v>2.2866376445046743E-2</v>
      </c>
      <c r="T34" s="70">
        <v>0.18897777165590138</v>
      </c>
    </row>
    <row r="35" spans="1:21" x14ac:dyDescent="0.2">
      <c r="A35" s="54">
        <v>4</v>
      </c>
      <c r="B35" s="12" t="s">
        <v>142</v>
      </c>
      <c r="C35" s="24">
        <v>4775483191.3592997</v>
      </c>
      <c r="D35" s="25">
        <v>737603382.97780001</v>
      </c>
      <c r="E35" s="25">
        <v>3354351599.8899999</v>
      </c>
      <c r="F35" s="26">
        <v>-35055697.719999999</v>
      </c>
      <c r="G35" s="24">
        <v>4099898331.8600001</v>
      </c>
      <c r="H35" s="25">
        <v>3353584826.7200003</v>
      </c>
      <c r="I35" s="25">
        <v>326992403.95719999</v>
      </c>
      <c r="J35" s="25">
        <v>3017045666.4085999</v>
      </c>
      <c r="K35" s="25">
        <v>1503632111.3364</v>
      </c>
      <c r="L35" s="25">
        <v>1513413555.0722001</v>
      </c>
      <c r="M35" s="84"/>
      <c r="N35" s="26">
        <v>671677991.89999998</v>
      </c>
      <c r="O35" s="24">
        <v>675584859.28999996</v>
      </c>
      <c r="P35" s="25">
        <v>18251557</v>
      </c>
      <c r="Q35" s="26">
        <v>810257481.27999997</v>
      </c>
      <c r="R35" s="24">
        <v>100331681.91</v>
      </c>
      <c r="S35" s="71">
        <v>2.564538862861843E-2</v>
      </c>
      <c r="T35" s="72">
        <v>0.17193182916731028</v>
      </c>
    </row>
    <row r="36" spans="1:21" x14ac:dyDescent="0.2">
      <c r="A36" s="55">
        <v>5</v>
      </c>
      <c r="B36" s="15" t="s">
        <v>145</v>
      </c>
      <c r="C36" s="27">
        <v>3705358943.95998</v>
      </c>
      <c r="D36" s="28">
        <v>538449329.46000004</v>
      </c>
      <c r="E36" s="28">
        <v>3012949000.6496201</v>
      </c>
      <c r="F36" s="29">
        <v>-83111415.069639996</v>
      </c>
      <c r="G36" s="27">
        <v>3243760627.8265901</v>
      </c>
      <c r="H36" s="28">
        <v>1642499933.6465912</v>
      </c>
      <c r="I36" s="28">
        <v>0</v>
      </c>
      <c r="J36" s="28">
        <v>1628353681.5165901</v>
      </c>
      <c r="K36" s="28">
        <v>565681624.76370001</v>
      </c>
      <c r="L36" s="28">
        <v>1062672056.75289</v>
      </c>
      <c r="M36" s="84"/>
      <c r="N36" s="29">
        <v>1492014177.8599999</v>
      </c>
      <c r="O36" s="27">
        <v>461598318.12369698</v>
      </c>
      <c r="P36" s="28">
        <v>5270620</v>
      </c>
      <c r="Q36" s="29">
        <v>541888198.61369705</v>
      </c>
      <c r="R36" s="27">
        <v>81318385.803697005</v>
      </c>
      <c r="S36" s="69">
        <v>2.6455058750081691E-2</v>
      </c>
      <c r="T36" s="70">
        <v>0.21249336934163809</v>
      </c>
    </row>
    <row r="37" spans="1:21" x14ac:dyDescent="0.2">
      <c r="A37" s="54">
        <v>6</v>
      </c>
      <c r="B37" s="12" t="s">
        <v>141</v>
      </c>
      <c r="C37" s="24">
        <v>2218849540.73453</v>
      </c>
      <c r="D37" s="25">
        <v>639359079.90524304</v>
      </c>
      <c r="E37" s="25">
        <v>1409623842.20152</v>
      </c>
      <c r="F37" s="26">
        <v>-29253940.364007998</v>
      </c>
      <c r="G37" s="24">
        <v>1875565883.03723</v>
      </c>
      <c r="H37" s="25">
        <v>1445531704.4940701</v>
      </c>
      <c r="I37" s="25">
        <v>130190750.0106</v>
      </c>
      <c r="J37" s="25">
        <v>1315340954.4247999</v>
      </c>
      <c r="K37" s="25">
        <v>681581097.73800004</v>
      </c>
      <c r="L37" s="25">
        <v>633759856.6868</v>
      </c>
      <c r="M37" s="84"/>
      <c r="N37" s="26">
        <v>415956496.97299498</v>
      </c>
      <c r="O37" s="24">
        <v>343283657.77744299</v>
      </c>
      <c r="P37" s="25">
        <v>112482804.98999999</v>
      </c>
      <c r="Q37" s="26">
        <v>370020226.03479999</v>
      </c>
      <c r="R37" s="24">
        <v>27608884.027337998</v>
      </c>
      <c r="S37" s="71">
        <v>1.4700519700453819E-2</v>
      </c>
      <c r="T37" s="72">
        <v>9.1601948803893107E-2</v>
      </c>
    </row>
    <row r="38" spans="1:21" x14ac:dyDescent="0.2">
      <c r="A38" s="55">
        <v>7</v>
      </c>
      <c r="B38" s="15" t="s">
        <v>144</v>
      </c>
      <c r="C38" s="27">
        <v>2186698944.13381</v>
      </c>
      <c r="D38" s="28">
        <v>232661458.57999998</v>
      </c>
      <c r="E38" s="28">
        <v>1652404544.7290001</v>
      </c>
      <c r="F38" s="29">
        <v>-35234053.589599997</v>
      </c>
      <c r="G38" s="27">
        <v>1880030906.76964</v>
      </c>
      <c r="H38" s="28">
        <v>1372496998.660027</v>
      </c>
      <c r="I38" s="28">
        <v>176094635.98719999</v>
      </c>
      <c r="J38" s="28">
        <v>1173671963.0929301</v>
      </c>
      <c r="K38" s="28">
        <v>592929462.0424</v>
      </c>
      <c r="L38" s="28">
        <v>580742501.05052805</v>
      </c>
      <c r="M38" s="84"/>
      <c r="N38" s="29">
        <v>456707881.46000004</v>
      </c>
      <c r="O38" s="27">
        <v>306668035</v>
      </c>
      <c r="P38" s="28">
        <v>128022000</v>
      </c>
      <c r="Q38" s="29">
        <v>375550149.543037</v>
      </c>
      <c r="R38" s="27">
        <v>27456964.918513</v>
      </c>
      <c r="S38" s="69">
        <v>1.4324624030184632E-2</v>
      </c>
      <c r="T38" s="70">
        <v>0.1025015934116796</v>
      </c>
    </row>
    <row r="39" spans="1:21" x14ac:dyDescent="0.2">
      <c r="A39" s="54">
        <v>8</v>
      </c>
      <c r="B39" s="12" t="s">
        <v>143</v>
      </c>
      <c r="C39" s="24">
        <v>1892023358.86062</v>
      </c>
      <c r="D39" s="25">
        <v>676831398.77985597</v>
      </c>
      <c r="E39" s="25">
        <v>1081038467.70716</v>
      </c>
      <c r="F39" s="26">
        <v>-33324721.735608</v>
      </c>
      <c r="G39" s="24">
        <v>1405428417.4897001</v>
      </c>
      <c r="H39" s="25">
        <v>1309336725.7714</v>
      </c>
      <c r="I39" s="25">
        <v>53464210.516993999</v>
      </c>
      <c r="J39" s="25">
        <v>1255780184.77477</v>
      </c>
      <c r="K39" s="25">
        <v>816226832.30810404</v>
      </c>
      <c r="L39" s="25">
        <v>439553352.46666998</v>
      </c>
      <c r="M39" s="84"/>
      <c r="N39" s="26">
        <v>81582007.173500001</v>
      </c>
      <c r="O39" s="24">
        <v>486594945.153925</v>
      </c>
      <c r="P39" s="25">
        <v>114430000</v>
      </c>
      <c r="Q39" s="26">
        <v>531295596.05392498</v>
      </c>
      <c r="R39" s="24">
        <v>39760020.275443003</v>
      </c>
      <c r="S39" s="71">
        <v>2.3254797430796972E-2</v>
      </c>
      <c r="T39" s="72">
        <v>9.3169784702014896E-2</v>
      </c>
    </row>
    <row r="40" spans="1:21" x14ac:dyDescent="0.2">
      <c r="A40" s="55">
        <v>9</v>
      </c>
      <c r="B40" s="15" t="s">
        <v>146</v>
      </c>
      <c r="C40" s="27">
        <v>1077957554.27</v>
      </c>
      <c r="D40" s="28">
        <v>83971339.379999995</v>
      </c>
      <c r="E40" s="28">
        <v>958773538.13999903</v>
      </c>
      <c r="F40" s="29">
        <v>-18869008.780000001</v>
      </c>
      <c r="G40" s="27">
        <v>808502343.97504103</v>
      </c>
      <c r="H40" s="28">
        <v>273342630.55000001</v>
      </c>
      <c r="I40" s="28">
        <v>101500340.06</v>
      </c>
      <c r="J40" s="28">
        <v>171838727.94999999</v>
      </c>
      <c r="K40" s="28">
        <v>75880541.569999993</v>
      </c>
      <c r="L40" s="28">
        <v>95958186.379999995</v>
      </c>
      <c r="M40" s="84"/>
      <c r="N40" s="29">
        <v>518205387.98000002</v>
      </c>
      <c r="O40" s="27">
        <v>269455210.29000002</v>
      </c>
      <c r="P40" s="28">
        <v>76000000</v>
      </c>
      <c r="Q40" s="29">
        <v>288840865.52999997</v>
      </c>
      <c r="R40" s="27">
        <v>18383912.18</v>
      </c>
      <c r="S40" s="69">
        <v>1.9139318010633687E-2</v>
      </c>
      <c r="T40" s="70">
        <v>7.6906649895456952E-2</v>
      </c>
    </row>
    <row r="41" spans="1:21" x14ac:dyDescent="0.2">
      <c r="A41" s="54">
        <v>10</v>
      </c>
      <c r="B41" s="12" t="s">
        <v>288</v>
      </c>
      <c r="C41" s="24">
        <v>679703251.216308</v>
      </c>
      <c r="D41" s="25">
        <v>78460904.035600007</v>
      </c>
      <c r="E41" s="25">
        <v>580796528.31420791</v>
      </c>
      <c r="F41" s="26">
        <v>-19310458.274400003</v>
      </c>
      <c r="G41" s="24">
        <v>571355915.16059899</v>
      </c>
      <c r="H41" s="25">
        <v>28589612.365498997</v>
      </c>
      <c r="I41" s="25">
        <v>0</v>
      </c>
      <c r="J41" s="25">
        <v>28589612.365499999</v>
      </c>
      <c r="K41" s="25">
        <v>110701.46369999999</v>
      </c>
      <c r="L41" s="25">
        <v>28478910.901799999</v>
      </c>
      <c r="M41" s="84"/>
      <c r="N41" s="26">
        <v>510235875.22889996</v>
      </c>
      <c r="O41" s="24">
        <v>108347336.06</v>
      </c>
      <c r="P41" s="25">
        <v>3634576</v>
      </c>
      <c r="Q41" s="26">
        <v>121091895.98999999</v>
      </c>
      <c r="R41" s="24">
        <v>15152214.460000001</v>
      </c>
      <c r="S41" s="71">
        <v>2.6034203033764164E-2</v>
      </c>
      <c r="T41" s="72">
        <v>0.16191248298104802</v>
      </c>
    </row>
    <row r="42" spans="1:21" x14ac:dyDescent="0.2">
      <c r="A42" s="55">
        <v>11</v>
      </c>
      <c r="B42" s="15" t="s">
        <v>238</v>
      </c>
      <c r="C42" s="27">
        <v>645610112.65450001</v>
      </c>
      <c r="D42" s="28">
        <v>173976515.5086</v>
      </c>
      <c r="E42" s="28">
        <v>366420644.3272</v>
      </c>
      <c r="F42" s="29">
        <v>-11818759.227600001</v>
      </c>
      <c r="G42" s="27">
        <v>506479113.48299998</v>
      </c>
      <c r="H42" s="28">
        <v>422506417.49430001</v>
      </c>
      <c r="I42" s="28">
        <v>85904185.148300007</v>
      </c>
      <c r="J42" s="28">
        <v>287954112.9465</v>
      </c>
      <c r="K42" s="28">
        <v>200550449.6011</v>
      </c>
      <c r="L42" s="28">
        <v>87403663.345400006</v>
      </c>
      <c r="M42" s="84"/>
      <c r="N42" s="29">
        <v>64697038.469800003</v>
      </c>
      <c r="O42" s="27">
        <v>139130999.16999999</v>
      </c>
      <c r="P42" s="28">
        <v>136800000</v>
      </c>
      <c r="Q42" s="29">
        <v>162756222.00999999</v>
      </c>
      <c r="R42" s="27">
        <v>1543771.1983</v>
      </c>
      <c r="S42" s="69">
        <v>2.5826837596051094E-3</v>
      </c>
      <c r="T42" s="70">
        <v>1.3379790992109218E-2</v>
      </c>
    </row>
    <row r="43" spans="1:21" x14ac:dyDescent="0.2">
      <c r="A43" s="54">
        <v>12</v>
      </c>
      <c r="B43" s="12" t="s">
        <v>239</v>
      </c>
      <c r="C43" s="24">
        <v>489747052.935166</v>
      </c>
      <c r="D43" s="25">
        <v>104076691.62991101</v>
      </c>
      <c r="E43" s="25">
        <v>327379207.26914799</v>
      </c>
      <c r="F43" s="26">
        <v>-1909532.556751</v>
      </c>
      <c r="G43" s="24">
        <v>329860124.843898</v>
      </c>
      <c r="H43" s="25">
        <v>262835755.63307402</v>
      </c>
      <c r="I43" s="25">
        <v>45213756.860962003</v>
      </c>
      <c r="J43" s="25">
        <v>101587748.50559101</v>
      </c>
      <c r="K43" s="25">
        <v>81447336.139231995</v>
      </c>
      <c r="L43" s="25">
        <v>20140412.366360001</v>
      </c>
      <c r="M43" s="84"/>
      <c r="N43" s="26">
        <v>59234939.933077</v>
      </c>
      <c r="O43" s="24">
        <v>159886927.99126801</v>
      </c>
      <c r="P43" s="25">
        <v>69161600</v>
      </c>
      <c r="Q43" s="26">
        <v>157353273.941268</v>
      </c>
      <c r="R43" s="24">
        <v>13861137.809912</v>
      </c>
      <c r="S43" s="71">
        <v>3.1446697029618935E-2</v>
      </c>
      <c r="T43" s="72">
        <v>9.8929340141787392E-2</v>
      </c>
    </row>
    <row r="44" spans="1:21" x14ac:dyDescent="0.2">
      <c r="A44" s="55">
        <v>13</v>
      </c>
      <c r="B44" s="15" t="s">
        <v>140</v>
      </c>
      <c r="C44" s="27">
        <v>440061934.18140298</v>
      </c>
      <c r="D44" s="28">
        <v>204761608.33450001</v>
      </c>
      <c r="E44" s="28">
        <v>159843202.168843</v>
      </c>
      <c r="F44" s="29">
        <v>-28111677.754319999</v>
      </c>
      <c r="G44" s="27">
        <v>163967333.34560901</v>
      </c>
      <c r="H44" s="28">
        <v>13170942.195900001</v>
      </c>
      <c r="I44" s="28">
        <v>0</v>
      </c>
      <c r="J44" s="28">
        <v>12880365</v>
      </c>
      <c r="K44" s="28">
        <v>9467599</v>
      </c>
      <c r="L44" s="28">
        <v>3412766</v>
      </c>
      <c r="M44" s="84"/>
      <c r="N44" s="29">
        <v>131587032.1939</v>
      </c>
      <c r="O44" s="27">
        <v>276094600.83227903</v>
      </c>
      <c r="P44" s="28">
        <v>209008277</v>
      </c>
      <c r="Q44" s="29">
        <v>316628640.76013899</v>
      </c>
      <c r="R44" s="27">
        <v>-54819063.509502001</v>
      </c>
      <c r="S44" s="69">
        <v>-0.13387870426903031</v>
      </c>
      <c r="T44" s="70">
        <v>-0.20252009410640762</v>
      </c>
    </row>
    <row r="45" spans="1:21" x14ac:dyDescent="0.2">
      <c r="A45" s="54">
        <v>14</v>
      </c>
      <c r="B45" s="12" t="s">
        <v>147</v>
      </c>
      <c r="C45" s="24">
        <v>364760821.69989997</v>
      </c>
      <c r="D45" s="25">
        <v>117285034.85619999</v>
      </c>
      <c r="E45" s="25">
        <v>242347265.1868</v>
      </c>
      <c r="F45" s="26">
        <v>-5350596.4379000003</v>
      </c>
      <c r="G45" s="24">
        <v>276455355.12599999</v>
      </c>
      <c r="H45" s="25">
        <v>258541818.96980003</v>
      </c>
      <c r="I45" s="25">
        <v>14948201.4936</v>
      </c>
      <c r="J45" s="25">
        <v>135563303.2044</v>
      </c>
      <c r="K45" s="25">
        <v>87337018.479000002</v>
      </c>
      <c r="L45" s="25">
        <v>48226284.725400001</v>
      </c>
      <c r="M45" s="84"/>
      <c r="N45" s="26">
        <v>10953134.4592</v>
      </c>
      <c r="O45" s="24">
        <v>88305466.573899999</v>
      </c>
      <c r="P45" s="25">
        <v>50000000</v>
      </c>
      <c r="Q45" s="26">
        <v>87250827.143900007</v>
      </c>
      <c r="R45" s="24">
        <v>6337405.1261999998</v>
      </c>
      <c r="S45" s="71">
        <v>2.2133761688337392E-2</v>
      </c>
      <c r="T45" s="72">
        <v>8.1404593705398084E-2</v>
      </c>
    </row>
    <row r="46" spans="1:21" x14ac:dyDescent="0.2">
      <c r="A46" s="55">
        <v>15</v>
      </c>
      <c r="B46" s="15" t="s">
        <v>161</v>
      </c>
      <c r="C46" s="27">
        <v>214702917.21035501</v>
      </c>
      <c r="D46" s="28">
        <v>47948210.75</v>
      </c>
      <c r="E46" s="28">
        <v>116477805.241405</v>
      </c>
      <c r="F46" s="29">
        <v>-5494307.7150609996</v>
      </c>
      <c r="G46" s="27">
        <v>157485245.42860299</v>
      </c>
      <c r="H46" s="28">
        <v>135425629.54281801</v>
      </c>
      <c r="I46" s="28">
        <v>20804835.632817999</v>
      </c>
      <c r="J46" s="28">
        <v>93164697.340000004</v>
      </c>
      <c r="K46" s="28">
        <v>37167594.109999999</v>
      </c>
      <c r="L46" s="28">
        <v>55997103.229999997</v>
      </c>
      <c r="M46" s="84"/>
      <c r="N46" s="29">
        <v>18792037.100703999</v>
      </c>
      <c r="O46" s="27">
        <v>57217670.897752002</v>
      </c>
      <c r="P46" s="28">
        <v>104746400</v>
      </c>
      <c r="Q46" s="29">
        <v>57288477.69974</v>
      </c>
      <c r="R46" s="27">
        <v>-22624502.363843001</v>
      </c>
      <c r="S46" s="69">
        <v>-0.11151197871239502</v>
      </c>
      <c r="T46" s="70">
        <v>-0.37670908138113118</v>
      </c>
      <c r="U46" s="74"/>
    </row>
    <row r="47" spans="1:21" x14ac:dyDescent="0.2">
      <c r="A47" s="54">
        <v>16</v>
      </c>
      <c r="B47" s="12" t="s">
        <v>287</v>
      </c>
      <c r="C47" s="24">
        <v>195992005.490933</v>
      </c>
      <c r="D47" s="25">
        <v>34285270.170000002</v>
      </c>
      <c r="E47" s="25">
        <v>153619148.015663</v>
      </c>
      <c r="F47" s="26">
        <v>-2400597.4447300001</v>
      </c>
      <c r="G47" s="24">
        <v>167388122.9267</v>
      </c>
      <c r="H47" s="25">
        <v>2654041.5713</v>
      </c>
      <c r="I47" s="25">
        <v>0</v>
      </c>
      <c r="J47" s="25">
        <v>2654041.5633999999</v>
      </c>
      <c r="K47" s="25">
        <v>72786.565600000002</v>
      </c>
      <c r="L47" s="25">
        <v>2581254.9978</v>
      </c>
      <c r="M47" s="84"/>
      <c r="N47" s="26">
        <v>156729271.11539999</v>
      </c>
      <c r="O47" s="24">
        <v>28603882.564233001</v>
      </c>
      <c r="P47" s="25">
        <v>2254500</v>
      </c>
      <c r="Q47" s="26">
        <v>30638028.866232999</v>
      </c>
      <c r="R47" s="24">
        <v>6263959.6308850003</v>
      </c>
      <c r="S47" s="71">
        <v>4.1534924191298263E-2</v>
      </c>
      <c r="T47" s="72">
        <v>0.26879894863705556</v>
      </c>
    </row>
    <row r="48" spans="1:21" x14ac:dyDescent="0.2">
      <c r="A48" s="55">
        <v>17</v>
      </c>
      <c r="B48" s="15" t="s">
        <v>270</v>
      </c>
      <c r="C48" s="27">
        <v>147284947.46000001</v>
      </c>
      <c r="D48" s="28">
        <v>101700683.83999999</v>
      </c>
      <c r="E48" s="28">
        <v>0</v>
      </c>
      <c r="F48" s="29">
        <v>0</v>
      </c>
      <c r="G48" s="27">
        <v>138579497.24000001</v>
      </c>
      <c r="H48" s="28">
        <v>128968067.13</v>
      </c>
      <c r="I48" s="28">
        <v>0</v>
      </c>
      <c r="J48" s="28">
        <v>128968067.13</v>
      </c>
      <c r="K48" s="28">
        <v>128968067.13</v>
      </c>
      <c r="L48" s="28">
        <v>0</v>
      </c>
      <c r="M48" s="84"/>
      <c r="N48" s="29">
        <v>0</v>
      </c>
      <c r="O48" s="27">
        <v>8705450.2200000007</v>
      </c>
      <c r="P48" s="28">
        <v>8052000</v>
      </c>
      <c r="Q48" s="29">
        <v>8454964.7799999993</v>
      </c>
      <c r="R48" s="27">
        <v>1282730.83</v>
      </c>
      <c r="S48" s="69">
        <v>2.2555294013932334E-2</v>
      </c>
      <c r="T48" s="70">
        <v>0.18043886953223273</v>
      </c>
      <c r="U48" s="74"/>
    </row>
    <row r="49" spans="1:21" x14ac:dyDescent="0.2">
      <c r="A49" s="54">
        <v>18</v>
      </c>
      <c r="B49" s="12" t="s">
        <v>272</v>
      </c>
      <c r="C49" s="24">
        <v>67895473.478414997</v>
      </c>
      <c r="D49" s="25">
        <v>44584712.568539001</v>
      </c>
      <c r="E49" s="25">
        <v>0</v>
      </c>
      <c r="F49" s="26">
        <v>0</v>
      </c>
      <c r="G49" s="24">
        <v>6163611.7308510002</v>
      </c>
      <c r="H49" s="25">
        <v>1309205.423342</v>
      </c>
      <c r="I49" s="25">
        <v>0</v>
      </c>
      <c r="J49" s="25">
        <v>1309205.423342</v>
      </c>
      <c r="K49" s="25">
        <v>359960.20608199999</v>
      </c>
      <c r="L49" s="25">
        <v>949245.21725999995</v>
      </c>
      <c r="M49" s="84"/>
      <c r="N49" s="26">
        <v>0</v>
      </c>
      <c r="O49" s="24">
        <v>61731861.75</v>
      </c>
      <c r="P49" s="25">
        <v>78997750</v>
      </c>
      <c r="Q49" s="26">
        <v>16453449.960000001</v>
      </c>
      <c r="R49" s="24">
        <v>-9795553.1799999997</v>
      </c>
      <c r="S49" s="71">
        <v>-0.2686123473379407</v>
      </c>
      <c r="T49" s="72">
        <v>-0.28983437719005312</v>
      </c>
    </row>
    <row r="50" spans="1:21" x14ac:dyDescent="0.2">
      <c r="A50" s="55">
        <v>19</v>
      </c>
      <c r="B50" s="15" t="s">
        <v>164</v>
      </c>
      <c r="C50" s="27">
        <v>15130445.18</v>
      </c>
      <c r="D50" s="28">
        <v>10969328.199999999</v>
      </c>
      <c r="E50" s="28">
        <v>0</v>
      </c>
      <c r="F50" s="29">
        <v>0</v>
      </c>
      <c r="G50" s="27">
        <v>6774911.3300000001</v>
      </c>
      <c r="H50" s="28">
        <v>2476485.83</v>
      </c>
      <c r="I50" s="28">
        <v>0</v>
      </c>
      <c r="J50" s="28">
        <v>2476485.83</v>
      </c>
      <c r="K50" s="28">
        <v>1464542.52</v>
      </c>
      <c r="L50" s="28">
        <v>1011943.31</v>
      </c>
      <c r="M50" s="84"/>
      <c r="N50" s="29">
        <v>0</v>
      </c>
      <c r="O50" s="27">
        <v>8355533.25</v>
      </c>
      <c r="P50" s="28">
        <v>6625005</v>
      </c>
      <c r="Q50" s="29">
        <v>8131358.9900000002</v>
      </c>
      <c r="R50" s="27">
        <v>-1321899.8115000001</v>
      </c>
      <c r="S50" s="69">
        <v>-6.9464899361407234E-2</v>
      </c>
      <c r="T50" s="70">
        <v>-0.15735892732762877</v>
      </c>
      <c r="U50" s="74"/>
    </row>
    <row r="51" spans="1:21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</row>
    <row r="52" spans="1:21" x14ac:dyDescent="0.2">
      <c r="K52" s="85"/>
      <c r="L52" s="86"/>
    </row>
    <row r="53" spans="1:21" x14ac:dyDescent="0.2">
      <c r="C53" s="60"/>
      <c r="K53" s="85"/>
      <c r="L53" s="86"/>
    </row>
    <row r="54" spans="1:21" x14ac:dyDescent="0.2">
      <c r="K54" s="85"/>
      <c r="L54" s="86"/>
    </row>
    <row r="55" spans="1:21" x14ac:dyDescent="0.2">
      <c r="K55" s="85"/>
      <c r="L55" s="86"/>
    </row>
    <row r="56" spans="1:21" x14ac:dyDescent="0.2">
      <c r="K56" s="85"/>
      <c r="L56" s="86"/>
    </row>
    <row r="57" spans="1:21" x14ac:dyDescent="0.2">
      <c r="K57" s="85"/>
      <c r="L57" s="86"/>
    </row>
    <row r="58" spans="1:21" x14ac:dyDescent="0.2">
      <c r="K58" s="85"/>
      <c r="L58" s="86"/>
    </row>
    <row r="59" spans="1:21" x14ac:dyDescent="0.2">
      <c r="K59" s="85"/>
      <c r="L59" s="86"/>
    </row>
    <row r="60" spans="1:21" x14ac:dyDescent="0.2">
      <c r="K60" s="85"/>
      <c r="L60" s="86"/>
    </row>
    <row r="61" spans="1:21" x14ac:dyDescent="0.2">
      <c r="K61" s="85"/>
      <c r="L61" s="86"/>
    </row>
    <row r="62" spans="1:21" x14ac:dyDescent="0.2">
      <c r="K62" s="85"/>
      <c r="L62" s="86"/>
    </row>
    <row r="63" spans="1:21" x14ac:dyDescent="0.2">
      <c r="K63" s="85"/>
      <c r="L63" s="86"/>
    </row>
  </sheetData>
  <mergeCells count="9">
    <mergeCell ref="R29:T29"/>
    <mergeCell ref="O29:Q29"/>
    <mergeCell ref="B5:B6"/>
    <mergeCell ref="A5:A6"/>
    <mergeCell ref="A29:A30"/>
    <mergeCell ref="B29:B30"/>
    <mergeCell ref="C5:J5"/>
    <mergeCell ref="C29:F29"/>
    <mergeCell ref="H29:N29"/>
  </mergeCells>
  <pageMargins left="0" right="0" top="0.25" bottom="0.25" header="0.05" footer="0.05"/>
  <pageSetup scale="5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46"/>
  <sheetViews>
    <sheetView workbookViewId="0">
      <selection activeCell="B3" sqref="B3"/>
    </sheetView>
  </sheetViews>
  <sheetFormatPr defaultRowHeight="12.75" x14ac:dyDescent="0.2"/>
  <cols>
    <col min="1" max="1" width="11.85546875" customWidth="1"/>
    <col min="2" max="2" width="21.7109375" bestFit="1" customWidth="1"/>
    <col min="4" max="5" width="13.42578125" bestFit="1" customWidth="1"/>
  </cols>
  <sheetData>
    <row r="1" spans="1:6" x14ac:dyDescent="0.2">
      <c r="A1" s="107" t="s">
        <v>292</v>
      </c>
    </row>
    <row r="2" spans="1:6" x14ac:dyDescent="0.2">
      <c r="A2" s="66"/>
    </row>
    <row r="3" spans="1:6" x14ac:dyDescent="0.2">
      <c r="B3" s="169">
        <f>BS!B3</f>
        <v>45991</v>
      </c>
    </row>
    <row r="4" spans="1:6" x14ac:dyDescent="0.2">
      <c r="A4" s="160"/>
    </row>
    <row r="5" spans="1:6" x14ac:dyDescent="0.2">
      <c r="B5" t="s">
        <v>316</v>
      </c>
    </row>
    <row r="6" spans="1:6" ht="38.25" x14ac:dyDescent="0.2">
      <c r="B6" s="170"/>
      <c r="C6" s="173" t="s">
        <v>313</v>
      </c>
      <c r="D6" s="173" t="s">
        <v>314</v>
      </c>
      <c r="E6" s="173" t="s">
        <v>365</v>
      </c>
      <c r="F6" s="173" t="s">
        <v>315</v>
      </c>
    </row>
    <row r="7" spans="1:6" x14ac:dyDescent="0.2">
      <c r="B7" s="170" t="s">
        <v>304</v>
      </c>
      <c r="C7" s="171">
        <f>'A-CP'!C7</f>
        <v>324059</v>
      </c>
      <c r="D7" s="172">
        <f>'A-CP'!D7</f>
        <v>7.6673932013015159E-2</v>
      </c>
      <c r="E7" s="171">
        <f>'A-CP'!E7</f>
        <v>642573321.02627158</v>
      </c>
      <c r="F7" s="172">
        <f>'A-CP'!F7</f>
        <v>9.1012118256645347E-3</v>
      </c>
    </row>
    <row r="8" spans="1:6" x14ac:dyDescent="0.2">
      <c r="B8" s="170" t="s">
        <v>305</v>
      </c>
      <c r="C8" s="171">
        <f>'A-CP'!C8</f>
        <v>41320</v>
      </c>
      <c r="D8" s="172">
        <f>'A-CP'!D8</f>
        <v>9.7765125201823948E-3</v>
      </c>
      <c r="E8" s="171">
        <f>'A-CP'!E8</f>
        <v>720293052.59257054</v>
      </c>
      <c r="F8" s="172">
        <f>'A-CP'!F8</f>
        <v>1.0202010313359223E-2</v>
      </c>
    </row>
    <row r="9" spans="1:6" x14ac:dyDescent="0.2">
      <c r="B9" s="170" t="s">
        <v>306</v>
      </c>
      <c r="C9" s="171">
        <f>'A-CP'!C9</f>
        <v>367845</v>
      </c>
      <c r="D9" s="172">
        <f>'A-CP'!D9</f>
        <v>8.7033912100350747E-2</v>
      </c>
      <c r="E9" s="171">
        <f>'A-CP'!E9</f>
        <v>1229436895.6431489</v>
      </c>
      <c r="F9" s="172">
        <f>'A-CP'!F9</f>
        <v>1.7413367856083523E-2</v>
      </c>
    </row>
    <row r="10" spans="1:6" x14ac:dyDescent="0.2">
      <c r="B10" s="170" t="s">
        <v>307</v>
      </c>
      <c r="C10" s="171">
        <f>'A-CP'!C10</f>
        <v>723079</v>
      </c>
      <c r="D10" s="172">
        <f>'A-CP'!D10</f>
        <v>0.17108400040128183</v>
      </c>
      <c r="E10" s="171">
        <f>'A-CP'!E10</f>
        <v>4770955091.9913311</v>
      </c>
      <c r="F10" s="172">
        <f>'A-CP'!F10</f>
        <v>6.7574347521301176E-2</v>
      </c>
    </row>
    <row r="11" spans="1:6" x14ac:dyDescent="0.2">
      <c r="B11" s="170" t="s">
        <v>308</v>
      </c>
      <c r="C11" s="171">
        <f>'A-CP'!C11</f>
        <v>656360</v>
      </c>
      <c r="D11" s="172">
        <f>'A-CP'!D11</f>
        <v>0.15529796122330389</v>
      </c>
      <c r="E11" s="171">
        <f>'A-CP'!E11</f>
        <v>5166888490.0744867</v>
      </c>
      <c r="F11" s="172">
        <f>'A-CP'!F11</f>
        <v>7.3182226975516226E-2</v>
      </c>
    </row>
    <row r="12" spans="1:6" x14ac:dyDescent="0.2">
      <c r="B12" s="170" t="s">
        <v>309</v>
      </c>
      <c r="C12" s="171">
        <f>'A-CP'!C12</f>
        <v>1520513</v>
      </c>
      <c r="D12" s="172">
        <f>'A-CP'!D12</f>
        <v>0.35976075463698193</v>
      </c>
      <c r="E12" s="171">
        <f>'A-CP'!E12</f>
        <v>20710870312.496532</v>
      </c>
      <c r="F12" s="172">
        <f>'A-CP'!F12</f>
        <v>0.29334242745535849</v>
      </c>
    </row>
    <row r="13" spans="1:6" x14ac:dyDescent="0.2">
      <c r="B13" s="170" t="s">
        <v>310</v>
      </c>
      <c r="C13" s="171">
        <f>'A-CP'!C13</f>
        <v>159732</v>
      </c>
      <c r="D13" s="172">
        <f>'A-CP'!D13</f>
        <v>3.7793366357061327E-2</v>
      </c>
      <c r="E13" s="171">
        <f>'A-CP'!E13</f>
        <v>13139142690.454103</v>
      </c>
      <c r="F13" s="172">
        <f>'A-CP'!F13</f>
        <v>0.18609879514211178</v>
      </c>
    </row>
    <row r="14" spans="1:6" x14ac:dyDescent="0.2">
      <c r="B14" s="170" t="s">
        <v>311</v>
      </c>
      <c r="C14" s="171">
        <f>'A-CP'!C14</f>
        <v>433548</v>
      </c>
      <c r="D14" s="172">
        <f>'A-CP'!D14</f>
        <v>0.10257956074782276</v>
      </c>
      <c r="E14" s="171">
        <f>'A-CP'!E14</f>
        <v>24222890963.006989</v>
      </c>
      <c r="F14" s="172">
        <f>'A-CP'!F14</f>
        <v>0.34308561291060552</v>
      </c>
    </row>
    <row r="15" spans="1:6" x14ac:dyDescent="0.2">
      <c r="B15" s="170" t="s">
        <v>312</v>
      </c>
      <c r="C15" s="171">
        <f>'A-CP'!C15</f>
        <v>4226456</v>
      </c>
      <c r="D15" s="172">
        <f>'A-CP'!D15</f>
        <v>1</v>
      </c>
      <c r="E15" s="171">
        <f>'A-CP'!E15</f>
        <v>70603050817.2854</v>
      </c>
      <c r="F15" s="172">
        <f>'A-CP'!F15</f>
        <v>1</v>
      </c>
    </row>
    <row r="18" spans="2:6" x14ac:dyDescent="0.2">
      <c r="B18" s="174" t="s">
        <v>328</v>
      </c>
    </row>
    <row r="19" spans="2:6" ht="38.25" x14ac:dyDescent="0.2">
      <c r="B19" s="170"/>
      <c r="C19" s="173" t="s">
        <v>313</v>
      </c>
      <c r="D19" s="173" t="s">
        <v>314</v>
      </c>
      <c r="E19" s="173" t="s">
        <v>365</v>
      </c>
      <c r="F19" s="173" t="s">
        <v>315</v>
      </c>
    </row>
    <row r="20" spans="2:6" x14ac:dyDescent="0.2">
      <c r="B20" s="170" t="s">
        <v>318</v>
      </c>
      <c r="C20" s="171">
        <f>'A-CP'!C20</f>
        <v>1629845</v>
      </c>
      <c r="D20" s="172">
        <f>'A-CP'!D20</f>
        <v>0.38562923640989044</v>
      </c>
      <c r="E20" s="171">
        <f>'A-CP'!E20</f>
        <v>664298535.9578191</v>
      </c>
      <c r="F20" s="172">
        <f>'A-CP'!F20</f>
        <v>9.4089211199438819E-3</v>
      </c>
    </row>
    <row r="21" spans="2:6" x14ac:dyDescent="0.2">
      <c r="B21" s="170" t="s">
        <v>319</v>
      </c>
      <c r="C21" s="171">
        <f>'A-CP'!C21</f>
        <v>636450</v>
      </c>
      <c r="D21" s="172">
        <f>'A-CP'!D21</f>
        <v>0.15058715860285782</v>
      </c>
      <c r="E21" s="171">
        <f>'A-CP'!E21</f>
        <v>670411792.44651139</v>
      </c>
      <c r="F21" s="172">
        <f>'A-CP'!F21</f>
        <v>9.4955074135673577E-3</v>
      </c>
    </row>
    <row r="22" spans="2:6" x14ac:dyDescent="0.2">
      <c r="B22" s="170" t="s">
        <v>320</v>
      </c>
      <c r="C22" s="171">
        <f>'A-CP'!C22</f>
        <v>1482715</v>
      </c>
      <c r="D22" s="172">
        <f>'A-CP'!D22</f>
        <v>0.35081756440857303</v>
      </c>
      <c r="E22" s="171">
        <f>'A-CP'!E22</f>
        <v>7469047249.4851885</v>
      </c>
      <c r="F22" s="172">
        <f>'A-CP'!F22</f>
        <v>0.10578929894857129</v>
      </c>
    </row>
    <row r="23" spans="2:6" x14ac:dyDescent="0.2">
      <c r="B23" s="170" t="s">
        <v>321</v>
      </c>
      <c r="C23" s="171">
        <f>'A-CP'!C23</f>
        <v>249011</v>
      </c>
      <c r="D23" s="172">
        <f>'A-CP'!D23</f>
        <v>5.891721101556481E-2</v>
      </c>
      <c r="E23" s="171">
        <f>'A-CP'!E23</f>
        <v>6070462219.4621334</v>
      </c>
      <c r="F23" s="172">
        <f>'A-CP'!F23</f>
        <v>8.598016869353059E-2</v>
      </c>
    </row>
    <row r="24" spans="2:6" x14ac:dyDescent="0.2">
      <c r="B24" s="170" t="s">
        <v>322</v>
      </c>
      <c r="C24" s="171">
        <f>'A-CP'!C24</f>
        <v>104427</v>
      </c>
      <c r="D24" s="172">
        <f>'A-CP'!D24</f>
        <v>2.4707934969629402E-2</v>
      </c>
      <c r="E24" s="171">
        <f>'A-CP'!E24</f>
        <v>5776868397.3064613</v>
      </c>
      <c r="F24" s="172">
        <f>'A-CP'!F24</f>
        <v>8.182179566628528E-2</v>
      </c>
    </row>
    <row r="25" spans="2:6" x14ac:dyDescent="0.2">
      <c r="B25" s="170" t="s">
        <v>323</v>
      </c>
      <c r="C25" s="171">
        <f>'A-CP'!C25</f>
        <v>105500</v>
      </c>
      <c r="D25" s="172">
        <f>'A-CP'!D25</f>
        <v>2.4961811976748367E-2</v>
      </c>
      <c r="E25" s="171">
        <f>'A-CP'!E25</f>
        <v>15537597976.633451</v>
      </c>
      <c r="F25" s="172">
        <f>'A-CP'!F25</f>
        <v>0.22006978164532123</v>
      </c>
    </row>
    <row r="26" spans="2:6" x14ac:dyDescent="0.2">
      <c r="B26" s="170" t="s">
        <v>324</v>
      </c>
      <c r="C26" s="171">
        <f>'A-CP'!C26</f>
        <v>9385</v>
      </c>
      <c r="D26" s="172">
        <f>'A-CP'!D26</f>
        <v>2.2205365440927339E-3</v>
      </c>
      <c r="E26" s="171">
        <f>'A-CP'!E26</f>
        <v>4966852959.3581591</v>
      </c>
      <c r="F26" s="172">
        <f>'A-CP'!F26</f>
        <v>7.0348984950838647E-2</v>
      </c>
    </row>
    <row r="27" spans="2:6" x14ac:dyDescent="0.2">
      <c r="B27" s="170" t="s">
        <v>325</v>
      </c>
      <c r="C27" s="171">
        <f>'A-CP'!C27</f>
        <v>4496</v>
      </c>
      <c r="D27" s="172">
        <f>'A-CP'!D27</f>
        <v>1.0637754184593428E-3</v>
      </c>
      <c r="E27" s="171">
        <f>'A-CP'!E27</f>
        <v>4682086071.8902941</v>
      </c>
      <c r="F27" s="172">
        <f>'A-CP'!F27</f>
        <v>6.6315633924565714E-2</v>
      </c>
    </row>
    <row r="28" spans="2:6" x14ac:dyDescent="0.2">
      <c r="B28" s="170" t="s">
        <v>326</v>
      </c>
      <c r="C28" s="171">
        <f>'A-CP'!C28</f>
        <v>2780</v>
      </c>
      <c r="D28" s="172">
        <f>'A-CP'!D28</f>
        <v>6.5776149095128395E-4</v>
      </c>
      <c r="E28" s="171">
        <f>'A-CP'!E28</f>
        <v>6288066946.9434347</v>
      </c>
      <c r="F28" s="172">
        <f>'A-CP'!F28</f>
        <v>8.9062255444250851E-2</v>
      </c>
    </row>
    <row r="29" spans="2:6" x14ac:dyDescent="0.2">
      <c r="B29" s="170" t="s">
        <v>327</v>
      </c>
      <c r="C29" s="171">
        <f>'A-CP'!C29</f>
        <v>1847</v>
      </c>
      <c r="D29" s="172">
        <f>'A-CP'!D29</f>
        <v>4.3700916323274154E-4</v>
      </c>
      <c r="E29" s="171">
        <f>'A-CP'!E29</f>
        <v>18477358666.802002</v>
      </c>
      <c r="F29" s="172">
        <f>'A-CP'!F29</f>
        <v>0.26170765219312569</v>
      </c>
    </row>
    <row r="30" spans="2:6" x14ac:dyDescent="0.2">
      <c r="B30" s="170" t="s">
        <v>312</v>
      </c>
      <c r="C30" s="171">
        <f>'A-CP'!C30</f>
        <v>4226456</v>
      </c>
      <c r="D30" s="172">
        <f>'A-CP'!D30</f>
        <v>1</v>
      </c>
      <c r="E30" s="171">
        <f>'A-CP'!E30</f>
        <v>70603050816.285416</v>
      </c>
      <c r="F30" s="172">
        <f>'A-CP'!F30</f>
        <v>1</v>
      </c>
    </row>
    <row r="33" spans="2:6" x14ac:dyDescent="0.2">
      <c r="B33" s="174" t="s">
        <v>363</v>
      </c>
    </row>
    <row r="34" spans="2:6" ht="38.25" x14ac:dyDescent="0.2">
      <c r="B34" s="170"/>
      <c r="C34" s="173" t="s">
        <v>313</v>
      </c>
      <c r="D34" s="173" t="s">
        <v>314</v>
      </c>
      <c r="E34" s="173" t="s">
        <v>365</v>
      </c>
      <c r="F34" s="173" t="s">
        <v>315</v>
      </c>
    </row>
    <row r="35" spans="2:6" x14ac:dyDescent="0.2">
      <c r="B35" s="170" t="s">
        <v>352</v>
      </c>
      <c r="C35" s="171">
        <f>'A-CP'!C35</f>
        <v>572628</v>
      </c>
      <c r="D35" s="172">
        <f>'A-CP'!D35</f>
        <v>0.13548656368361578</v>
      </c>
      <c r="E35" s="171">
        <f>'A-CP'!E35</f>
        <v>1037870830.1460302</v>
      </c>
      <c r="F35" s="172">
        <f>'A-CP'!F35</f>
        <v>1.4700084743665666E-2</v>
      </c>
    </row>
    <row r="36" spans="2:6" x14ac:dyDescent="0.2">
      <c r="B36" s="170" t="s">
        <v>353</v>
      </c>
      <c r="C36" s="171">
        <f>'A-CP'!C36</f>
        <v>271833</v>
      </c>
      <c r="D36" s="172">
        <f>'A-CP'!D36</f>
        <v>6.4317006967539711E-2</v>
      </c>
      <c r="E36" s="171">
        <f>'A-CP'!E36</f>
        <v>22862873251.434406</v>
      </c>
      <c r="F36" s="172">
        <f>'A-CP'!F36</f>
        <v>0.3238227383579948</v>
      </c>
    </row>
    <row r="37" spans="2:6" x14ac:dyDescent="0.2">
      <c r="B37" s="170" t="s">
        <v>354</v>
      </c>
      <c r="C37" s="171">
        <f>'A-CP'!C37</f>
        <v>909097</v>
      </c>
      <c r="D37" s="172">
        <f>'A-CP'!D37</f>
        <v>0.21509676192062568</v>
      </c>
      <c r="E37" s="171">
        <f>'A-CP'!E37</f>
        <v>34563207022.434387</v>
      </c>
      <c r="F37" s="172">
        <f>'A-CP'!F37</f>
        <v>0.48954268439277537</v>
      </c>
    </row>
    <row r="38" spans="2:6" x14ac:dyDescent="0.2">
      <c r="B38" s="170" t="s">
        <v>355</v>
      </c>
      <c r="C38" s="171">
        <f>'A-CP'!C38</f>
        <v>682133</v>
      </c>
      <c r="D38" s="172">
        <f>'A-CP'!D38</f>
        <v>0.16139597809606915</v>
      </c>
      <c r="E38" s="171">
        <f>'A-CP'!E38</f>
        <v>7069530779.1218166</v>
      </c>
      <c r="F38" s="172">
        <f>'A-CP'!F38</f>
        <v>0.10013066995670492</v>
      </c>
    </row>
    <row r="39" spans="2:6" x14ac:dyDescent="0.2">
      <c r="B39" s="170" t="s">
        <v>356</v>
      </c>
      <c r="C39" s="171">
        <f>'A-CP'!C39</f>
        <v>765309</v>
      </c>
      <c r="D39" s="172">
        <f>'A-CP'!D39</f>
        <v>0.18107582333756697</v>
      </c>
      <c r="E39" s="171">
        <f>'A-CP'!E39</f>
        <v>2398422287.1325455</v>
      </c>
      <c r="F39" s="172">
        <f>'A-CP'!F39</f>
        <v>3.3970519112656944E-2</v>
      </c>
    </row>
    <row r="40" spans="2:6" x14ac:dyDescent="0.2">
      <c r="B40" s="170" t="s">
        <v>357</v>
      </c>
      <c r="C40" s="171">
        <f>'A-CP'!C40</f>
        <v>309867</v>
      </c>
      <c r="D40" s="172">
        <f>'A-CP'!D40</f>
        <v>7.3316035941223573E-2</v>
      </c>
      <c r="E40" s="171">
        <f>'A-CP'!E40</f>
        <v>1233760866.6898854</v>
      </c>
      <c r="F40" s="172">
        <f>'A-CP'!F40</f>
        <v>1.7474611258905783E-2</v>
      </c>
    </row>
    <row r="41" spans="2:6" x14ac:dyDescent="0.2">
      <c r="B41" s="170" t="s">
        <v>358</v>
      </c>
      <c r="C41" s="171">
        <f>'A-CP'!C41</f>
        <v>215265</v>
      </c>
      <c r="D41" s="172">
        <f>'A-CP'!D41</f>
        <v>5.0932743650945377E-2</v>
      </c>
      <c r="E41" s="171">
        <f>'A-CP'!E41</f>
        <v>509402352.47897446</v>
      </c>
      <c r="F41" s="172">
        <f>'A-CP'!F41</f>
        <v>7.2150189913420693E-3</v>
      </c>
    </row>
    <row r="42" spans="2:6" x14ac:dyDescent="0.2">
      <c r="B42" s="170" t="s">
        <v>359</v>
      </c>
      <c r="C42" s="171">
        <f>'A-CP'!C42</f>
        <v>429012</v>
      </c>
      <c r="D42" s="172">
        <f>'A-CP'!D42</f>
        <v>0.10150632113524902</v>
      </c>
      <c r="E42" s="171">
        <f>'A-CP'!E42</f>
        <v>628308031.69493151</v>
      </c>
      <c r="F42" s="172">
        <f>'A-CP'!F42</f>
        <v>8.8991626344693871E-3</v>
      </c>
    </row>
    <row r="43" spans="2:6" x14ac:dyDescent="0.2">
      <c r="B43" s="170" t="s">
        <v>360</v>
      </c>
      <c r="C43" s="171">
        <f>'A-CP'!C43</f>
        <v>28545</v>
      </c>
      <c r="D43" s="172">
        <f>'A-CP'!D43</f>
        <v>6.7538855248936696E-3</v>
      </c>
      <c r="E43" s="171">
        <f>'A-CP'!E43</f>
        <v>224824830.22846928</v>
      </c>
      <c r="F43" s="172">
        <f>'A-CP'!F43</f>
        <v>3.1843500759855922E-3</v>
      </c>
    </row>
    <row r="44" spans="2:6" x14ac:dyDescent="0.2">
      <c r="B44" s="170" t="s">
        <v>361</v>
      </c>
      <c r="C44" s="171">
        <f>'A-CP'!C44</f>
        <v>42707</v>
      </c>
      <c r="D44" s="172">
        <f>'A-CP'!D44</f>
        <v>1.0104683451099456E-2</v>
      </c>
      <c r="E44" s="171">
        <f>'A-CP'!E44</f>
        <v>74764630.874005094</v>
      </c>
      <c r="F44" s="172">
        <f>'A-CP'!F44</f>
        <v>1.0589433460829788E-3</v>
      </c>
    </row>
    <row r="45" spans="2:6" x14ac:dyDescent="0.2">
      <c r="B45" s="170" t="s">
        <v>362</v>
      </c>
      <c r="C45" s="171">
        <f>'A-CP'!C45</f>
        <v>60</v>
      </c>
      <c r="D45" s="172">
        <f>'A-CP'!D45</f>
        <v>1.4196291171610441E-5</v>
      </c>
      <c r="E45" s="171">
        <f>'A-CP'!E45</f>
        <v>85933.049999999988</v>
      </c>
      <c r="F45" s="172">
        <f>'A-CP'!F45</f>
        <v>1.2171294159061406E-6</v>
      </c>
    </row>
    <row r="46" spans="2:6" x14ac:dyDescent="0.2">
      <c r="B46" s="170" t="s">
        <v>312</v>
      </c>
      <c r="C46" s="171">
        <f>'A-CP'!C46</f>
        <v>4226456</v>
      </c>
      <c r="D46" s="172">
        <f>'A-CP'!D46</f>
        <v>1</v>
      </c>
      <c r="E46" s="171">
        <f>'A-CP'!E46</f>
        <v>70603050815.285492</v>
      </c>
      <c r="F46" s="172">
        <f>'A-CP'!F46</f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  <pageSetUpPr fitToPage="1"/>
  </sheetPr>
  <dimension ref="A1:Z50"/>
  <sheetViews>
    <sheetView view="pageBreakPreview" zoomScaleNormal="100" zoomScaleSheetLayoutView="100" workbookViewId="0">
      <selection activeCell="B3" sqref="B3"/>
    </sheetView>
  </sheetViews>
  <sheetFormatPr defaultColWidth="9.140625" defaultRowHeight="12.75" x14ac:dyDescent="0.2"/>
  <cols>
    <col min="1" max="1" width="5.85546875" style="6" customWidth="1"/>
    <col min="2" max="2" width="33.7109375" style="6" bestFit="1" customWidth="1"/>
    <col min="3" max="3" width="12.28515625" style="6" bestFit="1" customWidth="1"/>
    <col min="4" max="5" width="12.7109375" style="6" bestFit="1" customWidth="1"/>
    <col min="6" max="6" width="11.85546875" style="6" bestFit="1" customWidth="1"/>
    <col min="7" max="8" width="13.42578125" style="6" bestFit="1" customWidth="1"/>
    <col min="9" max="9" width="13" style="6" bestFit="1" customWidth="1"/>
    <col min="10" max="10" width="12.5703125" style="6" bestFit="1" customWidth="1"/>
    <col min="11" max="11" width="12.28515625" style="6" bestFit="1" customWidth="1"/>
    <col min="12" max="12" width="12.5703125" style="6" bestFit="1" customWidth="1"/>
    <col min="13" max="13" width="11.5703125" style="6" bestFit="1" customWidth="1"/>
    <col min="14" max="14" width="10.85546875" style="6" bestFit="1" customWidth="1"/>
    <col min="15" max="15" width="12.5703125" style="6" bestFit="1" customWidth="1"/>
    <col min="16" max="16" width="14" style="6" bestFit="1" customWidth="1"/>
    <col min="17" max="17" width="9.5703125" style="6" customWidth="1"/>
    <col min="18" max="18" width="9.42578125" style="6" bestFit="1" customWidth="1"/>
    <col min="19" max="19" width="8.85546875" style="6" bestFit="1" customWidth="1"/>
    <col min="20" max="20" width="8" style="6" bestFit="1" customWidth="1"/>
    <col min="21" max="21" width="9.28515625" style="6" bestFit="1" customWidth="1"/>
    <col min="22" max="22" width="12.28515625" style="6" bestFit="1" customWidth="1"/>
    <col min="23" max="23" width="6.7109375" style="6" bestFit="1" customWidth="1"/>
    <col min="24" max="24" width="7.28515625" style="6" bestFit="1" customWidth="1"/>
    <col min="25" max="26" width="12.140625" style="6" bestFit="1" customWidth="1"/>
    <col min="27" max="16384" width="9.140625" style="6"/>
  </cols>
  <sheetData>
    <row r="1" spans="1:10" x14ac:dyDescent="0.2">
      <c r="C1" s="62"/>
    </row>
    <row r="2" spans="1:10" x14ac:dyDescent="0.2">
      <c r="A2" s="6" t="s">
        <v>286</v>
      </c>
    </row>
    <row r="3" spans="1:10" x14ac:dyDescent="0.2">
      <c r="B3" s="76">
        <f>BS!B3</f>
        <v>45991</v>
      </c>
    </row>
    <row r="4" spans="1:10" ht="13.5" thickBot="1" x14ac:dyDescent="0.25"/>
    <row r="5" spans="1:10" x14ac:dyDescent="0.2">
      <c r="A5" s="180" t="s">
        <v>0</v>
      </c>
      <c r="B5" s="178" t="s">
        <v>283</v>
      </c>
      <c r="C5" s="182" t="s">
        <v>47</v>
      </c>
      <c r="D5" s="183"/>
      <c r="E5" s="183"/>
      <c r="F5" s="183"/>
      <c r="G5" s="183"/>
      <c r="H5" s="183"/>
      <c r="I5" s="183"/>
      <c r="J5" s="184"/>
    </row>
    <row r="6" spans="1:10" s="11" customFormat="1" ht="55.5" x14ac:dyDescent="0.2">
      <c r="A6" s="181"/>
      <c r="B6" s="179"/>
      <c r="C6" s="8" t="s">
        <v>1</v>
      </c>
      <c r="D6" s="9" t="s">
        <v>6</v>
      </c>
      <c r="E6" s="9" t="s">
        <v>7</v>
      </c>
      <c r="F6" s="9" t="s">
        <v>26</v>
      </c>
      <c r="G6" s="9" t="s">
        <v>48</v>
      </c>
      <c r="H6" s="9" t="s">
        <v>25</v>
      </c>
      <c r="I6" s="9" t="s">
        <v>8</v>
      </c>
      <c r="J6" s="8" t="s">
        <v>10</v>
      </c>
    </row>
    <row r="7" spans="1:10" x14ac:dyDescent="0.2">
      <c r="A7" s="54">
        <f t="shared" ref="A7:A25" si="0">A32</f>
        <v>1</v>
      </c>
      <c r="B7" s="12" t="str">
        <f t="shared" ref="B7:B25" si="1">B32</f>
        <v>Bank of Georgia</v>
      </c>
      <c r="C7" s="30">
        <f>BS!C7</f>
        <v>0.39318909221907183</v>
      </c>
      <c r="D7" s="31">
        <f>BS!D7</f>
        <v>0.38069126045549073</v>
      </c>
      <c r="E7" s="31">
        <f>BS!E7</f>
        <v>0.39706604246722776</v>
      </c>
      <c r="F7" s="31">
        <f>BS!F7</f>
        <v>0.41306614608690329</v>
      </c>
      <c r="G7" s="31">
        <f>BS!G7</f>
        <v>0.42754525995236548</v>
      </c>
      <c r="H7" s="31">
        <f>BS!H7</f>
        <v>0.379811832014332</v>
      </c>
      <c r="I7" s="31">
        <f>BS!I7</f>
        <v>0.46124905684027989</v>
      </c>
      <c r="J7" s="32">
        <f>BS!J7</f>
        <v>0.37063277314941534</v>
      </c>
    </row>
    <row r="8" spans="1:10" x14ac:dyDescent="0.2">
      <c r="A8" s="55">
        <f t="shared" si="0"/>
        <v>2</v>
      </c>
      <c r="B8" s="15" t="str">
        <f t="shared" si="1"/>
        <v>TBC Bank</v>
      </c>
      <c r="C8" s="33">
        <f>BS!C8</f>
        <v>0.36933856679844346</v>
      </c>
      <c r="D8" s="34">
        <f>BS!D8</f>
        <v>0.37055545242913535</v>
      </c>
      <c r="E8" s="34">
        <f>BS!E8</f>
        <v>0.37147230568978806</v>
      </c>
      <c r="F8" s="34">
        <f>BS!F8</f>
        <v>0.36635749591704037</v>
      </c>
      <c r="G8" s="34">
        <f>BS!G8</f>
        <v>0.3460731834662491</v>
      </c>
      <c r="H8" s="34">
        <f>BS!H8</f>
        <v>0.344848062734537</v>
      </c>
      <c r="I8" s="34">
        <f>BS!I8</f>
        <v>0.34693822128332219</v>
      </c>
      <c r="J8" s="35">
        <f>BS!J8</f>
        <v>0.35692434973584253</v>
      </c>
    </row>
    <row r="9" spans="1:10" x14ac:dyDescent="0.2">
      <c r="A9" s="54">
        <f t="shared" si="0"/>
        <v>3</v>
      </c>
      <c r="B9" s="12" t="str">
        <f t="shared" si="1"/>
        <v>Liberty Bank</v>
      </c>
      <c r="C9" s="30">
        <f>BS!C9</f>
        <v>5.5668402748191494E-2</v>
      </c>
      <c r="D9" s="31">
        <f>BS!D9</f>
        <v>5.9955445725779849E-2</v>
      </c>
      <c r="E9" s="31">
        <f>BS!E9</f>
        <v>5.7187476141711165E-2</v>
      </c>
      <c r="F9" s="31">
        <f>BS!F9</f>
        <v>6.3160039222602396E-2</v>
      </c>
      <c r="G9" s="31">
        <f>BS!G9</f>
        <v>6.8836118932149137E-2</v>
      </c>
      <c r="H9" s="31">
        <f>BS!H9</f>
        <v>8.0761844607073502E-2</v>
      </c>
      <c r="I9" s="31">
        <f>BS!I9</f>
        <v>6.0415558053713854E-2</v>
      </c>
      <c r="J9" s="32">
        <f>BS!J9</f>
        <v>4.6830346391582588E-2</v>
      </c>
    </row>
    <row r="10" spans="1:10" x14ac:dyDescent="0.2">
      <c r="A10" s="55">
        <f t="shared" si="0"/>
        <v>4</v>
      </c>
      <c r="B10" s="15" t="str">
        <f t="shared" si="1"/>
        <v>Basis Bank</v>
      </c>
      <c r="C10" s="33">
        <f>BS!C10</f>
        <v>4.5414543124305456E-2</v>
      </c>
      <c r="D10" s="34">
        <f>BS!D10</f>
        <v>4.7204321030452551E-2</v>
      </c>
      <c r="E10" s="34">
        <f>BS!E10</f>
        <v>4.5691284320386168E-2</v>
      </c>
      <c r="F10" s="34">
        <f>BS!F10</f>
        <v>4.9553699349789822E-2</v>
      </c>
      <c r="G10" s="34">
        <f>BS!G10</f>
        <v>5.0797552253068964E-2</v>
      </c>
      <c r="H10" s="34">
        <f>BS!H10</f>
        <v>6.1171147935633906E-2</v>
      </c>
      <c r="I10" s="34">
        <f>BS!I10</f>
        <v>4.3472925110506218E-2</v>
      </c>
      <c r="J10" s="35">
        <f>BS!J10</f>
        <v>4.3804446980352879E-2</v>
      </c>
    </row>
    <row r="11" spans="1:10" x14ac:dyDescent="0.2">
      <c r="A11" s="54">
        <f t="shared" si="0"/>
        <v>5</v>
      </c>
      <c r="B11" s="12" t="str">
        <f t="shared" si="1"/>
        <v>Credo Bank</v>
      </c>
      <c r="C11" s="30">
        <f>BS!C11</f>
        <v>3.5237729211565462E-2</v>
      </c>
      <c r="D11" s="31">
        <f>BS!D11</f>
        <v>4.239991176825645E-2</v>
      </c>
      <c r="E11" s="31">
        <f>BS!E11</f>
        <v>3.6150064493443171E-2</v>
      </c>
      <c r="F11" s="31">
        <f>BS!F11</f>
        <v>2.4270132440209941E-2</v>
      </c>
      <c r="G11" s="31">
        <f>BS!G11</f>
        <v>2.7416350419972028E-2</v>
      </c>
      <c r="H11" s="31">
        <f>BS!H11</f>
        <v>2.3013205219550144E-2</v>
      </c>
      <c r="I11" s="31">
        <f>BS!I11</f>
        <v>3.0525339610852149E-2</v>
      </c>
      <c r="J11" s="32">
        <f>BS!J11</f>
        <v>2.9929710197649548E-2</v>
      </c>
    </row>
    <row r="12" spans="1:10" x14ac:dyDescent="0.2">
      <c r="A12" s="55">
        <f t="shared" si="0"/>
        <v>6</v>
      </c>
      <c r="B12" s="15" t="str">
        <f t="shared" si="1"/>
        <v>ProCredit Bank</v>
      </c>
      <c r="C12" s="33">
        <f>BS!C12</f>
        <v>2.1101118801205732E-2</v>
      </c>
      <c r="D12" s="34">
        <f>BS!D12</f>
        <v>1.9837018988004301E-2</v>
      </c>
      <c r="E12" s="34">
        <f>BS!E12</f>
        <v>2.0902229052248738E-2</v>
      </c>
      <c r="F12" s="34">
        <f>BS!F12</f>
        <v>2.1359663520170463E-2</v>
      </c>
      <c r="G12" s="34">
        <f>BS!G12</f>
        <v>2.2146201367422871E-2</v>
      </c>
      <c r="H12" s="34">
        <f>BS!H12</f>
        <v>2.7728257361308219E-2</v>
      </c>
      <c r="I12" s="34">
        <f>BS!I12</f>
        <v>1.8204802445076568E-2</v>
      </c>
      <c r="J12" s="35">
        <f>BS!J12</f>
        <v>2.2258270859025729E-2</v>
      </c>
    </row>
    <row r="13" spans="1:10" x14ac:dyDescent="0.2">
      <c r="A13" s="54">
        <f t="shared" si="0"/>
        <v>7</v>
      </c>
      <c r="B13" s="12" t="str">
        <f t="shared" si="1"/>
        <v>Tera bank</v>
      </c>
      <c r="C13" s="30">
        <f>BS!C13</f>
        <v>2.0795368660897956E-2</v>
      </c>
      <c r="D13" s="31">
        <f>BS!D13</f>
        <v>2.3253565489117004E-2</v>
      </c>
      <c r="E13" s="31">
        <f>BS!E13</f>
        <v>2.0951989473688811E-2</v>
      </c>
      <c r="F13" s="31">
        <f>BS!F13</f>
        <v>2.0280478098598693E-2</v>
      </c>
      <c r="G13" s="31">
        <f>BS!G13</f>
        <v>1.9760941485564117E-2</v>
      </c>
      <c r="H13" s="31">
        <f>BS!H13</f>
        <v>2.4121708737488472E-2</v>
      </c>
      <c r="I13" s="31">
        <f>BS!I13</f>
        <v>1.6681874674667658E-2</v>
      </c>
      <c r="J13" s="32">
        <f>BS!J13</f>
        <v>1.9884139638422685E-2</v>
      </c>
    </row>
    <row r="14" spans="1:10" x14ac:dyDescent="0.2">
      <c r="A14" s="55">
        <f t="shared" si="0"/>
        <v>8</v>
      </c>
      <c r="B14" s="15" t="str">
        <f t="shared" si="1"/>
        <v>Cartu Bank</v>
      </c>
      <c r="C14" s="33">
        <f>BS!C14</f>
        <v>1.7993022481712681E-2</v>
      </c>
      <c r="D14" s="34">
        <f>BS!D14</f>
        <v>1.5212980916368673E-2</v>
      </c>
      <c r="E14" s="34">
        <f>BS!E14</f>
        <v>1.5662785810188491E-2</v>
      </c>
      <c r="F14" s="34">
        <f>BS!F14</f>
        <v>1.9347200625300112E-2</v>
      </c>
      <c r="G14" s="34">
        <f>BS!G14</f>
        <v>2.1143385486239369E-2</v>
      </c>
      <c r="H14" s="34">
        <f>BS!H14</f>
        <v>3.3205949734457618E-2</v>
      </c>
      <c r="I14" s="34">
        <f>BS!I14</f>
        <v>1.2626205117439875E-2</v>
      </c>
      <c r="J14" s="35">
        <f>BS!J14</f>
        <v>3.1550473908346116E-2</v>
      </c>
    </row>
    <row r="15" spans="1:10" x14ac:dyDescent="0.2">
      <c r="A15" s="54">
        <f t="shared" si="0"/>
        <v>9</v>
      </c>
      <c r="B15" s="12" t="str">
        <f t="shared" si="1"/>
        <v>HALYK Bank</v>
      </c>
      <c r="C15" s="30">
        <f>BS!C15</f>
        <v>1.0251308165662531E-2</v>
      </c>
      <c r="D15" s="31">
        <f>BS!D15</f>
        <v>1.3492400108368939E-2</v>
      </c>
      <c r="E15" s="31">
        <f>BS!E15</f>
        <v>9.0103479359945511E-3</v>
      </c>
      <c r="F15" s="31">
        <f>BS!F15</f>
        <v>4.0390028085269284E-3</v>
      </c>
      <c r="G15" s="31">
        <f>BS!G15</f>
        <v>2.893223281082036E-3</v>
      </c>
      <c r="H15" s="31">
        <f>BS!H15</f>
        <v>3.0869916908658145E-3</v>
      </c>
      <c r="I15" s="31">
        <f>BS!I15</f>
        <v>2.7564065593681858E-3</v>
      </c>
      <c r="J15" s="32">
        <f>BS!J15</f>
        <v>1.747128626466371E-2</v>
      </c>
    </row>
    <row r="16" spans="1:10" x14ac:dyDescent="0.2">
      <c r="A16" s="55">
        <f t="shared" si="0"/>
        <v>10</v>
      </c>
      <c r="B16" s="15" t="str">
        <f t="shared" si="1"/>
        <v>Microbank Crystal</v>
      </c>
      <c r="C16" s="33">
        <f>BS!C16</f>
        <v>6.4639349312225767E-3</v>
      </c>
      <c r="D16" s="34">
        <f>BS!D16</f>
        <v>8.1732951837294749E-3</v>
      </c>
      <c r="E16" s="34">
        <f>BS!E16</f>
        <v>6.3674714479795089E-3</v>
      </c>
      <c r="F16" s="34">
        <f>BS!F16</f>
        <v>4.2244974523951602E-4</v>
      </c>
      <c r="G16" s="34">
        <f>BS!G16</f>
        <v>4.813590805737541E-4</v>
      </c>
      <c r="H16" s="34">
        <f>BS!H16</f>
        <v>4.5035853927496368E-6</v>
      </c>
      <c r="I16" s="34">
        <f>BS!I16</f>
        <v>8.1805898771910137E-4</v>
      </c>
      <c r="J16" s="35">
        <f>BS!J16</f>
        <v>7.0251650442412416E-3</v>
      </c>
    </row>
    <row r="17" spans="1:26" x14ac:dyDescent="0.2">
      <c r="A17" s="54">
        <f t="shared" si="0"/>
        <v>11</v>
      </c>
      <c r="B17" s="12" t="str">
        <f t="shared" si="1"/>
        <v>Pasha Bank</v>
      </c>
      <c r="C17" s="30">
        <f>BS!C17</f>
        <v>6.1397113397209527E-3</v>
      </c>
      <c r="D17" s="31">
        <f>BS!D17</f>
        <v>5.1564772540760584E-3</v>
      </c>
      <c r="E17" s="31">
        <f>BS!E17</f>
        <v>5.644452448163563E-3</v>
      </c>
      <c r="F17" s="31">
        <f>BS!F17</f>
        <v>6.2430971833644291E-3</v>
      </c>
      <c r="G17" s="31">
        <f>BS!G17</f>
        <v>4.8482408674635439E-3</v>
      </c>
      <c r="H17" s="31">
        <f>BS!H17</f>
        <v>8.1588449253077594E-3</v>
      </c>
      <c r="I17" s="31">
        <f>BS!I17</f>
        <v>2.5106772027142315E-3</v>
      </c>
      <c r="J17" s="32">
        <f>BS!J17</f>
        <v>9.0211561029813567E-3</v>
      </c>
    </row>
    <row r="18" spans="1:26" x14ac:dyDescent="0.2">
      <c r="A18" s="55">
        <f t="shared" si="0"/>
        <v>12</v>
      </c>
      <c r="B18" s="15" t="str">
        <f t="shared" si="1"/>
        <v>IS Bank</v>
      </c>
      <c r="C18" s="33">
        <f>BS!C18</f>
        <v>4.6574634993521392E-3</v>
      </c>
      <c r="D18" s="34">
        <f>BS!D18</f>
        <v>4.6070642085149051E-3</v>
      </c>
      <c r="E18" s="34">
        <f>BS!E18</f>
        <v>3.6761235353275287E-3</v>
      </c>
      <c r="F18" s="34">
        <f>BS!F18</f>
        <v>3.8837496845889755E-3</v>
      </c>
      <c r="G18" s="34">
        <f>BS!G18</f>
        <v>1.7104179165863215E-3</v>
      </c>
      <c r="H18" s="34">
        <f>BS!H18</f>
        <v>3.3134614580079382E-3</v>
      </c>
      <c r="I18" s="34">
        <f>BS!I18</f>
        <v>5.7853495203808412E-4</v>
      </c>
      <c r="J18" s="35">
        <f>BS!J18</f>
        <v>1.0366955925278636E-2</v>
      </c>
    </row>
    <row r="19" spans="1:26" x14ac:dyDescent="0.2">
      <c r="A19" s="54">
        <f t="shared" si="0"/>
        <v>13</v>
      </c>
      <c r="B19" s="12" t="str">
        <f t="shared" si="1"/>
        <v>VTB Bank Georgia</v>
      </c>
      <c r="C19" s="30">
        <f>BS!C19</f>
        <v>4.1849611623400937E-3</v>
      </c>
      <c r="D19" s="31">
        <f>BS!D19</f>
        <v>2.2494033809577472E-3</v>
      </c>
      <c r="E19" s="31">
        <f>BS!E19</f>
        <v>1.8273326411367178E-3</v>
      </c>
      <c r="F19" s="31">
        <f>BS!F19</f>
        <v>1.9461827967758223E-4</v>
      </c>
      <c r="G19" s="31">
        <f>BS!G19</f>
        <v>2.1686480301272632E-4</v>
      </c>
      <c r="H19" s="31">
        <f>BS!H19</f>
        <v>3.8516329536852429E-4</v>
      </c>
      <c r="I19" s="31">
        <f>BS!I19</f>
        <v>9.803197562255476E-5</v>
      </c>
      <c r="J19" s="32">
        <f>BS!J19</f>
        <v>1.7901779676397014E-2</v>
      </c>
    </row>
    <row r="20" spans="1:26" x14ac:dyDescent="0.2">
      <c r="A20" s="55">
        <f t="shared" si="0"/>
        <v>14</v>
      </c>
      <c r="B20" s="15" t="str">
        <f t="shared" si="1"/>
        <v>Ziraat Bank</v>
      </c>
      <c r="C20" s="33">
        <f>BS!C20</f>
        <v>3.4688523450612319E-3</v>
      </c>
      <c r="D20" s="34">
        <f>BS!D20</f>
        <v>3.4104469272407444E-3</v>
      </c>
      <c r="E20" s="34">
        <f>BS!E20</f>
        <v>3.0809545043583601E-3</v>
      </c>
      <c r="F20" s="34">
        <f>BS!F20</f>
        <v>3.8203010296619941E-3</v>
      </c>
      <c r="G20" s="34">
        <f>BS!G20</f>
        <v>2.2824593126962393E-3</v>
      </c>
      <c r="H20" s="34">
        <f>BS!H20</f>
        <v>3.5530670284021687E-3</v>
      </c>
      <c r="I20" s="34">
        <f>BS!I20</f>
        <v>1.3853038762595496E-3</v>
      </c>
      <c r="J20" s="35">
        <f>BS!J20</f>
        <v>5.7256643268721978E-3</v>
      </c>
    </row>
    <row r="21" spans="1:26" x14ac:dyDescent="0.2">
      <c r="A21" s="54">
        <f t="shared" si="0"/>
        <v>15</v>
      </c>
      <c r="B21" s="12" t="str">
        <f t="shared" si="1"/>
        <v>Silk Bank</v>
      </c>
      <c r="C21" s="30">
        <f>BS!C21</f>
        <v>2.0418111637805639E-3</v>
      </c>
      <c r="D21" s="31">
        <f>BS!D21</f>
        <v>1.6391411418284583E-3</v>
      </c>
      <c r="E21" s="31">
        <f>BS!E21</f>
        <v>1.7550930639491302E-3</v>
      </c>
      <c r="F21" s="31">
        <f>BS!F21</f>
        <v>2.0010947321658801E-3</v>
      </c>
      <c r="G21" s="31">
        <f>BS!G21</f>
        <v>1.5686002482367051E-3</v>
      </c>
      <c r="H21" s="31">
        <f>BS!H21</f>
        <v>1.5120616143889654E-3</v>
      </c>
      <c r="I21" s="31">
        <f>BS!I21</f>
        <v>1.6085212577648283E-3</v>
      </c>
      <c r="J21" s="32">
        <f>BS!J21</f>
        <v>3.7099535265102367E-3</v>
      </c>
    </row>
    <row r="22" spans="1:26" s="77" customFormat="1" x14ac:dyDescent="0.2">
      <c r="A22" s="55">
        <f t="shared" si="0"/>
        <v>16</v>
      </c>
      <c r="B22" s="15" t="str">
        <f t="shared" si="1"/>
        <v>Microbank MBC</v>
      </c>
      <c r="C22" s="33">
        <f>BS!C22</f>
        <v>1.8638715767008132E-3</v>
      </c>
      <c r="D22" s="34">
        <f>BS!D22</f>
        <v>2.1618149926780975E-3</v>
      </c>
      <c r="E22" s="34">
        <f>BS!E22</f>
        <v>1.8654556033904999E-3</v>
      </c>
      <c r="F22" s="34">
        <f>BS!F22</f>
        <v>3.9217012504996259E-5</v>
      </c>
      <c r="G22" s="34">
        <f>BS!G22</f>
        <v>4.4685705788176746E-5</v>
      </c>
      <c r="H22" s="34">
        <f>BS!H22</f>
        <v>2.9611217654078158E-6</v>
      </c>
      <c r="I22" s="34">
        <f>BS!I22</f>
        <v>7.414675574590442E-5</v>
      </c>
      <c r="J22" s="35">
        <f>BS!J22</f>
        <v>1.8546556216993825E-3</v>
      </c>
    </row>
    <row r="23" spans="1:26" x14ac:dyDescent="0.2">
      <c r="A23" s="54">
        <f t="shared" si="0"/>
        <v>17</v>
      </c>
      <c r="B23" s="12" t="str">
        <f t="shared" si="1"/>
        <v>PaveBank</v>
      </c>
      <c r="C23" s="30">
        <f>BS!C23</f>
        <v>1.4006705353054134E-3</v>
      </c>
      <c r="D23" s="31">
        <f>BS!D23</f>
        <v>0</v>
      </c>
      <c r="E23" s="31">
        <f>BS!E23</f>
        <v>1.5443981037686929E-3</v>
      </c>
      <c r="F23" s="31">
        <f>BS!F23</f>
        <v>1.905675614155896E-3</v>
      </c>
      <c r="G23" s="31">
        <f>BS!G23</f>
        <v>2.171416297059867E-3</v>
      </c>
      <c r="H23" s="31">
        <f>BS!H23</f>
        <v>5.2467120473839099E-3</v>
      </c>
      <c r="I23" s="31">
        <f>BS!I23</f>
        <v>0</v>
      </c>
      <c r="J23" s="32">
        <f>BS!J23</f>
        <v>5.6445526769628111E-4</v>
      </c>
    </row>
    <row r="24" spans="1:26" x14ac:dyDescent="0.2">
      <c r="A24" s="55">
        <f t="shared" si="0"/>
        <v>18</v>
      </c>
      <c r="B24" s="15" t="str">
        <f t="shared" si="1"/>
        <v>HashBank</v>
      </c>
      <c r="C24" s="33">
        <f>BS!C24</f>
        <v>6.4568165872926899E-4</v>
      </c>
      <c r="D24" s="34">
        <f>BS!D24</f>
        <v>0</v>
      </c>
      <c r="E24" s="34">
        <f>BS!E24</f>
        <v>6.8690321866351396E-5</v>
      </c>
      <c r="F24" s="34">
        <f>BS!F24</f>
        <v>1.9345260456362517E-5</v>
      </c>
      <c r="G24" s="34">
        <f>BS!G24</f>
        <v>2.2042898336829414E-5</v>
      </c>
      <c r="H24" s="34">
        <f>BS!H24</f>
        <v>1.4643993601342455E-5</v>
      </c>
      <c r="I24" s="34">
        <f>BS!I24</f>
        <v>2.7267144597156387E-5</v>
      </c>
      <c r="J24" s="35">
        <f>BS!J24</f>
        <v>4.0026504854893154E-3</v>
      </c>
    </row>
    <row r="25" spans="1:26" ht="13.5" thickBot="1" x14ac:dyDescent="0.25">
      <c r="A25" s="54">
        <f t="shared" si="0"/>
        <v>19</v>
      </c>
      <c r="B25" s="12" t="str">
        <f t="shared" si="1"/>
        <v>Paysera</v>
      </c>
      <c r="C25" s="30">
        <f>BS!C25</f>
        <v>1.438895767365188E-4</v>
      </c>
      <c r="D25" s="31">
        <f>BS!D25</f>
        <v>0</v>
      </c>
      <c r="E25" s="31">
        <f>BS!E25</f>
        <v>7.5502945382550533E-5</v>
      </c>
      <c r="F25" s="31">
        <f>BS!F25</f>
        <v>3.6593389046270528E-5</v>
      </c>
      <c r="G25" s="31">
        <f>BS!G25</f>
        <v>4.1696226130762446E-5</v>
      </c>
      <c r="H25" s="31">
        <f>BS!H25</f>
        <v>5.9580895136192703E-5</v>
      </c>
      <c r="I25" s="31">
        <f>BS!I25</f>
        <v>2.9068152313205001E-5</v>
      </c>
      <c r="J25" s="32">
        <f>BS!J25</f>
        <v>5.4176689753949656E-4</v>
      </c>
    </row>
    <row r="26" spans="1:26" ht="13.5" thickBot="1" x14ac:dyDescent="0.25">
      <c r="A26" s="55"/>
      <c r="B26" s="19" t="s">
        <v>49</v>
      </c>
      <c r="C26" s="20">
        <f>SUM(C7:C25)</f>
        <v>1.000000000000006</v>
      </c>
      <c r="D26" s="21">
        <f t="shared" ref="D26:J26" si="2">SUM(D7:D25)</f>
        <v>0.99999999999999933</v>
      </c>
      <c r="E26" s="21">
        <f t="shared" si="2"/>
        <v>1</v>
      </c>
      <c r="F26" s="21">
        <f t="shared" si="2"/>
        <v>1.000000000000004</v>
      </c>
      <c r="G26" s="21">
        <f t="shared" si="2"/>
        <v>0.999999999999998</v>
      </c>
      <c r="H26" s="21">
        <f t="shared" si="2"/>
        <v>1.0000000000000016</v>
      </c>
      <c r="I26" s="21">
        <f t="shared" si="2"/>
        <v>1.0000000000000013</v>
      </c>
      <c r="J26" s="22">
        <f t="shared" si="2"/>
        <v>1.0000000000000064</v>
      </c>
    </row>
    <row r="27" spans="1:26" x14ac:dyDescent="0.2">
      <c r="A27" s="55"/>
      <c r="B27" s="15"/>
      <c r="Y27" s="23"/>
      <c r="Z27" s="23"/>
    </row>
    <row r="28" spans="1:26" ht="13.5" thickBot="1" x14ac:dyDescent="0.25">
      <c r="B28" s="61" t="s">
        <v>52</v>
      </c>
    </row>
    <row r="29" spans="1:26" x14ac:dyDescent="0.2">
      <c r="A29" s="180" t="s">
        <v>0</v>
      </c>
      <c r="B29" s="178" t="s">
        <v>283</v>
      </c>
      <c r="C29" s="182" t="s">
        <v>1</v>
      </c>
      <c r="D29" s="183"/>
      <c r="E29" s="183"/>
      <c r="F29" s="184"/>
      <c r="G29" s="78" t="s">
        <v>2</v>
      </c>
      <c r="H29" s="79"/>
      <c r="I29" s="79"/>
      <c r="J29" s="79"/>
      <c r="K29" s="79"/>
      <c r="L29" s="79"/>
      <c r="M29" s="79"/>
      <c r="N29" s="80"/>
      <c r="O29" s="182" t="s">
        <v>3</v>
      </c>
      <c r="P29" s="183"/>
      <c r="Q29" s="184"/>
      <c r="R29" s="182" t="s">
        <v>4</v>
      </c>
      <c r="S29" s="183"/>
      <c r="T29" s="184"/>
    </row>
    <row r="30" spans="1:26" ht="105" x14ac:dyDescent="0.2">
      <c r="A30" s="181"/>
      <c r="B30" s="179"/>
      <c r="C30" s="8" t="s">
        <v>5</v>
      </c>
      <c r="D30" s="9" t="s">
        <v>50</v>
      </c>
      <c r="E30" s="9" t="s">
        <v>6</v>
      </c>
      <c r="F30" s="10" t="s">
        <v>9</v>
      </c>
      <c r="G30" s="8" t="s">
        <v>7</v>
      </c>
      <c r="H30" s="9" t="s">
        <v>26</v>
      </c>
      <c r="I30" s="9" t="s">
        <v>268</v>
      </c>
      <c r="J30" s="9" t="s">
        <v>48</v>
      </c>
      <c r="K30" s="9" t="s">
        <v>25</v>
      </c>
      <c r="L30" s="9" t="s">
        <v>8</v>
      </c>
      <c r="M30" s="9" t="s">
        <v>163</v>
      </c>
      <c r="N30" s="10" t="s">
        <v>51</v>
      </c>
      <c r="O30" s="8" t="s">
        <v>10</v>
      </c>
      <c r="P30" s="9" t="s">
        <v>11</v>
      </c>
      <c r="Q30" s="10" t="s">
        <v>12</v>
      </c>
      <c r="R30" s="8" t="str">
        <f>"NET Income of "&amp;MONTH($B$3)&amp;" months "&amp;YEAR($B$3)</f>
        <v>NET Income of 11 months 2025</v>
      </c>
      <c r="S30" s="9" t="s">
        <v>79</v>
      </c>
      <c r="T30" s="10" t="s">
        <v>80</v>
      </c>
    </row>
    <row r="31" spans="1:26" x14ac:dyDescent="0.2">
      <c r="A31" s="118"/>
      <c r="B31" s="119" t="s">
        <v>263</v>
      </c>
      <c r="C31" s="120">
        <f>BS!C31</f>
        <v>105153170390.55499</v>
      </c>
      <c r="D31" s="121">
        <f>BS!D31</f>
        <v>13876555538.042511</v>
      </c>
      <c r="E31" s="121">
        <f>BS!E31</f>
        <v>71060265811.810608</v>
      </c>
      <c r="F31" s="122">
        <f>BS!F31</f>
        <v>-1197378370.72878</v>
      </c>
      <c r="G31" s="120">
        <f>BS!G31</f>
        <v>89730424365.216202</v>
      </c>
      <c r="H31" s="121">
        <f>BS!H31</f>
        <v>67675771349.535469</v>
      </c>
      <c r="I31" s="121">
        <f>BS!I31</f>
        <v>6521815568.7287397</v>
      </c>
      <c r="J31" s="121">
        <f>BS!J31</f>
        <v>59393524541.8508</v>
      </c>
      <c r="K31" s="121">
        <f>BS!K31</f>
        <v>24580740464.745998</v>
      </c>
      <c r="L31" s="121">
        <f>BS!L31</f>
        <v>34812784077.104797</v>
      </c>
      <c r="M31" s="121">
        <f>BS!M31</f>
        <v>2256908107.6599998</v>
      </c>
      <c r="N31" s="122">
        <f>BS!N31</f>
        <v>19895077935.851398</v>
      </c>
      <c r="O31" s="120">
        <f>BS!O31</f>
        <v>15422745996.382799</v>
      </c>
      <c r="P31" s="121">
        <f>BS!P31</f>
        <v>1217237117.1199999</v>
      </c>
      <c r="Q31" s="122">
        <f>BS!Q31</f>
        <v>18463802160.307499</v>
      </c>
      <c r="R31" s="123">
        <f>BS!R31</f>
        <v>2976017379.6714501</v>
      </c>
      <c r="S31" s="124">
        <f>BS!S31</f>
        <v>3.2447295399251404E-2</v>
      </c>
      <c r="T31" s="125">
        <f>BS!T31</f>
        <v>0.22068220790954302</v>
      </c>
    </row>
    <row r="32" spans="1:26" x14ac:dyDescent="0.2">
      <c r="A32" s="55">
        <v>1</v>
      </c>
      <c r="B32" s="15" t="s">
        <v>148</v>
      </c>
      <c r="C32" s="27">
        <f>BS!C32</f>
        <v>41345079609.819702</v>
      </c>
      <c r="D32" s="28">
        <f>BS!D32</f>
        <v>4248293509.6620693</v>
      </c>
      <c r="E32" s="28">
        <f>BS!E32</f>
        <v>27052022160.200397</v>
      </c>
      <c r="F32" s="29">
        <f>BS!F32</f>
        <v>-348753072.02240902</v>
      </c>
      <c r="G32" s="27">
        <f>BS!G32</f>
        <v>35628904491.601303</v>
      </c>
      <c r="H32" s="28">
        <f>BS!H32</f>
        <v>27954570054.811081</v>
      </c>
      <c r="I32" s="28">
        <f>BS!I32</f>
        <v>2146314387.3065</v>
      </c>
      <c r="J32" s="28">
        <f>BS!J32</f>
        <v>25393419889.7328</v>
      </c>
      <c r="K32" s="28">
        <f>BS!K32</f>
        <v>9336056068.184</v>
      </c>
      <c r="L32" s="28">
        <f>BS!L32</f>
        <v>16057363821.548901</v>
      </c>
      <c r="M32" s="84"/>
      <c r="N32" s="29">
        <f>BS!N32</f>
        <v>6721183713.3500004</v>
      </c>
      <c r="O32" s="27">
        <f>BS!O32</f>
        <v>5716175118.2184</v>
      </c>
      <c r="P32" s="28">
        <f>BS!P32</f>
        <v>27993660.18</v>
      </c>
      <c r="Q32" s="29">
        <f>BS!Q32</f>
        <v>6937320847.8570995</v>
      </c>
      <c r="R32" s="27">
        <f>BS!R32</f>
        <v>1497419187.19835</v>
      </c>
      <c r="S32" s="69">
        <f>BS!S32</f>
        <v>4.1474380937926485E-2</v>
      </c>
      <c r="T32" s="70">
        <f>BS!T32</f>
        <v>0.30153911514428394</v>
      </c>
    </row>
    <row r="33" spans="1:21" x14ac:dyDescent="0.2">
      <c r="A33" s="54">
        <v>2</v>
      </c>
      <c r="B33" s="12" t="s">
        <v>149</v>
      </c>
      <c r="C33" s="24">
        <f>BS!C33</f>
        <v>38837121246.3601</v>
      </c>
      <c r="D33" s="25">
        <f>BS!D33</f>
        <v>5171183097.1000004</v>
      </c>
      <c r="E33" s="25">
        <f>BS!E33</f>
        <v>26331768947.6301</v>
      </c>
      <c r="F33" s="26">
        <f>BS!F33</f>
        <v>-399862362.38999999</v>
      </c>
      <c r="G33" s="24">
        <f>BS!G33</f>
        <v>33332367629.470001</v>
      </c>
      <c r="H33" s="25">
        <f>BS!H33</f>
        <v>24793526125.869999</v>
      </c>
      <c r="I33" s="25">
        <f>BS!I33</f>
        <v>3306790460.63872</v>
      </c>
      <c r="J33" s="25">
        <f>BS!J33</f>
        <v>20554506115.479099</v>
      </c>
      <c r="K33" s="25">
        <f>BS!K33</f>
        <v>8476620729.8480997</v>
      </c>
      <c r="L33" s="25">
        <f>BS!L33</f>
        <v>12077885385.6311</v>
      </c>
      <c r="M33" s="84"/>
      <c r="N33" s="26">
        <f>BS!N33</f>
        <v>7833694515.5999994</v>
      </c>
      <c r="O33" s="24">
        <f>BS!O33</f>
        <v>5504753585.8999996</v>
      </c>
      <c r="P33" s="25">
        <f>BS!P33</f>
        <v>21015907.690000001</v>
      </c>
      <c r="Q33" s="26">
        <f>BS!Q33</f>
        <v>6923251311.243</v>
      </c>
      <c r="R33" s="24">
        <f>BS!R33</f>
        <v>1112992494.1700001</v>
      </c>
      <c r="S33" s="71">
        <f>BS!S33</f>
        <v>3.2303865747720262E-2</v>
      </c>
      <c r="T33" s="72">
        <f>BS!T33</f>
        <v>0.22733595786670829</v>
      </c>
    </row>
    <row r="34" spans="1:21" x14ac:dyDescent="0.2">
      <c r="A34" s="55">
        <v>3</v>
      </c>
      <c r="B34" s="15" t="s">
        <v>150</v>
      </c>
      <c r="C34" s="27">
        <f>BS!C34</f>
        <v>5853709039.5506201</v>
      </c>
      <c r="D34" s="28">
        <f>BS!D34</f>
        <v>630153982.30420709</v>
      </c>
      <c r="E34" s="28">
        <f>BS!E34</f>
        <v>4260449910.1395001</v>
      </c>
      <c r="F34" s="29">
        <f>BS!F34</f>
        <v>-139518169.64676201</v>
      </c>
      <c r="G34" s="27">
        <f>BS!G34</f>
        <v>5131456502.5714197</v>
      </c>
      <c r="H34" s="28">
        <f>BS!H34</f>
        <v>4274404372.8565321</v>
      </c>
      <c r="I34" s="28">
        <f>BS!I34</f>
        <v>113597401.115851</v>
      </c>
      <c r="J34" s="28">
        <f>BS!J34</f>
        <v>4088419719.1623602</v>
      </c>
      <c r="K34" s="28">
        <f>BS!K34</f>
        <v>1985185941.7406199</v>
      </c>
      <c r="L34" s="28">
        <f>BS!L34</f>
        <v>2103233777.42173</v>
      </c>
      <c r="M34" s="84"/>
      <c r="N34" s="29">
        <f>BS!N34</f>
        <v>751826435.05400002</v>
      </c>
      <c r="O34" s="27">
        <f>BS!O34</f>
        <v>722252537.32000005</v>
      </c>
      <c r="P34" s="28">
        <f>BS!P34</f>
        <v>44490459.259999998</v>
      </c>
      <c r="Q34" s="29">
        <f>BS!Q34</f>
        <v>719330344.01074004</v>
      </c>
      <c r="R34" s="27">
        <f>BS!R34</f>
        <v>114865648.997667</v>
      </c>
      <c r="S34" s="69">
        <f>BS!S34</f>
        <v>2.2866376445046743E-2</v>
      </c>
      <c r="T34" s="70">
        <f>BS!T34</f>
        <v>0.18897777165590138</v>
      </c>
    </row>
    <row r="35" spans="1:21" x14ac:dyDescent="0.2">
      <c r="A35" s="54">
        <v>4</v>
      </c>
      <c r="B35" s="12" t="s">
        <v>153</v>
      </c>
      <c r="C35" s="24">
        <f>BS!C35</f>
        <v>4775483191.3592997</v>
      </c>
      <c r="D35" s="25">
        <f>BS!D35</f>
        <v>737603382.97780001</v>
      </c>
      <c r="E35" s="25">
        <f>BS!E35</f>
        <v>3354351599.8899999</v>
      </c>
      <c r="F35" s="26">
        <f>BS!F35</f>
        <v>-35055697.719999999</v>
      </c>
      <c r="G35" s="24">
        <f>BS!G35</f>
        <v>4099898331.8600001</v>
      </c>
      <c r="H35" s="25">
        <f>BS!H35</f>
        <v>3353584826.7200003</v>
      </c>
      <c r="I35" s="25">
        <f>BS!I35</f>
        <v>326992403.95719999</v>
      </c>
      <c r="J35" s="25">
        <f>BS!J35</f>
        <v>3017045666.4085999</v>
      </c>
      <c r="K35" s="25">
        <f>BS!K35</f>
        <v>1503632111.3364</v>
      </c>
      <c r="L35" s="25">
        <f>BS!L35</f>
        <v>1513413555.0722001</v>
      </c>
      <c r="M35" s="84"/>
      <c r="N35" s="26">
        <f>BS!N35</f>
        <v>671677991.89999998</v>
      </c>
      <c r="O35" s="24">
        <f>BS!O35</f>
        <v>675584859.28999996</v>
      </c>
      <c r="P35" s="25">
        <f>BS!P35</f>
        <v>18251557</v>
      </c>
      <c r="Q35" s="26">
        <f>BS!Q35</f>
        <v>810257481.27999997</v>
      </c>
      <c r="R35" s="24">
        <f>BS!R35</f>
        <v>100331681.91</v>
      </c>
      <c r="S35" s="71">
        <f>BS!S35</f>
        <v>2.564538862861843E-2</v>
      </c>
      <c r="T35" s="72">
        <f>BS!T35</f>
        <v>0.17193182916731028</v>
      </c>
    </row>
    <row r="36" spans="1:21" x14ac:dyDescent="0.2">
      <c r="A36" s="55">
        <v>5</v>
      </c>
      <c r="B36" s="15" t="s">
        <v>156</v>
      </c>
      <c r="C36" s="27">
        <f>BS!C36</f>
        <v>3705358943.95998</v>
      </c>
      <c r="D36" s="28">
        <f>BS!D36</f>
        <v>538449329.46000004</v>
      </c>
      <c r="E36" s="28">
        <f>BS!E36</f>
        <v>3012949000.6496201</v>
      </c>
      <c r="F36" s="29">
        <f>BS!F36</f>
        <v>-83111415.069639996</v>
      </c>
      <c r="G36" s="27">
        <f>BS!G36</f>
        <v>3243760627.8265901</v>
      </c>
      <c r="H36" s="28">
        <f>BS!H36</f>
        <v>1642499933.6465912</v>
      </c>
      <c r="I36" s="28">
        <f>BS!I36</f>
        <v>0</v>
      </c>
      <c r="J36" s="28">
        <f>BS!J36</f>
        <v>1628353681.5165901</v>
      </c>
      <c r="K36" s="28">
        <f>BS!K36</f>
        <v>565681624.76370001</v>
      </c>
      <c r="L36" s="28">
        <f>BS!L36</f>
        <v>1062672056.75289</v>
      </c>
      <c r="M36" s="84"/>
      <c r="N36" s="29">
        <f>BS!N36</f>
        <v>1492014177.8599999</v>
      </c>
      <c r="O36" s="27">
        <f>BS!O36</f>
        <v>461598318.12369698</v>
      </c>
      <c r="P36" s="28">
        <f>BS!P36</f>
        <v>5270620</v>
      </c>
      <c r="Q36" s="29">
        <f>BS!Q36</f>
        <v>541888198.61369705</v>
      </c>
      <c r="R36" s="27">
        <f>BS!R36</f>
        <v>81318385.803697005</v>
      </c>
      <c r="S36" s="69">
        <f>BS!S36</f>
        <v>2.6455058750081691E-2</v>
      </c>
      <c r="T36" s="70">
        <f>BS!T36</f>
        <v>0.21249336934163809</v>
      </c>
    </row>
    <row r="37" spans="1:21" x14ac:dyDescent="0.2">
      <c r="A37" s="54">
        <v>6</v>
      </c>
      <c r="B37" s="12" t="s">
        <v>152</v>
      </c>
      <c r="C37" s="24">
        <f>BS!C37</f>
        <v>2218849540.73453</v>
      </c>
      <c r="D37" s="25">
        <f>BS!D37</f>
        <v>639359079.90524304</v>
      </c>
      <c r="E37" s="25">
        <f>BS!E37</f>
        <v>1409623842.20152</v>
      </c>
      <c r="F37" s="26">
        <f>BS!F37</f>
        <v>-29253940.364007998</v>
      </c>
      <c r="G37" s="24">
        <f>BS!G37</f>
        <v>1875565883.03723</v>
      </c>
      <c r="H37" s="25">
        <f>BS!H37</f>
        <v>1445531704.4940701</v>
      </c>
      <c r="I37" s="25">
        <f>BS!I37</f>
        <v>130190750.0106</v>
      </c>
      <c r="J37" s="25">
        <f>BS!J37</f>
        <v>1315340954.4247999</v>
      </c>
      <c r="K37" s="25">
        <f>BS!K37</f>
        <v>681581097.73800004</v>
      </c>
      <c r="L37" s="25">
        <f>BS!L37</f>
        <v>633759856.6868</v>
      </c>
      <c r="M37" s="84"/>
      <c r="N37" s="26">
        <f>BS!N37</f>
        <v>415956496.97299498</v>
      </c>
      <c r="O37" s="24">
        <f>BS!O37</f>
        <v>343283657.77744299</v>
      </c>
      <c r="P37" s="25">
        <f>BS!P37</f>
        <v>112482804.98999999</v>
      </c>
      <c r="Q37" s="26">
        <f>BS!Q37</f>
        <v>370020226.03479999</v>
      </c>
      <c r="R37" s="24">
        <f>BS!R37</f>
        <v>27608884.027337998</v>
      </c>
      <c r="S37" s="71">
        <f>BS!S37</f>
        <v>1.4700519700453819E-2</v>
      </c>
      <c r="T37" s="72">
        <f>BS!T37</f>
        <v>9.1601948803893107E-2</v>
      </c>
    </row>
    <row r="38" spans="1:21" x14ac:dyDescent="0.2">
      <c r="A38" s="55">
        <v>7</v>
      </c>
      <c r="B38" s="15" t="s">
        <v>155</v>
      </c>
      <c r="C38" s="27">
        <f>BS!C38</f>
        <v>2186698944.13381</v>
      </c>
      <c r="D38" s="28">
        <f>BS!D38</f>
        <v>232661458.57999998</v>
      </c>
      <c r="E38" s="28">
        <f>BS!E38</f>
        <v>1652404544.7290001</v>
      </c>
      <c r="F38" s="29">
        <f>BS!F38</f>
        <v>-35234053.589599997</v>
      </c>
      <c r="G38" s="27">
        <f>BS!G38</f>
        <v>1880030906.76964</v>
      </c>
      <c r="H38" s="28">
        <f>BS!H38</f>
        <v>1372496998.660027</v>
      </c>
      <c r="I38" s="28">
        <f>BS!I38</f>
        <v>176094635.98719999</v>
      </c>
      <c r="J38" s="28">
        <f>BS!J38</f>
        <v>1173671963.0929301</v>
      </c>
      <c r="K38" s="28">
        <f>BS!K38</f>
        <v>592929462.0424</v>
      </c>
      <c r="L38" s="28">
        <f>BS!L38</f>
        <v>580742501.05052805</v>
      </c>
      <c r="M38" s="84"/>
      <c r="N38" s="29">
        <f>BS!N38</f>
        <v>456707881.46000004</v>
      </c>
      <c r="O38" s="27">
        <f>BS!O38</f>
        <v>306668035</v>
      </c>
      <c r="P38" s="28">
        <f>BS!P38</f>
        <v>128022000</v>
      </c>
      <c r="Q38" s="29">
        <f>BS!Q38</f>
        <v>375550149.543037</v>
      </c>
      <c r="R38" s="27">
        <f>BS!R38</f>
        <v>27456964.918513</v>
      </c>
      <c r="S38" s="69">
        <f>BS!S38</f>
        <v>1.4324624030184632E-2</v>
      </c>
      <c r="T38" s="70">
        <f>BS!T38</f>
        <v>0.1025015934116796</v>
      </c>
    </row>
    <row r="39" spans="1:21" x14ac:dyDescent="0.2">
      <c r="A39" s="54">
        <v>8</v>
      </c>
      <c r="B39" s="12" t="s">
        <v>154</v>
      </c>
      <c r="C39" s="24">
        <f>BS!C39</f>
        <v>1892023358.86062</v>
      </c>
      <c r="D39" s="25">
        <f>BS!D39</f>
        <v>676831398.77985597</v>
      </c>
      <c r="E39" s="25">
        <f>BS!E39</f>
        <v>1081038467.70716</v>
      </c>
      <c r="F39" s="26">
        <f>BS!F39</f>
        <v>-33324721.735608</v>
      </c>
      <c r="G39" s="24">
        <f>BS!G39</f>
        <v>1405428417.4897001</v>
      </c>
      <c r="H39" s="25">
        <f>BS!H39</f>
        <v>1309336725.7714</v>
      </c>
      <c r="I39" s="25">
        <f>BS!I39</f>
        <v>53464210.516993999</v>
      </c>
      <c r="J39" s="25">
        <f>BS!J39</f>
        <v>1255780184.77477</v>
      </c>
      <c r="K39" s="25">
        <f>BS!K39</f>
        <v>816226832.30810404</v>
      </c>
      <c r="L39" s="25">
        <f>BS!L39</f>
        <v>439553352.46666998</v>
      </c>
      <c r="M39" s="84"/>
      <c r="N39" s="26">
        <f>BS!N39</f>
        <v>81582007.173500001</v>
      </c>
      <c r="O39" s="24">
        <f>BS!O39</f>
        <v>486594945.153925</v>
      </c>
      <c r="P39" s="25">
        <f>BS!P39</f>
        <v>114430000</v>
      </c>
      <c r="Q39" s="26">
        <f>BS!Q39</f>
        <v>531295596.05392498</v>
      </c>
      <c r="R39" s="24">
        <f>BS!R39</f>
        <v>39760020.275443003</v>
      </c>
      <c r="S39" s="71">
        <f>BS!S39</f>
        <v>2.3254797430796972E-2</v>
      </c>
      <c r="T39" s="72">
        <f>BS!T39</f>
        <v>9.3169784702014896E-2</v>
      </c>
    </row>
    <row r="40" spans="1:21" x14ac:dyDescent="0.2">
      <c r="A40" s="55">
        <v>9</v>
      </c>
      <c r="B40" s="15" t="s">
        <v>157</v>
      </c>
      <c r="C40" s="27">
        <f>BS!C40</f>
        <v>1077957554.27</v>
      </c>
      <c r="D40" s="28">
        <f>BS!D40</f>
        <v>83971339.379999995</v>
      </c>
      <c r="E40" s="28">
        <f>BS!E40</f>
        <v>958773538.13999903</v>
      </c>
      <c r="F40" s="29">
        <f>BS!F40</f>
        <v>-18869008.780000001</v>
      </c>
      <c r="G40" s="27">
        <f>BS!G40</f>
        <v>808502343.97504103</v>
      </c>
      <c r="H40" s="28">
        <f>BS!H40</f>
        <v>273342630.55000001</v>
      </c>
      <c r="I40" s="28">
        <f>BS!I40</f>
        <v>101500340.06</v>
      </c>
      <c r="J40" s="28">
        <f>BS!J40</f>
        <v>171838727.94999999</v>
      </c>
      <c r="K40" s="28">
        <f>BS!K40</f>
        <v>75880541.569999993</v>
      </c>
      <c r="L40" s="28">
        <f>BS!L40</f>
        <v>95958186.379999995</v>
      </c>
      <c r="M40" s="84"/>
      <c r="N40" s="29">
        <f>BS!N40</f>
        <v>518205387.98000002</v>
      </c>
      <c r="O40" s="27">
        <f>BS!O40</f>
        <v>269455210.29000002</v>
      </c>
      <c r="P40" s="28">
        <f>BS!P40</f>
        <v>76000000</v>
      </c>
      <c r="Q40" s="29">
        <f>BS!Q40</f>
        <v>288840865.52999997</v>
      </c>
      <c r="R40" s="27">
        <f>BS!R40</f>
        <v>18383912.18</v>
      </c>
      <c r="S40" s="69">
        <f>BS!S40</f>
        <v>1.9139318010633687E-2</v>
      </c>
      <c r="T40" s="70">
        <f>BS!T40</f>
        <v>7.6906649895456952E-2</v>
      </c>
    </row>
    <row r="41" spans="1:21" x14ac:dyDescent="0.2">
      <c r="A41" s="54">
        <v>10</v>
      </c>
      <c r="B41" s="12" t="s">
        <v>289</v>
      </c>
      <c r="C41" s="24">
        <f>BS!C41</f>
        <v>679703251.216308</v>
      </c>
      <c r="D41" s="25">
        <f>BS!D41</f>
        <v>78460904.035600007</v>
      </c>
      <c r="E41" s="25">
        <f>BS!E41</f>
        <v>580796528.31420791</v>
      </c>
      <c r="F41" s="26">
        <f>BS!F41</f>
        <v>-19310458.274400003</v>
      </c>
      <c r="G41" s="24">
        <f>BS!G41</f>
        <v>571355915.16059899</v>
      </c>
      <c r="H41" s="25">
        <f>BS!H41</f>
        <v>28589612.365498997</v>
      </c>
      <c r="I41" s="25">
        <f>BS!I41</f>
        <v>0</v>
      </c>
      <c r="J41" s="25">
        <f>BS!J41</f>
        <v>28589612.365499999</v>
      </c>
      <c r="K41" s="25">
        <f>BS!K41</f>
        <v>110701.46369999999</v>
      </c>
      <c r="L41" s="25">
        <f>BS!L41</f>
        <v>28478910.901799999</v>
      </c>
      <c r="M41" s="84"/>
      <c r="N41" s="26">
        <f>BS!N41</f>
        <v>510235875.22889996</v>
      </c>
      <c r="O41" s="24">
        <f>BS!O41</f>
        <v>108347336.06</v>
      </c>
      <c r="P41" s="25">
        <f>BS!P41</f>
        <v>3634576</v>
      </c>
      <c r="Q41" s="26">
        <f>BS!Q41</f>
        <v>121091895.98999999</v>
      </c>
      <c r="R41" s="24">
        <f>BS!R41</f>
        <v>15152214.460000001</v>
      </c>
      <c r="S41" s="71">
        <f>BS!S41</f>
        <v>2.6034203033764164E-2</v>
      </c>
      <c r="T41" s="72">
        <f>BS!T41</f>
        <v>0.16191248298104802</v>
      </c>
    </row>
    <row r="42" spans="1:21" x14ac:dyDescent="0.2">
      <c r="A42" s="55">
        <v>11</v>
      </c>
      <c r="B42" s="15" t="s">
        <v>158</v>
      </c>
      <c r="C42" s="27">
        <f>BS!C42</f>
        <v>645610112.65450001</v>
      </c>
      <c r="D42" s="28">
        <f>BS!D42</f>
        <v>173976515.5086</v>
      </c>
      <c r="E42" s="28">
        <f>BS!E42</f>
        <v>366420644.3272</v>
      </c>
      <c r="F42" s="29">
        <f>BS!F42</f>
        <v>-11818759.227600001</v>
      </c>
      <c r="G42" s="27">
        <f>BS!G42</f>
        <v>506479113.48299998</v>
      </c>
      <c r="H42" s="28">
        <f>BS!H42</f>
        <v>422506417.49430001</v>
      </c>
      <c r="I42" s="28">
        <f>BS!I42</f>
        <v>85904185.148300007</v>
      </c>
      <c r="J42" s="28">
        <f>BS!J42</f>
        <v>287954112.9465</v>
      </c>
      <c r="K42" s="28">
        <f>BS!K42</f>
        <v>200550449.6011</v>
      </c>
      <c r="L42" s="28">
        <f>BS!L42</f>
        <v>87403663.345400006</v>
      </c>
      <c r="M42" s="84"/>
      <c r="N42" s="29">
        <f>BS!N42</f>
        <v>64697038.469800003</v>
      </c>
      <c r="O42" s="27">
        <f>BS!O42</f>
        <v>139130999.16999999</v>
      </c>
      <c r="P42" s="28">
        <f>BS!P42</f>
        <v>136800000</v>
      </c>
      <c r="Q42" s="29">
        <f>BS!Q42</f>
        <v>162756222.00999999</v>
      </c>
      <c r="R42" s="27">
        <f>BS!R42</f>
        <v>1543771.1983</v>
      </c>
      <c r="S42" s="69">
        <f>BS!S42</f>
        <v>2.5826837596051094E-3</v>
      </c>
      <c r="T42" s="70">
        <f>BS!T42</f>
        <v>1.3379790992109218E-2</v>
      </c>
    </row>
    <row r="43" spans="1:21" x14ac:dyDescent="0.2">
      <c r="A43" s="54">
        <v>12</v>
      </c>
      <c r="B43" s="12" t="s">
        <v>240</v>
      </c>
      <c r="C43" s="24">
        <f>BS!C43</f>
        <v>489747052.935166</v>
      </c>
      <c r="D43" s="25">
        <f>BS!D43</f>
        <v>104076691.62991101</v>
      </c>
      <c r="E43" s="25">
        <f>BS!E43</f>
        <v>327379207.26914799</v>
      </c>
      <c r="F43" s="26">
        <f>BS!F43</f>
        <v>-1909532.556751</v>
      </c>
      <c r="G43" s="24">
        <f>BS!G43</f>
        <v>329860124.843898</v>
      </c>
      <c r="H43" s="25">
        <f>BS!H43</f>
        <v>262835755.63307402</v>
      </c>
      <c r="I43" s="25">
        <f>BS!I43</f>
        <v>45213756.860962003</v>
      </c>
      <c r="J43" s="25">
        <f>BS!J43</f>
        <v>101587748.50559101</v>
      </c>
      <c r="K43" s="25">
        <f>BS!K43</f>
        <v>81447336.139231995</v>
      </c>
      <c r="L43" s="25">
        <f>BS!L43</f>
        <v>20140412.366360001</v>
      </c>
      <c r="M43" s="84"/>
      <c r="N43" s="26">
        <f>BS!N43</f>
        <v>59234939.933077</v>
      </c>
      <c r="O43" s="24">
        <f>BS!O43</f>
        <v>159886927.99126801</v>
      </c>
      <c r="P43" s="25">
        <f>BS!P43</f>
        <v>69161600</v>
      </c>
      <c r="Q43" s="26">
        <f>BS!Q43</f>
        <v>157353273.941268</v>
      </c>
      <c r="R43" s="24">
        <f>BS!R43</f>
        <v>13861137.809912</v>
      </c>
      <c r="S43" s="71">
        <f>BS!S43</f>
        <v>3.1446697029618935E-2</v>
      </c>
      <c r="T43" s="72">
        <f>BS!T43</f>
        <v>9.8929340141787392E-2</v>
      </c>
    </row>
    <row r="44" spans="1:21" x14ac:dyDescent="0.2">
      <c r="A44" s="55">
        <v>13</v>
      </c>
      <c r="B44" s="15" t="s">
        <v>151</v>
      </c>
      <c r="C44" s="27">
        <f>BS!C44</f>
        <v>440061934.18140298</v>
      </c>
      <c r="D44" s="28">
        <f>BS!D44</f>
        <v>204761608.33450001</v>
      </c>
      <c r="E44" s="28">
        <f>BS!E44</f>
        <v>159843202.168843</v>
      </c>
      <c r="F44" s="29">
        <f>BS!F44</f>
        <v>-28111677.754319999</v>
      </c>
      <c r="G44" s="27">
        <f>BS!G44</f>
        <v>163967333.34560901</v>
      </c>
      <c r="H44" s="28">
        <f>BS!H44</f>
        <v>13170942.195900001</v>
      </c>
      <c r="I44" s="28">
        <f>BS!I44</f>
        <v>0</v>
      </c>
      <c r="J44" s="28">
        <f>BS!J44</f>
        <v>12880365</v>
      </c>
      <c r="K44" s="28">
        <f>BS!K44</f>
        <v>9467599</v>
      </c>
      <c r="L44" s="28">
        <f>BS!L44</f>
        <v>3412766</v>
      </c>
      <c r="M44" s="84"/>
      <c r="N44" s="29">
        <f>BS!N44</f>
        <v>131587032.1939</v>
      </c>
      <c r="O44" s="27">
        <f>BS!O44</f>
        <v>276094600.83227903</v>
      </c>
      <c r="P44" s="28">
        <f>BS!P44</f>
        <v>209008277</v>
      </c>
      <c r="Q44" s="29">
        <f>BS!Q44</f>
        <v>316628640.76013899</v>
      </c>
      <c r="R44" s="27">
        <f>BS!R44</f>
        <v>-54819063.509502001</v>
      </c>
      <c r="S44" s="69">
        <f>BS!S44</f>
        <v>-0.13387870426903031</v>
      </c>
      <c r="T44" s="70">
        <f>BS!T44</f>
        <v>-0.20252009410640762</v>
      </c>
    </row>
    <row r="45" spans="1:21" x14ac:dyDescent="0.2">
      <c r="A45" s="54">
        <v>14</v>
      </c>
      <c r="B45" s="12" t="s">
        <v>159</v>
      </c>
      <c r="C45" s="24">
        <f>BS!C45</f>
        <v>364760821.69989997</v>
      </c>
      <c r="D45" s="25">
        <f>BS!D45</f>
        <v>117285034.85619999</v>
      </c>
      <c r="E45" s="25">
        <f>BS!E45</f>
        <v>242347265.1868</v>
      </c>
      <c r="F45" s="26">
        <f>BS!F45</f>
        <v>-5350596.4379000003</v>
      </c>
      <c r="G45" s="24">
        <f>BS!G45</f>
        <v>276455355.12599999</v>
      </c>
      <c r="H45" s="25">
        <f>BS!H45</f>
        <v>258541818.96980003</v>
      </c>
      <c r="I45" s="25">
        <f>BS!I45</f>
        <v>14948201.4936</v>
      </c>
      <c r="J45" s="25">
        <f>BS!J45</f>
        <v>135563303.2044</v>
      </c>
      <c r="K45" s="25">
        <f>BS!K45</f>
        <v>87337018.479000002</v>
      </c>
      <c r="L45" s="25">
        <f>BS!L45</f>
        <v>48226284.725400001</v>
      </c>
      <c r="M45" s="84"/>
      <c r="N45" s="26">
        <f>BS!N45</f>
        <v>10953134.4592</v>
      </c>
      <c r="O45" s="24">
        <f>BS!O45</f>
        <v>88305466.573899999</v>
      </c>
      <c r="P45" s="25">
        <f>BS!P45</f>
        <v>50000000</v>
      </c>
      <c r="Q45" s="26">
        <f>BS!Q45</f>
        <v>87250827.143900007</v>
      </c>
      <c r="R45" s="24">
        <f>BS!R45</f>
        <v>6337405.1261999998</v>
      </c>
      <c r="S45" s="71">
        <f>BS!S45</f>
        <v>2.2133761688337392E-2</v>
      </c>
      <c r="T45" s="72">
        <f>BS!T45</f>
        <v>8.1404593705398084E-2</v>
      </c>
      <c r="U45" s="73"/>
    </row>
    <row r="46" spans="1:21" x14ac:dyDescent="0.2">
      <c r="A46" s="55">
        <v>15</v>
      </c>
      <c r="B46" s="15" t="s">
        <v>160</v>
      </c>
      <c r="C46" s="27">
        <f>BS!C46</f>
        <v>214702917.21035501</v>
      </c>
      <c r="D46" s="28">
        <f>BS!D46</f>
        <v>47948210.75</v>
      </c>
      <c r="E46" s="28">
        <f>BS!E46</f>
        <v>116477805.241405</v>
      </c>
      <c r="F46" s="29">
        <f>BS!F46</f>
        <v>-5494307.7150609996</v>
      </c>
      <c r="G46" s="27">
        <f>BS!G46</f>
        <v>157485245.42860299</v>
      </c>
      <c r="H46" s="28">
        <f>BS!H46</f>
        <v>135425629.54281801</v>
      </c>
      <c r="I46" s="28">
        <f>BS!I46</f>
        <v>20804835.632817999</v>
      </c>
      <c r="J46" s="28">
        <f>BS!J46</f>
        <v>93164697.340000004</v>
      </c>
      <c r="K46" s="28">
        <f>BS!K46</f>
        <v>37167594.109999999</v>
      </c>
      <c r="L46" s="28">
        <f>BS!L46</f>
        <v>55997103.229999997</v>
      </c>
      <c r="M46" s="84"/>
      <c r="N46" s="29">
        <f>BS!N46</f>
        <v>18792037.100703999</v>
      </c>
      <c r="O46" s="27">
        <f>BS!O46</f>
        <v>57217670.897752002</v>
      </c>
      <c r="P46" s="28">
        <f>BS!P46</f>
        <v>104746400</v>
      </c>
      <c r="Q46" s="29">
        <f>BS!Q46</f>
        <v>57288477.69974</v>
      </c>
      <c r="R46" s="27">
        <f>BS!R46</f>
        <v>-22624502.363843001</v>
      </c>
      <c r="S46" s="69">
        <f>BS!S46</f>
        <v>-0.11151197871239502</v>
      </c>
      <c r="T46" s="70">
        <f>BS!T46</f>
        <v>-0.37670908138113118</v>
      </c>
      <c r="U46" s="74"/>
    </row>
    <row r="47" spans="1:21" x14ac:dyDescent="0.2">
      <c r="A47" s="55">
        <v>16</v>
      </c>
      <c r="B47" s="12" t="s">
        <v>290</v>
      </c>
      <c r="C47" s="24">
        <f>BS!C47</f>
        <v>195992005.490933</v>
      </c>
      <c r="D47" s="25">
        <f>BS!D47</f>
        <v>34285270.170000002</v>
      </c>
      <c r="E47" s="25">
        <f>BS!E47</f>
        <v>153619148.015663</v>
      </c>
      <c r="F47" s="26">
        <f>BS!F47</f>
        <v>-2400597.4447300001</v>
      </c>
      <c r="G47" s="24">
        <f>BS!G47</f>
        <v>167388122.9267</v>
      </c>
      <c r="H47" s="25">
        <f>BS!H47</f>
        <v>2654041.5713</v>
      </c>
      <c r="I47" s="25">
        <f>BS!I47</f>
        <v>0</v>
      </c>
      <c r="J47" s="25">
        <f>BS!J47</f>
        <v>2654041.5633999999</v>
      </c>
      <c r="K47" s="25">
        <f>BS!K47</f>
        <v>72786.565600000002</v>
      </c>
      <c r="L47" s="25">
        <f>BS!L47</f>
        <v>2581254.9978</v>
      </c>
      <c r="M47" s="84"/>
      <c r="N47" s="26">
        <f>BS!N47</f>
        <v>156729271.11539999</v>
      </c>
      <c r="O47" s="24">
        <f>BS!O47</f>
        <v>28603882.564233001</v>
      </c>
      <c r="P47" s="25">
        <f>BS!P47</f>
        <v>2254500</v>
      </c>
      <c r="Q47" s="26">
        <f>BS!Q47</f>
        <v>30638028.866232999</v>
      </c>
      <c r="R47" s="24">
        <f>BS!R47</f>
        <v>6263959.6308850003</v>
      </c>
      <c r="S47" s="71">
        <f>BS!S47</f>
        <v>4.1534924191298263E-2</v>
      </c>
      <c r="T47" s="72">
        <f>BS!T47</f>
        <v>0.26879894863705556</v>
      </c>
    </row>
    <row r="48" spans="1:21" x14ac:dyDescent="0.2">
      <c r="A48" s="55">
        <v>17</v>
      </c>
      <c r="B48" s="15" t="s">
        <v>271</v>
      </c>
      <c r="C48" s="27">
        <f>BS!C48</f>
        <v>147284947.46000001</v>
      </c>
      <c r="D48" s="28">
        <f>BS!D48</f>
        <v>101700683.83999999</v>
      </c>
      <c r="E48" s="28">
        <f>BS!E48</f>
        <v>0</v>
      </c>
      <c r="F48" s="29">
        <f>BS!F48</f>
        <v>0</v>
      </c>
      <c r="G48" s="27">
        <f>BS!G48</f>
        <v>138579497.24000001</v>
      </c>
      <c r="H48" s="28">
        <f>BS!H48</f>
        <v>128968067.13</v>
      </c>
      <c r="I48" s="28">
        <f>BS!I48</f>
        <v>0</v>
      </c>
      <c r="J48" s="28">
        <f>BS!J48</f>
        <v>128968067.13</v>
      </c>
      <c r="K48" s="28">
        <f>BS!K48</f>
        <v>128968067.13</v>
      </c>
      <c r="L48" s="28">
        <f>BS!L48</f>
        <v>0</v>
      </c>
      <c r="M48" s="84"/>
      <c r="N48" s="29">
        <f>BS!N48</f>
        <v>0</v>
      </c>
      <c r="O48" s="27">
        <f>BS!O48</f>
        <v>8705450.2200000007</v>
      </c>
      <c r="P48" s="28">
        <f>BS!P48</f>
        <v>8052000</v>
      </c>
      <c r="Q48" s="29">
        <f>BS!Q48</f>
        <v>8454964.7799999993</v>
      </c>
      <c r="R48" s="27">
        <f>BS!R48</f>
        <v>1282730.83</v>
      </c>
      <c r="S48" s="69">
        <f>BS!S48</f>
        <v>2.2555294013932334E-2</v>
      </c>
      <c r="T48" s="70">
        <f>BS!T48</f>
        <v>0.18043886953223273</v>
      </c>
      <c r="U48" s="74"/>
    </row>
    <row r="49" spans="1:21" x14ac:dyDescent="0.2">
      <c r="A49" s="55">
        <v>18</v>
      </c>
      <c r="B49" s="12" t="s">
        <v>273</v>
      </c>
      <c r="C49" s="24">
        <f>BS!C49</f>
        <v>67895473.478414997</v>
      </c>
      <c r="D49" s="25">
        <f>BS!D49</f>
        <v>44584712.568539001</v>
      </c>
      <c r="E49" s="25">
        <f>BS!E49</f>
        <v>0</v>
      </c>
      <c r="F49" s="26">
        <f>BS!F49</f>
        <v>0</v>
      </c>
      <c r="G49" s="24">
        <f>BS!G49</f>
        <v>6163611.7308510002</v>
      </c>
      <c r="H49" s="25">
        <f>BS!H49</f>
        <v>1309205.423342</v>
      </c>
      <c r="I49" s="25">
        <f>BS!I49</f>
        <v>0</v>
      </c>
      <c r="J49" s="25">
        <f>BS!J49</f>
        <v>1309205.423342</v>
      </c>
      <c r="K49" s="25">
        <f>BS!K49</f>
        <v>359960.20608199999</v>
      </c>
      <c r="L49" s="25">
        <f>BS!L49</f>
        <v>949245.21725999995</v>
      </c>
      <c r="M49" s="84"/>
      <c r="N49" s="26">
        <f>BS!N49</f>
        <v>0</v>
      </c>
      <c r="O49" s="24">
        <f>BS!O49</f>
        <v>61731861.75</v>
      </c>
      <c r="P49" s="25">
        <f>BS!P49</f>
        <v>78997750</v>
      </c>
      <c r="Q49" s="26">
        <f>BS!Q49</f>
        <v>16453449.960000001</v>
      </c>
      <c r="R49" s="24">
        <f>BS!R49</f>
        <v>-9795553.1799999997</v>
      </c>
      <c r="S49" s="71">
        <f>BS!S49</f>
        <v>-0.2686123473379407</v>
      </c>
      <c r="T49" s="72">
        <f>BS!T49</f>
        <v>-0.28983437719005312</v>
      </c>
    </row>
    <row r="50" spans="1:21" x14ac:dyDescent="0.2">
      <c r="A50" s="55">
        <v>19</v>
      </c>
      <c r="B50" s="15" t="s">
        <v>165</v>
      </c>
      <c r="C50" s="27">
        <f>BS!C50</f>
        <v>15130445.18</v>
      </c>
      <c r="D50" s="28">
        <f>BS!D50</f>
        <v>10969328.199999999</v>
      </c>
      <c r="E50" s="28">
        <f>BS!E50</f>
        <v>0</v>
      </c>
      <c r="F50" s="29">
        <f>BS!F50</f>
        <v>0</v>
      </c>
      <c r="G50" s="27">
        <f>BS!G50</f>
        <v>6774911.3300000001</v>
      </c>
      <c r="H50" s="28">
        <f>BS!H50</f>
        <v>2476485.83</v>
      </c>
      <c r="I50" s="28">
        <f>BS!I50</f>
        <v>0</v>
      </c>
      <c r="J50" s="28">
        <f>BS!J50</f>
        <v>2476485.83</v>
      </c>
      <c r="K50" s="28">
        <f>BS!K50</f>
        <v>1464542.52</v>
      </c>
      <c r="L50" s="28">
        <f>BS!L50</f>
        <v>1011943.31</v>
      </c>
      <c r="M50" s="84"/>
      <c r="N50" s="29">
        <f>BS!N50</f>
        <v>0</v>
      </c>
      <c r="O50" s="27">
        <f>BS!O50</f>
        <v>8355533.25</v>
      </c>
      <c r="P50" s="28">
        <f>BS!P50</f>
        <v>6625005</v>
      </c>
      <c r="Q50" s="29">
        <f>BS!Q50</f>
        <v>8131358.9900000002</v>
      </c>
      <c r="R50" s="27">
        <f>BS!R50</f>
        <v>-1321899.8115000001</v>
      </c>
      <c r="S50" s="69">
        <f>BS!S50</f>
        <v>-6.9464899361407234E-2</v>
      </c>
      <c r="T50" s="70">
        <f>BS!T50</f>
        <v>-0.15735892732762877</v>
      </c>
      <c r="U50" s="74"/>
    </row>
  </sheetData>
  <mergeCells count="8">
    <mergeCell ref="O29:Q29"/>
    <mergeCell ref="R29:T29"/>
    <mergeCell ref="B29:B30"/>
    <mergeCell ref="A29:A30"/>
    <mergeCell ref="B5:B6"/>
    <mergeCell ref="A5:A6"/>
    <mergeCell ref="C5:J5"/>
    <mergeCell ref="C29:F29"/>
  </mergeCells>
  <pageMargins left="0.7" right="0.2" top="0.25" bottom="0.25" header="0.05" footer="0.05"/>
  <pageSetup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V50"/>
  <sheetViews>
    <sheetView view="pageBreakPreview" zoomScaleNormal="100" zoomScaleSheetLayoutView="100" workbookViewId="0">
      <selection activeCell="B3" sqref="B3"/>
    </sheetView>
  </sheetViews>
  <sheetFormatPr defaultColWidth="9.140625" defaultRowHeight="12.75" x14ac:dyDescent="0.2"/>
  <cols>
    <col min="1" max="1" width="4.5703125" style="6" customWidth="1"/>
    <col min="2" max="2" width="42.28515625" style="6" bestFit="1" customWidth="1"/>
    <col min="3" max="6" width="10.85546875" style="6" bestFit="1" customWidth="1"/>
    <col min="7" max="7" width="11.85546875" style="6" customWidth="1"/>
    <col min="8" max="8" width="9.7109375" style="6" bestFit="1" customWidth="1"/>
    <col min="9" max="9" width="9.42578125" style="6" bestFit="1" customWidth="1"/>
    <col min="10" max="10" width="10.28515625" style="6" bestFit="1" customWidth="1"/>
    <col min="11" max="11" width="9.42578125" style="6" bestFit="1" customWidth="1"/>
    <col min="12" max="12" width="9.28515625" style="6" bestFit="1" customWidth="1"/>
    <col min="13" max="13" width="12.28515625" style="6" bestFit="1" customWidth="1"/>
    <col min="14" max="14" width="12.5703125" style="6" customWidth="1"/>
    <col min="15" max="15" width="9.28515625" style="6" customWidth="1"/>
    <col min="16" max="16" width="8" style="6" bestFit="1" customWidth="1"/>
    <col min="17" max="17" width="9.28515625" style="6" bestFit="1" customWidth="1"/>
    <col min="18" max="18" width="12.28515625" style="6" bestFit="1" customWidth="1"/>
    <col min="19" max="19" width="6.7109375" style="6" bestFit="1" customWidth="1"/>
    <col min="20" max="20" width="7.28515625" style="6" bestFit="1" customWidth="1"/>
    <col min="21" max="22" width="12.140625" style="6" bestFit="1" customWidth="1"/>
    <col min="23" max="16384" width="9.140625" style="6"/>
  </cols>
  <sheetData>
    <row r="1" spans="1:6" x14ac:dyDescent="0.2">
      <c r="C1" s="7"/>
    </row>
    <row r="2" spans="1:6" x14ac:dyDescent="0.2">
      <c r="A2" s="6" t="s">
        <v>285</v>
      </c>
      <c r="C2" s="7"/>
    </row>
    <row r="3" spans="1:6" x14ac:dyDescent="0.2">
      <c r="A3" s="49"/>
      <c r="B3" s="63">
        <f>BS!B3</f>
        <v>45991</v>
      </c>
    </row>
    <row r="4" spans="1:6" ht="13.5" thickBot="1" x14ac:dyDescent="0.25"/>
    <row r="5" spans="1:6" ht="15.75" customHeight="1" x14ac:dyDescent="0.2">
      <c r="A5" s="187" t="s">
        <v>0</v>
      </c>
      <c r="B5" s="189" t="s">
        <v>282</v>
      </c>
      <c r="C5" s="79" t="s">
        <v>27</v>
      </c>
      <c r="D5" s="79"/>
      <c r="E5" s="79"/>
      <c r="F5" s="80"/>
    </row>
    <row r="6" spans="1:6" s="11" customFormat="1" ht="111" customHeight="1" x14ac:dyDescent="0.2">
      <c r="A6" s="188"/>
      <c r="B6" s="190"/>
      <c r="C6" s="9" t="s">
        <v>40</v>
      </c>
      <c r="D6" s="36" t="s">
        <v>53</v>
      </c>
      <c r="E6" s="36" t="s">
        <v>54</v>
      </c>
      <c r="F6" s="37" t="s">
        <v>55</v>
      </c>
    </row>
    <row r="7" spans="1:6" x14ac:dyDescent="0.2">
      <c r="A7" s="54">
        <f t="shared" ref="A7:A20" si="0">A32</f>
        <v>1</v>
      </c>
      <c r="B7" s="12" t="str">
        <f>BS!B7</f>
        <v>საქართველოს ბანკი</v>
      </c>
      <c r="C7" s="13">
        <f t="shared" ref="C7:C20" si="1">IFERROR(C32/C$31,0)</f>
        <v>0.39318909221907183</v>
      </c>
      <c r="D7" s="14">
        <f>IFERROR(H32/ABS(H$31),0)</f>
        <v>0.40190501790755734</v>
      </c>
      <c r="E7" s="14">
        <f>IFERROR(I32/ABS(I$31),0)</f>
        <v>0.47974487961904239</v>
      </c>
      <c r="F7" s="14">
        <f t="shared" ref="F7:F20" si="2">IFERROR(O32/ABS(O$31),0)</f>
        <v>0.50316211102357999</v>
      </c>
    </row>
    <row r="8" spans="1:6" x14ac:dyDescent="0.2">
      <c r="A8" s="55">
        <f t="shared" si="0"/>
        <v>2</v>
      </c>
      <c r="B8" s="15" t="str">
        <f>BS!B8</f>
        <v>თი–ბი–სი ბანკი</v>
      </c>
      <c r="C8" s="16">
        <f t="shared" si="1"/>
        <v>0.36933856679844346</v>
      </c>
      <c r="D8" s="17">
        <f t="shared" ref="D8:E8" si="3">IFERROR(H33/ABS(H$31),0)</f>
        <v>0.31784067557074014</v>
      </c>
      <c r="E8" s="17">
        <f t="shared" si="3"/>
        <v>0.39216126074648883</v>
      </c>
      <c r="F8" s="17">
        <f t="shared" si="2"/>
        <v>0.37398722929933748</v>
      </c>
    </row>
    <row r="9" spans="1:6" x14ac:dyDescent="0.2">
      <c r="A9" s="54">
        <f t="shared" si="0"/>
        <v>3</v>
      </c>
      <c r="B9" s="12" t="str">
        <f>BS!B9</f>
        <v>ლიბერთი ბანკი</v>
      </c>
      <c r="C9" s="13">
        <f t="shared" si="1"/>
        <v>5.5668402748191494E-2</v>
      </c>
      <c r="D9" s="14">
        <f t="shared" ref="D9:E9" si="4">IFERROR(H34/ABS(H$31),0)</f>
        <v>7.2515698163374109E-2</v>
      </c>
      <c r="E9" s="14">
        <f t="shared" si="4"/>
        <v>3.1472725752803681E-2</v>
      </c>
      <c r="F9" s="14">
        <f t="shared" si="2"/>
        <v>3.8597102887331952E-2</v>
      </c>
    </row>
    <row r="10" spans="1:6" x14ac:dyDescent="0.2">
      <c r="A10" s="55">
        <f t="shared" si="0"/>
        <v>4</v>
      </c>
      <c r="B10" s="15" t="str">
        <f>BS!B10</f>
        <v>ბაზის ბანკი</v>
      </c>
      <c r="C10" s="16">
        <f t="shared" si="1"/>
        <v>4.5414543124305456E-2</v>
      </c>
      <c r="D10" s="17">
        <f t="shared" ref="D10:E10" si="5">IFERROR(H35/ABS(H$31),0)</f>
        <v>3.4974497316401384E-2</v>
      </c>
      <c r="E10" s="17">
        <f t="shared" si="5"/>
        <v>2.2862814555737528E-2</v>
      </c>
      <c r="F10" s="17">
        <f t="shared" si="2"/>
        <v>3.3713405907957614E-2</v>
      </c>
    </row>
    <row r="11" spans="1:6" x14ac:dyDescent="0.2">
      <c r="A11" s="54">
        <f t="shared" si="0"/>
        <v>5</v>
      </c>
      <c r="B11" s="12" t="str">
        <f>BS!B11</f>
        <v>კრედო ბანკი</v>
      </c>
      <c r="C11" s="13">
        <f t="shared" si="1"/>
        <v>3.5237729211565462E-2</v>
      </c>
      <c r="D11" s="14">
        <f t="shared" ref="D11:E11" si="6">IFERROR(H36/ABS(H$31),0)</f>
        <v>7.2215639809672494E-2</v>
      </c>
      <c r="E11" s="14">
        <f t="shared" si="6"/>
        <v>5.0977126062669263E-2</v>
      </c>
      <c r="F11" s="14">
        <f t="shared" si="2"/>
        <v>2.7324566838609822E-2</v>
      </c>
    </row>
    <row r="12" spans="1:6" x14ac:dyDescent="0.2">
      <c r="A12" s="55">
        <f t="shared" si="0"/>
        <v>6</v>
      </c>
      <c r="B12" s="15" t="str">
        <f>BS!B12</f>
        <v>პროკრედიტ ბანკი</v>
      </c>
      <c r="C12" s="16">
        <f t="shared" si="1"/>
        <v>2.1101118801205732E-2</v>
      </c>
      <c r="D12" s="17">
        <f t="shared" ref="D12:E12" si="7">IFERROR(H37/ABS(H$31),0)</f>
        <v>1.4355701105516086E-2</v>
      </c>
      <c r="E12" s="17">
        <f t="shared" si="7"/>
        <v>4.2681437320113615E-3</v>
      </c>
      <c r="F12" s="17">
        <f t="shared" si="2"/>
        <v>9.2771245947448049E-3</v>
      </c>
    </row>
    <row r="13" spans="1:6" x14ac:dyDescent="0.2">
      <c r="A13" s="54">
        <f t="shared" si="0"/>
        <v>7</v>
      </c>
      <c r="B13" s="12" t="str">
        <f>BS!B13</f>
        <v>ტერა ბანკი</v>
      </c>
      <c r="C13" s="13">
        <f t="shared" si="1"/>
        <v>2.0795368660897956E-2</v>
      </c>
      <c r="D13" s="14">
        <f t="shared" ref="D13:E13" si="8">IFERROR(H38/ABS(H$31),0)</f>
        <v>1.634971771340471E-2</v>
      </c>
      <c r="E13" s="14">
        <f t="shared" si="8"/>
        <v>3.1669122738252776E-3</v>
      </c>
      <c r="F13" s="14">
        <f t="shared" si="2"/>
        <v>9.2260768052181957E-3</v>
      </c>
    </row>
    <row r="14" spans="1:6" x14ac:dyDescent="0.2">
      <c r="A14" s="55">
        <f t="shared" si="0"/>
        <v>8</v>
      </c>
      <c r="B14" s="15" t="str">
        <f>BS!B14</f>
        <v>ქართუ ბანკი</v>
      </c>
      <c r="C14" s="16">
        <f t="shared" si="1"/>
        <v>1.7993022481712681E-2</v>
      </c>
      <c r="D14" s="17">
        <f t="shared" ref="D14:E14" si="9">IFERROR(H39/ABS(H$31),0)</f>
        <v>1.5655914070883691E-2</v>
      </c>
      <c r="E14" s="17">
        <f t="shared" si="9"/>
        <v>5.1867571264531684E-3</v>
      </c>
      <c r="F14" s="17">
        <f t="shared" si="2"/>
        <v>1.3360143844264941E-2</v>
      </c>
    </row>
    <row r="15" spans="1:6" x14ac:dyDescent="0.2">
      <c r="A15" s="54">
        <f t="shared" si="0"/>
        <v>9</v>
      </c>
      <c r="B15" s="12" t="str">
        <f>BS!B15</f>
        <v>ხალიკ ბანკი</v>
      </c>
      <c r="C15" s="13">
        <f t="shared" si="1"/>
        <v>1.0251308165662531E-2</v>
      </c>
      <c r="D15" s="14">
        <f t="shared" ref="D15:E15" si="10">IFERROR(H40/ABS(H$31),0)</f>
        <v>9.9333499589830138E-3</v>
      </c>
      <c r="E15" s="14">
        <f t="shared" si="10"/>
        <v>1.2319908508089561E-4</v>
      </c>
      <c r="F15" s="14">
        <f t="shared" si="2"/>
        <v>6.1773537700339533E-3</v>
      </c>
    </row>
    <row r="16" spans="1:6" x14ac:dyDescent="0.2">
      <c r="A16" s="55">
        <f t="shared" si="0"/>
        <v>10</v>
      </c>
      <c r="B16" s="15" t="str">
        <f>BS!B16</f>
        <v>მიკრობანკი კრისტალი</v>
      </c>
      <c r="C16" s="16">
        <f t="shared" si="1"/>
        <v>6.4639349312225767E-3</v>
      </c>
      <c r="D16" s="17">
        <f t="shared" ref="D16:E16" si="11">IFERROR(H41/ABS(H$31),0)</f>
        <v>2.3258125675399172E-2</v>
      </c>
      <c r="E16" s="17">
        <f t="shared" si="11"/>
        <v>2.2584289092833889E-3</v>
      </c>
      <c r="F16" s="17">
        <f t="shared" si="2"/>
        <v>5.0914401789121247E-3</v>
      </c>
    </row>
    <row r="17" spans="1:22" x14ac:dyDescent="0.2">
      <c r="A17" s="54">
        <f t="shared" si="0"/>
        <v>11</v>
      </c>
      <c r="B17" s="12" t="str">
        <f>BS!B17</f>
        <v>პაშაბანკი</v>
      </c>
      <c r="C17" s="13">
        <f t="shared" si="1"/>
        <v>6.1397113397209527E-3</v>
      </c>
      <c r="D17" s="14">
        <f t="shared" ref="D17:E17" si="12">IFERROR(H42/ABS(H$31),0)</f>
        <v>4.4913697137633759E-3</v>
      </c>
      <c r="E17" s="14">
        <f t="shared" si="12"/>
        <v>8.2872979615366746E-4</v>
      </c>
      <c r="F17" s="14">
        <f t="shared" si="2"/>
        <v>5.1873729261299917E-4</v>
      </c>
    </row>
    <row r="18" spans="1:22" x14ac:dyDescent="0.2">
      <c r="A18" s="55">
        <f t="shared" si="0"/>
        <v>12</v>
      </c>
      <c r="B18" s="15" t="str">
        <f>BS!B18</f>
        <v>იშ ბანკ</v>
      </c>
      <c r="C18" s="16">
        <f t="shared" si="1"/>
        <v>4.6574634993521392E-3</v>
      </c>
      <c r="D18" s="17">
        <f t="shared" ref="D18:E18" si="13">IFERROR(H43/ABS(H$31),0)</f>
        <v>4.7182396107805511E-3</v>
      </c>
      <c r="E18" s="17">
        <f t="shared" si="13"/>
        <v>3.6672619717462857E-3</v>
      </c>
      <c r="F18" s="17">
        <f t="shared" si="2"/>
        <v>4.6576131929183346E-3</v>
      </c>
    </row>
    <row r="19" spans="1:22" x14ac:dyDescent="0.2">
      <c r="A19" s="54">
        <f t="shared" si="0"/>
        <v>13</v>
      </c>
      <c r="B19" s="12" t="str">
        <f>BS!B19</f>
        <v>ვი–თი–ბი ბანკი</v>
      </c>
      <c r="C19" s="13">
        <f t="shared" si="1"/>
        <v>4.1849611623400937E-3</v>
      </c>
      <c r="D19" s="14">
        <f t="shared" ref="D19:E19" si="14">IFERROR(H44/ABS(H$31),0)</f>
        <v>3.8148099027892246E-4</v>
      </c>
      <c r="E19" s="14">
        <f t="shared" si="14"/>
        <v>-2.5918944623060145E-6</v>
      </c>
      <c r="F19" s="14">
        <f t="shared" si="2"/>
        <v>-1.8420276670411777E-2</v>
      </c>
    </row>
    <row r="20" spans="1:22" x14ac:dyDescent="0.2">
      <c r="A20" s="55">
        <f t="shared" si="0"/>
        <v>14</v>
      </c>
      <c r="B20" s="15" t="str">
        <f>BS!B20</f>
        <v>ზირაათ ბანკი</v>
      </c>
      <c r="C20" s="16">
        <f t="shared" si="1"/>
        <v>3.4688523450612319E-3</v>
      </c>
      <c r="D20" s="17">
        <f t="shared" ref="D20:E20" si="15">IFERROR(H45/ABS(H$31),0)</f>
        <v>3.2363031848769682E-3</v>
      </c>
      <c r="E20" s="17">
        <f t="shared" si="15"/>
        <v>1.617419040143892E-5</v>
      </c>
      <c r="F20" s="17">
        <f t="shared" si="2"/>
        <v>2.1294919745729591E-3</v>
      </c>
    </row>
    <row r="21" spans="1:22" x14ac:dyDescent="0.2">
      <c r="A21" s="54">
        <f t="shared" ref="A21:A25" si="16">A46</f>
        <v>15</v>
      </c>
      <c r="B21" s="12" t="str">
        <f>BS!B21</f>
        <v>სილქ ბანკი</v>
      </c>
      <c r="C21" s="13">
        <f t="shared" ref="C21:C25" si="17">IFERROR(C46/C$31,0)</f>
        <v>2.0418111637805639E-3</v>
      </c>
      <c r="D21" s="14">
        <f t="shared" ref="D21:D24" si="18">IFERROR(H46/ABS(H$31),0)</f>
        <v>2.1276760962518062E-3</v>
      </c>
      <c r="E21" s="14">
        <f t="shared" ref="E21:E24" si="19">IFERROR(I46/ABS(I$31),0)</f>
        <v>7.1776919535516753E-5</v>
      </c>
      <c r="F21" s="14">
        <f t="shared" ref="F21:F24" si="20">IFERROR(O46/ABS(O$31),0)</f>
        <v>-7.6022749458340621E-3</v>
      </c>
    </row>
    <row r="22" spans="1:22" x14ac:dyDescent="0.2">
      <c r="A22" s="55">
        <f t="shared" si="16"/>
        <v>16</v>
      </c>
      <c r="B22" s="15" t="str">
        <f>BS!B22</f>
        <v>მიკრობანკი ემბისი</v>
      </c>
      <c r="C22" s="16">
        <f t="shared" si="17"/>
        <v>1.8638715767008132E-3</v>
      </c>
      <c r="D22" s="17">
        <f t="shared" si="18"/>
        <v>4.9831983882420482E-3</v>
      </c>
      <c r="E22" s="17">
        <f t="shared" si="19"/>
        <v>-7.625043644831649E-4</v>
      </c>
      <c r="F22" s="17">
        <f t="shared" si="20"/>
        <v>2.1048128527987749E-3</v>
      </c>
    </row>
    <row r="23" spans="1:22" x14ac:dyDescent="0.2">
      <c r="A23" s="54">
        <f t="shared" si="16"/>
        <v>17</v>
      </c>
      <c r="B23" s="12" t="str">
        <f>BS!B23</f>
        <v>პეივბანკი</v>
      </c>
      <c r="C23" s="13">
        <f t="shared" si="17"/>
        <v>1.4006705353054134E-3</v>
      </c>
      <c r="D23" s="14">
        <f t="shared" si="18"/>
        <v>3.2555656655171213E-4</v>
      </c>
      <c r="E23" s="14">
        <f t="shared" si="19"/>
        <v>3.9312785359455898E-3</v>
      </c>
      <c r="F23" s="14">
        <f t="shared" si="20"/>
        <v>4.310226273415152E-4</v>
      </c>
    </row>
    <row r="24" spans="1:22" s="77" customFormat="1" x14ac:dyDescent="0.2">
      <c r="A24" s="55">
        <f t="shared" si="16"/>
        <v>18</v>
      </c>
      <c r="B24" s="15" t="str">
        <f>BS!B24</f>
        <v>ჰეშბანკი</v>
      </c>
      <c r="C24" s="16">
        <f t="shared" si="17"/>
        <v>6.4568165872926899E-4</v>
      </c>
      <c r="D24" s="17">
        <f t="shared" si="18"/>
        <v>6.1015889664981383E-4</v>
      </c>
      <c r="E24" s="17">
        <f t="shared" si="19"/>
        <v>-1.1092194457669481E-4</v>
      </c>
      <c r="F24" s="17">
        <f t="shared" si="20"/>
        <v>-3.2914973033798009E-3</v>
      </c>
    </row>
    <row r="25" spans="1:22" s="77" customFormat="1" ht="13.5" thickBot="1" x14ac:dyDescent="0.25">
      <c r="A25" s="54">
        <f t="shared" si="16"/>
        <v>19</v>
      </c>
      <c r="B25" s="12" t="str">
        <f>BS!B25</f>
        <v>პეისერა</v>
      </c>
      <c r="C25" s="13">
        <f t="shared" si="17"/>
        <v>1.438895767365188E-4</v>
      </c>
      <c r="D25" s="14">
        <f t="shared" ref="D25" si="21">IFERROR(H50/ABS(H$31),0)</f>
        <v>1.2167926067416681E-4</v>
      </c>
      <c r="E25" s="14">
        <f t="shared" ref="E25" si="22">IFERROR(I50/ABS(I$31),0)</f>
        <v>1.38548926342605E-4</v>
      </c>
      <c r="F25" s="14">
        <f t="shared" ref="F25" si="23">IFERROR(O50/ABS(O$31),0)</f>
        <v>-4.4418417060653614E-4</v>
      </c>
    </row>
    <row r="26" spans="1:22" ht="13.5" thickBot="1" x14ac:dyDescent="0.25">
      <c r="A26" s="18"/>
      <c r="B26" s="19" t="str">
        <f>BS!B26</f>
        <v>კონსოლიდირებული</v>
      </c>
      <c r="C26" s="20">
        <f>SUM(C7:C25)</f>
        <v>1.000000000000006</v>
      </c>
      <c r="D26" s="20">
        <f t="shared" ref="D26:F26" si="24">SUM(D7:D25)</f>
        <v>1.0000000000000016</v>
      </c>
      <c r="E26" s="20">
        <f t="shared" si="24"/>
        <v>0.99999999999999867</v>
      </c>
      <c r="F26" s="20">
        <f t="shared" si="24"/>
        <v>1.0000000000000033</v>
      </c>
    </row>
    <row r="27" spans="1:22" x14ac:dyDescent="0.2">
      <c r="A27" s="126"/>
      <c r="B27" s="127"/>
      <c r="C27" s="128"/>
      <c r="D27" s="128"/>
      <c r="E27" s="128"/>
      <c r="F27" s="128"/>
    </row>
    <row r="28" spans="1:22" ht="13.5" thickBot="1" x14ac:dyDescent="0.25">
      <c r="B28" s="61" t="s">
        <v>36</v>
      </c>
      <c r="U28" s="23"/>
      <c r="V28" s="23"/>
    </row>
    <row r="29" spans="1:22" ht="15.75" customHeight="1" x14ac:dyDescent="0.2">
      <c r="A29" s="187" t="s">
        <v>0</v>
      </c>
      <c r="B29" s="189" t="s">
        <v>282</v>
      </c>
      <c r="C29" s="191" t="s">
        <v>56</v>
      </c>
      <c r="D29" s="193" t="s">
        <v>280</v>
      </c>
      <c r="E29" s="194"/>
      <c r="F29" s="194"/>
      <c r="G29" s="194"/>
      <c r="H29" s="195"/>
      <c r="I29" s="198" t="s">
        <v>279</v>
      </c>
      <c r="J29" s="199"/>
      <c r="K29" s="199"/>
      <c r="L29" s="200"/>
      <c r="M29" s="196" t="s">
        <v>57</v>
      </c>
      <c r="N29" s="196" t="s">
        <v>235</v>
      </c>
      <c r="O29" s="185" t="str">
        <f>YEAR($B$3)&amp;" წლის "&amp;MONTH($B$3)&amp;" თვის წმინდა მოგება"</f>
        <v>2025 წლის 11 თვის წმინდა მოგება</v>
      </c>
      <c r="P29" s="38"/>
    </row>
    <row r="30" spans="1:22" ht="121.5" customHeight="1" x14ac:dyDescent="0.2">
      <c r="A30" s="188"/>
      <c r="B30" s="190"/>
      <c r="C30" s="192"/>
      <c r="D30" s="39" t="s">
        <v>58</v>
      </c>
      <c r="E30" s="36" t="s">
        <v>59</v>
      </c>
      <c r="F30" s="36" t="s">
        <v>60</v>
      </c>
      <c r="G30" s="36" t="s">
        <v>61</v>
      </c>
      <c r="H30" s="37" t="s">
        <v>53</v>
      </c>
      <c r="I30" s="36" t="s">
        <v>234</v>
      </c>
      <c r="J30" s="36" t="s">
        <v>180</v>
      </c>
      <c r="K30" s="40" t="s">
        <v>275</v>
      </c>
      <c r="L30" s="40" t="s">
        <v>62</v>
      </c>
      <c r="M30" s="197"/>
      <c r="N30" s="197"/>
      <c r="O30" s="186"/>
      <c r="P30" s="38"/>
    </row>
    <row r="31" spans="1:22" x14ac:dyDescent="0.2">
      <c r="A31" s="129"/>
      <c r="B31" s="130" t="str">
        <f>BS!B31</f>
        <v>კონსოლიდირებული</v>
      </c>
      <c r="C31" s="131">
        <v>105153170390.55499</v>
      </c>
      <c r="D31" s="131">
        <v>9197493429.2325306</v>
      </c>
      <c r="E31" s="131">
        <v>7729573533.6885996</v>
      </c>
      <c r="F31" s="131">
        <v>-4447947915.9049997</v>
      </c>
      <c r="G31" s="131">
        <v>-2777518006.4529381</v>
      </c>
      <c r="H31" s="131">
        <v>4749545513.3275309</v>
      </c>
      <c r="I31" s="131">
        <v>767793607.703246</v>
      </c>
      <c r="J31" s="131">
        <v>678093868.39086294</v>
      </c>
      <c r="K31" s="131">
        <v>-2327592702.0064802</v>
      </c>
      <c r="L31" s="131">
        <v>-761159786.42765701</v>
      </c>
      <c r="M31" s="131">
        <v>-481276882.21631497</v>
      </c>
      <c r="N31" s="131">
        <v>3507108844.6835589</v>
      </c>
      <c r="O31" s="131">
        <v>2976017379.6714501</v>
      </c>
    </row>
    <row r="32" spans="1:22" x14ac:dyDescent="0.2">
      <c r="A32" s="55">
        <f>BS!A32</f>
        <v>1</v>
      </c>
      <c r="B32" s="15" t="str">
        <f>BS!B32</f>
        <v>საქართველოს ბანკი</v>
      </c>
      <c r="C32" s="67">
        <v>41345079609.819702</v>
      </c>
      <c r="D32" s="27">
        <v>3550581139.6066799</v>
      </c>
      <c r="E32" s="28">
        <v>2921179902.0026999</v>
      </c>
      <c r="F32" s="28">
        <v>-1641714965.02002</v>
      </c>
      <c r="G32" s="28">
        <v>-1062836581.630017</v>
      </c>
      <c r="H32" s="29">
        <v>1908866174.5866599</v>
      </c>
      <c r="I32" s="28">
        <v>368345051.89986402</v>
      </c>
      <c r="J32" s="28">
        <v>337334681.204</v>
      </c>
      <c r="K32" s="28">
        <v>-754046141.16999996</v>
      </c>
      <c r="L32" s="29">
        <v>-26515247.430413999</v>
      </c>
      <c r="M32" s="28">
        <v>-131399580.65789799</v>
      </c>
      <c r="N32" s="28">
        <v>1750951346.498348</v>
      </c>
      <c r="O32" s="29">
        <v>1497419187.19835</v>
      </c>
    </row>
    <row r="33" spans="1:16" x14ac:dyDescent="0.2">
      <c r="A33" s="54">
        <f>BS!A33</f>
        <v>2</v>
      </c>
      <c r="B33" s="12" t="str">
        <f>BS!B33</f>
        <v>თი–ბი–სი ბანკი</v>
      </c>
      <c r="C33" s="68">
        <v>38837121246.3601</v>
      </c>
      <c r="D33" s="24">
        <v>3167567833.3400002</v>
      </c>
      <c r="E33" s="25">
        <v>2628033781.27</v>
      </c>
      <c r="F33" s="25">
        <v>-1657969078.73</v>
      </c>
      <c r="G33" s="25">
        <v>-1004747126.45</v>
      </c>
      <c r="H33" s="26">
        <v>1509598754.6100001</v>
      </c>
      <c r="I33" s="25">
        <v>301098909.19</v>
      </c>
      <c r="J33" s="25">
        <v>268529353.91000003</v>
      </c>
      <c r="K33" s="25">
        <v>-696281389.32000005</v>
      </c>
      <c r="L33" s="26">
        <v>-3241939.41</v>
      </c>
      <c r="M33" s="25">
        <v>-202103879.04000002</v>
      </c>
      <c r="N33" s="25">
        <v>1304252936.1600001</v>
      </c>
      <c r="O33" s="26">
        <v>1112992494.1700001</v>
      </c>
    </row>
    <row r="34" spans="1:16" x14ac:dyDescent="0.2">
      <c r="A34" s="55">
        <f>BS!A34</f>
        <v>3</v>
      </c>
      <c r="B34" s="15" t="str">
        <f>BS!B34</f>
        <v>ლიბერთი ბანკი</v>
      </c>
      <c r="C34" s="67">
        <v>5853709039.5506201</v>
      </c>
      <c r="D34" s="27">
        <v>656940962.11099994</v>
      </c>
      <c r="E34" s="28">
        <v>579687866.45099998</v>
      </c>
      <c r="F34" s="28">
        <v>-312524353.25333297</v>
      </c>
      <c r="G34" s="28">
        <v>-232893996.406703</v>
      </c>
      <c r="H34" s="29">
        <v>344416608.85766697</v>
      </c>
      <c r="I34" s="28">
        <v>24164557.649999999</v>
      </c>
      <c r="J34" s="28">
        <v>13895661.43</v>
      </c>
      <c r="K34" s="28">
        <v>-239060886.59</v>
      </c>
      <c r="L34" s="29">
        <v>-179885447.90000001</v>
      </c>
      <c r="M34" s="28">
        <v>-32967218.080000002</v>
      </c>
      <c r="N34" s="28">
        <v>131563942.87766697</v>
      </c>
      <c r="O34" s="29">
        <v>114865648.997667</v>
      </c>
    </row>
    <row r="35" spans="1:16" x14ac:dyDescent="0.2">
      <c r="A35" s="54">
        <f>BS!A35</f>
        <v>4</v>
      </c>
      <c r="B35" s="12" t="str">
        <f>BS!B35</f>
        <v>ბაზის ბანკი</v>
      </c>
      <c r="C35" s="68">
        <v>4775483191.3592997</v>
      </c>
      <c r="D35" s="24">
        <v>375551928.32999998</v>
      </c>
      <c r="E35" s="25">
        <v>323577935.29000002</v>
      </c>
      <c r="F35" s="25">
        <v>-209438961.52000001</v>
      </c>
      <c r="G35" s="25">
        <v>-162280063.56999999</v>
      </c>
      <c r="H35" s="26">
        <v>166112966.80999997</v>
      </c>
      <c r="I35" s="25">
        <v>17553922.870000001</v>
      </c>
      <c r="J35" s="25">
        <v>17741153.149999999</v>
      </c>
      <c r="K35" s="25">
        <v>-83155565.290000007</v>
      </c>
      <c r="L35" s="26">
        <v>-46706963.450000003</v>
      </c>
      <c r="M35" s="25">
        <v>-2478367.2400000002</v>
      </c>
      <c r="N35" s="25">
        <v>116927636.11999997</v>
      </c>
      <c r="O35" s="26">
        <v>100331681.91</v>
      </c>
    </row>
    <row r="36" spans="1:16" x14ac:dyDescent="0.2">
      <c r="A36" s="55">
        <f>BS!A36</f>
        <v>5</v>
      </c>
      <c r="B36" s="15" t="str">
        <f>BS!B36</f>
        <v>კრედო ბანკი</v>
      </c>
      <c r="C36" s="67">
        <v>3705358943.95998</v>
      </c>
      <c r="D36" s="27">
        <v>583110857.08010697</v>
      </c>
      <c r="E36" s="28">
        <v>529061482.230084</v>
      </c>
      <c r="F36" s="28">
        <v>-240119389.03</v>
      </c>
      <c r="G36" s="28">
        <v>-92583741.930000007</v>
      </c>
      <c r="H36" s="29">
        <v>342991468.050107</v>
      </c>
      <c r="I36" s="28">
        <v>39139911.530000001</v>
      </c>
      <c r="J36" s="28">
        <v>10051143.460000001</v>
      </c>
      <c r="K36" s="28">
        <v>-198320333.34999999</v>
      </c>
      <c r="L36" s="29">
        <v>-166430758.65000001</v>
      </c>
      <c r="M36" s="28">
        <v>-76636960.046409994</v>
      </c>
      <c r="N36" s="28">
        <v>99923749.353697002</v>
      </c>
      <c r="O36" s="29">
        <v>81318385.803697005</v>
      </c>
    </row>
    <row r="37" spans="1:16" x14ac:dyDescent="0.2">
      <c r="A37" s="54">
        <f>BS!A37</f>
        <v>6</v>
      </c>
      <c r="B37" s="12" t="str">
        <f>BS!B37</f>
        <v>პროკრედიტ ბანკი</v>
      </c>
      <c r="C37" s="68">
        <v>2218849540.73453</v>
      </c>
      <c r="D37" s="24">
        <v>132575111.559975</v>
      </c>
      <c r="E37" s="25">
        <v>115575595.0097</v>
      </c>
      <c r="F37" s="25">
        <v>-64392055.783600003</v>
      </c>
      <c r="G37" s="25">
        <v>-46393352.2337</v>
      </c>
      <c r="H37" s="26">
        <v>68183055.776374996</v>
      </c>
      <c r="I37" s="25">
        <v>3277053.4741969998</v>
      </c>
      <c r="J37" s="25">
        <v>12008557.710000001</v>
      </c>
      <c r="K37" s="25">
        <v>-60521955.207500003</v>
      </c>
      <c r="L37" s="26">
        <v>-42410588.945436999</v>
      </c>
      <c r="M37" s="25">
        <v>5392927.5463999994</v>
      </c>
      <c r="N37" s="25">
        <v>31165394.377337996</v>
      </c>
      <c r="O37" s="26">
        <v>27608884.027337998</v>
      </c>
    </row>
    <row r="38" spans="1:16" x14ac:dyDescent="0.2">
      <c r="A38" s="55">
        <f>BS!A38</f>
        <v>7</v>
      </c>
      <c r="B38" s="15" t="str">
        <f>BS!B38</f>
        <v>ტერა ბანკი</v>
      </c>
      <c r="C38" s="67">
        <v>2186698944.13381</v>
      </c>
      <c r="D38" s="27">
        <v>194751535</v>
      </c>
      <c r="E38" s="28">
        <v>171791427.828729</v>
      </c>
      <c r="F38" s="28">
        <v>-117097806.59012701</v>
      </c>
      <c r="G38" s="28">
        <v>-76722893.370000005</v>
      </c>
      <c r="H38" s="29">
        <v>77653728.409872994</v>
      </c>
      <c r="I38" s="28">
        <v>2431535</v>
      </c>
      <c r="J38" s="28">
        <v>999054</v>
      </c>
      <c r="K38" s="28">
        <v>-48230636.683174998</v>
      </c>
      <c r="L38" s="29">
        <v>-39772923.275142998</v>
      </c>
      <c r="M38" s="28">
        <v>-5731974.216217</v>
      </c>
      <c r="N38" s="28">
        <v>32148830.918512996</v>
      </c>
      <c r="O38" s="29">
        <v>27456964.918513</v>
      </c>
    </row>
    <row r="39" spans="1:16" x14ac:dyDescent="0.2">
      <c r="A39" s="54">
        <f>BS!A39</f>
        <v>8</v>
      </c>
      <c r="B39" s="12" t="str">
        <f>BS!B39</f>
        <v>ქართუ ბანკი</v>
      </c>
      <c r="C39" s="68">
        <v>1892023358.86062</v>
      </c>
      <c r="D39" s="24">
        <v>110606847.912781</v>
      </c>
      <c r="E39" s="25">
        <v>89652850.423149005</v>
      </c>
      <c r="F39" s="25">
        <v>-36248371.480374001</v>
      </c>
      <c r="G39" s="25">
        <v>-30224000.863200001</v>
      </c>
      <c r="H39" s="26">
        <v>74358476.432406992</v>
      </c>
      <c r="I39" s="25">
        <v>3982358.9663999998</v>
      </c>
      <c r="J39" s="25">
        <v>10519596.42</v>
      </c>
      <c r="K39" s="25">
        <v>-43728130.991172999</v>
      </c>
      <c r="L39" s="26">
        <v>-30916377.203373998</v>
      </c>
      <c r="M39" s="25">
        <v>5987001.427282</v>
      </c>
      <c r="N39" s="25">
        <v>49429100.656314991</v>
      </c>
      <c r="O39" s="26">
        <v>39760020.275443003</v>
      </c>
    </row>
    <row r="40" spans="1:16" x14ac:dyDescent="0.2">
      <c r="A40" s="55">
        <f>BS!A40</f>
        <v>9</v>
      </c>
      <c r="B40" s="15" t="str">
        <f>BS!B40</f>
        <v>ხალიკ ბანკი</v>
      </c>
      <c r="C40" s="67">
        <v>1077957554.27</v>
      </c>
      <c r="D40" s="27">
        <v>84070365.819999993</v>
      </c>
      <c r="E40" s="28">
        <v>78258497.849999994</v>
      </c>
      <c r="F40" s="28">
        <v>-36891468.090000004</v>
      </c>
      <c r="G40" s="28">
        <v>-16511143.859999999</v>
      </c>
      <c r="H40" s="29">
        <v>47178897.729999989</v>
      </c>
      <c r="I40" s="28">
        <v>94591.47</v>
      </c>
      <c r="J40" s="28">
        <v>2055421.9</v>
      </c>
      <c r="K40" s="28">
        <v>-25451806.530000001</v>
      </c>
      <c r="L40" s="29">
        <v>-22825654.649999999</v>
      </c>
      <c r="M40" s="28">
        <v>-1621105.6600000001</v>
      </c>
      <c r="N40" s="28">
        <v>22732137.419999991</v>
      </c>
      <c r="O40" s="29">
        <v>18383912.18</v>
      </c>
    </row>
    <row r="41" spans="1:16" x14ac:dyDescent="0.2">
      <c r="A41" s="54">
        <f>BS!A41</f>
        <v>10</v>
      </c>
      <c r="B41" s="12" t="str">
        <f>BS!B41</f>
        <v>მიკრობანკი კრისტალი</v>
      </c>
      <c r="C41" s="68">
        <v>679703251.216308</v>
      </c>
      <c r="D41" s="24">
        <v>157506273.38</v>
      </c>
      <c r="E41" s="25">
        <v>141168037.40000001</v>
      </c>
      <c r="F41" s="25">
        <v>-47040746.93</v>
      </c>
      <c r="G41" s="25">
        <v>-450794.47</v>
      </c>
      <c r="H41" s="26">
        <v>110465526.44999999</v>
      </c>
      <c r="I41" s="25">
        <v>1734007.28</v>
      </c>
      <c r="J41" s="25">
        <v>-4310417.7699999996</v>
      </c>
      <c r="K41" s="25">
        <v>-60615403.310000002</v>
      </c>
      <c r="L41" s="26">
        <v>-69412861.629999995</v>
      </c>
      <c r="M41" s="25">
        <v>-22112396.750000004</v>
      </c>
      <c r="N41" s="25">
        <v>18940268.069999989</v>
      </c>
      <c r="O41" s="26">
        <v>15152214.460000001</v>
      </c>
    </row>
    <row r="42" spans="1:16" x14ac:dyDescent="0.2">
      <c r="A42" s="55">
        <f>BS!A42</f>
        <v>11</v>
      </c>
      <c r="B42" s="15" t="str">
        <f>BS!B42</f>
        <v>პაშაბანკი</v>
      </c>
      <c r="C42" s="67">
        <v>645610112.65450001</v>
      </c>
      <c r="D42" s="27">
        <v>47827290.962499999</v>
      </c>
      <c r="E42" s="28">
        <v>34244616.170000002</v>
      </c>
      <c r="F42" s="28">
        <v>-26495326.0898</v>
      </c>
      <c r="G42" s="28">
        <v>-21782127.385300003</v>
      </c>
      <c r="H42" s="29">
        <v>21331964.872699998</v>
      </c>
      <c r="I42" s="28">
        <v>636293.43999999994</v>
      </c>
      <c r="J42" s="28">
        <v>3921816.45</v>
      </c>
      <c r="K42" s="28">
        <v>-28241050.239999998</v>
      </c>
      <c r="L42" s="29">
        <v>-15520587.550000001</v>
      </c>
      <c r="M42" s="28">
        <v>-3191487.4643999999</v>
      </c>
      <c r="N42" s="28">
        <v>2619889.8582999976</v>
      </c>
      <c r="O42" s="29">
        <v>1543771.1983</v>
      </c>
    </row>
    <row r="43" spans="1:16" x14ac:dyDescent="0.2">
      <c r="A43" s="54">
        <f>BS!A43</f>
        <v>12</v>
      </c>
      <c r="B43" s="12" t="str">
        <f>BS!B43</f>
        <v>იშ ბანკ</v>
      </c>
      <c r="C43" s="68">
        <v>489747052.935166</v>
      </c>
      <c r="D43" s="24">
        <v>37127081.837254003</v>
      </c>
      <c r="E43" s="25">
        <v>31269599.533270001</v>
      </c>
      <c r="F43" s="25">
        <v>-14717588.063067</v>
      </c>
      <c r="G43" s="25">
        <v>-9782065.6524659991</v>
      </c>
      <c r="H43" s="26">
        <v>22409493.774187002</v>
      </c>
      <c r="I43" s="25">
        <v>2815700.2996800002</v>
      </c>
      <c r="J43" s="25">
        <v>1750192.85</v>
      </c>
      <c r="K43" s="25">
        <v>-8858568.7621899992</v>
      </c>
      <c r="L43" s="26">
        <v>-5083765.6025099996</v>
      </c>
      <c r="M43" s="25">
        <v>-135915.13485600002</v>
      </c>
      <c r="N43" s="25">
        <v>17189813.036821</v>
      </c>
      <c r="O43" s="26">
        <v>13861137.809912</v>
      </c>
    </row>
    <row r="44" spans="1:16" x14ac:dyDescent="0.2">
      <c r="A44" s="55">
        <f>BS!A44</f>
        <v>13</v>
      </c>
      <c r="B44" s="15" t="str">
        <f>BS!B44</f>
        <v>ვი–თი–ბი ბანკი</v>
      </c>
      <c r="C44" s="67">
        <v>440061934.18140298</v>
      </c>
      <c r="D44" s="27">
        <v>11122778.785799</v>
      </c>
      <c r="E44" s="28">
        <v>11820281.263929</v>
      </c>
      <c r="F44" s="28">
        <v>-9310917.4600000009</v>
      </c>
      <c r="G44" s="28">
        <v>-831598.46</v>
      </c>
      <c r="H44" s="29">
        <v>1811861.3257989995</v>
      </c>
      <c r="I44" s="28">
        <v>-1990.04</v>
      </c>
      <c r="J44" s="28">
        <v>16217</v>
      </c>
      <c r="K44" s="28">
        <v>-10995882</v>
      </c>
      <c r="L44" s="29">
        <v>-47295134.002508998</v>
      </c>
      <c r="M44" s="28">
        <v>-9002839.8327920008</v>
      </c>
      <c r="N44" s="28">
        <v>-54486112.509501994</v>
      </c>
      <c r="O44" s="29">
        <v>-54819063.509502001</v>
      </c>
    </row>
    <row r="45" spans="1:16" x14ac:dyDescent="0.2">
      <c r="A45" s="54">
        <f>BS!A45</f>
        <v>14</v>
      </c>
      <c r="B45" s="12" t="str">
        <f>BS!B45</f>
        <v>ზირაათ ბანკი</v>
      </c>
      <c r="C45" s="68">
        <v>364760821.69989997</v>
      </c>
      <c r="D45" s="24">
        <v>23406230.971500002</v>
      </c>
      <c r="E45" s="25">
        <v>21362151.491500001</v>
      </c>
      <c r="F45" s="25">
        <v>-8035261.7000000002</v>
      </c>
      <c r="G45" s="25">
        <v>-7269644.75</v>
      </c>
      <c r="H45" s="26">
        <v>15370969.271500003</v>
      </c>
      <c r="I45" s="25">
        <v>12418.44</v>
      </c>
      <c r="J45" s="25">
        <v>1727725.63</v>
      </c>
      <c r="K45" s="25">
        <v>-7557097.8600000003</v>
      </c>
      <c r="L45" s="26">
        <v>-5729667.4900000002</v>
      </c>
      <c r="M45" s="25">
        <v>-1806878.6553</v>
      </c>
      <c r="N45" s="25">
        <v>7834423.1262000026</v>
      </c>
      <c r="O45" s="26">
        <v>6337405.1261999998</v>
      </c>
      <c r="P45" s="73"/>
    </row>
    <row r="46" spans="1:16" x14ac:dyDescent="0.2">
      <c r="A46" s="55">
        <f>BS!A46</f>
        <v>15</v>
      </c>
      <c r="B46" s="15" t="str">
        <f>BS!B46</f>
        <v>სილქ ბანკი</v>
      </c>
      <c r="C46" s="67">
        <v>214702917.21035501</v>
      </c>
      <c r="D46" s="27">
        <v>23478766.547648001</v>
      </c>
      <c r="E46" s="28">
        <v>19993376.827647999</v>
      </c>
      <c r="F46" s="28">
        <v>-13373272.090880999</v>
      </c>
      <c r="G46" s="28">
        <v>-12171928.571552999</v>
      </c>
      <c r="H46" s="29">
        <v>10105494.456767002</v>
      </c>
      <c r="I46" s="28">
        <v>55109.86</v>
      </c>
      <c r="J46" s="28">
        <v>842543.84</v>
      </c>
      <c r="K46" s="28">
        <v>-30348278.964347001</v>
      </c>
      <c r="L46" s="29">
        <v>-29077245.440203</v>
      </c>
      <c r="M46" s="28">
        <v>-3705935.0060810004</v>
      </c>
      <c r="N46" s="28">
        <v>-22677685.989516996</v>
      </c>
      <c r="O46" s="29">
        <v>-22624502.363843001</v>
      </c>
      <c r="P46" s="74"/>
    </row>
    <row r="47" spans="1:16" x14ac:dyDescent="0.2">
      <c r="A47" s="54">
        <f>BS!A47</f>
        <v>16</v>
      </c>
      <c r="B47" s="12" t="str">
        <f>BS!B47</f>
        <v>მიკრობანკი ემბისი</v>
      </c>
      <c r="C47" s="68">
        <v>195992005.490933</v>
      </c>
      <c r="D47" s="24">
        <v>36146686.166896001</v>
      </c>
      <c r="E47" s="25">
        <v>32896132.646896001</v>
      </c>
      <c r="F47" s="25">
        <v>-12478758.619999999</v>
      </c>
      <c r="G47" s="25">
        <v>-33802.11</v>
      </c>
      <c r="H47" s="26">
        <v>23667927.546896003</v>
      </c>
      <c r="I47" s="25">
        <v>-585445.97689599998</v>
      </c>
      <c r="J47" s="25">
        <v>420929.69686299999</v>
      </c>
      <c r="K47" s="25">
        <v>-14097418.189999999</v>
      </c>
      <c r="L47" s="26">
        <v>-16739284.669968</v>
      </c>
      <c r="M47" s="25">
        <v>345316.75395700004</v>
      </c>
      <c r="N47" s="25">
        <v>7273959.6308850031</v>
      </c>
      <c r="O47" s="26">
        <v>6263959.6308850003</v>
      </c>
      <c r="P47" s="73"/>
    </row>
    <row r="48" spans="1:16" x14ac:dyDescent="0.2">
      <c r="A48" s="55">
        <f>BS!A48</f>
        <v>17</v>
      </c>
      <c r="B48" s="15" t="str">
        <f>BS!B48</f>
        <v>პეივბანკი</v>
      </c>
      <c r="C48" s="67">
        <v>147284947.46000001</v>
      </c>
      <c r="D48" s="27">
        <v>1590988.42</v>
      </c>
      <c r="E48" s="28">
        <v>0</v>
      </c>
      <c r="F48" s="28">
        <v>-44742.69</v>
      </c>
      <c r="G48" s="28">
        <v>0</v>
      </c>
      <c r="H48" s="29">
        <v>1546245.73</v>
      </c>
      <c r="I48" s="28">
        <v>3018410.53</v>
      </c>
      <c r="J48" s="28">
        <v>2004.07</v>
      </c>
      <c r="K48" s="28">
        <v>-3870616.68</v>
      </c>
      <c r="L48" s="29">
        <v>-263514.90000000002</v>
      </c>
      <c r="M48" s="28">
        <v>0</v>
      </c>
      <c r="N48" s="28">
        <v>1282730.83</v>
      </c>
      <c r="O48" s="29">
        <v>1282730.83</v>
      </c>
      <c r="P48" s="74"/>
    </row>
    <row r="49" spans="1:16" x14ac:dyDescent="0.2">
      <c r="A49" s="54">
        <f>BS!A49</f>
        <v>18</v>
      </c>
      <c r="B49" s="12" t="str">
        <f>BS!B49</f>
        <v>ჰეშბანკი</v>
      </c>
      <c r="C49" s="68">
        <v>67895473.478414997</v>
      </c>
      <c r="D49" s="24">
        <v>2950825.19</v>
      </c>
      <c r="E49" s="25">
        <v>0</v>
      </c>
      <c r="F49" s="25">
        <v>-52847.74</v>
      </c>
      <c r="G49" s="25">
        <v>-3144.7400000000002</v>
      </c>
      <c r="H49" s="26">
        <v>2897977.4499999997</v>
      </c>
      <c r="I49" s="25">
        <v>-85165.16</v>
      </c>
      <c r="J49" s="25">
        <v>21699.08</v>
      </c>
      <c r="K49" s="25">
        <v>-11420489.390000001</v>
      </c>
      <c r="L49" s="26">
        <v>-11426740.17</v>
      </c>
      <c r="M49" s="25">
        <v>-107722.11</v>
      </c>
      <c r="N49" s="25">
        <v>-8636484.8300000001</v>
      </c>
      <c r="O49" s="26">
        <v>-9795553.1799999997</v>
      </c>
      <c r="P49" s="73"/>
    </row>
    <row r="50" spans="1:16" x14ac:dyDescent="0.2">
      <c r="A50" s="55">
        <f>BS!A50</f>
        <v>19</v>
      </c>
      <c r="B50" s="15" t="str">
        <f>BS!B50</f>
        <v>პეისერა</v>
      </c>
      <c r="C50" s="67">
        <v>15130445.18</v>
      </c>
      <c r="D50" s="27">
        <v>579926.21039999998</v>
      </c>
      <c r="E50" s="28">
        <v>0</v>
      </c>
      <c r="F50" s="28">
        <v>-2005.0237999999999</v>
      </c>
      <c r="G50" s="28">
        <v>0</v>
      </c>
      <c r="H50" s="29">
        <v>577921.18660000002</v>
      </c>
      <c r="I50" s="28">
        <v>106376.98</v>
      </c>
      <c r="J50" s="28">
        <v>566534.36</v>
      </c>
      <c r="K50" s="28">
        <v>-2791051.4780999999</v>
      </c>
      <c r="L50" s="29">
        <v>-1905084.0581</v>
      </c>
      <c r="M50" s="28">
        <v>131.94999999999999</v>
      </c>
      <c r="N50" s="28">
        <v>-1327030.9214999999</v>
      </c>
      <c r="O50" s="29">
        <v>-1321899.8115000001</v>
      </c>
      <c r="P50" s="74"/>
    </row>
  </sheetData>
  <mergeCells count="10">
    <mergeCell ref="O29:O30"/>
    <mergeCell ref="A5:A6"/>
    <mergeCell ref="B5:B6"/>
    <mergeCell ref="A29:A30"/>
    <mergeCell ref="B29:B30"/>
    <mergeCell ref="C29:C30"/>
    <mergeCell ref="D29:H29"/>
    <mergeCell ref="M29:M30"/>
    <mergeCell ref="N29:N30"/>
    <mergeCell ref="I29:L29"/>
  </mergeCells>
  <pageMargins left="0.7" right="0.2" top="0.25" bottom="0.25" header="0.3" footer="0.3"/>
  <pageSetup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  <pageSetUpPr fitToPage="1"/>
  </sheetPr>
  <dimension ref="A1:V50"/>
  <sheetViews>
    <sheetView view="pageBreakPreview" topLeftCell="A2" zoomScaleNormal="85" zoomScaleSheetLayoutView="100" workbookViewId="0">
      <selection activeCell="B3" sqref="B3"/>
    </sheetView>
  </sheetViews>
  <sheetFormatPr defaultColWidth="9.140625" defaultRowHeight="12.75" x14ac:dyDescent="0.2"/>
  <cols>
    <col min="1" max="1" width="4.5703125" style="6" customWidth="1"/>
    <col min="2" max="2" width="30.42578125" style="6" bestFit="1" customWidth="1"/>
    <col min="3" max="6" width="10.85546875" style="6" bestFit="1" customWidth="1"/>
    <col min="7" max="7" width="11.85546875" style="6" bestFit="1" customWidth="1"/>
    <col min="8" max="8" width="9.7109375" style="6" bestFit="1" customWidth="1"/>
    <col min="9" max="9" width="9.42578125" style="6" bestFit="1" customWidth="1"/>
    <col min="10" max="10" width="9" style="6" bestFit="1" customWidth="1"/>
    <col min="11" max="11" width="9.42578125" style="6" bestFit="1" customWidth="1"/>
    <col min="12" max="12" width="9.28515625" style="6" bestFit="1" customWidth="1"/>
    <col min="13" max="13" width="12.28515625" style="6" bestFit="1" customWidth="1"/>
    <col min="14" max="14" width="12.5703125" style="6" customWidth="1"/>
    <col min="15" max="15" width="8.85546875" style="6" bestFit="1" customWidth="1"/>
    <col min="16" max="16" width="8" style="6" bestFit="1" customWidth="1"/>
    <col min="17" max="17" width="9.28515625" style="6" bestFit="1" customWidth="1"/>
    <col min="18" max="18" width="12.28515625" style="6" bestFit="1" customWidth="1"/>
    <col min="19" max="19" width="6.7109375" style="6" bestFit="1" customWidth="1"/>
    <col min="20" max="20" width="7.28515625" style="6" bestFit="1" customWidth="1"/>
    <col min="21" max="22" width="12.140625" style="6" bestFit="1" customWidth="1"/>
    <col min="23" max="16384" width="9.140625" style="6"/>
  </cols>
  <sheetData>
    <row r="1" spans="1:6" ht="9" hidden="1" customHeight="1" x14ac:dyDescent="0.2"/>
    <row r="2" spans="1:6" x14ac:dyDescent="0.2">
      <c r="A2" s="6" t="s">
        <v>284</v>
      </c>
    </row>
    <row r="3" spans="1:6" x14ac:dyDescent="0.2">
      <c r="B3" s="64">
        <f>'BS-E'!B3</f>
        <v>45991</v>
      </c>
    </row>
    <row r="4" spans="1:6" ht="13.5" thickBot="1" x14ac:dyDescent="0.25"/>
    <row r="5" spans="1:6" ht="15.75" customHeight="1" x14ac:dyDescent="0.2">
      <c r="A5" s="180" t="s">
        <v>0</v>
      </c>
      <c r="B5" s="178" t="s">
        <v>283</v>
      </c>
      <c r="C5" s="205" t="s">
        <v>47</v>
      </c>
      <c r="D5" s="206"/>
      <c r="E5" s="206"/>
      <c r="F5" s="207"/>
    </row>
    <row r="6" spans="1:6" s="11" customFormat="1" ht="180.75" customHeight="1" x14ac:dyDescent="0.2">
      <c r="A6" s="181"/>
      <c r="B6" s="179"/>
      <c r="C6" s="9" t="s">
        <v>5</v>
      </c>
      <c r="D6" s="36" t="s">
        <v>63</v>
      </c>
      <c r="E6" s="36" t="s">
        <v>16</v>
      </c>
      <c r="F6" s="37" t="s">
        <v>64</v>
      </c>
    </row>
    <row r="7" spans="1:6" x14ac:dyDescent="0.2">
      <c r="A7" s="54">
        <f>A32</f>
        <v>1</v>
      </c>
      <c r="B7" s="12" t="str">
        <f>B32</f>
        <v>Bank of Georgia</v>
      </c>
      <c r="C7" s="30">
        <f>IS!C7</f>
        <v>0.39318909221907183</v>
      </c>
      <c r="D7" s="31">
        <f>IS!D7</f>
        <v>0.40190501790755734</v>
      </c>
      <c r="E7" s="31">
        <f>IS!E7</f>
        <v>0.47974487961904239</v>
      </c>
      <c r="F7" s="32">
        <f>IS!F7</f>
        <v>0.50316211102357999</v>
      </c>
    </row>
    <row r="8" spans="1:6" x14ac:dyDescent="0.2">
      <c r="A8" s="55">
        <f t="shared" ref="A8" si="0">A33</f>
        <v>2</v>
      </c>
      <c r="B8" s="15" t="str">
        <f t="shared" ref="B8:B22" si="1">B33</f>
        <v>TBC Bank</v>
      </c>
      <c r="C8" s="33">
        <f>IS!C8</f>
        <v>0.36933856679844346</v>
      </c>
      <c r="D8" s="34">
        <f>IS!D8</f>
        <v>0.31784067557074014</v>
      </c>
      <c r="E8" s="34">
        <f>IS!E8</f>
        <v>0.39216126074648883</v>
      </c>
      <c r="F8" s="35">
        <f>IS!F8</f>
        <v>0.37398722929933748</v>
      </c>
    </row>
    <row r="9" spans="1:6" x14ac:dyDescent="0.2">
      <c r="A9" s="54">
        <f t="shared" ref="A9" si="2">A34</f>
        <v>3</v>
      </c>
      <c r="B9" s="12" t="str">
        <f t="shared" si="1"/>
        <v>Liberty Bank</v>
      </c>
      <c r="C9" s="30">
        <f>IS!C9</f>
        <v>5.5668402748191494E-2</v>
      </c>
      <c r="D9" s="31">
        <f>IS!D9</f>
        <v>7.2515698163374109E-2</v>
      </c>
      <c r="E9" s="31">
        <f>IS!E9</f>
        <v>3.1472725752803681E-2</v>
      </c>
      <c r="F9" s="32">
        <f>IS!F9</f>
        <v>3.8597102887331952E-2</v>
      </c>
    </row>
    <row r="10" spans="1:6" x14ac:dyDescent="0.2">
      <c r="A10" s="55">
        <f t="shared" ref="A10" si="3">A35</f>
        <v>4</v>
      </c>
      <c r="B10" s="15" t="str">
        <f t="shared" si="1"/>
        <v>Basis Bank</v>
      </c>
      <c r="C10" s="33">
        <f>IS!C10</f>
        <v>4.5414543124305456E-2</v>
      </c>
      <c r="D10" s="34">
        <f>IS!D10</f>
        <v>3.4974497316401384E-2</v>
      </c>
      <c r="E10" s="34">
        <f>IS!E10</f>
        <v>2.2862814555737528E-2</v>
      </c>
      <c r="F10" s="35">
        <f>IS!F10</f>
        <v>3.3713405907957614E-2</v>
      </c>
    </row>
    <row r="11" spans="1:6" x14ac:dyDescent="0.2">
      <c r="A11" s="54">
        <f t="shared" ref="A11" si="4">A36</f>
        <v>5</v>
      </c>
      <c r="B11" s="12" t="str">
        <f t="shared" si="1"/>
        <v>Credo Bank</v>
      </c>
      <c r="C11" s="30">
        <f>IS!C11</f>
        <v>3.5237729211565462E-2</v>
      </c>
      <c r="D11" s="31">
        <f>IS!D11</f>
        <v>7.2215639809672494E-2</v>
      </c>
      <c r="E11" s="31">
        <f>IS!E11</f>
        <v>5.0977126062669263E-2</v>
      </c>
      <c r="F11" s="32">
        <f>IS!F11</f>
        <v>2.7324566838609822E-2</v>
      </c>
    </row>
    <row r="12" spans="1:6" x14ac:dyDescent="0.2">
      <c r="A12" s="55">
        <f t="shared" ref="A12" si="5">A37</f>
        <v>6</v>
      </c>
      <c r="B12" s="15" t="str">
        <f t="shared" si="1"/>
        <v>ProCredit Bank</v>
      </c>
      <c r="C12" s="33">
        <f>IS!C12</f>
        <v>2.1101118801205732E-2</v>
      </c>
      <c r="D12" s="34">
        <f>IS!D12</f>
        <v>1.4355701105516086E-2</v>
      </c>
      <c r="E12" s="34">
        <f>IS!E12</f>
        <v>4.2681437320113615E-3</v>
      </c>
      <c r="F12" s="35">
        <f>IS!F12</f>
        <v>9.2771245947448049E-3</v>
      </c>
    </row>
    <row r="13" spans="1:6" x14ac:dyDescent="0.2">
      <c r="A13" s="54">
        <f t="shared" ref="A13" si="6">A38</f>
        <v>7</v>
      </c>
      <c r="B13" s="12" t="str">
        <f t="shared" si="1"/>
        <v>Tera bank</v>
      </c>
      <c r="C13" s="30">
        <f>IS!C13</f>
        <v>2.0795368660897956E-2</v>
      </c>
      <c r="D13" s="31">
        <f>IS!D13</f>
        <v>1.634971771340471E-2</v>
      </c>
      <c r="E13" s="31">
        <f>IS!E13</f>
        <v>3.1669122738252776E-3</v>
      </c>
      <c r="F13" s="32">
        <f>IS!F13</f>
        <v>9.2260768052181957E-3</v>
      </c>
    </row>
    <row r="14" spans="1:6" x14ac:dyDescent="0.2">
      <c r="A14" s="55">
        <f t="shared" ref="A14" si="7">A39</f>
        <v>8</v>
      </c>
      <c r="B14" s="15" t="str">
        <f t="shared" si="1"/>
        <v>Cartu Bank</v>
      </c>
      <c r="C14" s="33">
        <f>IS!C14</f>
        <v>1.7993022481712681E-2</v>
      </c>
      <c r="D14" s="34">
        <f>IS!D14</f>
        <v>1.5655914070883691E-2</v>
      </c>
      <c r="E14" s="34">
        <f>IS!E14</f>
        <v>5.1867571264531684E-3</v>
      </c>
      <c r="F14" s="35">
        <f>IS!F14</f>
        <v>1.3360143844264941E-2</v>
      </c>
    </row>
    <row r="15" spans="1:6" x14ac:dyDescent="0.2">
      <c r="A15" s="54">
        <f t="shared" ref="A15" si="8">A40</f>
        <v>9</v>
      </c>
      <c r="B15" s="12" t="str">
        <f t="shared" si="1"/>
        <v>HALYK Bank</v>
      </c>
      <c r="C15" s="30">
        <f>IS!C15</f>
        <v>1.0251308165662531E-2</v>
      </c>
      <c r="D15" s="31">
        <f>IS!D15</f>
        <v>9.9333499589830138E-3</v>
      </c>
      <c r="E15" s="31">
        <f>IS!E15</f>
        <v>1.2319908508089561E-4</v>
      </c>
      <c r="F15" s="32">
        <f>IS!F15</f>
        <v>6.1773537700339533E-3</v>
      </c>
    </row>
    <row r="16" spans="1:6" x14ac:dyDescent="0.2">
      <c r="A16" s="55">
        <f t="shared" ref="A16" si="9">A41</f>
        <v>10</v>
      </c>
      <c r="B16" s="15" t="str">
        <f t="shared" si="1"/>
        <v>Microbank Crystal</v>
      </c>
      <c r="C16" s="33">
        <f>IS!C16</f>
        <v>6.4639349312225767E-3</v>
      </c>
      <c r="D16" s="34">
        <f>IS!D16</f>
        <v>2.3258125675399172E-2</v>
      </c>
      <c r="E16" s="34">
        <f>IS!E16</f>
        <v>2.2584289092833889E-3</v>
      </c>
      <c r="F16" s="35">
        <f>IS!F16</f>
        <v>5.0914401789121247E-3</v>
      </c>
    </row>
    <row r="17" spans="1:22" x14ac:dyDescent="0.2">
      <c r="A17" s="54">
        <f t="shared" ref="A17" si="10">A42</f>
        <v>11</v>
      </c>
      <c r="B17" s="12" t="str">
        <f t="shared" si="1"/>
        <v>Pasha Bank</v>
      </c>
      <c r="C17" s="30">
        <f>IS!C17</f>
        <v>6.1397113397209527E-3</v>
      </c>
      <c r="D17" s="31">
        <f>IS!D17</f>
        <v>4.4913697137633759E-3</v>
      </c>
      <c r="E17" s="31">
        <f>IS!E17</f>
        <v>8.2872979615366746E-4</v>
      </c>
      <c r="F17" s="32">
        <f>IS!F17</f>
        <v>5.1873729261299917E-4</v>
      </c>
    </row>
    <row r="18" spans="1:22" x14ac:dyDescent="0.2">
      <c r="A18" s="55">
        <f t="shared" ref="A18" si="11">A43</f>
        <v>12</v>
      </c>
      <c r="B18" s="15" t="str">
        <f t="shared" si="1"/>
        <v>IS Bank</v>
      </c>
      <c r="C18" s="33">
        <f>IS!C18</f>
        <v>4.6574634993521392E-3</v>
      </c>
      <c r="D18" s="34">
        <f>IS!D18</f>
        <v>4.7182396107805511E-3</v>
      </c>
      <c r="E18" s="34">
        <f>IS!E18</f>
        <v>3.6672619717462857E-3</v>
      </c>
      <c r="F18" s="35">
        <f>IS!F18</f>
        <v>4.6576131929183346E-3</v>
      </c>
    </row>
    <row r="19" spans="1:22" x14ac:dyDescent="0.2">
      <c r="A19" s="54">
        <f t="shared" ref="A19" si="12">A44</f>
        <v>13</v>
      </c>
      <c r="B19" s="12" t="str">
        <f t="shared" si="1"/>
        <v>VTB Bank Georgia</v>
      </c>
      <c r="C19" s="30">
        <f>IS!C19</f>
        <v>4.1849611623400937E-3</v>
      </c>
      <c r="D19" s="31">
        <f>IS!D19</f>
        <v>3.8148099027892246E-4</v>
      </c>
      <c r="E19" s="31">
        <f>IS!E19</f>
        <v>-2.5918944623060145E-6</v>
      </c>
      <c r="F19" s="32">
        <f>IS!F19</f>
        <v>-1.8420276670411777E-2</v>
      </c>
    </row>
    <row r="20" spans="1:22" x14ac:dyDescent="0.2">
      <c r="A20" s="55">
        <f t="shared" ref="A20" si="13">A45</f>
        <v>14</v>
      </c>
      <c r="B20" s="15" t="str">
        <f t="shared" si="1"/>
        <v>Ziraat Bank</v>
      </c>
      <c r="C20" s="33">
        <f>IS!C20</f>
        <v>3.4688523450612319E-3</v>
      </c>
      <c r="D20" s="34">
        <f>IS!D20</f>
        <v>3.2363031848769682E-3</v>
      </c>
      <c r="E20" s="34">
        <f>IS!E20</f>
        <v>1.617419040143892E-5</v>
      </c>
      <c r="F20" s="35">
        <f>IS!F20</f>
        <v>2.1294919745729591E-3</v>
      </c>
    </row>
    <row r="21" spans="1:22" x14ac:dyDescent="0.2">
      <c r="A21" s="54">
        <f t="shared" ref="A21" si="14">A46</f>
        <v>15</v>
      </c>
      <c r="B21" s="12" t="str">
        <f t="shared" si="1"/>
        <v>Silk Bank</v>
      </c>
      <c r="C21" s="30">
        <f>IS!C21</f>
        <v>2.0418111637805639E-3</v>
      </c>
      <c r="D21" s="31">
        <f>IS!D21</f>
        <v>2.1276760962518062E-3</v>
      </c>
      <c r="E21" s="31">
        <f>IS!E21</f>
        <v>7.1776919535516753E-5</v>
      </c>
      <c r="F21" s="32">
        <f>IS!F21</f>
        <v>-7.6022749458340621E-3</v>
      </c>
    </row>
    <row r="22" spans="1:22" x14ac:dyDescent="0.2">
      <c r="A22" s="55">
        <f t="shared" ref="A22:B25" si="15">A47</f>
        <v>16</v>
      </c>
      <c r="B22" s="15" t="str">
        <f t="shared" si="1"/>
        <v>Microbank MBC</v>
      </c>
      <c r="C22" s="33">
        <f>IS!C22</f>
        <v>1.8638715767008132E-3</v>
      </c>
      <c r="D22" s="34">
        <f>IS!D22</f>
        <v>4.9831983882420482E-3</v>
      </c>
      <c r="E22" s="34">
        <f>IS!E22</f>
        <v>-7.625043644831649E-4</v>
      </c>
      <c r="F22" s="35">
        <f>IS!F22</f>
        <v>2.1048128527987749E-3</v>
      </c>
    </row>
    <row r="23" spans="1:22" x14ac:dyDescent="0.2">
      <c r="A23" s="54">
        <f t="shared" si="15"/>
        <v>17</v>
      </c>
      <c r="B23" s="12" t="str">
        <f t="shared" si="15"/>
        <v>PaveBank</v>
      </c>
      <c r="C23" s="30">
        <f>IS!C23</f>
        <v>1.4006705353054134E-3</v>
      </c>
      <c r="D23" s="31">
        <f>IS!D23</f>
        <v>3.2555656655171213E-4</v>
      </c>
      <c r="E23" s="31">
        <f>IS!E23</f>
        <v>3.9312785359455898E-3</v>
      </c>
      <c r="F23" s="32">
        <f>IS!F23</f>
        <v>4.310226273415152E-4</v>
      </c>
    </row>
    <row r="24" spans="1:22" x14ac:dyDescent="0.2">
      <c r="A24" s="55">
        <f t="shared" si="15"/>
        <v>18</v>
      </c>
      <c r="B24" s="15" t="str">
        <f t="shared" si="15"/>
        <v>HashBank</v>
      </c>
      <c r="C24" s="33">
        <f>IS!C24</f>
        <v>6.4568165872926899E-4</v>
      </c>
      <c r="D24" s="34">
        <f>IS!D24</f>
        <v>6.1015889664981383E-4</v>
      </c>
      <c r="E24" s="34">
        <f>IS!E24</f>
        <v>-1.1092194457669481E-4</v>
      </c>
      <c r="F24" s="35">
        <f>IS!F24</f>
        <v>-3.2914973033798009E-3</v>
      </c>
    </row>
    <row r="25" spans="1:22" ht="13.5" thickBot="1" x14ac:dyDescent="0.25">
      <c r="A25" s="55">
        <f t="shared" si="15"/>
        <v>19</v>
      </c>
      <c r="B25" s="15" t="str">
        <f t="shared" si="15"/>
        <v>Paysera</v>
      </c>
      <c r="C25" s="33">
        <f>IS!C25</f>
        <v>1.438895767365188E-4</v>
      </c>
      <c r="D25" s="34">
        <f>IS!D25</f>
        <v>1.2167926067416681E-4</v>
      </c>
      <c r="E25" s="34">
        <f>IS!E25</f>
        <v>1.38548926342605E-4</v>
      </c>
      <c r="F25" s="35">
        <f>IS!F25</f>
        <v>-4.4418417060653614E-4</v>
      </c>
    </row>
    <row r="26" spans="1:22" ht="13.5" thickBot="1" x14ac:dyDescent="0.25">
      <c r="A26" s="18"/>
      <c r="B26" s="19" t="s">
        <v>49</v>
      </c>
      <c r="C26" s="20">
        <f>SUM(C7:C25)</f>
        <v>1.000000000000006</v>
      </c>
      <c r="D26" s="21">
        <f t="shared" ref="D26:F26" si="16">SUM(D7:D25)</f>
        <v>1.0000000000000016</v>
      </c>
      <c r="E26" s="21">
        <f t="shared" si="16"/>
        <v>0.99999999999999867</v>
      </c>
      <c r="F26" s="21">
        <f t="shared" si="16"/>
        <v>1.0000000000000033</v>
      </c>
    </row>
    <row r="27" spans="1:22" x14ac:dyDescent="0.2">
      <c r="A27" s="126"/>
      <c r="B27" s="127"/>
      <c r="C27" s="128"/>
      <c r="D27" s="128"/>
      <c r="E27" s="128"/>
      <c r="F27" s="128"/>
    </row>
    <row r="28" spans="1:22" ht="13.5" thickBot="1" x14ac:dyDescent="0.25">
      <c r="B28" s="61" t="s">
        <v>52</v>
      </c>
      <c r="U28" s="23"/>
      <c r="V28" s="23"/>
    </row>
    <row r="29" spans="1:22" ht="15.75" customHeight="1" x14ac:dyDescent="0.2">
      <c r="A29" s="180" t="s">
        <v>0</v>
      </c>
      <c r="B29" s="178" t="s">
        <v>283</v>
      </c>
      <c r="C29" s="191" t="s">
        <v>5</v>
      </c>
      <c r="D29" s="193" t="s">
        <v>278</v>
      </c>
      <c r="E29" s="194"/>
      <c r="F29" s="194"/>
      <c r="G29" s="194"/>
      <c r="H29" s="195"/>
      <c r="I29" s="208" t="s">
        <v>277</v>
      </c>
      <c r="J29" s="209"/>
      <c r="K29" s="209"/>
      <c r="L29" s="210"/>
      <c r="M29" s="203" t="s">
        <v>14</v>
      </c>
      <c r="N29" s="203" t="s">
        <v>237</v>
      </c>
      <c r="O29" s="201" t="str">
        <f>'BS-E'!$R$30</f>
        <v>NET Income of 11 months 2025</v>
      </c>
      <c r="P29" s="38"/>
    </row>
    <row r="30" spans="1:22" ht="131.25" customHeight="1" x14ac:dyDescent="0.2">
      <c r="A30" s="181"/>
      <c r="B30" s="179"/>
      <c r="C30" s="192"/>
      <c r="D30" s="39" t="s">
        <v>17</v>
      </c>
      <c r="E30" s="36" t="s">
        <v>18</v>
      </c>
      <c r="F30" s="36" t="s">
        <v>19</v>
      </c>
      <c r="G30" s="36" t="s">
        <v>20</v>
      </c>
      <c r="H30" s="37" t="s">
        <v>15</v>
      </c>
      <c r="I30" s="36" t="s">
        <v>236</v>
      </c>
      <c r="J30" s="36" t="s">
        <v>21</v>
      </c>
      <c r="K30" s="40" t="s">
        <v>276</v>
      </c>
      <c r="L30" s="40" t="s">
        <v>65</v>
      </c>
      <c r="M30" s="204"/>
      <c r="N30" s="204"/>
      <c r="O30" s="202"/>
      <c r="P30" s="38"/>
    </row>
    <row r="31" spans="1:22" x14ac:dyDescent="0.2">
      <c r="A31" s="132"/>
      <c r="B31" s="119" t="str">
        <f>'BS-E'!B31</f>
        <v>Consolidated</v>
      </c>
      <c r="C31" s="133">
        <f>IS!C31</f>
        <v>105153170390.55499</v>
      </c>
      <c r="D31" s="134">
        <f>IS!D31</f>
        <v>9197493429.2325306</v>
      </c>
      <c r="E31" s="134">
        <f>IS!E31</f>
        <v>7729573533.6885996</v>
      </c>
      <c r="F31" s="134">
        <f>IS!F31</f>
        <v>-4447947915.9049997</v>
      </c>
      <c r="G31" s="134">
        <f>IS!G31</f>
        <v>-2777518006.4529381</v>
      </c>
      <c r="H31" s="134">
        <f>IS!H31</f>
        <v>4749545513.3275309</v>
      </c>
      <c r="I31" s="135">
        <f>IS!I31</f>
        <v>767793607.703246</v>
      </c>
      <c r="J31" s="135">
        <f>IS!J31</f>
        <v>678093868.39086294</v>
      </c>
      <c r="K31" s="133">
        <f>IS!K31</f>
        <v>-2327592702.0064802</v>
      </c>
      <c r="L31" s="135">
        <f>IS!L31</f>
        <v>-761159786.42765701</v>
      </c>
      <c r="M31" s="135">
        <f>IS!M31</f>
        <v>-481276882.21631497</v>
      </c>
      <c r="N31" s="135">
        <f>IS!N31</f>
        <v>3507108844.6835589</v>
      </c>
      <c r="O31" s="136">
        <f>IS!O31</f>
        <v>2976017379.6714501</v>
      </c>
    </row>
    <row r="32" spans="1:22" x14ac:dyDescent="0.2">
      <c r="A32" s="55">
        <f>'BS-E'!A32</f>
        <v>1</v>
      </c>
      <c r="B32" s="15" t="str">
        <f>'BS-E'!B32</f>
        <v>Bank of Georgia</v>
      </c>
      <c r="C32" s="45">
        <f>IS!C32</f>
        <v>41345079609.819702</v>
      </c>
      <c r="D32" s="46">
        <f>IS!D32</f>
        <v>3550581139.6066799</v>
      </c>
      <c r="E32" s="47">
        <f>IS!E32</f>
        <v>2921179902.0026999</v>
      </c>
      <c r="F32" s="47">
        <f>IS!F32</f>
        <v>-1641714965.02002</v>
      </c>
      <c r="G32" s="47">
        <f>IS!G32</f>
        <v>-1062836581.630017</v>
      </c>
      <c r="H32" s="48">
        <f>IS!H32</f>
        <v>1908866174.5866599</v>
      </c>
      <c r="I32" s="47">
        <f>IS!I32</f>
        <v>368345051.89986402</v>
      </c>
      <c r="J32" s="47">
        <f>IS!J32</f>
        <v>337334681.204</v>
      </c>
      <c r="K32" s="45">
        <f>IS!K32</f>
        <v>-754046141.16999996</v>
      </c>
      <c r="L32" s="47">
        <f>IS!L32</f>
        <v>-26515247.430413999</v>
      </c>
      <c r="M32" s="47">
        <f>IS!M32</f>
        <v>-131399580.65789799</v>
      </c>
      <c r="N32" s="47">
        <f>IS!N32</f>
        <v>1750951346.498348</v>
      </c>
      <c r="O32" s="48">
        <f>IS!O32</f>
        <v>1497419187.19835</v>
      </c>
    </row>
    <row r="33" spans="1:16" x14ac:dyDescent="0.2">
      <c r="A33" s="54">
        <f>'BS-E'!A33</f>
        <v>2</v>
      </c>
      <c r="B33" s="12" t="str">
        <f>'BS-E'!B33</f>
        <v>TBC Bank</v>
      </c>
      <c r="C33" s="41">
        <f>IS!C33</f>
        <v>38837121246.3601</v>
      </c>
      <c r="D33" s="42">
        <f>IS!D33</f>
        <v>3167567833.3400002</v>
      </c>
      <c r="E33" s="43">
        <f>IS!E33</f>
        <v>2628033781.27</v>
      </c>
      <c r="F33" s="43">
        <f>IS!F33</f>
        <v>-1657969078.73</v>
      </c>
      <c r="G33" s="43">
        <f>IS!G33</f>
        <v>-1004747126.45</v>
      </c>
      <c r="H33" s="44">
        <f>IS!H33</f>
        <v>1509598754.6100001</v>
      </c>
      <c r="I33" s="43">
        <f>IS!I33</f>
        <v>301098909.19</v>
      </c>
      <c r="J33" s="43">
        <f>IS!J33</f>
        <v>268529353.91000003</v>
      </c>
      <c r="K33" s="41">
        <f>IS!K33</f>
        <v>-696281389.32000005</v>
      </c>
      <c r="L33" s="43">
        <f>IS!L33</f>
        <v>-3241939.41</v>
      </c>
      <c r="M33" s="43">
        <f>IS!M33</f>
        <v>-202103879.04000002</v>
      </c>
      <c r="N33" s="43">
        <f>IS!N33</f>
        <v>1304252936.1600001</v>
      </c>
      <c r="O33" s="44">
        <f>IS!O33</f>
        <v>1112992494.1700001</v>
      </c>
    </row>
    <row r="34" spans="1:16" x14ac:dyDescent="0.2">
      <c r="A34" s="55">
        <f>'BS-E'!A34</f>
        <v>3</v>
      </c>
      <c r="B34" s="15" t="str">
        <f>'BS-E'!B34</f>
        <v>Liberty Bank</v>
      </c>
      <c r="C34" s="45">
        <f>IS!C34</f>
        <v>5853709039.5506201</v>
      </c>
      <c r="D34" s="46">
        <f>IS!D34</f>
        <v>656940962.11099994</v>
      </c>
      <c r="E34" s="47">
        <f>IS!E34</f>
        <v>579687866.45099998</v>
      </c>
      <c r="F34" s="47">
        <f>IS!F34</f>
        <v>-312524353.25333297</v>
      </c>
      <c r="G34" s="47">
        <f>IS!G34</f>
        <v>-232893996.406703</v>
      </c>
      <c r="H34" s="48">
        <f>IS!H34</f>
        <v>344416608.85766697</v>
      </c>
      <c r="I34" s="47">
        <f>IS!I34</f>
        <v>24164557.649999999</v>
      </c>
      <c r="J34" s="47">
        <f>IS!J34</f>
        <v>13895661.43</v>
      </c>
      <c r="K34" s="45">
        <f>IS!K34</f>
        <v>-239060886.59</v>
      </c>
      <c r="L34" s="47">
        <f>IS!L34</f>
        <v>-179885447.90000001</v>
      </c>
      <c r="M34" s="47">
        <f>IS!M34</f>
        <v>-32967218.080000002</v>
      </c>
      <c r="N34" s="47">
        <f>IS!N34</f>
        <v>131563942.87766697</v>
      </c>
      <c r="O34" s="48">
        <f>IS!O34</f>
        <v>114865648.997667</v>
      </c>
    </row>
    <row r="35" spans="1:16" x14ac:dyDescent="0.2">
      <c r="A35" s="54">
        <f>'BS-E'!A35</f>
        <v>4</v>
      </c>
      <c r="B35" s="12" t="str">
        <f>'BS-E'!B35</f>
        <v>Basis Bank</v>
      </c>
      <c r="C35" s="41">
        <f>IS!C35</f>
        <v>4775483191.3592997</v>
      </c>
      <c r="D35" s="42">
        <f>IS!D35</f>
        <v>375551928.32999998</v>
      </c>
      <c r="E35" s="43">
        <f>IS!E35</f>
        <v>323577935.29000002</v>
      </c>
      <c r="F35" s="43">
        <f>IS!F35</f>
        <v>-209438961.52000001</v>
      </c>
      <c r="G35" s="43">
        <f>IS!G35</f>
        <v>-162280063.56999999</v>
      </c>
      <c r="H35" s="44">
        <f>IS!H35</f>
        <v>166112966.80999997</v>
      </c>
      <c r="I35" s="43">
        <f>IS!I35</f>
        <v>17553922.870000001</v>
      </c>
      <c r="J35" s="43">
        <f>IS!J35</f>
        <v>17741153.149999999</v>
      </c>
      <c r="K35" s="41">
        <f>IS!K35</f>
        <v>-83155565.290000007</v>
      </c>
      <c r="L35" s="43">
        <f>IS!L35</f>
        <v>-46706963.450000003</v>
      </c>
      <c r="M35" s="43">
        <f>IS!M35</f>
        <v>-2478367.2400000002</v>
      </c>
      <c r="N35" s="43">
        <f>IS!N35</f>
        <v>116927636.11999997</v>
      </c>
      <c r="O35" s="44">
        <f>IS!O35</f>
        <v>100331681.91</v>
      </c>
    </row>
    <row r="36" spans="1:16" x14ac:dyDescent="0.2">
      <c r="A36" s="55">
        <f>'BS-E'!A36</f>
        <v>5</v>
      </c>
      <c r="B36" s="15" t="str">
        <f>'BS-E'!B36</f>
        <v>Credo Bank</v>
      </c>
      <c r="C36" s="45">
        <f>IS!C36</f>
        <v>3705358943.95998</v>
      </c>
      <c r="D36" s="46">
        <f>IS!D36</f>
        <v>583110857.08010697</v>
      </c>
      <c r="E36" s="47">
        <f>IS!E36</f>
        <v>529061482.230084</v>
      </c>
      <c r="F36" s="47">
        <f>IS!F36</f>
        <v>-240119389.03</v>
      </c>
      <c r="G36" s="47">
        <f>IS!G36</f>
        <v>-92583741.930000007</v>
      </c>
      <c r="H36" s="48">
        <f>IS!H36</f>
        <v>342991468.050107</v>
      </c>
      <c r="I36" s="47">
        <f>IS!I36</f>
        <v>39139911.530000001</v>
      </c>
      <c r="J36" s="47">
        <f>IS!J36</f>
        <v>10051143.460000001</v>
      </c>
      <c r="K36" s="45">
        <f>IS!K36</f>
        <v>-198320333.34999999</v>
      </c>
      <c r="L36" s="47">
        <f>IS!L36</f>
        <v>-166430758.65000001</v>
      </c>
      <c r="M36" s="47">
        <f>IS!M36</f>
        <v>-76636960.046409994</v>
      </c>
      <c r="N36" s="47">
        <f>IS!N36</f>
        <v>99923749.353697002</v>
      </c>
      <c r="O36" s="48">
        <f>IS!O36</f>
        <v>81318385.803697005</v>
      </c>
    </row>
    <row r="37" spans="1:16" x14ac:dyDescent="0.2">
      <c r="A37" s="54">
        <f>'BS-E'!A37</f>
        <v>6</v>
      </c>
      <c r="B37" s="12" t="str">
        <f>'BS-E'!B37</f>
        <v>ProCredit Bank</v>
      </c>
      <c r="C37" s="41">
        <f>IS!C37</f>
        <v>2218849540.73453</v>
      </c>
      <c r="D37" s="42">
        <f>IS!D37</f>
        <v>132575111.559975</v>
      </c>
      <c r="E37" s="43">
        <f>IS!E37</f>
        <v>115575595.0097</v>
      </c>
      <c r="F37" s="43">
        <f>IS!F37</f>
        <v>-64392055.783600003</v>
      </c>
      <c r="G37" s="43">
        <f>IS!G37</f>
        <v>-46393352.2337</v>
      </c>
      <c r="H37" s="44">
        <f>IS!H37</f>
        <v>68183055.776374996</v>
      </c>
      <c r="I37" s="43">
        <f>IS!I37</f>
        <v>3277053.4741969998</v>
      </c>
      <c r="J37" s="43">
        <f>IS!J37</f>
        <v>12008557.710000001</v>
      </c>
      <c r="K37" s="41">
        <f>IS!K37</f>
        <v>-60521955.207500003</v>
      </c>
      <c r="L37" s="43">
        <f>IS!L37</f>
        <v>-42410588.945436999</v>
      </c>
      <c r="M37" s="43">
        <f>IS!M37</f>
        <v>5392927.5463999994</v>
      </c>
      <c r="N37" s="43">
        <f>IS!N37</f>
        <v>31165394.377337996</v>
      </c>
      <c r="O37" s="44">
        <f>IS!O37</f>
        <v>27608884.027337998</v>
      </c>
    </row>
    <row r="38" spans="1:16" x14ac:dyDescent="0.2">
      <c r="A38" s="55">
        <f>'BS-E'!A38</f>
        <v>7</v>
      </c>
      <c r="B38" s="15" t="str">
        <f>'BS-E'!B38</f>
        <v>Tera bank</v>
      </c>
      <c r="C38" s="45">
        <f>IS!C38</f>
        <v>2186698944.13381</v>
      </c>
      <c r="D38" s="46">
        <f>IS!D38</f>
        <v>194751535</v>
      </c>
      <c r="E38" s="47">
        <f>IS!E38</f>
        <v>171791427.828729</v>
      </c>
      <c r="F38" s="47">
        <f>IS!F38</f>
        <v>-117097806.59012701</v>
      </c>
      <c r="G38" s="47">
        <f>IS!G38</f>
        <v>-76722893.370000005</v>
      </c>
      <c r="H38" s="48">
        <f>IS!H38</f>
        <v>77653728.409872994</v>
      </c>
      <c r="I38" s="47">
        <f>IS!I38</f>
        <v>2431535</v>
      </c>
      <c r="J38" s="47">
        <f>IS!J38</f>
        <v>999054</v>
      </c>
      <c r="K38" s="45">
        <f>IS!K38</f>
        <v>-48230636.683174998</v>
      </c>
      <c r="L38" s="47">
        <f>IS!L38</f>
        <v>-39772923.275142998</v>
      </c>
      <c r="M38" s="47">
        <f>IS!M38</f>
        <v>-5731974.216217</v>
      </c>
      <c r="N38" s="47">
        <f>IS!N38</f>
        <v>32148830.918512996</v>
      </c>
      <c r="O38" s="48">
        <f>IS!O38</f>
        <v>27456964.918513</v>
      </c>
    </row>
    <row r="39" spans="1:16" x14ac:dyDescent="0.2">
      <c r="A39" s="54">
        <f>'BS-E'!A39</f>
        <v>8</v>
      </c>
      <c r="B39" s="12" t="str">
        <f>'BS-E'!B39</f>
        <v>Cartu Bank</v>
      </c>
      <c r="C39" s="41">
        <f>IS!C39</f>
        <v>1892023358.86062</v>
      </c>
      <c r="D39" s="42">
        <f>IS!D39</f>
        <v>110606847.912781</v>
      </c>
      <c r="E39" s="43">
        <f>IS!E39</f>
        <v>89652850.423149005</v>
      </c>
      <c r="F39" s="43">
        <f>IS!F39</f>
        <v>-36248371.480374001</v>
      </c>
      <c r="G39" s="43">
        <f>IS!G39</f>
        <v>-30224000.863200001</v>
      </c>
      <c r="H39" s="44">
        <f>IS!H39</f>
        <v>74358476.432406992</v>
      </c>
      <c r="I39" s="43">
        <f>IS!I39</f>
        <v>3982358.9663999998</v>
      </c>
      <c r="J39" s="43">
        <f>IS!J39</f>
        <v>10519596.42</v>
      </c>
      <c r="K39" s="41">
        <f>IS!K39</f>
        <v>-43728130.991172999</v>
      </c>
      <c r="L39" s="43">
        <f>IS!L39</f>
        <v>-30916377.203373998</v>
      </c>
      <c r="M39" s="43">
        <f>IS!M39</f>
        <v>5987001.427282</v>
      </c>
      <c r="N39" s="43">
        <f>IS!N39</f>
        <v>49429100.656314991</v>
      </c>
      <c r="O39" s="44">
        <f>IS!O39</f>
        <v>39760020.275443003</v>
      </c>
    </row>
    <row r="40" spans="1:16" x14ac:dyDescent="0.2">
      <c r="A40" s="55">
        <f>'BS-E'!A40</f>
        <v>9</v>
      </c>
      <c r="B40" s="15" t="str">
        <f>'BS-E'!B40</f>
        <v>HALYK Bank</v>
      </c>
      <c r="C40" s="45">
        <f>IS!C40</f>
        <v>1077957554.27</v>
      </c>
      <c r="D40" s="46">
        <f>IS!D40</f>
        <v>84070365.819999993</v>
      </c>
      <c r="E40" s="47">
        <f>IS!E40</f>
        <v>78258497.849999994</v>
      </c>
      <c r="F40" s="47">
        <f>IS!F40</f>
        <v>-36891468.090000004</v>
      </c>
      <c r="G40" s="47">
        <f>IS!G40</f>
        <v>-16511143.859999999</v>
      </c>
      <c r="H40" s="48">
        <f>IS!H40</f>
        <v>47178897.729999989</v>
      </c>
      <c r="I40" s="47">
        <f>IS!I40</f>
        <v>94591.47</v>
      </c>
      <c r="J40" s="47">
        <f>IS!J40</f>
        <v>2055421.9</v>
      </c>
      <c r="K40" s="45">
        <f>IS!K40</f>
        <v>-25451806.530000001</v>
      </c>
      <c r="L40" s="47">
        <f>IS!L40</f>
        <v>-22825654.649999999</v>
      </c>
      <c r="M40" s="47">
        <f>IS!M40</f>
        <v>-1621105.6600000001</v>
      </c>
      <c r="N40" s="47">
        <f>IS!N40</f>
        <v>22732137.419999991</v>
      </c>
      <c r="O40" s="48">
        <f>IS!O40</f>
        <v>18383912.18</v>
      </c>
    </row>
    <row r="41" spans="1:16" x14ac:dyDescent="0.2">
      <c r="A41" s="54">
        <f>'BS-E'!A41</f>
        <v>10</v>
      </c>
      <c r="B41" s="12" t="str">
        <f>'BS-E'!B41</f>
        <v>Microbank Crystal</v>
      </c>
      <c r="C41" s="41">
        <f>IS!C41</f>
        <v>679703251.216308</v>
      </c>
      <c r="D41" s="42">
        <f>IS!D41</f>
        <v>157506273.38</v>
      </c>
      <c r="E41" s="43">
        <f>IS!E41</f>
        <v>141168037.40000001</v>
      </c>
      <c r="F41" s="43">
        <f>IS!F41</f>
        <v>-47040746.93</v>
      </c>
      <c r="G41" s="43">
        <f>IS!G41</f>
        <v>-450794.47</v>
      </c>
      <c r="H41" s="44">
        <f>IS!H41</f>
        <v>110465526.44999999</v>
      </c>
      <c r="I41" s="43">
        <f>IS!I41</f>
        <v>1734007.28</v>
      </c>
      <c r="J41" s="43">
        <f>IS!J41</f>
        <v>-4310417.7699999996</v>
      </c>
      <c r="K41" s="41">
        <f>IS!K41</f>
        <v>-60615403.310000002</v>
      </c>
      <c r="L41" s="43">
        <f>IS!L41</f>
        <v>-69412861.629999995</v>
      </c>
      <c r="M41" s="43">
        <f>IS!M41</f>
        <v>-22112396.750000004</v>
      </c>
      <c r="N41" s="43">
        <f>IS!N41</f>
        <v>18940268.069999989</v>
      </c>
      <c r="O41" s="44">
        <f>IS!O41</f>
        <v>15152214.460000001</v>
      </c>
    </row>
    <row r="42" spans="1:16" x14ac:dyDescent="0.2">
      <c r="A42" s="55">
        <f>'BS-E'!A42</f>
        <v>11</v>
      </c>
      <c r="B42" s="15" t="str">
        <f>'BS-E'!B42</f>
        <v>Pasha Bank</v>
      </c>
      <c r="C42" s="45">
        <f>IS!C42</f>
        <v>645610112.65450001</v>
      </c>
      <c r="D42" s="46">
        <f>IS!D42</f>
        <v>47827290.962499999</v>
      </c>
      <c r="E42" s="47">
        <f>IS!E42</f>
        <v>34244616.170000002</v>
      </c>
      <c r="F42" s="47">
        <f>IS!F42</f>
        <v>-26495326.0898</v>
      </c>
      <c r="G42" s="47">
        <f>IS!G42</f>
        <v>-21782127.385300003</v>
      </c>
      <c r="H42" s="48">
        <f>IS!H42</f>
        <v>21331964.872699998</v>
      </c>
      <c r="I42" s="47">
        <f>IS!I42</f>
        <v>636293.43999999994</v>
      </c>
      <c r="J42" s="47">
        <f>IS!J42</f>
        <v>3921816.45</v>
      </c>
      <c r="K42" s="45">
        <f>IS!K42</f>
        <v>-28241050.239999998</v>
      </c>
      <c r="L42" s="47">
        <f>IS!L42</f>
        <v>-15520587.550000001</v>
      </c>
      <c r="M42" s="47">
        <f>IS!M42</f>
        <v>-3191487.4643999999</v>
      </c>
      <c r="N42" s="47">
        <f>IS!N42</f>
        <v>2619889.8582999976</v>
      </c>
      <c r="O42" s="48">
        <f>IS!O42</f>
        <v>1543771.1983</v>
      </c>
    </row>
    <row r="43" spans="1:16" x14ac:dyDescent="0.2">
      <c r="A43" s="54">
        <f>'BS-E'!A43</f>
        <v>12</v>
      </c>
      <c r="B43" s="12" t="str">
        <f>'BS-E'!B43</f>
        <v>IS Bank</v>
      </c>
      <c r="C43" s="41">
        <f>IS!C43</f>
        <v>489747052.935166</v>
      </c>
      <c r="D43" s="42">
        <f>IS!D43</f>
        <v>37127081.837254003</v>
      </c>
      <c r="E43" s="43">
        <f>IS!E43</f>
        <v>31269599.533270001</v>
      </c>
      <c r="F43" s="43">
        <f>IS!F43</f>
        <v>-14717588.063067</v>
      </c>
      <c r="G43" s="43">
        <f>IS!G43</f>
        <v>-9782065.6524659991</v>
      </c>
      <c r="H43" s="44">
        <f>IS!H43</f>
        <v>22409493.774187002</v>
      </c>
      <c r="I43" s="43">
        <f>IS!I43</f>
        <v>2815700.2996800002</v>
      </c>
      <c r="J43" s="43">
        <f>IS!J43</f>
        <v>1750192.85</v>
      </c>
      <c r="K43" s="41">
        <f>IS!K43</f>
        <v>-8858568.7621899992</v>
      </c>
      <c r="L43" s="43">
        <f>IS!L43</f>
        <v>-5083765.6025099996</v>
      </c>
      <c r="M43" s="43">
        <f>IS!M43</f>
        <v>-135915.13485600002</v>
      </c>
      <c r="N43" s="43">
        <f>IS!N43</f>
        <v>17189813.036821</v>
      </c>
      <c r="O43" s="44">
        <f>IS!O43</f>
        <v>13861137.809912</v>
      </c>
    </row>
    <row r="44" spans="1:16" x14ac:dyDescent="0.2">
      <c r="A44" s="55">
        <f>'BS-E'!A44</f>
        <v>13</v>
      </c>
      <c r="B44" s="15" t="str">
        <f>'BS-E'!B44</f>
        <v>VTB Bank Georgia</v>
      </c>
      <c r="C44" s="45">
        <f>IS!C44</f>
        <v>440061934.18140298</v>
      </c>
      <c r="D44" s="46">
        <f>IS!D44</f>
        <v>11122778.785799</v>
      </c>
      <c r="E44" s="47">
        <f>IS!E44</f>
        <v>11820281.263929</v>
      </c>
      <c r="F44" s="47">
        <f>IS!F44</f>
        <v>-9310917.4600000009</v>
      </c>
      <c r="G44" s="47">
        <f>IS!G44</f>
        <v>-831598.46</v>
      </c>
      <c r="H44" s="48">
        <f>IS!H44</f>
        <v>1811861.3257989995</v>
      </c>
      <c r="I44" s="47">
        <f>IS!I44</f>
        <v>-1990.04</v>
      </c>
      <c r="J44" s="47">
        <f>IS!J44</f>
        <v>16217</v>
      </c>
      <c r="K44" s="45">
        <f>IS!K44</f>
        <v>-10995882</v>
      </c>
      <c r="L44" s="47">
        <f>IS!L44</f>
        <v>-47295134.002508998</v>
      </c>
      <c r="M44" s="47">
        <f>IS!M44</f>
        <v>-9002839.8327920008</v>
      </c>
      <c r="N44" s="47">
        <f>IS!N44</f>
        <v>-54486112.509501994</v>
      </c>
      <c r="O44" s="48">
        <f>IS!O44</f>
        <v>-54819063.509502001</v>
      </c>
    </row>
    <row r="45" spans="1:16" x14ac:dyDescent="0.2">
      <c r="A45" s="54">
        <f>'BS-E'!A45</f>
        <v>14</v>
      </c>
      <c r="B45" s="12" t="str">
        <f>'BS-E'!B45</f>
        <v>Ziraat Bank</v>
      </c>
      <c r="C45" s="41">
        <f>IS!C45</f>
        <v>364760821.69989997</v>
      </c>
      <c r="D45" s="42">
        <f>IS!D45</f>
        <v>23406230.971500002</v>
      </c>
      <c r="E45" s="43">
        <f>IS!E45</f>
        <v>21362151.491500001</v>
      </c>
      <c r="F45" s="43">
        <f>IS!F45</f>
        <v>-8035261.7000000002</v>
      </c>
      <c r="G45" s="43">
        <f>IS!G45</f>
        <v>-7269644.75</v>
      </c>
      <c r="H45" s="44">
        <f>IS!H45</f>
        <v>15370969.271500003</v>
      </c>
      <c r="I45" s="43">
        <f>IS!I45</f>
        <v>12418.44</v>
      </c>
      <c r="J45" s="43">
        <f>IS!J45</f>
        <v>1727725.63</v>
      </c>
      <c r="K45" s="41">
        <f>IS!K45</f>
        <v>-7557097.8600000003</v>
      </c>
      <c r="L45" s="43">
        <f>IS!L45</f>
        <v>-5729667.4900000002</v>
      </c>
      <c r="M45" s="43">
        <f>IS!M45</f>
        <v>-1806878.6553</v>
      </c>
      <c r="N45" s="43">
        <f>IS!N45</f>
        <v>7834423.1262000026</v>
      </c>
      <c r="O45" s="44">
        <f>IS!O45</f>
        <v>6337405.1261999998</v>
      </c>
      <c r="P45" s="73"/>
    </row>
    <row r="46" spans="1:16" x14ac:dyDescent="0.2">
      <c r="A46" s="55">
        <f>'BS-E'!A46</f>
        <v>15</v>
      </c>
      <c r="B46" s="15" t="str">
        <f>'BS-E'!B46</f>
        <v>Silk Bank</v>
      </c>
      <c r="C46" s="45">
        <f>IS!C46</f>
        <v>214702917.21035501</v>
      </c>
      <c r="D46" s="46">
        <f>IS!D46</f>
        <v>23478766.547648001</v>
      </c>
      <c r="E46" s="47">
        <f>IS!E46</f>
        <v>19993376.827647999</v>
      </c>
      <c r="F46" s="47">
        <f>IS!F46</f>
        <v>-13373272.090880999</v>
      </c>
      <c r="G46" s="47">
        <f>IS!G46</f>
        <v>-12171928.571552999</v>
      </c>
      <c r="H46" s="48">
        <f>IS!H46</f>
        <v>10105494.456767002</v>
      </c>
      <c r="I46" s="47">
        <f>IS!I46</f>
        <v>55109.86</v>
      </c>
      <c r="J46" s="47">
        <f>IS!J46</f>
        <v>842543.84</v>
      </c>
      <c r="K46" s="45">
        <f>IS!K46</f>
        <v>-30348278.964347001</v>
      </c>
      <c r="L46" s="47">
        <f>IS!L46</f>
        <v>-29077245.440203</v>
      </c>
      <c r="M46" s="47">
        <f>IS!M46</f>
        <v>-3705935.0060810004</v>
      </c>
      <c r="N46" s="47">
        <f>IS!N46</f>
        <v>-22677685.989516996</v>
      </c>
      <c r="O46" s="48">
        <f>IS!O46</f>
        <v>-22624502.363843001</v>
      </c>
      <c r="P46" s="74"/>
    </row>
    <row r="47" spans="1:16" x14ac:dyDescent="0.2">
      <c r="A47" s="54">
        <f>'BS-E'!A47</f>
        <v>16</v>
      </c>
      <c r="B47" s="12" t="str">
        <f>'BS-E'!B47</f>
        <v>Microbank MBC</v>
      </c>
      <c r="C47" s="41">
        <f>IS!C47</f>
        <v>195992005.490933</v>
      </c>
      <c r="D47" s="42">
        <f>IS!D47</f>
        <v>36146686.166896001</v>
      </c>
      <c r="E47" s="43">
        <f>IS!E47</f>
        <v>32896132.646896001</v>
      </c>
      <c r="F47" s="43">
        <f>IS!F47</f>
        <v>-12478758.619999999</v>
      </c>
      <c r="G47" s="43">
        <f>IS!G47</f>
        <v>-33802.11</v>
      </c>
      <c r="H47" s="44">
        <f>IS!H47</f>
        <v>23667927.546896003</v>
      </c>
      <c r="I47" s="43">
        <f>IS!I47</f>
        <v>-585445.97689599998</v>
      </c>
      <c r="J47" s="43">
        <f>IS!J47</f>
        <v>420929.69686299999</v>
      </c>
      <c r="K47" s="41">
        <f>IS!K47</f>
        <v>-14097418.189999999</v>
      </c>
      <c r="L47" s="43">
        <f>IS!L47</f>
        <v>-16739284.669968</v>
      </c>
      <c r="M47" s="43">
        <f>IS!M47</f>
        <v>345316.75395700004</v>
      </c>
      <c r="N47" s="43">
        <f>IS!N47</f>
        <v>7273959.6308850031</v>
      </c>
      <c r="O47" s="44">
        <f>IS!O47</f>
        <v>6263959.6308850003</v>
      </c>
    </row>
    <row r="48" spans="1:16" x14ac:dyDescent="0.2">
      <c r="A48" s="55">
        <f>'BS-E'!A48</f>
        <v>17</v>
      </c>
      <c r="B48" s="15" t="str">
        <f>'BS-E'!B48</f>
        <v>PaveBank</v>
      </c>
      <c r="C48" s="45">
        <f>IS!C48</f>
        <v>147284947.46000001</v>
      </c>
      <c r="D48" s="46">
        <f>IS!D48</f>
        <v>1590988.42</v>
      </c>
      <c r="E48" s="47">
        <f>IS!E48</f>
        <v>0</v>
      </c>
      <c r="F48" s="47">
        <f>IS!F48</f>
        <v>-44742.69</v>
      </c>
      <c r="G48" s="47">
        <f>IS!G48</f>
        <v>0</v>
      </c>
      <c r="H48" s="48">
        <f>IS!H48</f>
        <v>1546245.73</v>
      </c>
      <c r="I48" s="47">
        <f>IS!I48</f>
        <v>3018410.53</v>
      </c>
      <c r="J48" s="47">
        <f>IS!J48</f>
        <v>2004.07</v>
      </c>
      <c r="K48" s="45">
        <f>IS!K48</f>
        <v>-3870616.68</v>
      </c>
      <c r="L48" s="47">
        <f>IS!L48</f>
        <v>-263514.90000000002</v>
      </c>
      <c r="M48" s="47">
        <f>IS!M48</f>
        <v>0</v>
      </c>
      <c r="N48" s="47">
        <f>IS!N48</f>
        <v>1282730.83</v>
      </c>
      <c r="O48" s="48">
        <f>IS!O48</f>
        <v>1282730.83</v>
      </c>
      <c r="P48" s="74"/>
    </row>
    <row r="49" spans="1:16" x14ac:dyDescent="0.2">
      <c r="A49" s="54">
        <f>'BS-E'!A49</f>
        <v>18</v>
      </c>
      <c r="B49" s="12" t="str">
        <f>'BS-E'!B49</f>
        <v>HashBank</v>
      </c>
      <c r="C49" s="41">
        <f>IS!C49</f>
        <v>67895473.478414997</v>
      </c>
      <c r="D49" s="42">
        <f>IS!D49</f>
        <v>2950825.19</v>
      </c>
      <c r="E49" s="43">
        <f>IS!E49</f>
        <v>0</v>
      </c>
      <c r="F49" s="43">
        <f>IS!F49</f>
        <v>-52847.74</v>
      </c>
      <c r="G49" s="43">
        <f>IS!G49</f>
        <v>-3144.7400000000002</v>
      </c>
      <c r="H49" s="44">
        <f>IS!H49</f>
        <v>2897977.4499999997</v>
      </c>
      <c r="I49" s="43">
        <f>IS!I49</f>
        <v>-85165.16</v>
      </c>
      <c r="J49" s="43">
        <f>IS!J49</f>
        <v>21699.08</v>
      </c>
      <c r="K49" s="41">
        <f>IS!K49</f>
        <v>-11420489.390000001</v>
      </c>
      <c r="L49" s="43">
        <f>IS!L49</f>
        <v>-11426740.17</v>
      </c>
      <c r="M49" s="43">
        <f>IS!M49</f>
        <v>-107722.11</v>
      </c>
      <c r="N49" s="43">
        <f>IS!N49</f>
        <v>-8636484.8300000001</v>
      </c>
      <c r="O49" s="44">
        <f>IS!O49</f>
        <v>-9795553.1799999997</v>
      </c>
    </row>
    <row r="50" spans="1:16" x14ac:dyDescent="0.2">
      <c r="A50" s="55">
        <f>'BS-E'!A50</f>
        <v>19</v>
      </c>
      <c r="B50" s="15" t="str">
        <f>'BS-E'!B50</f>
        <v>Paysera</v>
      </c>
      <c r="C50" s="45">
        <f>IS!C50</f>
        <v>15130445.18</v>
      </c>
      <c r="D50" s="46">
        <f>IS!D50</f>
        <v>579926.21039999998</v>
      </c>
      <c r="E50" s="47">
        <f>IS!E50</f>
        <v>0</v>
      </c>
      <c r="F50" s="47">
        <f>IS!F50</f>
        <v>-2005.0237999999999</v>
      </c>
      <c r="G50" s="47">
        <f>IS!G50</f>
        <v>0</v>
      </c>
      <c r="H50" s="48">
        <f>IS!H50</f>
        <v>577921.18660000002</v>
      </c>
      <c r="I50" s="47">
        <f>IS!I50</f>
        <v>106376.98</v>
      </c>
      <c r="J50" s="47">
        <f>IS!J50</f>
        <v>566534.36</v>
      </c>
      <c r="K50" s="45">
        <f>IS!K50</f>
        <v>-2791051.4780999999</v>
      </c>
      <c r="L50" s="47">
        <f>IS!L50</f>
        <v>-1905084.0581</v>
      </c>
      <c r="M50" s="47">
        <f>IS!M50</f>
        <v>131.94999999999999</v>
      </c>
      <c r="N50" s="47">
        <f>IS!N50</f>
        <v>-1327030.9214999999</v>
      </c>
      <c r="O50" s="48">
        <f>IS!O50</f>
        <v>-1321899.8115000001</v>
      </c>
      <c r="P50" s="74"/>
    </row>
  </sheetData>
  <mergeCells count="11">
    <mergeCell ref="O29:O30"/>
    <mergeCell ref="A5:A6"/>
    <mergeCell ref="B5:B6"/>
    <mergeCell ref="A29:A30"/>
    <mergeCell ref="B29:B30"/>
    <mergeCell ref="C29:C30"/>
    <mergeCell ref="D29:H29"/>
    <mergeCell ref="M29:M30"/>
    <mergeCell ref="N29:N30"/>
    <mergeCell ref="C5:F5"/>
    <mergeCell ref="I29:L29"/>
  </mergeCells>
  <pageMargins left="0.7" right="0.7" top="0.25" bottom="0.25" header="0.3" footer="0.3"/>
  <pageSetup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  <pageSetUpPr fitToPage="1"/>
  </sheetPr>
  <dimension ref="A1:Q24"/>
  <sheetViews>
    <sheetView view="pageBreakPreview" zoomScaleNormal="76" zoomScaleSheetLayoutView="100" workbookViewId="0">
      <selection activeCell="B2" sqref="B2"/>
    </sheetView>
  </sheetViews>
  <sheetFormatPr defaultColWidth="9.140625" defaultRowHeight="12.75" x14ac:dyDescent="0.2"/>
  <cols>
    <col min="1" max="1" width="6.85546875" style="2" customWidth="1"/>
    <col min="2" max="2" width="49" style="2" customWidth="1"/>
    <col min="3" max="3" width="10.42578125" style="2" bestFit="1" customWidth="1"/>
    <col min="4" max="4" width="14.7109375" style="2" customWidth="1"/>
    <col min="5" max="6" width="10.42578125" style="2" bestFit="1" customWidth="1"/>
    <col min="7" max="7" width="13.28515625" style="2" customWidth="1"/>
    <col min="8" max="9" width="11.5703125" style="2" customWidth="1"/>
    <col min="10" max="10" width="14" style="2" customWidth="1"/>
    <col min="11" max="11" width="11.7109375" style="2" bestFit="1" customWidth="1"/>
    <col min="12" max="12" width="9.28515625" style="2" bestFit="1" customWidth="1"/>
    <col min="13" max="13" width="13.85546875" style="2" customWidth="1"/>
    <col min="14" max="14" width="11" style="2" customWidth="1"/>
    <col min="15" max="15" width="9.85546875" style="2" bestFit="1" customWidth="1"/>
    <col min="16" max="16" width="14.28515625" style="2" customWidth="1"/>
    <col min="17" max="17" width="15.85546875" style="2" bestFit="1" customWidth="1"/>
    <col min="18" max="16384" width="9.140625" style="2"/>
  </cols>
  <sheetData>
    <row r="1" spans="1:17" x14ac:dyDescent="0.2">
      <c r="B1" s="88" t="s">
        <v>181</v>
      </c>
    </row>
    <row r="2" spans="1:17" x14ac:dyDescent="0.2">
      <c r="A2" s="5"/>
      <c r="B2" s="63">
        <f>BS!B3</f>
        <v>45991</v>
      </c>
      <c r="C2" s="4"/>
      <c r="D2" s="4"/>
      <c r="E2" s="4"/>
      <c r="F2" s="4"/>
      <c r="G2" s="1"/>
      <c r="H2" s="1"/>
      <c r="I2" s="1"/>
      <c r="J2" s="1"/>
    </row>
    <row r="3" spans="1:17" x14ac:dyDescent="0.2">
      <c r="A3" s="1"/>
      <c r="B3" s="3" t="s">
        <v>36</v>
      </c>
      <c r="C3" s="1"/>
      <c r="D3" s="1"/>
      <c r="E3" s="1"/>
      <c r="F3" s="1"/>
      <c r="G3" s="1"/>
      <c r="H3" s="1"/>
      <c r="I3" s="1"/>
      <c r="J3" s="1"/>
      <c r="K3" s="1"/>
    </row>
    <row r="4" spans="1:17" ht="12.75" customHeight="1" x14ac:dyDescent="0.2">
      <c r="A4" s="87"/>
      <c r="B4" s="212"/>
      <c r="C4" s="211" t="s">
        <v>168</v>
      </c>
      <c r="D4" s="211"/>
      <c r="E4" s="211"/>
      <c r="F4" s="211" t="s">
        <v>167</v>
      </c>
      <c r="G4" s="211"/>
      <c r="H4" s="211"/>
      <c r="I4" s="211" t="s">
        <v>76</v>
      </c>
      <c r="J4" s="211"/>
      <c r="K4" s="211"/>
      <c r="L4" s="214" t="s">
        <v>169</v>
      </c>
      <c r="M4" s="214"/>
      <c r="N4" s="214"/>
      <c r="O4" s="211" t="s">
        <v>170</v>
      </c>
      <c r="P4" s="211"/>
      <c r="Q4" s="211"/>
    </row>
    <row r="5" spans="1:17" x14ac:dyDescent="0.2">
      <c r="A5" s="87"/>
      <c r="B5" s="213"/>
      <c r="C5" s="137" t="s">
        <v>67</v>
      </c>
      <c r="D5" s="138" t="s">
        <v>241</v>
      </c>
      <c r="E5" s="137" t="s">
        <v>66</v>
      </c>
      <c r="F5" s="137" t="s">
        <v>67</v>
      </c>
      <c r="G5" s="138" t="s">
        <v>241</v>
      </c>
      <c r="H5" s="137" t="s">
        <v>66</v>
      </c>
      <c r="I5" s="137" t="s">
        <v>67</v>
      </c>
      <c r="J5" s="138" t="s">
        <v>241</v>
      </c>
      <c r="K5" s="137" t="s">
        <v>66</v>
      </c>
      <c r="L5" s="139" t="s">
        <v>67</v>
      </c>
      <c r="M5" s="138" t="s">
        <v>241</v>
      </c>
      <c r="N5" s="139" t="s">
        <v>66</v>
      </c>
      <c r="O5" s="137" t="s">
        <v>67</v>
      </c>
      <c r="P5" s="138" t="s">
        <v>241</v>
      </c>
      <c r="Q5" s="137" t="s">
        <v>66</v>
      </c>
    </row>
    <row r="6" spans="1:17" x14ac:dyDescent="0.2">
      <c r="A6" s="87"/>
      <c r="B6" s="140" t="s">
        <v>171</v>
      </c>
      <c r="C6" s="141"/>
      <c r="D6" s="141"/>
      <c r="E6" s="140"/>
      <c r="F6" s="141"/>
      <c r="G6" s="141"/>
      <c r="H6" s="141"/>
      <c r="I6" s="141"/>
      <c r="J6" s="141"/>
      <c r="K6" s="141"/>
      <c r="L6" s="140"/>
      <c r="M6" s="141"/>
      <c r="N6" s="141"/>
      <c r="O6" s="141"/>
      <c r="P6" s="141"/>
      <c r="Q6" s="141"/>
    </row>
    <row r="7" spans="1:17" x14ac:dyDescent="0.2">
      <c r="A7" s="87"/>
      <c r="B7" s="89" t="s">
        <v>68</v>
      </c>
      <c r="C7" s="142">
        <v>0</v>
      </c>
      <c r="D7" s="142">
        <v>0</v>
      </c>
      <c r="E7" s="143">
        <v>0</v>
      </c>
      <c r="F7" s="142">
        <v>0</v>
      </c>
      <c r="G7" s="142">
        <v>0</v>
      </c>
      <c r="H7" s="143">
        <v>0</v>
      </c>
      <c r="I7" s="142">
        <v>0</v>
      </c>
      <c r="J7" s="142">
        <v>0</v>
      </c>
      <c r="K7" s="143">
        <v>0</v>
      </c>
      <c r="L7" s="142">
        <v>0</v>
      </c>
      <c r="M7" s="142">
        <v>0</v>
      </c>
      <c r="N7" s="143">
        <v>0</v>
      </c>
      <c r="O7" s="143">
        <v>0</v>
      </c>
      <c r="P7" s="143">
        <v>0</v>
      </c>
      <c r="Q7" s="143">
        <v>0</v>
      </c>
    </row>
    <row r="8" spans="1:17" x14ac:dyDescent="0.2">
      <c r="A8" s="87"/>
      <c r="B8" s="90" t="s">
        <v>69</v>
      </c>
      <c r="C8" s="144">
        <v>30025595.980000004</v>
      </c>
      <c r="D8" s="144">
        <v>446969470.74122876</v>
      </c>
      <c r="E8" s="143">
        <v>476995066.72122878</v>
      </c>
      <c r="F8" s="144">
        <v>20580.849999999999</v>
      </c>
      <c r="G8" s="144">
        <v>6104334.1000000006</v>
      </c>
      <c r="H8" s="143">
        <v>6124914.9500000002</v>
      </c>
      <c r="I8" s="144">
        <v>635290280.19560003</v>
      </c>
      <c r="J8" s="144">
        <v>632323849.40191984</v>
      </c>
      <c r="K8" s="143">
        <v>1267614129.5975199</v>
      </c>
      <c r="L8" s="144">
        <v>9697129.7699999996</v>
      </c>
      <c r="M8" s="144">
        <v>0</v>
      </c>
      <c r="N8" s="143">
        <v>9697129.7699999996</v>
      </c>
      <c r="O8" s="143">
        <v>675033586.79559994</v>
      </c>
      <c r="P8" s="143">
        <v>1085397654.2431488</v>
      </c>
      <c r="Q8" s="143">
        <v>1760431241.0387487</v>
      </c>
    </row>
    <row r="9" spans="1:17" x14ac:dyDescent="0.2">
      <c r="A9" s="87"/>
      <c r="B9" s="91" t="s">
        <v>172</v>
      </c>
      <c r="C9" s="142">
        <v>11711139.15</v>
      </c>
      <c r="D9" s="142">
        <v>250651104.1981017</v>
      </c>
      <c r="E9" s="143">
        <v>262362243.34810171</v>
      </c>
      <c r="F9" s="142">
        <v>20580.849999999999</v>
      </c>
      <c r="G9" s="142">
        <v>1351.4500000000007</v>
      </c>
      <c r="H9" s="143">
        <v>21932.3</v>
      </c>
      <c r="I9" s="142">
        <v>349877103.57710004</v>
      </c>
      <c r="J9" s="142">
        <v>159186435.97147501</v>
      </c>
      <c r="K9" s="143">
        <v>509063539.54857504</v>
      </c>
      <c r="L9" s="142">
        <v>9697129.7699999996</v>
      </c>
      <c r="M9" s="142">
        <v>0</v>
      </c>
      <c r="N9" s="143">
        <v>9697129.7699999996</v>
      </c>
      <c r="O9" s="143">
        <v>371305953.34710002</v>
      </c>
      <c r="P9" s="143">
        <v>409838891.61957574</v>
      </c>
      <c r="Q9" s="143">
        <v>781144844.96667576</v>
      </c>
    </row>
    <row r="10" spans="1:17" x14ac:dyDescent="0.2">
      <c r="A10" s="87"/>
      <c r="B10" s="92" t="s">
        <v>173</v>
      </c>
      <c r="C10" s="142">
        <v>18314456.830000002</v>
      </c>
      <c r="D10" s="142">
        <v>196318366.54312697</v>
      </c>
      <c r="E10" s="143">
        <v>214632823.37312698</v>
      </c>
      <c r="F10" s="142">
        <v>0</v>
      </c>
      <c r="G10" s="142">
        <v>6102982.6500000004</v>
      </c>
      <c r="H10" s="143">
        <v>6102982.6500000004</v>
      </c>
      <c r="I10" s="142">
        <v>285413176.61849999</v>
      </c>
      <c r="J10" s="142">
        <v>473137413.43044603</v>
      </c>
      <c r="K10" s="143">
        <v>758550590.04894602</v>
      </c>
      <c r="L10" s="142">
        <v>0</v>
      </c>
      <c r="M10" s="142">
        <v>0</v>
      </c>
      <c r="N10" s="143">
        <v>0</v>
      </c>
      <c r="O10" s="143">
        <v>303727633.44850004</v>
      </c>
      <c r="P10" s="143">
        <v>675558762.62357211</v>
      </c>
      <c r="Q10" s="143">
        <v>979286396.07207215</v>
      </c>
    </row>
    <row r="11" spans="1:17" x14ac:dyDescent="0.2">
      <c r="A11" s="87"/>
      <c r="B11" s="90" t="s">
        <v>174</v>
      </c>
      <c r="C11" s="144">
        <v>659012370.30199981</v>
      </c>
      <c r="D11" s="144">
        <v>491276745.20203972</v>
      </c>
      <c r="E11" s="143">
        <v>1150289115.5040395</v>
      </c>
      <c r="F11" s="144">
        <v>294578861.52000004</v>
      </c>
      <c r="G11" s="144">
        <v>221377956.99043602</v>
      </c>
      <c r="H11" s="143">
        <v>515956818.51043606</v>
      </c>
      <c r="I11" s="144">
        <v>66414562.890100002</v>
      </c>
      <c r="J11" s="144">
        <v>84939063.021183729</v>
      </c>
      <c r="K11" s="143">
        <v>151353625.91128373</v>
      </c>
      <c r="L11" s="144">
        <v>4511105884.9456186</v>
      </c>
      <c r="M11" s="144">
        <v>193110123.85736752</v>
      </c>
      <c r="N11" s="143">
        <v>4704216008.8029861</v>
      </c>
      <c r="O11" s="143">
        <v>5531111679.6577168</v>
      </c>
      <c r="P11" s="143">
        <v>990703889.07102871</v>
      </c>
      <c r="Q11" s="143">
        <v>6521815568.7287455</v>
      </c>
    </row>
    <row r="12" spans="1:17" ht="25.5" x14ac:dyDescent="0.2">
      <c r="A12" s="87"/>
      <c r="B12" s="93" t="s">
        <v>175</v>
      </c>
      <c r="C12" s="142">
        <v>649284613.95549989</v>
      </c>
      <c r="D12" s="142">
        <v>397527713.92064691</v>
      </c>
      <c r="E12" s="143">
        <v>1046812327.8761468</v>
      </c>
      <c r="F12" s="142">
        <v>137791502.77000001</v>
      </c>
      <c r="G12" s="142">
        <v>194748184.66230503</v>
      </c>
      <c r="H12" s="143">
        <v>332539687.43230504</v>
      </c>
      <c r="I12" s="142">
        <v>66414562.890099995</v>
      </c>
      <c r="J12" s="142">
        <v>84939063.021183759</v>
      </c>
      <c r="K12" s="143">
        <v>151353625.91128376</v>
      </c>
      <c r="L12" s="142">
        <v>4511105884.9456177</v>
      </c>
      <c r="M12" s="142">
        <v>69975108.547577858</v>
      </c>
      <c r="N12" s="143">
        <v>4581080993.4931955</v>
      </c>
      <c r="O12" s="143">
        <v>5364596564.5612183</v>
      </c>
      <c r="P12" s="143">
        <v>747190070.15171051</v>
      </c>
      <c r="Q12" s="143">
        <v>6111786634.7129288</v>
      </c>
    </row>
    <row r="13" spans="1:17" ht="25.5" x14ac:dyDescent="0.2">
      <c r="A13" s="87"/>
      <c r="B13" s="93" t="s">
        <v>176</v>
      </c>
      <c r="C13" s="142">
        <v>9727756.3465</v>
      </c>
      <c r="D13" s="142">
        <v>93749031.281393513</v>
      </c>
      <c r="E13" s="143">
        <v>103476787.62789351</v>
      </c>
      <c r="F13" s="142">
        <v>156787358.75</v>
      </c>
      <c r="G13" s="142">
        <v>26629772.32813099</v>
      </c>
      <c r="H13" s="143">
        <v>183417131.07813099</v>
      </c>
      <c r="I13" s="142">
        <v>0</v>
      </c>
      <c r="J13" s="142">
        <v>0</v>
      </c>
      <c r="K13" s="143">
        <v>0</v>
      </c>
      <c r="L13" s="142">
        <v>0</v>
      </c>
      <c r="M13" s="142">
        <v>123135015.309789</v>
      </c>
      <c r="N13" s="143">
        <v>123135015.309789</v>
      </c>
      <c r="O13" s="143">
        <v>166515115.09650001</v>
      </c>
      <c r="P13" s="143">
        <v>243513818.919314</v>
      </c>
      <c r="Q13" s="143">
        <v>410028934.01581401</v>
      </c>
    </row>
    <row r="14" spans="1:17" x14ac:dyDescent="0.2">
      <c r="A14" s="87"/>
      <c r="B14" s="94" t="s">
        <v>177</v>
      </c>
      <c r="C14" s="144">
        <v>689037966.28199983</v>
      </c>
      <c r="D14" s="144">
        <v>938246215.94326854</v>
      </c>
      <c r="E14" s="143">
        <v>1627284182.2252684</v>
      </c>
      <c r="F14" s="144">
        <v>294599442.37</v>
      </c>
      <c r="G14" s="144">
        <v>227482291.09043604</v>
      </c>
      <c r="H14" s="143">
        <v>522081733.46043605</v>
      </c>
      <c r="I14" s="144">
        <v>701704843.08569992</v>
      </c>
      <c r="J14" s="144">
        <v>717262912.42310393</v>
      </c>
      <c r="K14" s="143">
        <v>1418967755.5088038</v>
      </c>
      <c r="L14" s="144">
        <v>4520803014.7156181</v>
      </c>
      <c r="M14" s="144">
        <v>193110123.85736752</v>
      </c>
      <c r="N14" s="143">
        <v>4713913138.5729856</v>
      </c>
      <c r="O14" s="143">
        <v>6206145266.4533176</v>
      </c>
      <c r="P14" s="143">
        <v>2076101543.3141727</v>
      </c>
      <c r="Q14" s="143">
        <v>8282246809.7674904</v>
      </c>
    </row>
    <row r="15" spans="1:17" x14ac:dyDescent="0.2">
      <c r="A15" s="87"/>
      <c r="B15" s="140" t="s">
        <v>178</v>
      </c>
      <c r="C15" s="145"/>
      <c r="D15" s="145"/>
      <c r="E15" s="146"/>
      <c r="F15" s="145"/>
      <c r="G15" s="145"/>
      <c r="H15" s="145"/>
      <c r="I15" s="145"/>
      <c r="J15" s="145"/>
      <c r="K15" s="145"/>
      <c r="L15" s="146"/>
      <c r="M15" s="145"/>
      <c r="N15" s="145"/>
      <c r="O15" s="145"/>
      <c r="P15" s="145"/>
      <c r="Q15" s="145"/>
    </row>
    <row r="16" spans="1:17" x14ac:dyDescent="0.2">
      <c r="A16" s="87"/>
      <c r="B16" s="89" t="s">
        <v>70</v>
      </c>
      <c r="C16" s="144">
        <v>6551265915.3999996</v>
      </c>
      <c r="D16" s="144">
        <v>4741607350.3419991</v>
      </c>
      <c r="E16" s="143">
        <v>11292873265.741999</v>
      </c>
      <c r="F16" s="144">
        <v>3544146258.46</v>
      </c>
      <c r="G16" s="144">
        <v>2045863253.2972956</v>
      </c>
      <c r="H16" s="143">
        <v>5590009511.7572956</v>
      </c>
      <c r="I16" s="144">
        <v>3869737271.2193003</v>
      </c>
      <c r="J16" s="144">
        <v>1551537247.9904194</v>
      </c>
      <c r="K16" s="143">
        <v>5421274519.2097197</v>
      </c>
      <c r="L16" s="144">
        <v>1846204697.5890996</v>
      </c>
      <c r="M16" s="144">
        <v>430378470.44792104</v>
      </c>
      <c r="N16" s="143">
        <v>2276583168.0370207</v>
      </c>
      <c r="O16" s="143">
        <v>15811354142.668398</v>
      </c>
      <c r="P16" s="143">
        <v>8769386322.0776386</v>
      </c>
      <c r="Q16" s="143">
        <v>24580740464.746037</v>
      </c>
    </row>
    <row r="17" spans="1:17" x14ac:dyDescent="0.2">
      <c r="A17" s="87"/>
      <c r="B17" s="95" t="s">
        <v>71</v>
      </c>
      <c r="C17" s="147">
        <v>6484355969.3900013</v>
      </c>
      <c r="D17" s="147">
        <v>3958658078.2753925</v>
      </c>
      <c r="E17" s="143">
        <v>10443014047.665394</v>
      </c>
      <c r="F17" s="147">
        <v>3541876304.3099999</v>
      </c>
      <c r="G17" s="147">
        <v>1975762783.8668628</v>
      </c>
      <c r="H17" s="143">
        <v>5517639088.1768627</v>
      </c>
      <c r="I17" s="147">
        <v>3868877950.2693</v>
      </c>
      <c r="J17" s="147">
        <v>1437064407.7564054</v>
      </c>
      <c r="K17" s="143">
        <v>5305942358.0257053</v>
      </c>
      <c r="L17" s="147">
        <v>1844622810.9091001</v>
      </c>
      <c r="M17" s="147">
        <v>318718685.72809029</v>
      </c>
      <c r="N17" s="143">
        <v>2163341496.6371903</v>
      </c>
      <c r="O17" s="143">
        <v>15739733034.878401</v>
      </c>
      <c r="P17" s="143">
        <v>7690203955.6267452</v>
      </c>
      <c r="Q17" s="143">
        <v>23429936990.505146</v>
      </c>
    </row>
    <row r="18" spans="1:17" x14ac:dyDescent="0.2">
      <c r="A18" s="87"/>
      <c r="B18" s="95" t="s">
        <v>72</v>
      </c>
      <c r="C18" s="147">
        <v>66909946.010000005</v>
      </c>
      <c r="D18" s="147">
        <v>782949272.0665983</v>
      </c>
      <c r="E18" s="143">
        <v>849859218.07659829</v>
      </c>
      <c r="F18" s="147">
        <v>2269954.15</v>
      </c>
      <c r="G18" s="147">
        <v>70100469.430438995</v>
      </c>
      <c r="H18" s="143">
        <v>72370423.580439001</v>
      </c>
      <c r="I18" s="147">
        <v>859320.95</v>
      </c>
      <c r="J18" s="147">
        <v>114472840.23401956</v>
      </c>
      <c r="K18" s="143">
        <v>115332161.18401957</v>
      </c>
      <c r="L18" s="147">
        <v>1581886.68</v>
      </c>
      <c r="M18" s="147">
        <v>111659784.71982969</v>
      </c>
      <c r="N18" s="143">
        <v>113241671.3998297</v>
      </c>
      <c r="O18" s="143">
        <v>71621107.789999992</v>
      </c>
      <c r="P18" s="143">
        <v>1079182366.4508862</v>
      </c>
      <c r="Q18" s="143">
        <v>1150803474.2408862</v>
      </c>
    </row>
    <row r="19" spans="1:17" x14ac:dyDescent="0.2">
      <c r="A19" s="87"/>
      <c r="B19" s="89" t="s">
        <v>73</v>
      </c>
      <c r="C19" s="144">
        <v>3607299473.9850278</v>
      </c>
      <c r="D19" s="144">
        <v>6801656120.3348904</v>
      </c>
      <c r="E19" s="143">
        <v>10408955594.319918</v>
      </c>
      <c r="F19" s="144">
        <v>1057974122.5004052</v>
      </c>
      <c r="G19" s="144">
        <v>3684671485.2223091</v>
      </c>
      <c r="H19" s="143">
        <v>4742645607.7227144</v>
      </c>
      <c r="I19" s="144">
        <v>6391956604.7229967</v>
      </c>
      <c r="J19" s="144">
        <v>8621452700.1861458</v>
      </c>
      <c r="K19" s="143">
        <v>15013409304.909143</v>
      </c>
      <c r="L19" s="144">
        <v>1904111317.2383997</v>
      </c>
      <c r="M19" s="144">
        <v>2743662252.9146433</v>
      </c>
      <c r="N19" s="143">
        <v>4647773570.1530428</v>
      </c>
      <c r="O19" s="143">
        <v>12961341518.446831</v>
      </c>
      <c r="P19" s="143">
        <v>21851442558.658012</v>
      </c>
      <c r="Q19" s="143">
        <v>34812784077.104843</v>
      </c>
    </row>
    <row r="20" spans="1:17" x14ac:dyDescent="0.2">
      <c r="A20" s="87"/>
      <c r="B20" s="95" t="s">
        <v>74</v>
      </c>
      <c r="C20" s="147">
        <v>3197018220.8670273</v>
      </c>
      <c r="D20" s="147">
        <v>3280591543.8431368</v>
      </c>
      <c r="E20" s="143">
        <v>6477609764.7101641</v>
      </c>
      <c r="F20" s="147">
        <v>941928459.32040536</v>
      </c>
      <c r="G20" s="147">
        <v>2558860009.3979359</v>
      </c>
      <c r="H20" s="143">
        <v>3500788468.7183414</v>
      </c>
      <c r="I20" s="147">
        <v>5272396548.3229971</v>
      </c>
      <c r="J20" s="147">
        <v>6311424349.2547789</v>
      </c>
      <c r="K20" s="143">
        <v>11583820897.577776</v>
      </c>
      <c r="L20" s="147">
        <v>1468453609.2881002</v>
      </c>
      <c r="M20" s="147">
        <v>1785546552.1167364</v>
      </c>
      <c r="N20" s="143">
        <v>3254000161.4048367</v>
      </c>
      <c r="O20" s="143">
        <v>10879796837.798532</v>
      </c>
      <c r="P20" s="143">
        <v>13936422454.612581</v>
      </c>
      <c r="Q20" s="143">
        <v>24816219292.411114</v>
      </c>
    </row>
    <row r="21" spans="1:17" x14ac:dyDescent="0.2">
      <c r="A21" s="87"/>
      <c r="B21" s="95" t="s">
        <v>75</v>
      </c>
      <c r="C21" s="147">
        <v>410281253.11800009</v>
      </c>
      <c r="D21" s="147">
        <v>3521064576.4917517</v>
      </c>
      <c r="E21" s="143">
        <v>3931345829.6097517</v>
      </c>
      <c r="F21" s="147">
        <v>116045663.17999989</v>
      </c>
      <c r="G21" s="147">
        <v>1125811475.8243709</v>
      </c>
      <c r="H21" s="143">
        <v>1241857139.0043707</v>
      </c>
      <c r="I21" s="147">
        <v>1119560056.400001</v>
      </c>
      <c r="J21" s="147">
        <v>2310028350.9313655</v>
      </c>
      <c r="K21" s="143">
        <v>3429588407.3313665</v>
      </c>
      <c r="L21" s="147">
        <v>435657707.95029998</v>
      </c>
      <c r="M21" s="147">
        <v>958115700.79790378</v>
      </c>
      <c r="N21" s="143">
        <v>1393773408.7482038</v>
      </c>
      <c r="O21" s="143">
        <v>2081544680.6482999</v>
      </c>
      <c r="P21" s="143">
        <v>7915020104.0453987</v>
      </c>
      <c r="Q21" s="143">
        <v>9996564784.6936989</v>
      </c>
    </row>
    <row r="22" spans="1:17" ht="25.5" x14ac:dyDescent="0.2">
      <c r="A22" s="87"/>
      <c r="B22" s="96" t="s">
        <v>179</v>
      </c>
      <c r="C22" s="148">
        <v>10158565389.385027</v>
      </c>
      <c r="D22" s="148">
        <v>11543263470.676889</v>
      </c>
      <c r="E22" s="143">
        <v>21701828860.061916</v>
      </c>
      <c r="F22" s="148">
        <v>4602120380.9604092</v>
      </c>
      <c r="G22" s="148">
        <v>5730534738.519598</v>
      </c>
      <c r="H22" s="143">
        <v>10332655119.480007</v>
      </c>
      <c r="I22" s="148">
        <v>10261693875.942297</v>
      </c>
      <c r="J22" s="148">
        <v>10172989948.176569</v>
      </c>
      <c r="K22" s="143">
        <v>20434683824.118866</v>
      </c>
      <c r="L22" s="148">
        <v>3750316014.8274999</v>
      </c>
      <c r="M22" s="148">
        <v>3174040723.3625627</v>
      </c>
      <c r="N22" s="143">
        <v>6924356738.1900625</v>
      </c>
      <c r="O22" s="143">
        <v>28772695661.115231</v>
      </c>
      <c r="P22" s="143">
        <v>30620828880.735653</v>
      </c>
      <c r="Q22" s="143">
        <v>59393524541.850883</v>
      </c>
    </row>
    <row r="23" spans="1:17" x14ac:dyDescent="0.2">
      <c r="A23" s="87"/>
      <c r="B23" s="97" t="s">
        <v>43</v>
      </c>
      <c r="C23" s="144">
        <v>10847603355.667028</v>
      </c>
      <c r="D23" s="144">
        <v>12481509686.62018</v>
      </c>
      <c r="E23" s="143">
        <v>23329113042.287209</v>
      </c>
      <c r="F23" s="144">
        <v>4896719823.3304081</v>
      </c>
      <c r="G23" s="144">
        <v>5958017029.6100388</v>
      </c>
      <c r="H23" s="143">
        <v>10854736852.940447</v>
      </c>
      <c r="I23" s="144">
        <v>10963398719.027996</v>
      </c>
      <c r="J23" s="144">
        <v>10890252860.59967</v>
      </c>
      <c r="K23" s="143">
        <v>21853651579.627666</v>
      </c>
      <c r="L23" s="144">
        <v>8271119029.5431175</v>
      </c>
      <c r="M23" s="144">
        <v>3367150847.2199287</v>
      </c>
      <c r="N23" s="143">
        <v>11638269876.763046</v>
      </c>
      <c r="O23" s="143">
        <v>34978840927.568535</v>
      </c>
      <c r="P23" s="143">
        <v>32696930424.049843</v>
      </c>
      <c r="Q23" s="143">
        <v>67675771351.618378</v>
      </c>
    </row>
    <row r="24" spans="1:17" x14ac:dyDescent="0.2">
      <c r="Q24" s="167">
        <f>Q23-BS!H31</f>
        <v>2.0829086303710938</v>
      </c>
    </row>
  </sheetData>
  <mergeCells count="6">
    <mergeCell ref="O4:Q4"/>
    <mergeCell ref="B4:B5"/>
    <mergeCell ref="C4:E4"/>
    <mergeCell ref="F4:H4"/>
    <mergeCell ref="I4:K4"/>
    <mergeCell ref="L4:N4"/>
  </mergeCells>
  <pageMargins left="0.7" right="0.7" top="0.75" bottom="0.75" header="0.3" footer="0.3"/>
  <pageSetup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50"/>
    <pageSetUpPr fitToPage="1"/>
  </sheetPr>
  <dimension ref="A1:Q23"/>
  <sheetViews>
    <sheetView view="pageBreakPreview" zoomScale="115" zoomScaleNormal="100" zoomScaleSheetLayoutView="115" workbookViewId="0">
      <selection activeCell="B2" sqref="B2"/>
    </sheetView>
  </sheetViews>
  <sheetFormatPr defaultColWidth="9.140625" defaultRowHeight="12.75" x14ac:dyDescent="0.2"/>
  <cols>
    <col min="1" max="1" width="6.140625" style="50" bestFit="1" customWidth="1"/>
    <col min="2" max="2" width="47.85546875" style="50" bestFit="1" customWidth="1"/>
    <col min="3" max="7" width="10.140625" style="50" bestFit="1" customWidth="1"/>
    <col min="8" max="11" width="11.42578125" style="50" customWidth="1"/>
    <col min="12" max="13" width="9.140625" style="50"/>
    <col min="14" max="14" width="11.5703125" style="50" customWidth="1"/>
    <col min="15" max="17" width="9.85546875" style="50" bestFit="1" customWidth="1"/>
    <col min="18" max="16384" width="9.140625" style="50"/>
  </cols>
  <sheetData>
    <row r="1" spans="1:17" x14ac:dyDescent="0.2">
      <c r="B1" s="98" t="s">
        <v>24</v>
      </c>
    </row>
    <row r="2" spans="1:17" x14ac:dyDescent="0.2">
      <c r="A2" s="53"/>
      <c r="B2" s="64">
        <f>BS!B3</f>
        <v>45991</v>
      </c>
      <c r="C2" s="52"/>
      <c r="D2" s="52"/>
      <c r="E2" s="52"/>
      <c r="F2" s="52"/>
      <c r="G2" s="51"/>
      <c r="H2" s="51"/>
      <c r="I2" s="51"/>
      <c r="J2" s="51"/>
    </row>
    <row r="3" spans="1:17" x14ac:dyDescent="0.2">
      <c r="A3" s="51"/>
      <c r="B3" s="3" t="s">
        <v>52</v>
      </c>
      <c r="C3" s="51"/>
      <c r="D3" s="51"/>
      <c r="E3" s="51"/>
      <c r="F3" s="51"/>
      <c r="G3" s="51"/>
      <c r="H3" s="51"/>
      <c r="I3" s="51"/>
      <c r="J3" s="51"/>
      <c r="K3" s="51"/>
    </row>
    <row r="4" spans="1:17" ht="12.75" customHeight="1" x14ac:dyDescent="0.2">
      <c r="A4" s="215"/>
      <c r="B4" s="212"/>
      <c r="C4" s="211" t="s">
        <v>242</v>
      </c>
      <c r="D4" s="211"/>
      <c r="E4" s="211"/>
      <c r="F4" s="211" t="s">
        <v>243</v>
      </c>
      <c r="G4" s="211"/>
      <c r="H4" s="211"/>
      <c r="I4" s="211" t="s">
        <v>244</v>
      </c>
      <c r="J4" s="211"/>
      <c r="K4" s="211"/>
      <c r="L4" s="214" t="s">
        <v>245</v>
      </c>
      <c r="M4" s="214"/>
      <c r="N4" s="214"/>
      <c r="O4" s="211" t="s">
        <v>246</v>
      </c>
      <c r="P4" s="211"/>
      <c r="Q4" s="211"/>
    </row>
    <row r="5" spans="1:17" x14ac:dyDescent="0.2">
      <c r="A5" s="216"/>
      <c r="B5" s="213"/>
      <c r="C5" s="137" t="s">
        <v>22</v>
      </c>
      <c r="D5" s="138" t="s">
        <v>23</v>
      </c>
      <c r="E5" s="137" t="s">
        <v>13</v>
      </c>
      <c r="F5" s="137" t="s">
        <v>22</v>
      </c>
      <c r="G5" s="138" t="s">
        <v>23</v>
      </c>
      <c r="H5" s="137" t="s">
        <v>13</v>
      </c>
      <c r="I5" s="137" t="s">
        <v>22</v>
      </c>
      <c r="J5" s="138" t="s">
        <v>23</v>
      </c>
      <c r="K5" s="137" t="s">
        <v>13</v>
      </c>
      <c r="L5" s="137" t="s">
        <v>22</v>
      </c>
      <c r="M5" s="138" t="s">
        <v>23</v>
      </c>
      <c r="N5" s="137" t="s">
        <v>13</v>
      </c>
      <c r="O5" s="137" t="s">
        <v>22</v>
      </c>
      <c r="P5" s="138" t="s">
        <v>23</v>
      </c>
      <c r="Q5" s="137" t="s">
        <v>13</v>
      </c>
    </row>
    <row r="6" spans="1:17" x14ac:dyDescent="0.2">
      <c r="A6" s="149"/>
      <c r="B6" s="140" t="s">
        <v>247</v>
      </c>
      <c r="C6" s="141"/>
      <c r="D6" s="141"/>
      <c r="E6" s="140"/>
      <c r="F6" s="141"/>
      <c r="G6" s="141"/>
      <c r="H6" s="141"/>
      <c r="I6" s="141"/>
      <c r="J6" s="141"/>
      <c r="K6" s="141"/>
      <c r="L6" s="140"/>
      <c r="M6" s="141"/>
      <c r="N6" s="141"/>
      <c r="O6" s="141"/>
      <c r="P6" s="141"/>
      <c r="Q6" s="141"/>
    </row>
    <row r="7" spans="1:17" x14ac:dyDescent="0.2">
      <c r="A7" s="149"/>
      <c r="B7" s="89" t="s">
        <v>248</v>
      </c>
      <c r="C7" s="142">
        <f>'RC-D'!C7</f>
        <v>0</v>
      </c>
      <c r="D7" s="142">
        <f>'RC-D'!D7</f>
        <v>0</v>
      </c>
      <c r="E7" s="143">
        <f>'RC-D'!E7</f>
        <v>0</v>
      </c>
      <c r="F7" s="142">
        <f>'RC-D'!F7</f>
        <v>0</v>
      </c>
      <c r="G7" s="142">
        <f>'RC-D'!G7</f>
        <v>0</v>
      </c>
      <c r="H7" s="143">
        <f>'RC-D'!H7</f>
        <v>0</v>
      </c>
      <c r="I7" s="142">
        <f>'RC-D'!I7</f>
        <v>0</v>
      </c>
      <c r="J7" s="142">
        <f>'RC-D'!J7</f>
        <v>0</v>
      </c>
      <c r="K7" s="143">
        <f>'RC-D'!K7</f>
        <v>0</v>
      </c>
      <c r="L7" s="142">
        <f>'RC-D'!L7</f>
        <v>0</v>
      </c>
      <c r="M7" s="142">
        <f>'RC-D'!M7</f>
        <v>0</v>
      </c>
      <c r="N7" s="143">
        <f>'RC-D'!N7</f>
        <v>0</v>
      </c>
      <c r="O7" s="143">
        <f>'RC-D'!O7</f>
        <v>0</v>
      </c>
      <c r="P7" s="143">
        <f>'RC-D'!P7</f>
        <v>0</v>
      </c>
      <c r="Q7" s="143">
        <f>'RC-D'!Q7</f>
        <v>0</v>
      </c>
    </row>
    <row r="8" spans="1:17" x14ac:dyDescent="0.2">
      <c r="A8" s="149"/>
      <c r="B8" s="90" t="s">
        <v>249</v>
      </c>
      <c r="C8" s="144">
        <f>'RC-D'!C8</f>
        <v>30025595.980000004</v>
      </c>
      <c r="D8" s="144">
        <f>'RC-D'!D8</f>
        <v>446969470.74122876</v>
      </c>
      <c r="E8" s="143">
        <f>'RC-D'!E8</f>
        <v>476995066.72122878</v>
      </c>
      <c r="F8" s="144">
        <f>'RC-D'!F8</f>
        <v>20580.849999999999</v>
      </c>
      <c r="G8" s="144">
        <f>'RC-D'!G8</f>
        <v>6104334.1000000006</v>
      </c>
      <c r="H8" s="143">
        <f>'RC-D'!H8</f>
        <v>6124914.9500000002</v>
      </c>
      <c r="I8" s="144">
        <f>'RC-D'!I8</f>
        <v>635290280.19560003</v>
      </c>
      <c r="J8" s="144">
        <f>'RC-D'!J8</f>
        <v>632323849.40191984</v>
      </c>
      <c r="K8" s="143">
        <f>'RC-D'!K8</f>
        <v>1267614129.5975199</v>
      </c>
      <c r="L8" s="144">
        <f>'RC-D'!L8</f>
        <v>9697129.7699999996</v>
      </c>
      <c r="M8" s="144">
        <f>'RC-D'!M8</f>
        <v>0</v>
      </c>
      <c r="N8" s="143">
        <f>'RC-D'!N8</f>
        <v>9697129.7699999996</v>
      </c>
      <c r="O8" s="143">
        <f>'RC-D'!O8</f>
        <v>675033586.79559994</v>
      </c>
      <c r="P8" s="143">
        <f>'RC-D'!P8</f>
        <v>1085397654.2431488</v>
      </c>
      <c r="Q8" s="143">
        <f>'RC-D'!Q8</f>
        <v>1760431241.0387487</v>
      </c>
    </row>
    <row r="9" spans="1:17" x14ac:dyDescent="0.2">
      <c r="A9" s="149"/>
      <c r="B9" s="91" t="s">
        <v>250</v>
      </c>
      <c r="C9" s="142">
        <f>'RC-D'!C9</f>
        <v>11711139.15</v>
      </c>
      <c r="D9" s="142">
        <f>'RC-D'!D9</f>
        <v>250651104.1981017</v>
      </c>
      <c r="E9" s="143">
        <f>'RC-D'!E9</f>
        <v>262362243.34810171</v>
      </c>
      <c r="F9" s="142">
        <f>'RC-D'!F9</f>
        <v>20580.849999999999</v>
      </c>
      <c r="G9" s="142">
        <f>'RC-D'!G9</f>
        <v>1351.4500000000007</v>
      </c>
      <c r="H9" s="143">
        <f>'RC-D'!H9</f>
        <v>21932.3</v>
      </c>
      <c r="I9" s="142">
        <f>'RC-D'!I9</f>
        <v>349877103.57710004</v>
      </c>
      <c r="J9" s="142">
        <f>'RC-D'!J9</f>
        <v>159186435.97147501</v>
      </c>
      <c r="K9" s="143">
        <f>'RC-D'!K9</f>
        <v>509063539.54857504</v>
      </c>
      <c r="L9" s="142">
        <f>'RC-D'!L9</f>
        <v>9697129.7699999996</v>
      </c>
      <c r="M9" s="142">
        <f>'RC-D'!M9</f>
        <v>0</v>
      </c>
      <c r="N9" s="143">
        <f>'RC-D'!N9</f>
        <v>9697129.7699999996</v>
      </c>
      <c r="O9" s="143">
        <f>'RC-D'!O9</f>
        <v>371305953.34710002</v>
      </c>
      <c r="P9" s="143">
        <f>'RC-D'!P9</f>
        <v>409838891.61957574</v>
      </c>
      <c r="Q9" s="143">
        <f>'RC-D'!Q9</f>
        <v>781144844.96667576</v>
      </c>
    </row>
    <row r="10" spans="1:17" x14ac:dyDescent="0.2">
      <c r="A10" s="149"/>
      <c r="B10" s="92" t="s">
        <v>251</v>
      </c>
      <c r="C10" s="142">
        <f>'RC-D'!C10</f>
        <v>18314456.830000002</v>
      </c>
      <c r="D10" s="142">
        <f>'RC-D'!D10</f>
        <v>196318366.54312697</v>
      </c>
      <c r="E10" s="143">
        <f>'RC-D'!E10</f>
        <v>214632823.37312698</v>
      </c>
      <c r="F10" s="142">
        <f>'RC-D'!F10</f>
        <v>0</v>
      </c>
      <c r="G10" s="142">
        <f>'RC-D'!G10</f>
        <v>6102982.6500000004</v>
      </c>
      <c r="H10" s="143">
        <f>'RC-D'!H10</f>
        <v>6102982.6500000004</v>
      </c>
      <c r="I10" s="142">
        <f>'RC-D'!I10</f>
        <v>285413176.61849999</v>
      </c>
      <c r="J10" s="142">
        <f>'RC-D'!J10</f>
        <v>473137413.43044603</v>
      </c>
      <c r="K10" s="143">
        <f>'RC-D'!K10</f>
        <v>758550590.04894602</v>
      </c>
      <c r="L10" s="142">
        <f>'RC-D'!L10</f>
        <v>0</v>
      </c>
      <c r="M10" s="142">
        <f>'RC-D'!M10</f>
        <v>0</v>
      </c>
      <c r="N10" s="143">
        <f>'RC-D'!N10</f>
        <v>0</v>
      </c>
      <c r="O10" s="143">
        <f>'RC-D'!O10</f>
        <v>303727633.44850004</v>
      </c>
      <c r="P10" s="143">
        <f>'RC-D'!P10</f>
        <v>675558762.62357211</v>
      </c>
      <c r="Q10" s="143">
        <f>'RC-D'!Q10</f>
        <v>979286396.07207215</v>
      </c>
    </row>
    <row r="11" spans="1:17" x14ac:dyDescent="0.2">
      <c r="A11" s="149"/>
      <c r="B11" s="90" t="s">
        <v>252</v>
      </c>
      <c r="C11" s="144">
        <f>'RC-D'!C11</f>
        <v>659012370.30199981</v>
      </c>
      <c r="D11" s="144">
        <f>'RC-D'!D11</f>
        <v>491276745.20203972</v>
      </c>
      <c r="E11" s="143">
        <f>'RC-D'!E11</f>
        <v>1150289115.5040395</v>
      </c>
      <c r="F11" s="144">
        <f>'RC-D'!F11</f>
        <v>294578861.52000004</v>
      </c>
      <c r="G11" s="144">
        <f>'RC-D'!G11</f>
        <v>221377956.99043602</v>
      </c>
      <c r="H11" s="143">
        <f>'RC-D'!H11</f>
        <v>515956818.51043606</v>
      </c>
      <c r="I11" s="144">
        <f>'RC-D'!I11</f>
        <v>66414562.890100002</v>
      </c>
      <c r="J11" s="144">
        <f>'RC-D'!J11</f>
        <v>84939063.021183729</v>
      </c>
      <c r="K11" s="143">
        <f>'RC-D'!K11</f>
        <v>151353625.91128373</v>
      </c>
      <c r="L11" s="144">
        <f>'RC-D'!L11</f>
        <v>4511105884.9456186</v>
      </c>
      <c r="M11" s="144">
        <f>'RC-D'!M11</f>
        <v>193110123.85736752</v>
      </c>
      <c r="N11" s="143">
        <f>'RC-D'!N11</f>
        <v>4704216008.8029861</v>
      </c>
      <c r="O11" s="143">
        <f>'RC-D'!O11</f>
        <v>5531111679.6577168</v>
      </c>
      <c r="P11" s="143">
        <f>'RC-D'!P11</f>
        <v>990703889.07102871</v>
      </c>
      <c r="Q11" s="143">
        <f>'RC-D'!Q11</f>
        <v>6521815568.7287455</v>
      </c>
    </row>
    <row r="12" spans="1:17" x14ac:dyDescent="0.2">
      <c r="A12" s="149"/>
      <c r="B12" s="93" t="s">
        <v>253</v>
      </c>
      <c r="C12" s="142">
        <f>'RC-D'!C12</f>
        <v>649284613.95549989</v>
      </c>
      <c r="D12" s="142">
        <f>'RC-D'!D12</f>
        <v>397527713.92064691</v>
      </c>
      <c r="E12" s="143">
        <f>'RC-D'!E12</f>
        <v>1046812327.8761468</v>
      </c>
      <c r="F12" s="142">
        <f>'RC-D'!F12</f>
        <v>137791502.77000001</v>
      </c>
      <c r="G12" s="142">
        <f>'RC-D'!G12</f>
        <v>194748184.66230503</v>
      </c>
      <c r="H12" s="143">
        <f>'RC-D'!H12</f>
        <v>332539687.43230504</v>
      </c>
      <c r="I12" s="142">
        <f>'RC-D'!I12</f>
        <v>66414562.890099995</v>
      </c>
      <c r="J12" s="142">
        <f>'RC-D'!J12</f>
        <v>84939063.021183759</v>
      </c>
      <c r="K12" s="143">
        <f>'RC-D'!K12</f>
        <v>151353625.91128376</v>
      </c>
      <c r="L12" s="142">
        <f>'RC-D'!L12</f>
        <v>4511105884.9456177</v>
      </c>
      <c r="M12" s="142">
        <f>'RC-D'!M12</f>
        <v>69975108.547577858</v>
      </c>
      <c r="N12" s="143">
        <f>'RC-D'!N12</f>
        <v>4581080993.4931955</v>
      </c>
      <c r="O12" s="143">
        <f>'RC-D'!O12</f>
        <v>5364596564.5612183</v>
      </c>
      <c r="P12" s="143">
        <f>'RC-D'!P12</f>
        <v>747190070.15171051</v>
      </c>
      <c r="Q12" s="143">
        <f>'RC-D'!Q12</f>
        <v>6111786634.7129288</v>
      </c>
    </row>
    <row r="13" spans="1:17" x14ac:dyDescent="0.2">
      <c r="A13" s="149"/>
      <c r="B13" s="93" t="s">
        <v>254</v>
      </c>
      <c r="C13" s="142">
        <f>'RC-D'!C13</f>
        <v>9727756.3465</v>
      </c>
      <c r="D13" s="142">
        <f>'RC-D'!D13</f>
        <v>93749031.281393513</v>
      </c>
      <c r="E13" s="143">
        <f>'RC-D'!E13</f>
        <v>103476787.62789351</v>
      </c>
      <c r="F13" s="142">
        <f>'RC-D'!F13</f>
        <v>156787358.75</v>
      </c>
      <c r="G13" s="142">
        <f>'RC-D'!G13</f>
        <v>26629772.32813099</v>
      </c>
      <c r="H13" s="143">
        <f>'RC-D'!H13</f>
        <v>183417131.07813099</v>
      </c>
      <c r="I13" s="142">
        <f>'RC-D'!I13</f>
        <v>0</v>
      </c>
      <c r="J13" s="142">
        <f>'RC-D'!J13</f>
        <v>0</v>
      </c>
      <c r="K13" s="143">
        <f>'RC-D'!K13</f>
        <v>0</v>
      </c>
      <c r="L13" s="142">
        <f>'RC-D'!L13</f>
        <v>0</v>
      </c>
      <c r="M13" s="142">
        <f>'RC-D'!M13</f>
        <v>123135015.309789</v>
      </c>
      <c r="N13" s="143">
        <f>'RC-D'!N13</f>
        <v>123135015.309789</v>
      </c>
      <c r="O13" s="143">
        <f>'RC-D'!O13</f>
        <v>166515115.09650001</v>
      </c>
      <c r="P13" s="143">
        <f>'RC-D'!P13</f>
        <v>243513818.919314</v>
      </c>
      <c r="Q13" s="143">
        <f>'RC-D'!Q13</f>
        <v>410028934.01581401</v>
      </c>
    </row>
    <row r="14" spans="1:17" x14ac:dyDescent="0.2">
      <c r="A14" s="149"/>
      <c r="B14" s="94" t="s">
        <v>255</v>
      </c>
      <c r="C14" s="144">
        <f>'RC-D'!C14</f>
        <v>689037966.28199983</v>
      </c>
      <c r="D14" s="144">
        <f>'RC-D'!D14</f>
        <v>938246215.94326854</v>
      </c>
      <c r="E14" s="143">
        <f>'RC-D'!E14</f>
        <v>1627284182.2252684</v>
      </c>
      <c r="F14" s="144">
        <f>'RC-D'!F14</f>
        <v>294599442.37</v>
      </c>
      <c r="G14" s="144">
        <f>'RC-D'!G14</f>
        <v>227482291.09043604</v>
      </c>
      <c r="H14" s="143">
        <f>'RC-D'!H14</f>
        <v>522081733.46043605</v>
      </c>
      <c r="I14" s="144">
        <f>'RC-D'!I14</f>
        <v>701704843.08569992</v>
      </c>
      <c r="J14" s="144">
        <f>'RC-D'!J14</f>
        <v>717262912.42310393</v>
      </c>
      <c r="K14" s="143">
        <f>'RC-D'!K14</f>
        <v>1418967755.5088038</v>
      </c>
      <c r="L14" s="144">
        <f>'RC-D'!L14</f>
        <v>4520803014.7156181</v>
      </c>
      <c r="M14" s="144">
        <f>'RC-D'!M14</f>
        <v>193110123.85736752</v>
      </c>
      <c r="N14" s="143">
        <f>'RC-D'!N14</f>
        <v>4713913138.5729856</v>
      </c>
      <c r="O14" s="143">
        <f>'RC-D'!O14</f>
        <v>6206145266.4533176</v>
      </c>
      <c r="P14" s="143">
        <f>'RC-D'!P14</f>
        <v>2076101543.3141727</v>
      </c>
      <c r="Q14" s="143">
        <f>'RC-D'!Q14</f>
        <v>8282246809.7674904</v>
      </c>
    </row>
    <row r="15" spans="1:17" x14ac:dyDescent="0.2">
      <c r="A15" s="149"/>
      <c r="B15" s="140" t="s">
        <v>256</v>
      </c>
      <c r="C15" s="145"/>
      <c r="D15" s="145"/>
      <c r="E15" s="146"/>
      <c r="F15" s="145"/>
      <c r="G15" s="145"/>
      <c r="H15" s="145"/>
      <c r="I15" s="145"/>
      <c r="J15" s="145"/>
      <c r="K15" s="145"/>
      <c r="L15" s="146"/>
      <c r="M15" s="145"/>
      <c r="N15" s="145"/>
      <c r="O15" s="145"/>
      <c r="P15" s="145"/>
      <c r="Q15" s="145"/>
    </row>
    <row r="16" spans="1:17" x14ac:dyDescent="0.2">
      <c r="A16" s="149"/>
      <c r="B16" s="89" t="s">
        <v>25</v>
      </c>
      <c r="C16" s="144">
        <f>'RC-D'!C16</f>
        <v>6551265915.3999996</v>
      </c>
      <c r="D16" s="144">
        <f>'RC-D'!D16</f>
        <v>4741607350.3419991</v>
      </c>
      <c r="E16" s="143">
        <f>'RC-D'!E16</f>
        <v>11292873265.741999</v>
      </c>
      <c r="F16" s="144">
        <f>'RC-D'!F16</f>
        <v>3544146258.46</v>
      </c>
      <c r="G16" s="144">
        <f>'RC-D'!G16</f>
        <v>2045863253.2972956</v>
      </c>
      <c r="H16" s="143">
        <f>'RC-D'!H16</f>
        <v>5590009511.7572956</v>
      </c>
      <c r="I16" s="144">
        <f>'RC-D'!I16</f>
        <v>3869737271.2193003</v>
      </c>
      <c r="J16" s="144">
        <f>'RC-D'!J16</f>
        <v>1551537247.9904194</v>
      </c>
      <c r="K16" s="143">
        <f>'RC-D'!K16</f>
        <v>5421274519.2097197</v>
      </c>
      <c r="L16" s="144">
        <f>'RC-D'!L16</f>
        <v>1846204697.5890996</v>
      </c>
      <c r="M16" s="144">
        <f>'RC-D'!M16</f>
        <v>430378470.44792104</v>
      </c>
      <c r="N16" s="143">
        <f>'RC-D'!N16</f>
        <v>2276583168.0370207</v>
      </c>
      <c r="O16" s="143">
        <f>'RC-D'!O16</f>
        <v>15811354142.668398</v>
      </c>
      <c r="P16" s="143">
        <f>'RC-D'!P16</f>
        <v>8769386322.0776386</v>
      </c>
      <c r="Q16" s="143">
        <f>'RC-D'!Q16</f>
        <v>24580740464.746037</v>
      </c>
    </row>
    <row r="17" spans="1:17" x14ac:dyDescent="0.2">
      <c r="A17" s="149"/>
      <c r="B17" s="95" t="s">
        <v>257</v>
      </c>
      <c r="C17" s="147">
        <f>'RC-D'!C17</f>
        <v>6484355969.3900013</v>
      </c>
      <c r="D17" s="147">
        <f>'RC-D'!D17</f>
        <v>3958658078.2753925</v>
      </c>
      <c r="E17" s="143">
        <f>'RC-D'!E17</f>
        <v>10443014047.665394</v>
      </c>
      <c r="F17" s="147">
        <f>'RC-D'!F17</f>
        <v>3541876304.3099999</v>
      </c>
      <c r="G17" s="147">
        <f>'RC-D'!G17</f>
        <v>1975762783.8668628</v>
      </c>
      <c r="H17" s="143">
        <f>'RC-D'!H17</f>
        <v>5517639088.1768627</v>
      </c>
      <c r="I17" s="147">
        <f>'RC-D'!I17</f>
        <v>3868877950.2693</v>
      </c>
      <c r="J17" s="147">
        <f>'RC-D'!J17</f>
        <v>1437064407.7564054</v>
      </c>
      <c r="K17" s="143">
        <f>'RC-D'!K17</f>
        <v>5305942358.0257053</v>
      </c>
      <c r="L17" s="147">
        <f>'RC-D'!L17</f>
        <v>1844622810.9091001</v>
      </c>
      <c r="M17" s="147">
        <f>'RC-D'!M17</f>
        <v>318718685.72809029</v>
      </c>
      <c r="N17" s="143">
        <f>'RC-D'!N17</f>
        <v>2163341496.6371903</v>
      </c>
      <c r="O17" s="143">
        <f>'RC-D'!O17</f>
        <v>15739733034.878401</v>
      </c>
      <c r="P17" s="143">
        <f>'RC-D'!P17</f>
        <v>7690203955.6267452</v>
      </c>
      <c r="Q17" s="143">
        <f>'RC-D'!Q17</f>
        <v>23429936990.505146</v>
      </c>
    </row>
    <row r="18" spans="1:17" x14ac:dyDescent="0.2">
      <c r="A18" s="149"/>
      <c r="B18" s="95" t="s">
        <v>258</v>
      </c>
      <c r="C18" s="147">
        <f>'RC-D'!C18</f>
        <v>66909946.010000005</v>
      </c>
      <c r="D18" s="147">
        <f>'RC-D'!D18</f>
        <v>782949272.0665983</v>
      </c>
      <c r="E18" s="143">
        <f>'RC-D'!E18</f>
        <v>849859218.07659829</v>
      </c>
      <c r="F18" s="147">
        <f>'RC-D'!F18</f>
        <v>2269954.15</v>
      </c>
      <c r="G18" s="147">
        <f>'RC-D'!G18</f>
        <v>70100469.430438995</v>
      </c>
      <c r="H18" s="143">
        <f>'RC-D'!H18</f>
        <v>72370423.580439001</v>
      </c>
      <c r="I18" s="147">
        <f>'RC-D'!I18</f>
        <v>859320.95</v>
      </c>
      <c r="J18" s="147">
        <f>'RC-D'!J18</f>
        <v>114472840.23401956</v>
      </c>
      <c r="K18" s="143">
        <f>'RC-D'!K18</f>
        <v>115332161.18401957</v>
      </c>
      <c r="L18" s="147">
        <f>'RC-D'!L18</f>
        <v>1581886.68</v>
      </c>
      <c r="M18" s="147">
        <f>'RC-D'!M18</f>
        <v>111659784.71982969</v>
      </c>
      <c r="N18" s="143">
        <f>'RC-D'!N18</f>
        <v>113241671.3998297</v>
      </c>
      <c r="O18" s="143">
        <f>'RC-D'!O18</f>
        <v>71621107.789999992</v>
      </c>
      <c r="P18" s="143">
        <f>'RC-D'!P18</f>
        <v>1079182366.4508862</v>
      </c>
      <c r="Q18" s="143">
        <f>'RC-D'!Q18</f>
        <v>1150803474.2408862</v>
      </c>
    </row>
    <row r="19" spans="1:17" x14ac:dyDescent="0.2">
      <c r="A19" s="150"/>
      <c r="B19" s="89" t="s">
        <v>8</v>
      </c>
      <c r="C19" s="144">
        <f>'RC-D'!C19</f>
        <v>3607299473.9850278</v>
      </c>
      <c r="D19" s="144">
        <f>'RC-D'!D19</f>
        <v>6801656120.3348904</v>
      </c>
      <c r="E19" s="143">
        <f>'RC-D'!E19</f>
        <v>10408955594.319918</v>
      </c>
      <c r="F19" s="144">
        <f>'RC-D'!F19</f>
        <v>1057974122.5004052</v>
      </c>
      <c r="G19" s="144">
        <f>'RC-D'!G19</f>
        <v>3684671485.2223091</v>
      </c>
      <c r="H19" s="143">
        <f>'RC-D'!H19</f>
        <v>4742645607.7227144</v>
      </c>
      <c r="I19" s="144">
        <f>'RC-D'!I19</f>
        <v>6391956604.7229967</v>
      </c>
      <c r="J19" s="144">
        <f>'RC-D'!J19</f>
        <v>8621452700.1861458</v>
      </c>
      <c r="K19" s="143">
        <f>'RC-D'!K19</f>
        <v>15013409304.909143</v>
      </c>
      <c r="L19" s="144">
        <f>'RC-D'!L19</f>
        <v>1904111317.2383997</v>
      </c>
      <c r="M19" s="144">
        <f>'RC-D'!M19</f>
        <v>2743662252.9146433</v>
      </c>
      <c r="N19" s="143">
        <f>'RC-D'!N19</f>
        <v>4647773570.1530428</v>
      </c>
      <c r="O19" s="143">
        <f>'RC-D'!O19</f>
        <v>12961341518.446831</v>
      </c>
      <c r="P19" s="143">
        <f>'RC-D'!P19</f>
        <v>21851442558.658012</v>
      </c>
      <c r="Q19" s="143">
        <f>'RC-D'!Q19</f>
        <v>34812784077.104843</v>
      </c>
    </row>
    <row r="20" spans="1:17" x14ac:dyDescent="0.2">
      <c r="B20" s="95" t="s">
        <v>259</v>
      </c>
      <c r="C20" s="147">
        <f>'RC-D'!C20</f>
        <v>3197018220.8670273</v>
      </c>
      <c r="D20" s="147">
        <f>'RC-D'!D20</f>
        <v>3280591543.8431368</v>
      </c>
      <c r="E20" s="143">
        <f>'RC-D'!E20</f>
        <v>6477609764.7101641</v>
      </c>
      <c r="F20" s="147">
        <f>'RC-D'!F20</f>
        <v>941928459.32040536</v>
      </c>
      <c r="G20" s="147">
        <f>'RC-D'!G20</f>
        <v>2558860009.3979359</v>
      </c>
      <c r="H20" s="143">
        <f>'RC-D'!H20</f>
        <v>3500788468.7183414</v>
      </c>
      <c r="I20" s="147">
        <f>'RC-D'!I20</f>
        <v>5272396548.3229971</v>
      </c>
      <c r="J20" s="147">
        <f>'RC-D'!J20</f>
        <v>6311424349.2547789</v>
      </c>
      <c r="K20" s="143">
        <f>'RC-D'!K20</f>
        <v>11583820897.577776</v>
      </c>
      <c r="L20" s="147">
        <f>'RC-D'!L20</f>
        <v>1468453609.2881002</v>
      </c>
      <c r="M20" s="147">
        <f>'RC-D'!M20</f>
        <v>1785546552.1167364</v>
      </c>
      <c r="N20" s="143">
        <f>'RC-D'!N20</f>
        <v>3254000161.4048367</v>
      </c>
      <c r="O20" s="143">
        <f>'RC-D'!O20</f>
        <v>10879796837.798532</v>
      </c>
      <c r="P20" s="143">
        <f>'RC-D'!P20</f>
        <v>13936422454.612581</v>
      </c>
      <c r="Q20" s="143">
        <f>'RC-D'!Q20</f>
        <v>24816219292.411114</v>
      </c>
    </row>
    <row r="21" spans="1:17" x14ac:dyDescent="0.2">
      <c r="B21" s="95" t="s">
        <v>260</v>
      </c>
      <c r="C21" s="147">
        <f>'RC-D'!C21</f>
        <v>410281253.11800009</v>
      </c>
      <c r="D21" s="147">
        <f>'RC-D'!D21</f>
        <v>3521064576.4917517</v>
      </c>
      <c r="E21" s="143">
        <f>'RC-D'!E21</f>
        <v>3931345829.6097517</v>
      </c>
      <c r="F21" s="147">
        <f>'RC-D'!F21</f>
        <v>116045663.17999989</v>
      </c>
      <c r="G21" s="147">
        <f>'RC-D'!G21</f>
        <v>1125811475.8243709</v>
      </c>
      <c r="H21" s="143">
        <f>'RC-D'!H21</f>
        <v>1241857139.0043707</v>
      </c>
      <c r="I21" s="147">
        <f>'RC-D'!I21</f>
        <v>1119560056.400001</v>
      </c>
      <c r="J21" s="147">
        <f>'RC-D'!J21</f>
        <v>2310028350.9313655</v>
      </c>
      <c r="K21" s="143">
        <f>'RC-D'!K21</f>
        <v>3429588407.3313665</v>
      </c>
      <c r="L21" s="147">
        <f>'RC-D'!L21</f>
        <v>435657707.95029998</v>
      </c>
      <c r="M21" s="147">
        <f>'RC-D'!M21</f>
        <v>958115700.79790378</v>
      </c>
      <c r="N21" s="143">
        <f>'RC-D'!N21</f>
        <v>1393773408.7482038</v>
      </c>
      <c r="O21" s="143">
        <f>'RC-D'!O21</f>
        <v>2081544680.6482999</v>
      </c>
      <c r="P21" s="143">
        <f>'RC-D'!P21</f>
        <v>7915020104.0453987</v>
      </c>
      <c r="Q21" s="143">
        <f>'RC-D'!Q21</f>
        <v>9996564784.6936989</v>
      </c>
    </row>
    <row r="22" spans="1:17" x14ac:dyDescent="0.2">
      <c r="B22" s="96" t="s">
        <v>261</v>
      </c>
      <c r="C22" s="148">
        <f>'RC-D'!C22</f>
        <v>10158565389.385027</v>
      </c>
      <c r="D22" s="148">
        <f>'RC-D'!D22</f>
        <v>11543263470.676889</v>
      </c>
      <c r="E22" s="143">
        <f>'RC-D'!E22</f>
        <v>21701828860.061916</v>
      </c>
      <c r="F22" s="148">
        <f>'RC-D'!F22</f>
        <v>4602120380.9604092</v>
      </c>
      <c r="G22" s="148">
        <f>'RC-D'!G22</f>
        <v>5730534738.519598</v>
      </c>
      <c r="H22" s="143">
        <f>'RC-D'!H22</f>
        <v>10332655119.480007</v>
      </c>
      <c r="I22" s="148">
        <f>'RC-D'!I22</f>
        <v>10261693875.942297</v>
      </c>
      <c r="J22" s="148">
        <f>'RC-D'!J22</f>
        <v>10172989948.176569</v>
      </c>
      <c r="K22" s="143">
        <f>'RC-D'!K22</f>
        <v>20434683824.118866</v>
      </c>
      <c r="L22" s="148">
        <f>'RC-D'!L22</f>
        <v>3750316014.8274999</v>
      </c>
      <c r="M22" s="148">
        <f>'RC-D'!M22</f>
        <v>3174040723.3625627</v>
      </c>
      <c r="N22" s="143">
        <f>'RC-D'!N22</f>
        <v>6924356738.1900625</v>
      </c>
      <c r="O22" s="143">
        <f>'RC-D'!O22</f>
        <v>28772695661.115231</v>
      </c>
      <c r="P22" s="143">
        <f>'RC-D'!P22</f>
        <v>30620828880.735653</v>
      </c>
      <c r="Q22" s="143">
        <f>'RC-D'!Q22</f>
        <v>59393524541.850883</v>
      </c>
    </row>
    <row r="23" spans="1:17" x14ac:dyDescent="0.2">
      <c r="B23" s="151" t="s">
        <v>26</v>
      </c>
      <c r="C23" s="152">
        <f>'RC-D'!C23</f>
        <v>10847603355.667028</v>
      </c>
      <c r="D23" s="152">
        <f>'RC-D'!D23</f>
        <v>12481509686.62018</v>
      </c>
      <c r="E23" s="152">
        <f>'RC-D'!E23</f>
        <v>23329113042.287209</v>
      </c>
      <c r="F23" s="152">
        <f>'RC-D'!F23</f>
        <v>4896719823.3304081</v>
      </c>
      <c r="G23" s="152">
        <f>'RC-D'!G23</f>
        <v>5958017029.6100388</v>
      </c>
      <c r="H23" s="152">
        <f>'RC-D'!H23</f>
        <v>10854736852.940447</v>
      </c>
      <c r="I23" s="152">
        <f>'RC-D'!I23</f>
        <v>10963398719.027996</v>
      </c>
      <c r="J23" s="152">
        <f>'RC-D'!J23</f>
        <v>10890252860.59967</v>
      </c>
      <c r="K23" s="152">
        <f>'RC-D'!K23</f>
        <v>21853651579.627666</v>
      </c>
      <c r="L23" s="152">
        <f>'RC-D'!L23</f>
        <v>8271119029.5431175</v>
      </c>
      <c r="M23" s="152">
        <f>'RC-D'!M23</f>
        <v>3367150847.2199287</v>
      </c>
      <c r="N23" s="152">
        <f>'RC-D'!N23</f>
        <v>11638269876.763046</v>
      </c>
      <c r="O23" s="152">
        <f>'RC-D'!O23</f>
        <v>34978840927.568535</v>
      </c>
      <c r="P23" s="152">
        <f>'RC-D'!P23</f>
        <v>32696930424.049843</v>
      </c>
      <c r="Q23" s="152">
        <f>'RC-D'!Q23</f>
        <v>67675771351.618378</v>
      </c>
    </row>
  </sheetData>
  <mergeCells count="7">
    <mergeCell ref="O4:Q4"/>
    <mergeCell ref="A4:A5"/>
    <mergeCell ref="B4:B5"/>
    <mergeCell ref="C4:E4"/>
    <mergeCell ref="F4:H4"/>
    <mergeCell ref="I4:K4"/>
    <mergeCell ref="L4:N4"/>
  </mergeCells>
  <pageMargins left="0.25" right="0.25" top="0.75" bottom="0.75" header="0.3" footer="0.3"/>
  <pageSetup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AB53"/>
  <sheetViews>
    <sheetView view="pageBreakPreview" zoomScaleNormal="115" zoomScaleSheetLayoutView="100" workbookViewId="0">
      <selection activeCell="A3" sqref="A3"/>
    </sheetView>
  </sheetViews>
  <sheetFormatPr defaultColWidth="8.7109375" defaultRowHeight="12.75" x14ac:dyDescent="0.2"/>
  <cols>
    <col min="1" max="1" width="59.7109375" style="104" customWidth="1"/>
    <col min="2" max="2" width="18.140625" style="104" bestFit="1" customWidth="1"/>
    <col min="3" max="4" width="9.85546875" style="104" bestFit="1" customWidth="1"/>
    <col min="5" max="7" width="8.85546875" style="104" bestFit="1" customWidth="1"/>
    <col min="8" max="13" width="8.7109375" style="104"/>
    <col min="14" max="16" width="8.85546875" style="104" bestFit="1" customWidth="1"/>
    <col min="17" max="19" width="9.85546875" style="104" bestFit="1" customWidth="1"/>
    <col min="20" max="28" width="8.85546875" style="104" bestFit="1" customWidth="1"/>
    <col min="29" max="16384" width="8.7109375" style="104"/>
  </cols>
  <sheetData>
    <row r="1" spans="1:28" x14ac:dyDescent="0.2">
      <c r="A1" s="107" t="s">
        <v>211</v>
      </c>
    </row>
    <row r="2" spans="1:28" x14ac:dyDescent="0.2">
      <c r="A2" s="66"/>
    </row>
    <row r="3" spans="1:28" x14ac:dyDescent="0.2">
      <c r="A3" s="66">
        <f>BS!B3</f>
        <v>45991</v>
      </c>
    </row>
    <row r="4" spans="1:28" x14ac:dyDescent="0.2">
      <c r="A4" s="160" t="s">
        <v>262</v>
      </c>
    </row>
    <row r="5" spans="1:28" ht="87" customHeight="1" x14ac:dyDescent="0.2">
      <c r="A5" s="218" t="s">
        <v>210</v>
      </c>
      <c r="B5" s="219" t="s">
        <v>183</v>
      </c>
      <c r="C5" s="219"/>
      <c r="D5" s="219"/>
      <c r="E5" s="219" t="s">
        <v>184</v>
      </c>
      <c r="F5" s="219"/>
      <c r="G5" s="219"/>
      <c r="H5" s="219" t="s">
        <v>185</v>
      </c>
      <c r="I5" s="219"/>
      <c r="J5" s="219"/>
      <c r="K5" s="219" t="s">
        <v>186</v>
      </c>
      <c r="L5" s="219"/>
      <c r="M5" s="219"/>
      <c r="N5" s="219" t="s">
        <v>187</v>
      </c>
      <c r="O5" s="219"/>
      <c r="P5" s="219"/>
      <c r="Q5" s="217" t="s">
        <v>188</v>
      </c>
      <c r="R5" s="217"/>
      <c r="S5" s="217"/>
      <c r="T5" s="217" t="s">
        <v>189</v>
      </c>
      <c r="U5" s="217"/>
      <c r="V5" s="217"/>
      <c r="W5" s="217" t="s">
        <v>190</v>
      </c>
      <c r="X5" s="217"/>
      <c r="Y5" s="217"/>
      <c r="Z5" s="217" t="s">
        <v>191</v>
      </c>
      <c r="AA5" s="217"/>
      <c r="AB5" s="217"/>
    </row>
    <row r="6" spans="1:28" x14ac:dyDescent="0.2">
      <c r="A6" s="218"/>
      <c r="B6" s="105" t="s">
        <v>22</v>
      </c>
      <c r="C6" s="105" t="s">
        <v>23</v>
      </c>
      <c r="D6" s="105" t="s">
        <v>66</v>
      </c>
      <c r="E6" s="105" t="s">
        <v>22</v>
      </c>
      <c r="F6" s="105" t="s">
        <v>23</v>
      </c>
      <c r="G6" s="105" t="s">
        <v>66</v>
      </c>
      <c r="H6" s="105" t="s">
        <v>22</v>
      </c>
      <c r="I6" s="105" t="s">
        <v>23</v>
      </c>
      <c r="J6" s="105" t="s">
        <v>66</v>
      </c>
      <c r="K6" s="105" t="s">
        <v>22</v>
      </c>
      <c r="L6" s="105" t="s">
        <v>23</v>
      </c>
      <c r="M6" s="105" t="s">
        <v>66</v>
      </c>
      <c r="N6" s="105" t="s">
        <v>22</v>
      </c>
      <c r="O6" s="105" t="s">
        <v>23</v>
      </c>
      <c r="P6" s="105" t="s">
        <v>66</v>
      </c>
      <c r="Q6" s="105" t="s">
        <v>22</v>
      </c>
      <c r="R6" s="105" t="s">
        <v>23</v>
      </c>
      <c r="S6" s="105" t="s">
        <v>66</v>
      </c>
      <c r="T6" s="105" t="s">
        <v>22</v>
      </c>
      <c r="U6" s="105" t="s">
        <v>23</v>
      </c>
      <c r="V6" s="105" t="s">
        <v>66</v>
      </c>
      <c r="W6" s="105" t="s">
        <v>22</v>
      </c>
      <c r="X6" s="105" t="s">
        <v>23</v>
      </c>
      <c r="Y6" s="105" t="s">
        <v>66</v>
      </c>
      <c r="Z6" s="105" t="s">
        <v>22</v>
      </c>
      <c r="AA6" s="105" t="s">
        <v>23</v>
      </c>
      <c r="AB6" s="105" t="s">
        <v>66</v>
      </c>
    </row>
    <row r="7" spans="1:28" x14ac:dyDescent="0.2">
      <c r="A7" s="100" t="s">
        <v>265</v>
      </c>
      <c r="B7" s="153">
        <v>151617298.96759999</v>
      </c>
      <c r="C7" s="153">
        <v>3141223.5231010001</v>
      </c>
      <c r="D7" s="153">
        <v>154758522.49070099</v>
      </c>
      <c r="E7" s="154">
        <v>243587.00673537</v>
      </c>
      <c r="F7" s="154">
        <v>14122.8386123</v>
      </c>
      <c r="G7" s="154">
        <v>257709.84534766999</v>
      </c>
      <c r="H7" s="106">
        <v>9.3667100000000003E-2</v>
      </c>
      <c r="I7" s="102">
        <v>9.8007300000000006E-2</v>
      </c>
      <c r="J7" s="106">
        <v>9.3745300000000004E-2</v>
      </c>
      <c r="K7" s="103">
        <v>3.2469000000000001</v>
      </c>
      <c r="L7" s="103">
        <v>6.1285499999999988</v>
      </c>
      <c r="M7" s="103">
        <v>3.3048299999999999</v>
      </c>
      <c r="N7" s="157">
        <v>0</v>
      </c>
      <c r="O7" s="157">
        <v>0</v>
      </c>
      <c r="P7" s="157">
        <v>0</v>
      </c>
      <c r="Q7" s="157">
        <v>151617298.96759999</v>
      </c>
      <c r="R7" s="157">
        <v>3141223.5231010001</v>
      </c>
      <c r="S7" s="157">
        <v>154758522.49070099</v>
      </c>
      <c r="T7" s="157">
        <v>0</v>
      </c>
      <c r="U7" s="157">
        <v>0</v>
      </c>
      <c r="V7" s="157">
        <v>0</v>
      </c>
      <c r="W7" s="157">
        <v>0</v>
      </c>
      <c r="X7" s="157">
        <v>0</v>
      </c>
      <c r="Y7" s="157">
        <v>0</v>
      </c>
      <c r="Z7" s="157">
        <v>0</v>
      </c>
      <c r="AA7" s="157">
        <v>0</v>
      </c>
      <c r="AB7" s="157">
        <v>0</v>
      </c>
    </row>
    <row r="8" spans="1:28" x14ac:dyDescent="0.2">
      <c r="A8" s="99" t="s">
        <v>82</v>
      </c>
      <c r="B8" s="153">
        <v>128682796.0478</v>
      </c>
      <c r="C8" s="153">
        <v>28291109.376378279</v>
      </c>
      <c r="D8" s="153">
        <v>156973905.42417827</v>
      </c>
      <c r="E8" s="154">
        <v>239719.67321597997</v>
      </c>
      <c r="F8" s="154">
        <v>264623.89439000003</v>
      </c>
      <c r="G8" s="154">
        <v>504343.56760597997</v>
      </c>
      <c r="H8" s="106">
        <v>0.10410800000000001</v>
      </c>
      <c r="I8" s="102">
        <v>9.7323782429524844E-2</v>
      </c>
      <c r="J8" s="106">
        <v>0.102868</v>
      </c>
      <c r="K8" s="103">
        <v>4.6900199999999996</v>
      </c>
      <c r="L8" s="103">
        <v>53.428704846137634</v>
      </c>
      <c r="M8" s="103">
        <v>13.508800000000001</v>
      </c>
      <c r="N8" s="157">
        <v>15528.96</v>
      </c>
      <c r="O8" s="157">
        <v>0</v>
      </c>
      <c r="P8" s="157">
        <v>15528.96</v>
      </c>
      <c r="Q8" s="157">
        <v>128658634.96780001</v>
      </c>
      <c r="R8" s="157">
        <v>28291109.376378279</v>
      </c>
      <c r="S8" s="157">
        <v>156949744.34417826</v>
      </c>
      <c r="T8" s="157">
        <v>8632.1200000000008</v>
      </c>
      <c r="U8" s="157">
        <v>0</v>
      </c>
      <c r="V8" s="157">
        <v>8632.1200000000008</v>
      </c>
      <c r="W8" s="157">
        <v>15528.96</v>
      </c>
      <c r="X8" s="157">
        <v>0</v>
      </c>
      <c r="Y8" s="157">
        <v>15528.96</v>
      </c>
      <c r="Z8" s="157">
        <v>0</v>
      </c>
      <c r="AA8" s="157">
        <v>0</v>
      </c>
      <c r="AB8" s="157">
        <v>0</v>
      </c>
    </row>
    <row r="9" spans="1:28" x14ac:dyDescent="0.2">
      <c r="A9" s="99" t="s">
        <v>83</v>
      </c>
      <c r="B9" s="153">
        <v>1434470474.4891999</v>
      </c>
      <c r="C9" s="153">
        <v>150008682.69309998</v>
      </c>
      <c r="D9" s="153">
        <v>1584479157.1822999</v>
      </c>
      <c r="E9" s="154">
        <v>3618545.3045861903</v>
      </c>
      <c r="F9" s="154">
        <v>424728.75930430007</v>
      </c>
      <c r="G9" s="154">
        <v>4043274.0638904902</v>
      </c>
      <c r="H9" s="106">
        <v>0.142567</v>
      </c>
      <c r="I9" s="102">
        <v>8.3919562387160584E-2</v>
      </c>
      <c r="J9" s="106">
        <v>0.13696800000000001</v>
      </c>
      <c r="K9" s="103">
        <v>26.620899999999999</v>
      </c>
      <c r="L9" s="103">
        <v>20.618476841219199</v>
      </c>
      <c r="M9" s="103">
        <v>26.050799999999999</v>
      </c>
      <c r="N9" s="157">
        <v>1444716.09</v>
      </c>
      <c r="O9" s="157">
        <v>386211.99</v>
      </c>
      <c r="P9" s="157">
        <v>1830928.08</v>
      </c>
      <c r="Q9" s="157">
        <v>1431188466.0691998</v>
      </c>
      <c r="R9" s="157">
        <v>149620193.32059997</v>
      </c>
      <c r="S9" s="157">
        <v>1580808659.3897998</v>
      </c>
      <c r="T9" s="157">
        <v>1534265.9</v>
      </c>
      <c r="U9" s="157">
        <v>0</v>
      </c>
      <c r="V9" s="157">
        <v>1534265.9</v>
      </c>
      <c r="W9" s="157">
        <v>1479693.59</v>
      </c>
      <c r="X9" s="157">
        <v>328877.07250000001</v>
      </c>
      <c r="Y9" s="157">
        <v>1808570.6625000001</v>
      </c>
      <c r="Z9" s="157">
        <v>268048.93</v>
      </c>
      <c r="AA9" s="157">
        <v>59612.3</v>
      </c>
      <c r="AB9" s="157">
        <v>327661.23</v>
      </c>
    </row>
    <row r="10" spans="1:28" x14ac:dyDescent="0.2">
      <c r="A10" s="99" t="s">
        <v>192</v>
      </c>
      <c r="B10" s="153">
        <v>256829492.2177</v>
      </c>
      <c r="C10" s="153">
        <v>2569951.7208000002</v>
      </c>
      <c r="D10" s="153">
        <v>259399443.93850002</v>
      </c>
      <c r="E10" s="154">
        <v>678172.22375931009</v>
      </c>
      <c r="F10" s="154">
        <v>3844.8195999999998</v>
      </c>
      <c r="G10" s="154">
        <v>682017.04335931013</v>
      </c>
      <c r="H10" s="106">
        <v>0.142898</v>
      </c>
      <c r="I10" s="102">
        <v>9.5852300000000001E-2</v>
      </c>
      <c r="J10" s="106">
        <v>0.14238700000000001</v>
      </c>
      <c r="K10" s="103">
        <v>24.273299999999999</v>
      </c>
      <c r="L10" s="103">
        <v>87.642300000000006</v>
      </c>
      <c r="M10" s="103">
        <v>24.903099999999998</v>
      </c>
      <c r="N10" s="157">
        <v>0</v>
      </c>
      <c r="O10" s="157">
        <v>0</v>
      </c>
      <c r="P10" s="157">
        <v>0</v>
      </c>
      <c r="Q10" s="157">
        <v>256600409.5677</v>
      </c>
      <c r="R10" s="157">
        <v>2569951.7208000002</v>
      </c>
      <c r="S10" s="157">
        <v>259170361.28850001</v>
      </c>
      <c r="T10" s="157">
        <v>229082.65</v>
      </c>
      <c r="U10" s="157">
        <v>0</v>
      </c>
      <c r="V10" s="157">
        <v>229082.65</v>
      </c>
      <c r="W10" s="157">
        <v>0</v>
      </c>
      <c r="X10" s="157">
        <v>0</v>
      </c>
      <c r="Y10" s="157">
        <v>0</v>
      </c>
      <c r="Z10" s="157">
        <v>0</v>
      </c>
      <c r="AA10" s="157">
        <v>0</v>
      </c>
      <c r="AB10" s="157">
        <v>0</v>
      </c>
    </row>
    <row r="11" spans="1:28" x14ac:dyDescent="0.2">
      <c r="A11" s="99" t="s">
        <v>84</v>
      </c>
      <c r="B11" s="153">
        <v>369949945.51469749</v>
      </c>
      <c r="C11" s="153">
        <v>3971703814.9031248</v>
      </c>
      <c r="D11" s="153">
        <v>4341653760.4178228</v>
      </c>
      <c r="E11" s="154">
        <v>15301074.531610869</v>
      </c>
      <c r="F11" s="154">
        <v>25152591.950602233</v>
      </c>
      <c r="G11" s="154">
        <v>40453666.482213102</v>
      </c>
      <c r="H11" s="106">
        <v>0.12786500000000001</v>
      </c>
      <c r="I11" s="102">
        <v>0.10632096681068409</v>
      </c>
      <c r="J11" s="106">
        <v>0.108122</v>
      </c>
      <c r="K11" s="103">
        <v>43.632100000000001</v>
      </c>
      <c r="L11" s="103">
        <v>39.821215785772843</v>
      </c>
      <c r="M11" s="103">
        <v>40.136699999999998</v>
      </c>
      <c r="N11" s="157">
        <v>22981825.414699998</v>
      </c>
      <c r="O11" s="157">
        <v>66036976.716894001</v>
      </c>
      <c r="P11" s="157">
        <v>89018802.131594002</v>
      </c>
      <c r="Q11" s="157">
        <v>330439661.94163251</v>
      </c>
      <c r="R11" s="157">
        <v>3623463934.2324495</v>
      </c>
      <c r="S11" s="157">
        <v>3953903596.1740828</v>
      </c>
      <c r="T11" s="157">
        <v>5694966.7190135503</v>
      </c>
      <c r="U11" s="157">
        <v>249582650.22984594</v>
      </c>
      <c r="V11" s="157">
        <v>255277616.94885948</v>
      </c>
      <c r="W11" s="157">
        <v>33815316.854051404</v>
      </c>
      <c r="X11" s="157">
        <v>92643940.277929217</v>
      </c>
      <c r="Y11" s="157">
        <v>126459257.13198063</v>
      </c>
      <c r="Z11" s="157">
        <v>0</v>
      </c>
      <c r="AA11" s="157">
        <v>6013290.1628999999</v>
      </c>
      <c r="AB11" s="157">
        <v>6013290.1628999999</v>
      </c>
    </row>
    <row r="12" spans="1:28" x14ac:dyDescent="0.2">
      <c r="A12" s="99" t="s">
        <v>85</v>
      </c>
      <c r="B12" s="153">
        <v>641480732.92513025</v>
      </c>
      <c r="C12" s="153">
        <v>3187847989.9124947</v>
      </c>
      <c r="D12" s="153">
        <v>3829328722.837625</v>
      </c>
      <c r="E12" s="154">
        <v>8682693.4821511284</v>
      </c>
      <c r="F12" s="154">
        <v>21294693.29421258</v>
      </c>
      <c r="G12" s="154">
        <v>29977386.776363708</v>
      </c>
      <c r="H12" s="106">
        <v>0.12712000000000001</v>
      </c>
      <c r="I12" s="102">
        <v>8.7728226658797689E-2</v>
      </c>
      <c r="J12" s="106">
        <v>9.4224799999999997E-2</v>
      </c>
      <c r="K12" s="103">
        <v>101.898</v>
      </c>
      <c r="L12" s="103">
        <v>120.84474425588624</v>
      </c>
      <c r="M12" s="103">
        <v>117.72499999999999</v>
      </c>
      <c r="N12" s="157">
        <v>26306233.948899999</v>
      </c>
      <c r="O12" s="157">
        <v>49466091.039407007</v>
      </c>
      <c r="P12" s="157">
        <v>75772324.988306999</v>
      </c>
      <c r="Q12" s="157">
        <v>581563738.85381508</v>
      </c>
      <c r="R12" s="157">
        <v>2926705528.6999655</v>
      </c>
      <c r="S12" s="157">
        <v>3508269267.553781</v>
      </c>
      <c r="T12" s="157">
        <v>24210416.041015141</v>
      </c>
      <c r="U12" s="157">
        <v>195036331.83385998</v>
      </c>
      <c r="V12" s="157">
        <v>219246747.87487513</v>
      </c>
      <c r="W12" s="157">
        <v>35706578.030299999</v>
      </c>
      <c r="X12" s="157">
        <v>65135127.085788995</v>
      </c>
      <c r="Y12" s="157">
        <v>100841705.11608899</v>
      </c>
      <c r="Z12" s="157">
        <v>0</v>
      </c>
      <c r="AA12" s="157">
        <v>971002.29287999996</v>
      </c>
      <c r="AB12" s="157">
        <v>971002.29287999996</v>
      </c>
    </row>
    <row r="13" spans="1:28" x14ac:dyDescent="0.2">
      <c r="A13" s="99" t="s">
        <v>86</v>
      </c>
      <c r="B13" s="153">
        <v>696332962.32721806</v>
      </c>
      <c r="C13" s="153">
        <v>517112944.05348897</v>
      </c>
      <c r="D13" s="153">
        <v>1213445906.380707</v>
      </c>
      <c r="E13" s="154">
        <v>24334520.029821754</v>
      </c>
      <c r="F13" s="154">
        <v>9197534.7479818817</v>
      </c>
      <c r="G13" s="154">
        <v>33532054.777803637</v>
      </c>
      <c r="H13" s="106">
        <v>0.142095</v>
      </c>
      <c r="I13" s="102">
        <v>9.3287555510212367E-2</v>
      </c>
      <c r="J13" s="106">
        <v>0.12121999999999999</v>
      </c>
      <c r="K13" s="103">
        <v>36.342300000000002</v>
      </c>
      <c r="L13" s="103">
        <v>60.870047260552447</v>
      </c>
      <c r="M13" s="103">
        <v>46.837800000000001</v>
      </c>
      <c r="N13" s="157">
        <v>17569044.141899999</v>
      </c>
      <c r="O13" s="157">
        <v>13417953.943799999</v>
      </c>
      <c r="P13" s="157">
        <v>30986998.085699998</v>
      </c>
      <c r="Q13" s="157">
        <v>596093566.87391806</v>
      </c>
      <c r="R13" s="157">
        <v>468011650.23544252</v>
      </c>
      <c r="S13" s="157">
        <v>1064105217.1093606</v>
      </c>
      <c r="T13" s="157">
        <v>57211696.085200004</v>
      </c>
      <c r="U13" s="157">
        <v>21152954.298098449</v>
      </c>
      <c r="V13" s="157">
        <v>78364650.383298457</v>
      </c>
      <c r="W13" s="157">
        <v>42996651.814900003</v>
      </c>
      <c r="X13" s="157">
        <v>27948339.519947998</v>
      </c>
      <c r="Y13" s="157">
        <v>70944991.334848002</v>
      </c>
      <c r="Z13" s="157">
        <v>31047.553199999998</v>
      </c>
      <c r="AA13" s="157">
        <v>0</v>
      </c>
      <c r="AB13" s="157">
        <v>31047.553199999998</v>
      </c>
    </row>
    <row r="14" spans="1:28" x14ac:dyDescent="0.2">
      <c r="A14" s="99" t="s">
        <v>87</v>
      </c>
      <c r="B14" s="153">
        <v>693041142.59363067</v>
      </c>
      <c r="C14" s="153">
        <v>1383471754.3973475</v>
      </c>
      <c r="D14" s="153">
        <v>2076512896.990978</v>
      </c>
      <c r="E14" s="154">
        <v>11630861.918886559</v>
      </c>
      <c r="F14" s="154">
        <v>10484221.879617179</v>
      </c>
      <c r="G14" s="154">
        <v>22115083.798503738</v>
      </c>
      <c r="H14" s="106">
        <v>0.13594000000000001</v>
      </c>
      <c r="I14" s="102">
        <v>9.4998617258286525E-2</v>
      </c>
      <c r="J14" s="106">
        <v>0.108807</v>
      </c>
      <c r="K14" s="103">
        <v>63.787199999999999</v>
      </c>
      <c r="L14" s="103">
        <v>66.534530114390492</v>
      </c>
      <c r="M14" s="103">
        <v>65.609300000000005</v>
      </c>
      <c r="N14" s="157">
        <v>11500943.432</v>
      </c>
      <c r="O14" s="157">
        <v>26655898.213657003</v>
      </c>
      <c r="P14" s="157">
        <v>38156841.645657003</v>
      </c>
      <c r="Q14" s="157">
        <v>564956742.18141139</v>
      </c>
      <c r="R14" s="157">
        <v>1310095713.2711713</v>
      </c>
      <c r="S14" s="157">
        <v>1875052455.4525828</v>
      </c>
      <c r="T14" s="157">
        <v>110237553.49231921</v>
      </c>
      <c r="U14" s="157">
        <v>31421318.295318998</v>
      </c>
      <c r="V14" s="157">
        <v>141658871.78763822</v>
      </c>
      <c r="W14" s="157">
        <v>17819633.0383</v>
      </c>
      <c r="X14" s="157">
        <v>41639285.988857001</v>
      </c>
      <c r="Y14" s="157">
        <v>59458919.027157001</v>
      </c>
      <c r="Z14" s="157">
        <v>27213.881600000001</v>
      </c>
      <c r="AA14" s="157">
        <v>315436.842</v>
      </c>
      <c r="AB14" s="157">
        <v>342650.72360000003</v>
      </c>
    </row>
    <row r="15" spans="1:28" x14ac:dyDescent="0.2">
      <c r="A15" s="99" t="s">
        <v>193</v>
      </c>
      <c r="B15" s="153">
        <v>1487208189.8912442</v>
      </c>
      <c r="C15" s="153">
        <v>1149792512.0432081</v>
      </c>
      <c r="D15" s="153">
        <v>2637000701.9344525</v>
      </c>
      <c r="E15" s="154">
        <v>26382350.846914332</v>
      </c>
      <c r="F15" s="154">
        <v>6902275.9637251999</v>
      </c>
      <c r="G15" s="154">
        <v>33284626.81063953</v>
      </c>
      <c r="H15" s="106">
        <v>0.13231299999999999</v>
      </c>
      <c r="I15" s="102">
        <v>8.4605734451364045E-2</v>
      </c>
      <c r="J15" s="106">
        <v>0.11158899999999999</v>
      </c>
      <c r="K15" s="103">
        <v>57.026299999999999</v>
      </c>
      <c r="L15" s="103">
        <v>62.79686564130084</v>
      </c>
      <c r="M15" s="103">
        <v>59.508099999999999</v>
      </c>
      <c r="N15" s="157">
        <v>20242585.589299999</v>
      </c>
      <c r="O15" s="157">
        <v>29914763.247945011</v>
      </c>
      <c r="P15" s="157">
        <v>50157348.83724501</v>
      </c>
      <c r="Q15" s="157">
        <v>1411731060.0564442</v>
      </c>
      <c r="R15" s="157">
        <v>1060961704.7512661</v>
      </c>
      <c r="S15" s="157">
        <v>2472692764.8077106</v>
      </c>
      <c r="T15" s="157">
        <v>57694393.134000003</v>
      </c>
      <c r="U15" s="157">
        <v>79766672.349596992</v>
      </c>
      <c r="V15" s="157">
        <v>137461065.48359698</v>
      </c>
      <c r="W15" s="157">
        <v>16960190.206999999</v>
      </c>
      <c r="X15" s="157">
        <v>8828120.7299450114</v>
      </c>
      <c r="Y15" s="157">
        <v>25788310.93694501</v>
      </c>
      <c r="Z15" s="157">
        <v>822546.49379999994</v>
      </c>
      <c r="AA15" s="157">
        <v>236014.21239999999</v>
      </c>
      <c r="AB15" s="157">
        <v>1058560.7061999999</v>
      </c>
    </row>
    <row r="16" spans="1:28" x14ac:dyDescent="0.2">
      <c r="A16" s="99" t="s">
        <v>88</v>
      </c>
      <c r="B16" s="153">
        <v>1180992216.3620675</v>
      </c>
      <c r="C16" s="153">
        <v>759250394.51400554</v>
      </c>
      <c r="D16" s="153">
        <v>1940242610.8760729</v>
      </c>
      <c r="E16" s="154">
        <v>17334039.446634699</v>
      </c>
      <c r="F16" s="154">
        <v>65422377.934122816</v>
      </c>
      <c r="G16" s="154">
        <v>82756417.380757511</v>
      </c>
      <c r="H16" s="106">
        <v>0.12884200000000001</v>
      </c>
      <c r="I16" s="102">
        <v>8.8097394419548669E-2</v>
      </c>
      <c r="J16" s="106">
        <v>0.11312</v>
      </c>
      <c r="K16" s="103">
        <v>56.300600000000003</v>
      </c>
      <c r="L16" s="103">
        <v>85.119379843859377</v>
      </c>
      <c r="M16" s="103">
        <v>67.454300000000003</v>
      </c>
      <c r="N16" s="157">
        <v>6042226.1172716897</v>
      </c>
      <c r="O16" s="157">
        <v>17879382.536014158</v>
      </c>
      <c r="P16" s="157">
        <v>23921608.653285846</v>
      </c>
      <c r="Q16" s="157">
        <v>1099373436.9132841</v>
      </c>
      <c r="R16" s="157">
        <v>562640933.81542146</v>
      </c>
      <c r="S16" s="157">
        <v>1662014370.7287056</v>
      </c>
      <c r="T16" s="157">
        <v>60214857.251800001</v>
      </c>
      <c r="U16" s="157">
        <v>97772062.390469879</v>
      </c>
      <c r="V16" s="157">
        <v>157986919.64226988</v>
      </c>
      <c r="W16" s="157">
        <v>15246058.56698321</v>
      </c>
      <c r="X16" s="157">
        <v>98837398.308114171</v>
      </c>
      <c r="Y16" s="157">
        <v>114083456.87509738</v>
      </c>
      <c r="Z16" s="157">
        <v>6157863.6299999999</v>
      </c>
      <c r="AA16" s="157">
        <v>0</v>
      </c>
      <c r="AB16" s="157">
        <v>6157863.6299999999</v>
      </c>
    </row>
    <row r="17" spans="1:28" x14ac:dyDescent="0.2">
      <c r="A17" s="99" t="s">
        <v>194</v>
      </c>
      <c r="B17" s="153">
        <v>341603150.55799115</v>
      </c>
      <c r="C17" s="153">
        <v>543775431.54280007</v>
      </c>
      <c r="D17" s="153">
        <v>885378582.10079122</v>
      </c>
      <c r="E17" s="154">
        <v>5205076.2105062408</v>
      </c>
      <c r="F17" s="154">
        <v>6263192.3096620701</v>
      </c>
      <c r="G17" s="154">
        <v>11468268.520168312</v>
      </c>
      <c r="H17" s="106">
        <v>0.13419500000000001</v>
      </c>
      <c r="I17" s="102">
        <v>8.086911739006164E-2</v>
      </c>
      <c r="J17" s="106">
        <v>0.101331</v>
      </c>
      <c r="K17" s="103">
        <v>57.4116</v>
      </c>
      <c r="L17" s="103">
        <v>61.583164534667553</v>
      </c>
      <c r="M17" s="103">
        <v>59.977400000000003</v>
      </c>
      <c r="N17" s="157">
        <v>3631997.6055600001</v>
      </c>
      <c r="O17" s="157">
        <v>5946203.2372249989</v>
      </c>
      <c r="P17" s="157">
        <v>9578200.8427849989</v>
      </c>
      <c r="Q17" s="157">
        <v>326987275.70883113</v>
      </c>
      <c r="R17" s="157">
        <v>528222814.48407513</v>
      </c>
      <c r="S17" s="157">
        <v>855210090.19290614</v>
      </c>
      <c r="T17" s="157">
        <v>9244509.1238000002</v>
      </c>
      <c r="U17" s="157">
        <v>6875578.5556999994</v>
      </c>
      <c r="V17" s="157">
        <v>16120087.679499999</v>
      </c>
      <c r="W17" s="157">
        <v>5351545.4853599994</v>
      </c>
      <c r="X17" s="157">
        <v>8583619.9812250007</v>
      </c>
      <c r="Y17" s="157">
        <v>13935165.466584999</v>
      </c>
      <c r="Z17" s="157">
        <v>19820.240000000002</v>
      </c>
      <c r="AA17" s="157">
        <v>93418.521800000002</v>
      </c>
      <c r="AB17" s="157">
        <v>113238.76180000001</v>
      </c>
    </row>
    <row r="18" spans="1:28" x14ac:dyDescent="0.2">
      <c r="A18" s="99" t="s">
        <v>195</v>
      </c>
      <c r="B18" s="153">
        <v>258514945.5559507</v>
      </c>
      <c r="C18" s="153">
        <v>323761706.39361745</v>
      </c>
      <c r="D18" s="153">
        <v>582276651.94956803</v>
      </c>
      <c r="E18" s="154">
        <v>5636226.8806400802</v>
      </c>
      <c r="F18" s="154">
        <v>1131421.76241754</v>
      </c>
      <c r="G18" s="154">
        <v>6767648.6430576202</v>
      </c>
      <c r="H18" s="106">
        <v>0.143538</v>
      </c>
      <c r="I18" s="102">
        <v>8.1883676173058986E-2</v>
      </c>
      <c r="J18" s="106">
        <v>0.108972</v>
      </c>
      <c r="K18" s="103">
        <v>51.7102</v>
      </c>
      <c r="L18" s="103">
        <v>58.647824695186664</v>
      </c>
      <c r="M18" s="103">
        <v>55.600299999999997</v>
      </c>
      <c r="N18" s="157">
        <v>4699405.779000001</v>
      </c>
      <c r="O18" s="157">
        <v>806672.36800000002</v>
      </c>
      <c r="P18" s="157">
        <v>5506078.1470000008</v>
      </c>
      <c r="Q18" s="157">
        <v>238646407.37815073</v>
      </c>
      <c r="R18" s="157">
        <v>251598323.07541746</v>
      </c>
      <c r="S18" s="157">
        <v>490244730.45356804</v>
      </c>
      <c r="T18" s="157">
        <v>13724115.6237</v>
      </c>
      <c r="U18" s="157">
        <v>68666709.249599993</v>
      </c>
      <c r="V18" s="157">
        <v>82390824.873299986</v>
      </c>
      <c r="W18" s="157">
        <v>6139907.306499999</v>
      </c>
      <c r="X18" s="157">
        <v>3308742.2105</v>
      </c>
      <c r="Y18" s="157">
        <v>9448649.5169999991</v>
      </c>
      <c r="Z18" s="157">
        <v>4515.2476000000006</v>
      </c>
      <c r="AA18" s="157">
        <v>187931.85810000001</v>
      </c>
      <c r="AB18" s="157">
        <v>192447.10570000001</v>
      </c>
    </row>
    <row r="19" spans="1:28" x14ac:dyDescent="0.2">
      <c r="A19" s="99" t="s">
        <v>89</v>
      </c>
      <c r="B19" s="153">
        <v>1036189114.4733062</v>
      </c>
      <c r="C19" s="153">
        <v>1186039396.3356009</v>
      </c>
      <c r="D19" s="153">
        <v>2222228510.808907</v>
      </c>
      <c r="E19" s="154">
        <v>23303496.124101821</v>
      </c>
      <c r="F19" s="154">
        <v>25256038.847389579</v>
      </c>
      <c r="G19" s="154">
        <v>48559534.971491396</v>
      </c>
      <c r="H19" s="106">
        <v>0.13783400000000001</v>
      </c>
      <c r="I19" s="102">
        <v>8.2126723907056637E-2</v>
      </c>
      <c r="J19" s="106">
        <v>0.10720499999999999</v>
      </c>
      <c r="K19" s="103">
        <v>62.5443</v>
      </c>
      <c r="L19" s="103">
        <v>70.470016479179051</v>
      </c>
      <c r="M19" s="103">
        <v>66.909499999999994</v>
      </c>
      <c r="N19" s="157">
        <v>27857395.636500001</v>
      </c>
      <c r="O19" s="157">
        <v>61563753.902597696</v>
      </c>
      <c r="P19" s="157">
        <v>89421149.539097697</v>
      </c>
      <c r="Q19" s="157">
        <v>950932794.68050611</v>
      </c>
      <c r="R19" s="157">
        <v>1053616475.0471241</v>
      </c>
      <c r="S19" s="157">
        <v>2004549269.7276304</v>
      </c>
      <c r="T19" s="157">
        <v>50068197.221900001</v>
      </c>
      <c r="U19" s="157">
        <v>60336793.552278996</v>
      </c>
      <c r="V19" s="157">
        <v>110404990.774179</v>
      </c>
      <c r="W19" s="157">
        <v>35006418.332099997</v>
      </c>
      <c r="X19" s="157">
        <v>71117804.536197692</v>
      </c>
      <c r="Y19" s="157">
        <v>106124222.8682977</v>
      </c>
      <c r="Z19" s="157">
        <v>181704.23879999999</v>
      </c>
      <c r="AA19" s="157">
        <v>968323.2</v>
      </c>
      <c r="AB19" s="157">
        <v>1150027.4387999999</v>
      </c>
    </row>
    <row r="20" spans="1:28" x14ac:dyDescent="0.2">
      <c r="A20" s="99" t="s">
        <v>90</v>
      </c>
      <c r="B20" s="153">
        <v>427775577.84814388</v>
      </c>
      <c r="C20" s="153">
        <v>522389852.3042711</v>
      </c>
      <c r="D20" s="153">
        <v>950165430.15241504</v>
      </c>
      <c r="E20" s="154">
        <v>8433093.1431050189</v>
      </c>
      <c r="F20" s="154">
        <v>8403585.1738032103</v>
      </c>
      <c r="G20" s="154">
        <v>16836678.316908229</v>
      </c>
      <c r="H20" s="106">
        <v>0.13089999999999999</v>
      </c>
      <c r="I20" s="102">
        <v>8.3973162893960396E-2</v>
      </c>
      <c r="J20" s="106">
        <v>0.10474700000000001</v>
      </c>
      <c r="K20" s="103">
        <v>75.522199999999998</v>
      </c>
      <c r="L20" s="103">
        <v>61.563235758699236</v>
      </c>
      <c r="M20" s="103">
        <v>67.744299999999996</v>
      </c>
      <c r="N20" s="157">
        <v>15710139.98906824</v>
      </c>
      <c r="O20" s="157">
        <v>10808898.474464979</v>
      </c>
      <c r="P20" s="157">
        <v>26519038.463533219</v>
      </c>
      <c r="Q20" s="157">
        <v>391313185.40762502</v>
      </c>
      <c r="R20" s="157">
        <v>446977558.50864697</v>
      </c>
      <c r="S20" s="157">
        <v>838290743.91627216</v>
      </c>
      <c r="T20" s="157">
        <v>13125166.502950609</v>
      </c>
      <c r="U20" s="157">
        <v>57921355.65745911</v>
      </c>
      <c r="V20" s="157">
        <v>71046522.160409719</v>
      </c>
      <c r="W20" s="157">
        <v>23337262.75096824</v>
      </c>
      <c r="X20" s="157">
        <v>17490938.138164982</v>
      </c>
      <c r="Y20" s="157">
        <v>40828200.889133222</v>
      </c>
      <c r="Z20" s="157">
        <v>-36.813400000000001</v>
      </c>
      <c r="AA20" s="157">
        <v>0</v>
      </c>
      <c r="AB20" s="157">
        <v>-36.813400000000001</v>
      </c>
    </row>
    <row r="21" spans="1:28" x14ac:dyDescent="0.2">
      <c r="A21" s="99" t="s">
        <v>91</v>
      </c>
      <c r="B21" s="153">
        <v>783523172.57943022</v>
      </c>
      <c r="C21" s="153">
        <v>2282490754.4818673</v>
      </c>
      <c r="D21" s="153">
        <v>3066013927.0612974</v>
      </c>
      <c r="E21" s="154">
        <v>25919604.84170441</v>
      </c>
      <c r="F21" s="154">
        <v>24329987.885463983</v>
      </c>
      <c r="G21" s="154">
        <v>50249592.727168396</v>
      </c>
      <c r="H21" s="106">
        <v>0.133298</v>
      </c>
      <c r="I21" s="102">
        <v>8.7452006031855489E-2</v>
      </c>
      <c r="J21" s="106">
        <v>9.8949300000000004E-2</v>
      </c>
      <c r="K21" s="103">
        <v>107.173</v>
      </c>
      <c r="L21" s="103">
        <v>119.05141176022364</v>
      </c>
      <c r="M21" s="103">
        <v>116.101</v>
      </c>
      <c r="N21" s="157">
        <v>43953420.946099989</v>
      </c>
      <c r="O21" s="157">
        <v>91432748.946187004</v>
      </c>
      <c r="P21" s="157">
        <v>135386169.89228699</v>
      </c>
      <c r="Q21" s="157">
        <v>627500039.27853024</v>
      </c>
      <c r="R21" s="157">
        <v>1546953592.769701</v>
      </c>
      <c r="S21" s="157">
        <v>2174453632.0482311</v>
      </c>
      <c r="T21" s="157">
        <v>92832766.065200001</v>
      </c>
      <c r="U21" s="157">
        <v>605695920.08909118</v>
      </c>
      <c r="V21" s="157">
        <v>698528686.15429115</v>
      </c>
      <c r="W21" s="157">
        <v>62623620.528500006</v>
      </c>
      <c r="X21" s="157">
        <v>128918049.47644702</v>
      </c>
      <c r="Y21" s="157">
        <v>191541670.00494701</v>
      </c>
      <c r="Z21" s="157">
        <v>566746.70719999995</v>
      </c>
      <c r="AA21" s="157">
        <v>923192.14662799996</v>
      </c>
      <c r="AB21" s="157">
        <v>1489938.8538279999</v>
      </c>
    </row>
    <row r="22" spans="1:28" x14ac:dyDescent="0.2">
      <c r="A22" s="99" t="s">
        <v>92</v>
      </c>
      <c r="B22" s="153">
        <v>387242678.87118328</v>
      </c>
      <c r="C22" s="153">
        <v>554496851.12275696</v>
      </c>
      <c r="D22" s="153">
        <v>941739529.99394023</v>
      </c>
      <c r="E22" s="154">
        <v>5193231.4641377395</v>
      </c>
      <c r="F22" s="154">
        <v>7439066.3597717099</v>
      </c>
      <c r="G22" s="154">
        <v>12632297.82390945</v>
      </c>
      <c r="H22" s="106">
        <v>0.129112</v>
      </c>
      <c r="I22" s="102">
        <v>8.0072760540919385E-2</v>
      </c>
      <c r="J22" s="106">
        <v>0.100228</v>
      </c>
      <c r="K22" s="103">
        <v>89.687299999999993</v>
      </c>
      <c r="L22" s="103">
        <v>105.79741632917224</v>
      </c>
      <c r="M22" s="103">
        <v>99.177099999999996</v>
      </c>
      <c r="N22" s="157">
        <v>13020822.054299999</v>
      </c>
      <c r="O22" s="157">
        <v>36340818.528228998</v>
      </c>
      <c r="P22" s="157">
        <v>49361640.582528993</v>
      </c>
      <c r="Q22" s="157">
        <v>332894030.91358328</v>
      </c>
      <c r="R22" s="157">
        <v>469583944.98686796</v>
      </c>
      <c r="S22" s="157">
        <v>802477975.9004513</v>
      </c>
      <c r="T22" s="157">
        <v>37995833.564400002</v>
      </c>
      <c r="U22" s="157">
        <v>38663882.716820002</v>
      </c>
      <c r="V22" s="157">
        <v>76659716.281220004</v>
      </c>
      <c r="W22" s="157">
        <v>16103489.498800002</v>
      </c>
      <c r="X22" s="157">
        <v>45612859.793468997</v>
      </c>
      <c r="Y22" s="157">
        <v>61716349.292268999</v>
      </c>
      <c r="Z22" s="157">
        <v>249324.89439999999</v>
      </c>
      <c r="AA22" s="157">
        <v>636163.62559999991</v>
      </c>
      <c r="AB22" s="157">
        <v>885488.5199999999</v>
      </c>
    </row>
    <row r="23" spans="1:28" x14ac:dyDescent="0.2">
      <c r="A23" s="99" t="s">
        <v>93</v>
      </c>
      <c r="B23" s="153">
        <v>124585601.08389291</v>
      </c>
      <c r="C23" s="153">
        <v>670060735.26766145</v>
      </c>
      <c r="D23" s="153">
        <v>794646336.35155439</v>
      </c>
      <c r="E23" s="154">
        <v>14007677.40982653</v>
      </c>
      <c r="F23" s="154">
        <v>19630803.872154668</v>
      </c>
      <c r="G23" s="154">
        <v>33638481.2819812</v>
      </c>
      <c r="H23" s="106">
        <v>0.130991</v>
      </c>
      <c r="I23" s="102">
        <v>0.10090289896195312</v>
      </c>
      <c r="J23" s="106">
        <v>0.105669</v>
      </c>
      <c r="K23" s="103">
        <v>56.357599999999998</v>
      </c>
      <c r="L23" s="103">
        <v>61.436790040181414</v>
      </c>
      <c r="M23" s="103">
        <v>60.637799999999999</v>
      </c>
      <c r="N23" s="157">
        <v>11371625.0691</v>
      </c>
      <c r="O23" s="157">
        <v>14432931.0801</v>
      </c>
      <c r="P23" s="157">
        <v>25804556.1492</v>
      </c>
      <c r="Q23" s="157">
        <v>62254314.867581122</v>
      </c>
      <c r="R23" s="157">
        <v>322184182.23417008</v>
      </c>
      <c r="S23" s="157">
        <v>384438497.10175127</v>
      </c>
      <c r="T23" s="157">
        <v>46195740.238411799</v>
      </c>
      <c r="U23" s="157">
        <v>288362654.71519136</v>
      </c>
      <c r="V23" s="157">
        <v>334558394.95360315</v>
      </c>
      <c r="W23" s="157">
        <v>16135545.977899989</v>
      </c>
      <c r="X23" s="157">
        <v>59513898.318299994</v>
      </c>
      <c r="Y23" s="157">
        <v>75649444.296199977</v>
      </c>
      <c r="Z23" s="157">
        <v>0</v>
      </c>
      <c r="AA23" s="157">
        <v>0</v>
      </c>
      <c r="AB23" s="157">
        <v>0</v>
      </c>
    </row>
    <row r="24" spans="1:28" x14ac:dyDescent="0.2">
      <c r="A24" s="99" t="s">
        <v>196</v>
      </c>
      <c r="B24" s="153">
        <v>112035853.704</v>
      </c>
      <c r="C24" s="153">
        <v>678188468.09575248</v>
      </c>
      <c r="D24" s="153">
        <v>790224321.79975247</v>
      </c>
      <c r="E24" s="154">
        <v>4137276.8242061995</v>
      </c>
      <c r="F24" s="154">
        <v>4915876.2206235602</v>
      </c>
      <c r="G24" s="154">
        <v>9053153.0448297597</v>
      </c>
      <c r="H24" s="106">
        <v>0.13176399999999999</v>
      </c>
      <c r="I24" s="102">
        <v>9.779732343170866E-2</v>
      </c>
      <c r="J24" s="106">
        <v>0.102669</v>
      </c>
      <c r="K24" s="103">
        <v>40.994700000000002</v>
      </c>
      <c r="L24" s="103">
        <v>46.577804517680427</v>
      </c>
      <c r="M24" s="103">
        <v>45.769599999999997</v>
      </c>
      <c r="N24" s="157">
        <v>6913398.9478000002</v>
      </c>
      <c r="O24" s="157">
        <v>9974578.2802000009</v>
      </c>
      <c r="P24" s="157">
        <v>16887977.228</v>
      </c>
      <c r="Q24" s="157">
        <v>103311551.59189999</v>
      </c>
      <c r="R24" s="157">
        <v>662018315.40488243</v>
      </c>
      <c r="S24" s="157">
        <v>765329866.99678242</v>
      </c>
      <c r="T24" s="157">
        <v>1799745.4235999999</v>
      </c>
      <c r="U24" s="157">
        <v>10371521.292470001</v>
      </c>
      <c r="V24" s="157">
        <v>12171266.71607</v>
      </c>
      <c r="W24" s="157">
        <v>6914798.9478000002</v>
      </c>
      <c r="X24" s="157">
        <v>5689660.0986000001</v>
      </c>
      <c r="Y24" s="157">
        <v>12604459.046399999</v>
      </c>
      <c r="Z24" s="157">
        <v>9757.7407000000003</v>
      </c>
      <c r="AA24" s="157">
        <v>108971.29979999999</v>
      </c>
      <c r="AB24" s="157">
        <v>118729.04049999999</v>
      </c>
    </row>
    <row r="25" spans="1:28" x14ac:dyDescent="0.2">
      <c r="A25" s="99" t="s">
        <v>94</v>
      </c>
      <c r="B25" s="153">
        <v>913929125.54933894</v>
      </c>
      <c r="C25" s="153">
        <v>1755683263.6787701</v>
      </c>
      <c r="D25" s="153">
        <v>2669612389.2281089</v>
      </c>
      <c r="E25" s="154">
        <v>1748250.4468360099</v>
      </c>
      <c r="F25" s="154">
        <v>5145845.1418190412</v>
      </c>
      <c r="G25" s="154">
        <v>6894095.5886550508</v>
      </c>
      <c r="H25" s="106">
        <v>0.13122800000000001</v>
      </c>
      <c r="I25" s="102">
        <v>8.7092186889588419E-2</v>
      </c>
      <c r="J25" s="106">
        <v>0.10236099999999999</v>
      </c>
      <c r="K25" s="103">
        <v>36.577399999999997</v>
      </c>
      <c r="L25" s="103">
        <v>146.10601504798007</v>
      </c>
      <c r="M25" s="103">
        <v>108.18</v>
      </c>
      <c r="N25" s="157">
        <v>119.53</v>
      </c>
      <c r="O25" s="157">
        <v>216929.52170000001</v>
      </c>
      <c r="P25" s="157">
        <v>217049.05170000001</v>
      </c>
      <c r="Q25" s="157">
        <v>913767394.93553889</v>
      </c>
      <c r="R25" s="157">
        <v>1732363654.3746703</v>
      </c>
      <c r="S25" s="157">
        <v>2646131049.3102088</v>
      </c>
      <c r="T25" s="157">
        <v>161121.04089999999</v>
      </c>
      <c r="U25" s="157">
        <v>23102679.782400001</v>
      </c>
      <c r="V25" s="157">
        <v>23263800.8233</v>
      </c>
      <c r="W25" s="157">
        <v>609.5729</v>
      </c>
      <c r="X25" s="157">
        <v>216929.52170000001</v>
      </c>
      <c r="Y25" s="157">
        <v>217539.09460000001</v>
      </c>
      <c r="Z25" s="157">
        <v>0</v>
      </c>
      <c r="AA25" s="157">
        <v>0</v>
      </c>
      <c r="AB25" s="157">
        <v>0</v>
      </c>
    </row>
    <row r="26" spans="1:28" x14ac:dyDescent="0.2">
      <c r="A26" s="99" t="s">
        <v>95</v>
      </c>
      <c r="B26" s="153">
        <v>38830781.615518965</v>
      </c>
      <c r="C26" s="153">
        <v>279192024.78099406</v>
      </c>
      <c r="D26" s="153">
        <v>318022806.39651299</v>
      </c>
      <c r="E26" s="154">
        <v>826804.79485683993</v>
      </c>
      <c r="F26" s="154">
        <v>941273.99440277996</v>
      </c>
      <c r="G26" s="154">
        <v>1768078.78925962</v>
      </c>
      <c r="H26" s="106">
        <v>0.14580000000000001</v>
      </c>
      <c r="I26" s="102">
        <v>9.763239235809959E-2</v>
      </c>
      <c r="J26" s="106">
        <v>0.10341500000000001</v>
      </c>
      <c r="K26" s="103">
        <v>57.727699999999999</v>
      </c>
      <c r="L26" s="103">
        <v>32.721470835512882</v>
      </c>
      <c r="M26" s="103">
        <v>35.762799999999999</v>
      </c>
      <c r="N26" s="157">
        <v>719535.20850000007</v>
      </c>
      <c r="O26" s="157">
        <v>1084178.5747</v>
      </c>
      <c r="P26" s="157">
        <v>1803713.7831999999</v>
      </c>
      <c r="Q26" s="157">
        <v>35992231.282118961</v>
      </c>
      <c r="R26" s="157">
        <v>277590131.56149405</v>
      </c>
      <c r="S26" s="157">
        <v>313582362.84361297</v>
      </c>
      <c r="T26" s="157">
        <v>1807788.5190999999</v>
      </c>
      <c r="U26" s="157">
        <v>517488.27689999994</v>
      </c>
      <c r="V26" s="157">
        <v>2325276.7960000001</v>
      </c>
      <c r="W26" s="157">
        <v>1030761.8143000001</v>
      </c>
      <c r="X26" s="157">
        <v>1084404.9426</v>
      </c>
      <c r="Y26" s="157">
        <v>2115166.7568999999</v>
      </c>
      <c r="Z26" s="157">
        <v>0</v>
      </c>
      <c r="AA26" s="157">
        <v>0</v>
      </c>
      <c r="AB26" s="157">
        <v>0</v>
      </c>
    </row>
    <row r="27" spans="1:28" x14ac:dyDescent="0.2">
      <c r="A27" s="99" t="s">
        <v>96</v>
      </c>
      <c r="B27" s="153">
        <v>525521696.27723944</v>
      </c>
      <c r="C27" s="153">
        <v>545248275.54503894</v>
      </c>
      <c r="D27" s="153">
        <v>1070769971.8222784</v>
      </c>
      <c r="E27" s="154">
        <v>11271028.43224884</v>
      </c>
      <c r="F27" s="154">
        <v>12227422.7533955</v>
      </c>
      <c r="G27" s="154">
        <v>23498451.18564434</v>
      </c>
      <c r="H27" s="106">
        <v>0.12600800000000001</v>
      </c>
      <c r="I27" s="102">
        <v>8.2426674654828572E-2</v>
      </c>
      <c r="J27" s="106">
        <v>0.103502</v>
      </c>
      <c r="K27" s="103">
        <v>94.306399999999996</v>
      </c>
      <c r="L27" s="103">
        <v>102.21800991387258</v>
      </c>
      <c r="M27" s="103">
        <v>98.378</v>
      </c>
      <c r="N27" s="157">
        <v>26574841.231200002</v>
      </c>
      <c r="O27" s="157">
        <v>24958505.102600001</v>
      </c>
      <c r="P27" s="157">
        <v>51533346.333800003</v>
      </c>
      <c r="Q27" s="157">
        <v>435623457.91253942</v>
      </c>
      <c r="R27" s="157">
        <v>462926962.5240078</v>
      </c>
      <c r="S27" s="157">
        <v>898550420.43654716</v>
      </c>
      <c r="T27" s="157">
        <v>55129307.163200006</v>
      </c>
      <c r="U27" s="157">
        <v>53852536.049031109</v>
      </c>
      <c r="V27" s="157">
        <v>108981843.21223111</v>
      </c>
      <c r="W27" s="157">
        <v>34371745.1642</v>
      </c>
      <c r="X27" s="157">
        <v>23778222.555100001</v>
      </c>
      <c r="Y27" s="157">
        <v>58149967.719300002</v>
      </c>
      <c r="Z27" s="157">
        <v>397186.03730000003</v>
      </c>
      <c r="AA27" s="157">
        <v>4690554.4168999996</v>
      </c>
      <c r="AB27" s="157">
        <v>5087740.4541999996</v>
      </c>
    </row>
    <row r="28" spans="1:28" x14ac:dyDescent="0.2">
      <c r="A28" s="99" t="s">
        <v>97</v>
      </c>
      <c r="B28" s="153">
        <v>123863755.1207</v>
      </c>
      <c r="C28" s="153">
        <v>96571901.222684994</v>
      </c>
      <c r="D28" s="153">
        <v>220435656.34338498</v>
      </c>
      <c r="E28" s="154">
        <v>640854.09466772003</v>
      </c>
      <c r="F28" s="154">
        <v>494939.65664033993</v>
      </c>
      <c r="G28" s="154">
        <v>1135793.75130806</v>
      </c>
      <c r="H28" s="106">
        <v>0.13578499999999999</v>
      </c>
      <c r="I28" s="102">
        <v>8.19011205891437E-2</v>
      </c>
      <c r="J28" s="106">
        <v>0.112097</v>
      </c>
      <c r="K28" s="103">
        <v>45.5503</v>
      </c>
      <c r="L28" s="103">
        <v>64.506931260417872</v>
      </c>
      <c r="M28" s="103">
        <v>53.8977</v>
      </c>
      <c r="N28" s="157">
        <v>313353.9878</v>
      </c>
      <c r="O28" s="157">
        <v>665698.4804</v>
      </c>
      <c r="P28" s="157">
        <v>979052.4682</v>
      </c>
      <c r="Q28" s="157">
        <v>115603885.206</v>
      </c>
      <c r="R28" s="157">
        <v>89788983.650185004</v>
      </c>
      <c r="S28" s="157">
        <v>205392868.85618496</v>
      </c>
      <c r="T28" s="157">
        <v>6716820.2466000002</v>
      </c>
      <c r="U28" s="157">
        <v>5687274.9574999996</v>
      </c>
      <c r="V28" s="157">
        <v>12404095.2041</v>
      </c>
      <c r="W28" s="157">
        <v>1543049.6681000001</v>
      </c>
      <c r="X28" s="157">
        <v>1095642.615</v>
      </c>
      <c r="Y28" s="157">
        <v>2638692.2831000001</v>
      </c>
      <c r="Z28" s="157">
        <v>0</v>
      </c>
      <c r="AA28" s="157">
        <v>0</v>
      </c>
      <c r="AB28" s="157">
        <v>0</v>
      </c>
    </row>
    <row r="29" spans="1:28" x14ac:dyDescent="0.2">
      <c r="A29" s="99" t="s">
        <v>98</v>
      </c>
      <c r="B29" s="153">
        <v>77045265.536600932</v>
      </c>
      <c r="C29" s="153">
        <v>192402974.16157636</v>
      </c>
      <c r="D29" s="153">
        <v>269448239.69817734</v>
      </c>
      <c r="E29" s="154">
        <v>82699.614136029995</v>
      </c>
      <c r="F29" s="154">
        <v>100510.98678702001</v>
      </c>
      <c r="G29" s="154">
        <v>183210.60092305002</v>
      </c>
      <c r="H29" s="106">
        <v>0.11797299999999999</v>
      </c>
      <c r="I29" s="102">
        <v>0.10084989561301827</v>
      </c>
      <c r="J29" s="106">
        <v>0.105299</v>
      </c>
      <c r="K29" s="103">
        <v>74.485600000000005</v>
      </c>
      <c r="L29" s="103">
        <v>67.220246120840372</v>
      </c>
      <c r="M29" s="103">
        <v>69.112700000000004</v>
      </c>
      <c r="N29" s="157">
        <v>0</v>
      </c>
      <c r="O29" s="157">
        <v>0</v>
      </c>
      <c r="P29" s="157">
        <v>0</v>
      </c>
      <c r="Q29" s="157">
        <v>74416972.497767881</v>
      </c>
      <c r="R29" s="157">
        <v>165593656.28287637</v>
      </c>
      <c r="S29" s="157">
        <v>240010628.7806443</v>
      </c>
      <c r="T29" s="157">
        <v>0</v>
      </c>
      <c r="U29" s="157">
        <v>26373379.868299998</v>
      </c>
      <c r="V29" s="157">
        <v>26373379.868299998</v>
      </c>
      <c r="W29" s="157">
        <v>2628293.0388330501</v>
      </c>
      <c r="X29" s="157">
        <v>435938.01040000003</v>
      </c>
      <c r="Y29" s="157">
        <v>3064231.0492330501</v>
      </c>
      <c r="Z29" s="157">
        <v>0</v>
      </c>
      <c r="AA29" s="157">
        <v>0</v>
      </c>
      <c r="AB29" s="157">
        <v>0</v>
      </c>
    </row>
    <row r="30" spans="1:28" x14ac:dyDescent="0.2">
      <c r="A30" s="99" t="s">
        <v>99</v>
      </c>
      <c r="B30" s="153">
        <v>1886952796.7069802</v>
      </c>
      <c r="C30" s="153">
        <v>2337588950.7722178</v>
      </c>
      <c r="D30" s="153">
        <v>4224541747.4791975</v>
      </c>
      <c r="E30" s="154">
        <v>35850555.497357339</v>
      </c>
      <c r="F30" s="154">
        <v>22199763.381734528</v>
      </c>
      <c r="G30" s="154">
        <v>58050318.879091866</v>
      </c>
      <c r="H30" s="106">
        <v>0.14188400000000001</v>
      </c>
      <c r="I30" s="102">
        <v>8.6648882690943382E-2</v>
      </c>
      <c r="J30" s="106">
        <v>0.109607</v>
      </c>
      <c r="K30" s="103">
        <v>73.094999999999999</v>
      </c>
      <c r="L30" s="103">
        <v>91.797478499663129</v>
      </c>
      <c r="M30" s="103">
        <v>83.994799999999998</v>
      </c>
      <c r="N30" s="157">
        <v>30923057.043699998</v>
      </c>
      <c r="O30" s="157">
        <v>40317880.002281994</v>
      </c>
      <c r="P30" s="157">
        <v>71240937.045981988</v>
      </c>
      <c r="Q30" s="157">
        <v>1777800562.1920803</v>
      </c>
      <c r="R30" s="157">
        <v>2170659485.4569836</v>
      </c>
      <c r="S30" s="157">
        <v>3948460047.6490631</v>
      </c>
      <c r="T30" s="157">
        <v>61922162.889400005</v>
      </c>
      <c r="U30" s="157">
        <v>100321963.59442604</v>
      </c>
      <c r="V30" s="157">
        <v>162244126.48382604</v>
      </c>
      <c r="W30" s="157">
        <v>46706405.877599992</v>
      </c>
      <c r="X30" s="157">
        <v>63397408.847428001</v>
      </c>
      <c r="Y30" s="157">
        <v>110103814.72502799</v>
      </c>
      <c r="Z30" s="157">
        <v>523665.74790000002</v>
      </c>
      <c r="AA30" s="157">
        <v>3210092.8733799998</v>
      </c>
      <c r="AB30" s="157">
        <v>3733758.6212799996</v>
      </c>
    </row>
    <row r="31" spans="1:28" x14ac:dyDescent="0.2">
      <c r="A31" s="99" t="s">
        <v>100</v>
      </c>
      <c r="B31" s="153">
        <v>3049390668.6915197</v>
      </c>
      <c r="C31" s="153">
        <v>447054146.1209873</v>
      </c>
      <c r="D31" s="153">
        <v>3496444814.8125067</v>
      </c>
      <c r="E31" s="154">
        <v>90091041.186248675</v>
      </c>
      <c r="F31" s="154">
        <v>13176888.2414049</v>
      </c>
      <c r="G31" s="154">
        <v>103267929.42765358</v>
      </c>
      <c r="H31" s="106">
        <v>0.15182999999999999</v>
      </c>
      <c r="I31" s="102">
        <v>8.6430096422648678E-2</v>
      </c>
      <c r="J31" s="106">
        <v>0.142126</v>
      </c>
      <c r="K31" s="103">
        <v>61.344099999999997</v>
      </c>
      <c r="L31" s="103">
        <v>85.655320020850937</v>
      </c>
      <c r="M31" s="103">
        <v>64.567599999999999</v>
      </c>
      <c r="N31" s="157">
        <v>96633798.150999978</v>
      </c>
      <c r="O31" s="157">
        <v>15686735.315529</v>
      </c>
      <c r="P31" s="157">
        <v>112320533.46652898</v>
      </c>
      <c r="Q31" s="157">
        <v>2787491761.4747334</v>
      </c>
      <c r="R31" s="157">
        <v>389241365.27473736</v>
      </c>
      <c r="S31" s="157">
        <v>3176733126.7494698</v>
      </c>
      <c r="T31" s="157">
        <v>134995466.54038686</v>
      </c>
      <c r="U31" s="157">
        <v>27708783.340550981</v>
      </c>
      <c r="V31" s="157">
        <v>162704249.88093784</v>
      </c>
      <c r="W31" s="157">
        <v>124565757.25759995</v>
      </c>
      <c r="X31" s="157">
        <v>28827548.895599</v>
      </c>
      <c r="Y31" s="157">
        <v>153393306.15319896</v>
      </c>
      <c r="Z31" s="157">
        <v>2337683.4188000001</v>
      </c>
      <c r="AA31" s="157">
        <v>1276448.6101000002</v>
      </c>
      <c r="AB31" s="157">
        <v>3614132.0289000003</v>
      </c>
    </row>
    <row r="32" spans="1:28" x14ac:dyDescent="0.2">
      <c r="A32" s="99" t="s">
        <v>166</v>
      </c>
      <c r="B32" s="153">
        <v>176051541.61396557</v>
      </c>
      <c r="C32" s="153">
        <v>288348568.85183889</v>
      </c>
      <c r="D32" s="153">
        <v>464400110.46580446</v>
      </c>
      <c r="E32" s="154">
        <v>4222500.4610921601</v>
      </c>
      <c r="F32" s="154">
        <v>3136590.9469013605</v>
      </c>
      <c r="G32" s="154">
        <v>7359091.4079935206</v>
      </c>
      <c r="H32" s="106">
        <v>0.16694500000000001</v>
      </c>
      <c r="I32" s="102">
        <v>8.9439512517781219E-2</v>
      </c>
      <c r="J32" s="106">
        <v>0.114278</v>
      </c>
      <c r="K32" s="103">
        <v>58.112000000000002</v>
      </c>
      <c r="L32" s="103">
        <v>58.208560352451876</v>
      </c>
      <c r="M32" s="103">
        <v>58.174399999999999</v>
      </c>
      <c r="N32" s="157">
        <v>4053134.7542499998</v>
      </c>
      <c r="O32" s="157">
        <v>4779308.0610849997</v>
      </c>
      <c r="P32" s="157">
        <v>8832442.8153349999</v>
      </c>
      <c r="Q32" s="157">
        <v>166782042.06391555</v>
      </c>
      <c r="R32" s="157">
        <v>270327332.91431189</v>
      </c>
      <c r="S32" s="157">
        <v>437109374.97822744</v>
      </c>
      <c r="T32" s="157">
        <v>3071863.8043000004</v>
      </c>
      <c r="U32" s="157">
        <v>11369902.01211</v>
      </c>
      <c r="V32" s="157">
        <v>14441765.816410001</v>
      </c>
      <c r="W32" s="157">
        <v>6193813.4157500006</v>
      </c>
      <c r="X32" s="157">
        <v>6095211.4932749998</v>
      </c>
      <c r="Y32" s="157">
        <v>12289024.909025</v>
      </c>
      <c r="Z32" s="157">
        <v>3822.33</v>
      </c>
      <c r="AA32" s="157">
        <v>556122.43214200006</v>
      </c>
      <c r="AB32" s="157">
        <v>559944.76214200002</v>
      </c>
    </row>
    <row r="33" spans="1:28" x14ac:dyDescent="0.2">
      <c r="A33" s="99" t="s">
        <v>197</v>
      </c>
      <c r="B33" s="153">
        <v>210600786.19718841</v>
      </c>
      <c r="C33" s="153">
        <v>594875882.37222266</v>
      </c>
      <c r="D33" s="153">
        <v>805476668.56941104</v>
      </c>
      <c r="E33" s="154">
        <v>6862770.3112627398</v>
      </c>
      <c r="F33" s="154">
        <v>28674016.74310508</v>
      </c>
      <c r="G33" s="154">
        <v>35536787.054367818</v>
      </c>
      <c r="H33" s="106">
        <v>0.12822700000000001</v>
      </c>
      <c r="I33" s="102">
        <v>9.4881733451916361E-2</v>
      </c>
      <c r="J33" s="106">
        <v>0.103919</v>
      </c>
      <c r="K33" s="103">
        <v>50.755400000000002</v>
      </c>
      <c r="L33" s="103">
        <v>69.787906487436359</v>
      </c>
      <c r="M33" s="103">
        <v>64.608900000000006</v>
      </c>
      <c r="N33" s="157">
        <v>2194777.5699999998</v>
      </c>
      <c r="O33" s="157">
        <v>16794821.521700002</v>
      </c>
      <c r="P33" s="157">
        <v>18989599.091700003</v>
      </c>
      <c r="Q33" s="157">
        <v>181404416.84718841</v>
      </c>
      <c r="R33" s="157">
        <v>422153392.80532271</v>
      </c>
      <c r="S33" s="157">
        <v>603557809.652511</v>
      </c>
      <c r="T33" s="157">
        <v>14269113.629999999</v>
      </c>
      <c r="U33" s="157">
        <v>117119256.5175</v>
      </c>
      <c r="V33" s="157">
        <v>131388370.14749999</v>
      </c>
      <c r="W33" s="157">
        <v>8852338.5700000003</v>
      </c>
      <c r="X33" s="157">
        <v>54634909.849399999</v>
      </c>
      <c r="Y33" s="157">
        <v>63487248.419399999</v>
      </c>
      <c r="Z33" s="157">
        <v>6074917.1500000004</v>
      </c>
      <c r="AA33" s="157">
        <v>968323.2</v>
      </c>
      <c r="AB33" s="157">
        <v>7043240.3500000006</v>
      </c>
    </row>
    <row r="34" spans="1:28" x14ac:dyDescent="0.2">
      <c r="A34" s="100" t="s">
        <v>101</v>
      </c>
      <c r="B34" s="153">
        <v>24398870474.681282</v>
      </c>
      <c r="C34" s="153">
        <v>5501251006.0737314</v>
      </c>
      <c r="D34" s="153">
        <v>29900121480.755009</v>
      </c>
      <c r="E34" s="154">
        <v>530517236.93438005</v>
      </c>
      <c r="F34" s="154">
        <v>33577146.084890477</v>
      </c>
      <c r="G34" s="154">
        <v>564094383.01927054</v>
      </c>
      <c r="H34" s="106">
        <v>0.155282</v>
      </c>
      <c r="I34" s="102">
        <v>7.4282650508975742E-2</v>
      </c>
      <c r="J34" s="106">
        <v>0.140648</v>
      </c>
      <c r="K34" s="103">
        <v>95.564300000000003</v>
      </c>
      <c r="L34" s="103">
        <v>139.59368868827579</v>
      </c>
      <c r="M34" s="103">
        <v>103.611</v>
      </c>
      <c r="N34" s="157">
        <v>257098892.507218</v>
      </c>
      <c r="O34" s="157">
        <v>51243002.694555007</v>
      </c>
      <c r="P34" s="157">
        <v>308341895.20177299</v>
      </c>
      <c r="Q34" s="157">
        <v>22886072992.200363</v>
      </c>
      <c r="R34" s="157">
        <v>5193178866.1726732</v>
      </c>
      <c r="S34" s="157">
        <v>28079251858.373032</v>
      </c>
      <c r="T34" s="157">
        <v>1056312651.8587756</v>
      </c>
      <c r="U34" s="157">
        <v>209412448.33768886</v>
      </c>
      <c r="V34" s="157">
        <v>1265725100.1964645</v>
      </c>
      <c r="W34" s="157">
        <v>411894725.87074375</v>
      </c>
      <c r="X34" s="157">
        <v>84093968.464269772</v>
      </c>
      <c r="Y34" s="157">
        <v>495988694.33501351</v>
      </c>
      <c r="Z34" s="157">
        <v>44590104.751399994</v>
      </c>
      <c r="AA34" s="157">
        <v>14565723.099100001</v>
      </c>
      <c r="AB34" s="157">
        <v>59155827.850499995</v>
      </c>
    </row>
    <row r="35" spans="1:28" x14ac:dyDescent="0.2">
      <c r="A35" s="99" t="s">
        <v>198</v>
      </c>
      <c r="B35" s="153">
        <v>271921496.61621821</v>
      </c>
      <c r="C35" s="153">
        <v>48820387.909284577</v>
      </c>
      <c r="D35" s="153">
        <v>320741884.5255028</v>
      </c>
      <c r="E35" s="154">
        <v>3500491.0039913398</v>
      </c>
      <c r="F35" s="154">
        <v>1376596.52853259</v>
      </c>
      <c r="G35" s="154">
        <v>4877087.5325239301</v>
      </c>
      <c r="H35" s="106">
        <v>0.15562000000000001</v>
      </c>
      <c r="I35" s="102">
        <v>8.3646275380218321E-2</v>
      </c>
      <c r="J35" s="106">
        <v>0.13932900000000001</v>
      </c>
      <c r="K35" s="103">
        <v>56.803600000000003</v>
      </c>
      <c r="L35" s="103">
        <v>60.402667865736476</v>
      </c>
      <c r="M35" s="103">
        <v>57.618600000000001</v>
      </c>
      <c r="N35" s="157">
        <v>1599005.7374</v>
      </c>
      <c r="O35" s="157">
        <v>540274.94440000004</v>
      </c>
      <c r="P35" s="157">
        <v>2139280.6817999999</v>
      </c>
      <c r="Q35" s="157">
        <v>262488888.60795233</v>
      </c>
      <c r="R35" s="157">
        <v>44363916.500084579</v>
      </c>
      <c r="S35" s="157">
        <v>306852805.10803694</v>
      </c>
      <c r="T35" s="157">
        <v>6636275.0257000001</v>
      </c>
      <c r="U35" s="157">
        <v>2489252.6269999999</v>
      </c>
      <c r="V35" s="157">
        <v>9125527.6526999995</v>
      </c>
      <c r="W35" s="157">
        <v>2796332.9825658798</v>
      </c>
      <c r="X35" s="157">
        <v>1925612.7703</v>
      </c>
      <c r="Y35" s="157">
        <v>4721945.7528658798</v>
      </c>
      <c r="Z35" s="157">
        <v>0</v>
      </c>
      <c r="AA35" s="157">
        <v>41606.011899999998</v>
      </c>
      <c r="AB35" s="157">
        <v>41606.011899999998</v>
      </c>
    </row>
    <row r="36" spans="1:28" x14ac:dyDescent="0.2">
      <c r="A36" s="99" t="s">
        <v>199</v>
      </c>
      <c r="B36" s="153">
        <v>13147135752.810753</v>
      </c>
      <c r="C36" s="153">
        <v>1243627794.9420395</v>
      </c>
      <c r="D36" s="153">
        <v>14390763547.752794</v>
      </c>
      <c r="E36" s="154">
        <v>435840079.74610686</v>
      </c>
      <c r="F36" s="154">
        <v>7069495.6518766992</v>
      </c>
      <c r="G36" s="154">
        <v>442909575.39798355</v>
      </c>
      <c r="H36" s="106">
        <v>0.170074</v>
      </c>
      <c r="I36" s="102">
        <v>7.2985706854149041E-2</v>
      </c>
      <c r="J36" s="106">
        <v>0.16187499999999999</v>
      </c>
      <c r="K36" s="103">
        <v>62.4114</v>
      </c>
      <c r="L36" s="103">
        <v>90.13151923800028</v>
      </c>
      <c r="M36" s="103">
        <v>64.788200000000003</v>
      </c>
      <c r="N36" s="157">
        <v>176538457.86221802</v>
      </c>
      <c r="O36" s="157">
        <v>4891520.7554209996</v>
      </c>
      <c r="P36" s="157">
        <v>181429978.61763903</v>
      </c>
      <c r="Q36" s="157">
        <v>12180305811.884243</v>
      </c>
      <c r="R36" s="157">
        <v>1194288629.1878858</v>
      </c>
      <c r="S36" s="157">
        <v>13374594441.072132</v>
      </c>
      <c r="T36" s="157">
        <v>658610242.47893047</v>
      </c>
      <c r="U36" s="157">
        <v>31067463.8002</v>
      </c>
      <c r="V36" s="157">
        <v>689677706.27913046</v>
      </c>
      <c r="W36" s="157">
        <v>291152562.65777791</v>
      </c>
      <c r="X36" s="157">
        <v>15025503.66725377</v>
      </c>
      <c r="Y36" s="157">
        <v>306178066.3250317</v>
      </c>
      <c r="Z36" s="157">
        <v>17067135.789799999</v>
      </c>
      <c r="AA36" s="157">
        <v>3246198.2867000001</v>
      </c>
      <c r="AB36" s="157">
        <v>20313334.076499999</v>
      </c>
    </row>
    <row r="37" spans="1:28" x14ac:dyDescent="0.2">
      <c r="A37" s="99" t="s">
        <v>200</v>
      </c>
      <c r="B37" s="153">
        <v>48384.828200000004</v>
      </c>
      <c r="C37" s="153">
        <v>0</v>
      </c>
      <c r="D37" s="153">
        <v>48384.828200000004</v>
      </c>
      <c r="E37" s="154">
        <v>8356.8393824800005</v>
      </c>
      <c r="F37" s="154">
        <v>0</v>
      </c>
      <c r="G37" s="154">
        <v>8356.8393824800005</v>
      </c>
      <c r="H37" s="106">
        <v>0.27112599999999998</v>
      </c>
      <c r="I37" s="102" t="s">
        <v>269</v>
      </c>
      <c r="J37" s="106">
        <v>0.27112599999999998</v>
      </c>
      <c r="K37" s="103">
        <v>39.670099999999998</v>
      </c>
      <c r="L37" s="103" t="s">
        <v>269</v>
      </c>
      <c r="M37" s="103">
        <v>39.670099999999998</v>
      </c>
      <c r="N37" s="157">
        <v>393.6755</v>
      </c>
      <c r="O37" s="157">
        <v>0</v>
      </c>
      <c r="P37" s="157">
        <v>393.6755</v>
      </c>
      <c r="Q37" s="157">
        <v>23574.589700000004</v>
      </c>
      <c r="R37" s="157">
        <v>0</v>
      </c>
      <c r="S37" s="157">
        <v>23574.589700000004</v>
      </c>
      <c r="T37" s="157">
        <v>15691.7366</v>
      </c>
      <c r="U37" s="157">
        <v>0</v>
      </c>
      <c r="V37" s="157">
        <v>15691.7366</v>
      </c>
      <c r="W37" s="157">
        <v>9118.5018999999993</v>
      </c>
      <c r="X37" s="157">
        <v>0</v>
      </c>
      <c r="Y37" s="157">
        <v>9118.5018999999993</v>
      </c>
      <c r="Z37" s="157">
        <v>0</v>
      </c>
      <c r="AA37" s="157">
        <v>0</v>
      </c>
      <c r="AB37" s="157">
        <v>0</v>
      </c>
    </row>
    <row r="38" spans="1:28" x14ac:dyDescent="0.2">
      <c r="A38" s="99" t="s">
        <v>102</v>
      </c>
      <c r="B38" s="153">
        <v>634256036.07217515</v>
      </c>
      <c r="C38" s="153">
        <v>14.7308</v>
      </c>
      <c r="D38" s="153">
        <v>634256050.80297518</v>
      </c>
      <c r="E38" s="154">
        <v>25005239.104387481</v>
      </c>
      <c r="F38" s="154">
        <v>0</v>
      </c>
      <c r="G38" s="154">
        <v>25005239.104387481</v>
      </c>
      <c r="H38" s="106">
        <v>0.15059600000000001</v>
      </c>
      <c r="I38" s="102" t="s">
        <v>269</v>
      </c>
      <c r="J38" s="106">
        <v>0.15059600000000001</v>
      </c>
      <c r="K38" s="103">
        <v>20.270499999999998</v>
      </c>
      <c r="L38" s="103" t="s">
        <v>269</v>
      </c>
      <c r="M38" s="103">
        <v>20.270499999999998</v>
      </c>
      <c r="N38" s="157">
        <v>11591419.7535</v>
      </c>
      <c r="O38" s="157">
        <v>0</v>
      </c>
      <c r="P38" s="157">
        <v>11591419.7535</v>
      </c>
      <c r="Q38" s="157">
        <v>602073520.81207514</v>
      </c>
      <c r="R38" s="157">
        <v>14.7308</v>
      </c>
      <c r="S38" s="157">
        <v>602073535.54287517</v>
      </c>
      <c r="T38" s="157">
        <v>19069478.742799997</v>
      </c>
      <c r="U38" s="157">
        <v>0</v>
      </c>
      <c r="V38" s="157">
        <v>19069478.742799997</v>
      </c>
      <c r="W38" s="157">
        <v>13113036.517299999</v>
      </c>
      <c r="X38" s="157">
        <v>0</v>
      </c>
      <c r="Y38" s="157">
        <v>13113036.517299999</v>
      </c>
      <c r="Z38" s="157">
        <v>0</v>
      </c>
      <c r="AA38" s="157">
        <v>0</v>
      </c>
      <c r="AB38" s="157">
        <v>0</v>
      </c>
    </row>
    <row r="39" spans="1:28" x14ac:dyDescent="0.2">
      <c r="A39" s="99" t="s">
        <v>103</v>
      </c>
      <c r="B39" s="153">
        <v>70592229.790800005</v>
      </c>
      <c r="C39" s="153">
        <v>8332203.8390920004</v>
      </c>
      <c r="D39" s="153">
        <v>78924433.629892007</v>
      </c>
      <c r="E39" s="154">
        <v>6966927.9716172293</v>
      </c>
      <c r="F39" s="154">
        <v>3151261.56435567</v>
      </c>
      <c r="G39" s="154">
        <v>10118189.535972899</v>
      </c>
      <c r="H39" s="106">
        <v>0.15440999999999999</v>
      </c>
      <c r="I39" s="102">
        <v>0.13452306679038623</v>
      </c>
      <c r="J39" s="106">
        <v>0.15248999999999999</v>
      </c>
      <c r="K39" s="103">
        <v>239.37799999999999</v>
      </c>
      <c r="L39" s="103">
        <v>91.41987632442094</v>
      </c>
      <c r="M39" s="103">
        <v>226.673</v>
      </c>
      <c r="N39" s="157">
        <v>3992303.6088000005</v>
      </c>
      <c r="O39" s="157">
        <v>2839654.9943399997</v>
      </c>
      <c r="P39" s="157">
        <v>6831958.6031400003</v>
      </c>
      <c r="Q39" s="157">
        <v>58883944.563400008</v>
      </c>
      <c r="R39" s="157">
        <v>4792827.4954420002</v>
      </c>
      <c r="S39" s="157">
        <v>63676772.058842003</v>
      </c>
      <c r="T39" s="157">
        <v>7368901.5085999994</v>
      </c>
      <c r="U39" s="157">
        <v>484562.04330000002</v>
      </c>
      <c r="V39" s="157">
        <v>7853463.5518999994</v>
      </c>
      <c r="W39" s="157">
        <v>4339383.7187999999</v>
      </c>
      <c r="X39" s="157">
        <v>3054814.3003500002</v>
      </c>
      <c r="Y39" s="157">
        <v>7394198.0191500001</v>
      </c>
      <c r="Z39" s="157">
        <v>0</v>
      </c>
      <c r="AA39" s="157">
        <v>0</v>
      </c>
      <c r="AB39" s="157">
        <v>0</v>
      </c>
    </row>
    <row r="40" spans="1:28" x14ac:dyDescent="0.2">
      <c r="A40" s="99" t="s">
        <v>104</v>
      </c>
      <c r="B40" s="153">
        <v>575682934.45125091</v>
      </c>
      <c r="C40" s="153">
        <v>7431314.6857899996</v>
      </c>
      <c r="D40" s="153">
        <v>583114249.13704085</v>
      </c>
      <c r="E40" s="154">
        <v>25476193.986008704</v>
      </c>
      <c r="F40" s="154">
        <v>1590686.0037734499</v>
      </c>
      <c r="G40" s="154">
        <v>27066879.989782155</v>
      </c>
      <c r="H40" s="106">
        <v>0.33640500000000001</v>
      </c>
      <c r="I40" s="102">
        <v>0.35351709374261048</v>
      </c>
      <c r="J40" s="106">
        <v>0.33662900000000001</v>
      </c>
      <c r="K40" s="103">
        <v>337.07499999999999</v>
      </c>
      <c r="L40" s="103">
        <v>229.96137032960036</v>
      </c>
      <c r="M40" s="103">
        <v>335.71800000000002</v>
      </c>
      <c r="N40" s="157">
        <v>11974376.345800001</v>
      </c>
      <c r="O40" s="157">
        <v>1369459.2892</v>
      </c>
      <c r="P40" s="157">
        <v>13343835.635000002</v>
      </c>
      <c r="Q40" s="157">
        <v>533268604.33295095</v>
      </c>
      <c r="R40" s="157">
        <v>5884491.9014899991</v>
      </c>
      <c r="S40" s="157">
        <v>539153096.2344408</v>
      </c>
      <c r="T40" s="157">
        <v>28614562.570900001</v>
      </c>
      <c r="U40" s="157">
        <v>159606.3504</v>
      </c>
      <c r="V40" s="157">
        <v>28774168.921300001</v>
      </c>
      <c r="W40" s="157">
        <v>13423211.6874</v>
      </c>
      <c r="X40" s="157">
        <v>1387216.4339000001</v>
      </c>
      <c r="Y40" s="157">
        <v>14810428.121300001</v>
      </c>
      <c r="Z40" s="157">
        <v>376555.86</v>
      </c>
      <c r="AA40" s="157">
        <v>0</v>
      </c>
      <c r="AB40" s="157">
        <v>376555.86</v>
      </c>
    </row>
    <row r="41" spans="1:28" x14ac:dyDescent="0.2">
      <c r="A41" s="99" t="s">
        <v>105</v>
      </c>
      <c r="B41" s="153">
        <v>9197497895.7573719</v>
      </c>
      <c r="C41" s="153">
        <v>4192372107.070735</v>
      </c>
      <c r="D41" s="153">
        <v>13389870002.828106</v>
      </c>
      <c r="E41" s="154">
        <v>31456883.723333567</v>
      </c>
      <c r="F41" s="154">
        <v>20341291.77035208</v>
      </c>
      <c r="G41" s="154">
        <v>51798175.493685648</v>
      </c>
      <c r="H41" s="106">
        <v>0.12008000000000001</v>
      </c>
      <c r="I41" s="102">
        <v>7.3954309169045565E-2</v>
      </c>
      <c r="J41" s="106">
        <v>0.105905</v>
      </c>
      <c r="K41" s="103">
        <v>137.08799999999999</v>
      </c>
      <c r="L41" s="103">
        <v>155.3020524402551</v>
      </c>
      <c r="M41" s="103">
        <v>142.738</v>
      </c>
      <c r="N41" s="157">
        <v>46737177.817199998</v>
      </c>
      <c r="O41" s="157">
        <v>41559224.97769399</v>
      </c>
      <c r="P41" s="157">
        <v>88296402.79489398</v>
      </c>
      <c r="Q41" s="157">
        <v>8763762594.9116249</v>
      </c>
      <c r="R41" s="157">
        <v>3943247450.3281803</v>
      </c>
      <c r="S41" s="157">
        <v>12707010045.239807</v>
      </c>
      <c r="T41" s="157">
        <v>326897947.98234499</v>
      </c>
      <c r="U41" s="157">
        <v>175205554.59958884</v>
      </c>
      <c r="V41" s="157">
        <v>502103502.58193386</v>
      </c>
      <c r="W41" s="157">
        <v>79690939.761800006</v>
      </c>
      <c r="X41" s="157">
        <v>62641183.342465997</v>
      </c>
      <c r="Y41" s="157">
        <v>142332123.10426599</v>
      </c>
      <c r="Z41" s="157">
        <v>27146413.101600002</v>
      </c>
      <c r="AA41" s="157">
        <v>11277918.8005</v>
      </c>
      <c r="AB41" s="157">
        <v>38424331.902100004</v>
      </c>
    </row>
    <row r="42" spans="1:28" s="112" customFormat="1" x14ac:dyDescent="0.2">
      <c r="A42" s="108" t="s">
        <v>201</v>
      </c>
      <c r="B42" s="155">
        <v>6727113117.2164907</v>
      </c>
      <c r="C42" s="155">
        <v>3502220489.0316572</v>
      </c>
      <c r="D42" s="155">
        <v>10229333606.248148</v>
      </c>
      <c r="E42" s="156">
        <v>24576741.53172547</v>
      </c>
      <c r="F42" s="156">
        <v>17204298.030976322</v>
      </c>
      <c r="G42" s="156">
        <v>41781039.562701792</v>
      </c>
      <c r="H42" s="109">
        <v>0.11930499999999999</v>
      </c>
      <c r="I42" s="110">
        <v>7.3785392336313357E-2</v>
      </c>
      <c r="J42" s="109">
        <v>0.103771</v>
      </c>
      <c r="K42" s="111">
        <v>140.333</v>
      </c>
      <c r="L42" s="111">
        <v>157.36671674630335</v>
      </c>
      <c r="M42" s="111">
        <v>146.10499999999999</v>
      </c>
      <c r="N42" s="158">
        <v>38629362.719300002</v>
      </c>
      <c r="O42" s="158">
        <v>37227694.129717998</v>
      </c>
      <c r="P42" s="158">
        <v>75857056.849018008</v>
      </c>
      <c r="Q42" s="158">
        <v>6380423525.5302906</v>
      </c>
      <c r="R42" s="158">
        <v>3288463689.7290626</v>
      </c>
      <c r="S42" s="158">
        <v>9668887215.2593536</v>
      </c>
      <c r="T42" s="158">
        <v>253644465.18360001</v>
      </c>
      <c r="U42" s="158">
        <v>145985031.62800369</v>
      </c>
      <c r="V42" s="158">
        <v>399629496.81160367</v>
      </c>
      <c r="W42" s="158">
        <v>66381265.775099993</v>
      </c>
      <c r="X42" s="158">
        <v>56668169.106190994</v>
      </c>
      <c r="Y42" s="158">
        <v>123049434.88129099</v>
      </c>
      <c r="Z42" s="158">
        <v>26663860.727499999</v>
      </c>
      <c r="AA42" s="158">
        <v>11103598.568399999</v>
      </c>
      <c r="AB42" s="158">
        <v>37767459.295900002</v>
      </c>
    </row>
    <row r="43" spans="1:28" s="112" customFormat="1" x14ac:dyDescent="0.2">
      <c r="A43" s="108" t="s">
        <v>202</v>
      </c>
      <c r="B43" s="155">
        <v>1574561655.1034303</v>
      </c>
      <c r="C43" s="155">
        <v>490133361.19605738</v>
      </c>
      <c r="D43" s="155">
        <v>2064695016.2994876</v>
      </c>
      <c r="E43" s="156">
        <v>3106437.4442113601</v>
      </c>
      <c r="F43" s="156">
        <v>2275245.9828858501</v>
      </c>
      <c r="G43" s="156">
        <v>5381683.4270972107</v>
      </c>
      <c r="H43" s="109">
        <v>0.11854000000000001</v>
      </c>
      <c r="I43" s="110">
        <v>7.4893406025098724E-2</v>
      </c>
      <c r="J43" s="109">
        <v>0.10829</v>
      </c>
      <c r="K43" s="111">
        <v>137.96899999999999</v>
      </c>
      <c r="L43" s="111">
        <v>138.57958852987011</v>
      </c>
      <c r="M43" s="111">
        <v>138.11199999999999</v>
      </c>
      <c r="N43" s="158">
        <v>4422468.2979999995</v>
      </c>
      <c r="O43" s="158">
        <v>3765070.5650759996</v>
      </c>
      <c r="P43" s="158">
        <v>8187538.8630759995</v>
      </c>
      <c r="Q43" s="158">
        <v>1520766550.4902303</v>
      </c>
      <c r="R43" s="158">
        <v>466033665.70911723</v>
      </c>
      <c r="S43" s="158">
        <v>1986800216.1993473</v>
      </c>
      <c r="T43" s="158">
        <v>45396466.290299997</v>
      </c>
      <c r="U43" s="158">
        <v>19130508.722185161</v>
      </c>
      <c r="V43" s="158">
        <v>64526975.012485161</v>
      </c>
      <c r="W43" s="158">
        <v>8083666.9903999995</v>
      </c>
      <c r="X43" s="158">
        <v>4794866.5326549998</v>
      </c>
      <c r="Y43" s="158">
        <v>12878533.523054998</v>
      </c>
      <c r="Z43" s="158">
        <v>314971.33250000002</v>
      </c>
      <c r="AA43" s="158">
        <v>174320.23209999999</v>
      </c>
      <c r="AB43" s="158">
        <v>489291.56460000004</v>
      </c>
    </row>
    <row r="44" spans="1:28" s="112" customFormat="1" x14ac:dyDescent="0.2">
      <c r="A44" s="108" t="s">
        <v>203</v>
      </c>
      <c r="B44" s="155">
        <v>895823123.43745041</v>
      </c>
      <c r="C44" s="155">
        <v>200018256.84302005</v>
      </c>
      <c r="D44" s="155">
        <v>1095841380.2804704</v>
      </c>
      <c r="E44" s="156">
        <v>3773704.7473967504</v>
      </c>
      <c r="F44" s="156">
        <v>861747.75638988987</v>
      </c>
      <c r="G44" s="156">
        <v>4635452.5037866402</v>
      </c>
      <c r="H44" s="109">
        <v>0.129639</v>
      </c>
      <c r="I44" s="110">
        <v>7.4957674225356111E-2</v>
      </c>
      <c r="J44" s="109">
        <v>0.11970799999999999</v>
      </c>
      <c r="K44" s="111">
        <v>110.48099999999999</v>
      </c>
      <c r="L44" s="111">
        <v>160.17351303535278</v>
      </c>
      <c r="M44" s="111">
        <v>119.613</v>
      </c>
      <c r="N44" s="158">
        <v>3685346.7998000002</v>
      </c>
      <c r="O44" s="158">
        <v>566460.28289999999</v>
      </c>
      <c r="P44" s="158">
        <v>4251807.0827000001</v>
      </c>
      <c r="Q44" s="158">
        <v>862572518.8910054</v>
      </c>
      <c r="R44" s="158">
        <v>188750094.89010006</v>
      </c>
      <c r="S44" s="158">
        <v>1051322613.7811053</v>
      </c>
      <c r="T44" s="158">
        <v>27857016.508444991</v>
      </c>
      <c r="U44" s="158">
        <v>10090014.249400001</v>
      </c>
      <c r="V44" s="158">
        <v>37947030.757844992</v>
      </c>
      <c r="W44" s="158">
        <v>5226006.9963999996</v>
      </c>
      <c r="X44" s="158">
        <v>1178147.70352</v>
      </c>
      <c r="Y44" s="158">
        <v>6404154.6999199996</v>
      </c>
      <c r="Z44" s="158">
        <v>167581.0416</v>
      </c>
      <c r="AA44" s="158">
        <v>0</v>
      </c>
      <c r="AB44" s="158">
        <v>167581.0416</v>
      </c>
    </row>
    <row r="45" spans="1:28" x14ac:dyDescent="0.2">
      <c r="A45" s="99" t="s">
        <v>204</v>
      </c>
      <c r="B45" s="153">
        <v>493199418.65650696</v>
      </c>
      <c r="C45" s="153">
        <v>639407.3042897603</v>
      </c>
      <c r="D45" s="153">
        <v>493838825.96079665</v>
      </c>
      <c r="E45" s="154">
        <v>2098188.3287999998</v>
      </c>
      <c r="F45" s="154">
        <v>47749.8796</v>
      </c>
      <c r="G45" s="154">
        <v>2145938.2083999999</v>
      </c>
      <c r="H45" s="106">
        <v>0.19942499999999999</v>
      </c>
      <c r="I45" s="102">
        <v>0.200825</v>
      </c>
      <c r="J45" s="106">
        <v>0.19943</v>
      </c>
      <c r="K45" s="103">
        <v>13.428699999999999</v>
      </c>
      <c r="L45" s="103">
        <v>148.642</v>
      </c>
      <c r="M45" s="103">
        <v>13.5991</v>
      </c>
      <c r="N45" s="157">
        <v>4619958.7966999998</v>
      </c>
      <c r="O45" s="157">
        <v>42867.733699999997</v>
      </c>
      <c r="P45" s="157">
        <v>4662826.5303999996</v>
      </c>
      <c r="Q45" s="157">
        <v>476876628.64040697</v>
      </c>
      <c r="R45" s="157">
        <v>573760.43688976031</v>
      </c>
      <c r="S45" s="157">
        <v>477450389.07729661</v>
      </c>
      <c r="T45" s="157">
        <v>9003532.7729000002</v>
      </c>
      <c r="U45" s="157">
        <v>6008.9173000000001</v>
      </c>
      <c r="V45" s="157">
        <v>9009541.690200001</v>
      </c>
      <c r="W45" s="157">
        <v>7319257.2432000004</v>
      </c>
      <c r="X45" s="157">
        <v>59637.950100000002</v>
      </c>
      <c r="Y45" s="157">
        <v>7378895.1933000004</v>
      </c>
      <c r="Z45" s="157">
        <v>0</v>
      </c>
      <c r="AA45" s="157">
        <v>0</v>
      </c>
      <c r="AB45" s="157">
        <v>0</v>
      </c>
    </row>
    <row r="46" spans="1:28" x14ac:dyDescent="0.2">
      <c r="A46" s="99" t="s">
        <v>205</v>
      </c>
      <c r="B46" s="153">
        <v>8536325.6976999994</v>
      </c>
      <c r="C46" s="153">
        <v>27775.591400000001</v>
      </c>
      <c r="D46" s="153">
        <v>8564101.2890999988</v>
      </c>
      <c r="E46" s="154">
        <v>164876.23095239999</v>
      </c>
      <c r="F46" s="154">
        <v>64.686400000000006</v>
      </c>
      <c r="G46" s="154">
        <v>164940.91735239999</v>
      </c>
      <c r="H46" s="106">
        <v>4.2540099999999997E-2</v>
      </c>
      <c r="I46" s="102">
        <v>7.0000000000000007E-2</v>
      </c>
      <c r="J46" s="106">
        <v>4.2531199999999998E-2</v>
      </c>
      <c r="K46" s="103">
        <v>63.382800000000003</v>
      </c>
      <c r="L46" s="103">
        <v>121.733</v>
      </c>
      <c r="M46" s="103">
        <v>63.587699999999998</v>
      </c>
      <c r="N46" s="157">
        <v>45798.92</v>
      </c>
      <c r="O46" s="157">
        <v>0</v>
      </c>
      <c r="P46" s="157">
        <v>45798.92</v>
      </c>
      <c r="Q46" s="157">
        <v>8389423.8676999994</v>
      </c>
      <c r="R46" s="157">
        <v>27775.591400000001</v>
      </c>
      <c r="S46" s="157">
        <v>8417199.4590999987</v>
      </c>
      <c r="T46" s="157">
        <v>96019.03</v>
      </c>
      <c r="U46" s="157">
        <v>0</v>
      </c>
      <c r="V46" s="157">
        <v>96019.03</v>
      </c>
      <c r="W46" s="157">
        <v>50882.8</v>
      </c>
      <c r="X46" s="157">
        <v>0</v>
      </c>
      <c r="Y46" s="157">
        <v>50882.8</v>
      </c>
      <c r="Z46" s="157">
        <v>0</v>
      </c>
      <c r="AA46" s="157">
        <v>0</v>
      </c>
      <c r="AB46" s="157">
        <v>0</v>
      </c>
    </row>
    <row r="47" spans="1:28" x14ac:dyDescent="0.2">
      <c r="A47" s="100" t="s">
        <v>266</v>
      </c>
      <c r="B47" s="153">
        <v>41550914152.835815</v>
      </c>
      <c r="C47" s="153">
        <v>29354593460.36602</v>
      </c>
      <c r="D47" s="153">
        <v>70905507613.201828</v>
      </c>
      <c r="E47" s="154">
        <v>875288631.81753242</v>
      </c>
      <c r="F47" s="154">
        <v>327517246.86261833</v>
      </c>
      <c r="G47" s="154">
        <v>1202805878.680151</v>
      </c>
      <c r="H47" s="106">
        <v>0.150065</v>
      </c>
      <c r="I47" s="102">
        <v>9.0254762520892193E-2</v>
      </c>
      <c r="J47" s="106">
        <v>0.123233</v>
      </c>
      <c r="K47" s="103">
        <v>81.225999999999999</v>
      </c>
      <c r="L47" s="103">
        <v>93.8416393896741</v>
      </c>
      <c r="M47" s="103">
        <v>86.471900000000005</v>
      </c>
      <c r="N47" s="157">
        <v>649578042.13506794</v>
      </c>
      <c r="O47" s="157">
        <v>574016120.25767171</v>
      </c>
      <c r="P47" s="157">
        <v>1223594162.3927398</v>
      </c>
      <c r="Q47" s="157">
        <v>38627996617.01696</v>
      </c>
      <c r="R47" s="157">
        <v>26165186364.146423</v>
      </c>
      <c r="S47" s="157">
        <v>64793182981.163376</v>
      </c>
      <c r="T47" s="157">
        <v>1902139119.2200727</v>
      </c>
      <c r="U47" s="157">
        <v>2269972861.4447079</v>
      </c>
      <c r="V47" s="157">
        <v>4172111980.6647806</v>
      </c>
      <c r="W47" s="157">
        <v>964587401.56948948</v>
      </c>
      <c r="X47" s="157">
        <v>884621936.88115776</v>
      </c>
      <c r="Y47" s="157">
        <v>1849209338.4506474</v>
      </c>
      <c r="Z47" s="157">
        <v>56191015.029300004</v>
      </c>
      <c r="AA47" s="157">
        <v>34812297.89373</v>
      </c>
      <c r="AB47" s="157">
        <v>91003312.923030004</v>
      </c>
    </row>
    <row r="48" spans="1:28" x14ac:dyDescent="0.2">
      <c r="A48" s="101" t="s">
        <v>206</v>
      </c>
      <c r="B48" s="153">
        <v>8052398123.0762758</v>
      </c>
      <c r="C48" s="153">
        <v>16717824876.799269</v>
      </c>
      <c r="D48" s="153">
        <v>24770222999.875546</v>
      </c>
      <c r="E48" s="154">
        <v>125912403.33167076</v>
      </c>
      <c r="F48" s="154">
        <v>176220995.6996437</v>
      </c>
      <c r="G48" s="154">
        <v>302133399.03131449</v>
      </c>
      <c r="H48" s="106">
        <v>0.13134799999999999</v>
      </c>
      <c r="I48" s="102">
        <v>9.5096952188898951E-2</v>
      </c>
      <c r="J48" s="106">
        <v>0.106849</v>
      </c>
      <c r="K48" s="103">
        <v>55.369</v>
      </c>
      <c r="L48" s="103">
        <v>80.225065209183001</v>
      </c>
      <c r="M48" s="103">
        <v>72.147999999999996</v>
      </c>
      <c r="N48" s="157">
        <v>132031358.57299998</v>
      </c>
      <c r="O48" s="157">
        <v>222327905.40507904</v>
      </c>
      <c r="P48" s="157">
        <v>354359263.97807902</v>
      </c>
      <c r="Q48" s="157">
        <v>7415168191.9126663</v>
      </c>
      <c r="R48" s="157">
        <v>14626992841.401339</v>
      </c>
      <c r="S48" s="157">
        <v>22042161033.314003</v>
      </c>
      <c r="T48" s="157">
        <v>446578183.81462538</v>
      </c>
      <c r="U48" s="157">
        <v>1713101111.5260608</v>
      </c>
      <c r="V48" s="157">
        <v>2159679295.3406863</v>
      </c>
      <c r="W48" s="157">
        <v>184576830.19898441</v>
      </c>
      <c r="X48" s="157">
        <v>367905119.32507002</v>
      </c>
      <c r="Y48" s="157">
        <v>552481949.52405441</v>
      </c>
      <c r="Z48" s="157">
        <v>6074917.1500000004</v>
      </c>
      <c r="AA48" s="157">
        <v>9825804.5468000006</v>
      </c>
      <c r="AB48" s="157">
        <v>15900721.696800001</v>
      </c>
    </row>
    <row r="49" spans="1:28" x14ac:dyDescent="0.2">
      <c r="A49" s="101" t="s">
        <v>207</v>
      </c>
      <c r="B49" s="153">
        <v>4231599167.7642798</v>
      </c>
      <c r="C49" s="153">
        <v>6337115350.4575729</v>
      </c>
      <c r="D49" s="153">
        <v>10568714518.221853</v>
      </c>
      <c r="E49" s="154">
        <v>91094983.388208359</v>
      </c>
      <c r="F49" s="154">
        <v>103020915.1846742</v>
      </c>
      <c r="G49" s="154">
        <v>194115898.57288256</v>
      </c>
      <c r="H49" s="106">
        <v>0.13294</v>
      </c>
      <c r="I49" s="102">
        <v>8.1544384226649808E-2</v>
      </c>
      <c r="J49" s="106">
        <v>0.102141</v>
      </c>
      <c r="K49" s="103">
        <v>74.813900000000004</v>
      </c>
      <c r="L49" s="103">
        <v>90.304873644293892</v>
      </c>
      <c r="M49" s="103">
        <v>84.129199999999997</v>
      </c>
      <c r="N49" s="157">
        <v>143251939.75503993</v>
      </c>
      <c r="O49" s="157">
        <v>273660750.42198777</v>
      </c>
      <c r="P49" s="157">
        <v>416912690.1770277</v>
      </c>
      <c r="Q49" s="157">
        <v>3819199218.4556565</v>
      </c>
      <c r="R49" s="157">
        <v>5622128280.8055668</v>
      </c>
      <c r="S49" s="157">
        <v>9441327499.2612228</v>
      </c>
      <c r="T49" s="157">
        <v>189532072.3402718</v>
      </c>
      <c r="U49" s="157">
        <v>312044599.01631838</v>
      </c>
      <c r="V49" s="157">
        <v>501576671.35659015</v>
      </c>
      <c r="W49" s="157">
        <v>220202627.10105148</v>
      </c>
      <c r="X49" s="157">
        <v>392944308.67765802</v>
      </c>
      <c r="Y49" s="157">
        <v>613146935.77870953</v>
      </c>
      <c r="Z49" s="157">
        <v>2665249.8673</v>
      </c>
      <c r="AA49" s="157">
        <v>9998161.9580300003</v>
      </c>
      <c r="AB49" s="157">
        <v>12663411.82533</v>
      </c>
    </row>
    <row r="50" spans="1:28" x14ac:dyDescent="0.2">
      <c r="A50" s="101" t="s">
        <v>208</v>
      </c>
      <c r="B50" s="153">
        <v>7821283952.5221539</v>
      </c>
      <c r="C50" s="153">
        <v>1263606032.4686818</v>
      </c>
      <c r="D50" s="153">
        <v>9084889984.9908352</v>
      </c>
      <c r="E50" s="154">
        <v>218087489.15293398</v>
      </c>
      <c r="F50" s="154">
        <v>17928045.9003025</v>
      </c>
      <c r="G50" s="154">
        <v>236015535.05323648</v>
      </c>
      <c r="H50" s="106">
        <v>0.16405</v>
      </c>
      <c r="I50" s="102">
        <v>7.9838682952715789E-2</v>
      </c>
      <c r="J50" s="106">
        <v>0.15190999999999999</v>
      </c>
      <c r="K50" s="103">
        <v>64.6648</v>
      </c>
      <c r="L50" s="103">
        <v>103.87103767888928</v>
      </c>
      <c r="M50" s="103">
        <v>70.407399999999996</v>
      </c>
      <c r="N50" s="157">
        <v>159399010.858082</v>
      </c>
      <c r="O50" s="157">
        <v>29192666.623</v>
      </c>
      <c r="P50" s="157">
        <v>188591677.48108199</v>
      </c>
      <c r="Q50" s="157">
        <v>7283322304.1038113</v>
      </c>
      <c r="R50" s="157">
        <v>1154604775.6628718</v>
      </c>
      <c r="S50" s="157">
        <v>8437927079.7666836</v>
      </c>
      <c r="T50" s="157">
        <v>335844832.49678755</v>
      </c>
      <c r="U50" s="157">
        <v>64520040.319799997</v>
      </c>
      <c r="V50" s="157">
        <v>400364872.81658757</v>
      </c>
      <c r="W50" s="157">
        <v>198535812.62015411</v>
      </c>
      <c r="X50" s="157">
        <v>43366997.172310002</v>
      </c>
      <c r="Y50" s="157">
        <v>241902809.79246411</v>
      </c>
      <c r="Z50" s="157">
        <v>3581003.3013999998</v>
      </c>
      <c r="AA50" s="157">
        <v>1114219.3137000001</v>
      </c>
      <c r="AB50" s="157">
        <v>4695222.6151000001</v>
      </c>
    </row>
    <row r="51" spans="1:28" x14ac:dyDescent="0.2">
      <c r="A51" s="101" t="s">
        <v>209</v>
      </c>
      <c r="B51" s="153">
        <v>21445632909.477325</v>
      </c>
      <c r="C51" s="153">
        <v>5036047200.6706915</v>
      </c>
      <c r="D51" s="153">
        <v>26481680110.148018</v>
      </c>
      <c r="E51" s="154">
        <v>440193755.94471925</v>
      </c>
      <c r="F51" s="154">
        <v>30347290.078497931</v>
      </c>
      <c r="G51" s="154">
        <v>470541046.02321726</v>
      </c>
      <c r="H51" s="106">
        <v>0.15234200000000001</v>
      </c>
      <c r="I51" s="102">
        <v>7.3969120643750025E-2</v>
      </c>
      <c r="J51" s="106">
        <v>0.137542</v>
      </c>
      <c r="K51" s="103">
        <v>97.929599999999994</v>
      </c>
      <c r="L51" s="103">
        <v>141.35807238177821</v>
      </c>
      <c r="M51" s="103">
        <v>106.139</v>
      </c>
      <c r="N51" s="157">
        <v>214895732.93884599</v>
      </c>
      <c r="O51" s="157">
        <v>48834797.807505004</v>
      </c>
      <c r="P51" s="157">
        <v>263730530.746351</v>
      </c>
      <c r="Q51" s="157">
        <v>20110306902.559036</v>
      </c>
      <c r="R51" s="157">
        <v>4761460466.3068428</v>
      </c>
      <c r="S51" s="157">
        <v>24871767368.865879</v>
      </c>
      <c r="T51" s="157">
        <v>930184030.57838809</v>
      </c>
      <c r="U51" s="157">
        <v>180307110.58262885</v>
      </c>
      <c r="V51" s="157">
        <v>1110491141.1610169</v>
      </c>
      <c r="W51" s="157">
        <v>361272131.62929964</v>
      </c>
      <c r="X51" s="157">
        <v>80405511.706019774</v>
      </c>
      <c r="Y51" s="157">
        <v>441677643.3353194</v>
      </c>
      <c r="Z51" s="157">
        <v>43869844.710600004</v>
      </c>
      <c r="AA51" s="157">
        <v>13874112.075199999</v>
      </c>
      <c r="AB51" s="157">
        <v>57743956.785800003</v>
      </c>
    </row>
    <row r="53" spans="1:28" x14ac:dyDescent="0.2">
      <c r="B53" s="161">
        <f>D7+D47-BS!E31</f>
        <v>323.88192749023438</v>
      </c>
    </row>
  </sheetData>
  <mergeCells count="10">
    <mergeCell ref="Q5:S5"/>
    <mergeCell ref="T5:V5"/>
    <mergeCell ref="W5:Y5"/>
    <mergeCell ref="Z5:AB5"/>
    <mergeCell ref="A5:A6"/>
    <mergeCell ref="B5:D5"/>
    <mergeCell ref="E5:G5"/>
    <mergeCell ref="H5:J5"/>
    <mergeCell ref="K5:M5"/>
    <mergeCell ref="N5:P5"/>
  </mergeCells>
  <pageMargins left="0.7" right="0.7" top="0.75" bottom="0.75" header="0.3" footer="0.3"/>
  <pageSetup scale="2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00B050"/>
  </sheetPr>
  <dimension ref="A1:AB51"/>
  <sheetViews>
    <sheetView zoomScaleNormal="100" workbookViewId="0">
      <selection activeCell="A3" sqref="A3"/>
    </sheetView>
  </sheetViews>
  <sheetFormatPr defaultColWidth="8.7109375" defaultRowHeight="12.75" x14ac:dyDescent="0.2"/>
  <cols>
    <col min="1" max="1" width="75" style="104" bestFit="1" customWidth="1"/>
    <col min="2" max="2" width="14.7109375" style="104" customWidth="1"/>
    <col min="3" max="4" width="9.85546875" style="104" bestFit="1" customWidth="1"/>
    <col min="5" max="16" width="8.7109375" style="104"/>
    <col min="17" max="19" width="9.85546875" style="104" bestFit="1" customWidth="1"/>
    <col min="20" max="16384" width="8.7109375" style="104"/>
  </cols>
  <sheetData>
    <row r="1" spans="1:28" x14ac:dyDescent="0.2">
      <c r="A1" s="107" t="s">
        <v>106</v>
      </c>
    </row>
    <row r="2" spans="1:28" x14ac:dyDescent="0.2">
      <c r="A2" s="66"/>
    </row>
    <row r="3" spans="1:28" x14ac:dyDescent="0.2">
      <c r="A3" s="75">
        <f>BS!B3</f>
        <v>45991</v>
      </c>
    </row>
    <row r="4" spans="1:28" x14ac:dyDescent="0.2">
      <c r="A4" s="160" t="s">
        <v>274</v>
      </c>
    </row>
    <row r="5" spans="1:28" ht="54.95" customHeight="1" x14ac:dyDescent="0.2">
      <c r="A5" s="218" t="s">
        <v>212</v>
      </c>
      <c r="B5" s="219" t="s">
        <v>225</v>
      </c>
      <c r="C5" s="219"/>
      <c r="D5" s="219"/>
      <c r="E5" s="219" t="s">
        <v>224</v>
      </c>
      <c r="F5" s="219"/>
      <c r="G5" s="219"/>
      <c r="H5" s="219" t="s">
        <v>226</v>
      </c>
      <c r="I5" s="219"/>
      <c r="J5" s="219"/>
      <c r="K5" s="219" t="s">
        <v>227</v>
      </c>
      <c r="L5" s="219"/>
      <c r="M5" s="219"/>
      <c r="N5" s="219" t="s">
        <v>228</v>
      </c>
      <c r="O5" s="219"/>
      <c r="P5" s="219"/>
      <c r="Q5" s="219" t="s">
        <v>229</v>
      </c>
      <c r="R5" s="219"/>
      <c r="S5" s="219"/>
      <c r="T5" s="219" t="s">
        <v>230</v>
      </c>
      <c r="U5" s="219"/>
      <c r="V5" s="219"/>
      <c r="W5" s="219" t="s">
        <v>231</v>
      </c>
      <c r="X5" s="219"/>
      <c r="Y5" s="219"/>
      <c r="Z5" s="219" t="s">
        <v>232</v>
      </c>
      <c r="AA5" s="219"/>
      <c r="AB5" s="219"/>
    </row>
    <row r="6" spans="1:28" x14ac:dyDescent="0.2">
      <c r="A6" s="218"/>
      <c r="B6" s="105" t="s">
        <v>22</v>
      </c>
      <c r="C6" s="105" t="s">
        <v>23</v>
      </c>
      <c r="D6" s="105" t="s">
        <v>13</v>
      </c>
      <c r="E6" s="105" t="s">
        <v>22</v>
      </c>
      <c r="F6" s="105" t="s">
        <v>23</v>
      </c>
      <c r="G6" s="105" t="s">
        <v>13</v>
      </c>
      <c r="H6" s="105" t="s">
        <v>22</v>
      </c>
      <c r="I6" s="105" t="s">
        <v>23</v>
      </c>
      <c r="J6" s="105" t="s">
        <v>13</v>
      </c>
      <c r="K6" s="105" t="s">
        <v>22</v>
      </c>
      <c r="L6" s="105" t="s">
        <v>23</v>
      </c>
      <c r="M6" s="105" t="s">
        <v>13</v>
      </c>
      <c r="N6" s="105" t="s">
        <v>22</v>
      </c>
      <c r="O6" s="105" t="s">
        <v>23</v>
      </c>
      <c r="P6" s="105" t="s">
        <v>13</v>
      </c>
      <c r="Q6" s="105" t="s">
        <v>22</v>
      </c>
      <c r="R6" s="105" t="s">
        <v>23</v>
      </c>
      <c r="S6" s="105" t="s">
        <v>13</v>
      </c>
      <c r="T6" s="105" t="s">
        <v>22</v>
      </c>
      <c r="U6" s="105" t="s">
        <v>23</v>
      </c>
      <c r="V6" s="105" t="s">
        <v>13</v>
      </c>
      <c r="W6" s="105" t="s">
        <v>22</v>
      </c>
      <c r="X6" s="105" t="s">
        <v>23</v>
      </c>
      <c r="Y6" s="105" t="s">
        <v>13</v>
      </c>
      <c r="Z6" s="105" t="s">
        <v>22</v>
      </c>
      <c r="AA6" s="105" t="s">
        <v>23</v>
      </c>
      <c r="AB6" s="105" t="s">
        <v>13</v>
      </c>
    </row>
    <row r="7" spans="1:28" x14ac:dyDescent="0.2">
      <c r="A7" s="100" t="s">
        <v>264</v>
      </c>
      <c r="B7" s="153">
        <f>Sectors_I!B7</f>
        <v>151617298.96759999</v>
      </c>
      <c r="C7" s="153">
        <f>Sectors_I!C7</f>
        <v>3141223.5231010001</v>
      </c>
      <c r="D7" s="153">
        <f>Sectors_I!D7</f>
        <v>154758522.49070099</v>
      </c>
      <c r="E7" s="154">
        <f>Sectors_I!E7</f>
        <v>243587.00673537</v>
      </c>
      <c r="F7" s="154">
        <f>Sectors_I!F7</f>
        <v>14122.8386123</v>
      </c>
      <c r="G7" s="154">
        <f>Sectors_I!G7</f>
        <v>257709.84534766999</v>
      </c>
      <c r="H7" s="106">
        <f>Sectors_I!H7</f>
        <v>9.3667100000000003E-2</v>
      </c>
      <c r="I7" s="102">
        <f>Sectors_I!I7</f>
        <v>9.8007300000000006E-2</v>
      </c>
      <c r="J7" s="106">
        <f>Sectors_I!J7</f>
        <v>9.3745300000000004E-2</v>
      </c>
      <c r="K7" s="103">
        <f>Sectors_I!K7</f>
        <v>3.2469000000000001</v>
      </c>
      <c r="L7" s="103">
        <f>Sectors_I!L7</f>
        <v>6.1285499999999988</v>
      </c>
      <c r="M7" s="103">
        <f>Sectors_I!M7</f>
        <v>3.3048299999999999</v>
      </c>
      <c r="N7" s="157">
        <f>Sectors_I!N7</f>
        <v>0</v>
      </c>
      <c r="O7" s="157">
        <f>Sectors_I!O7</f>
        <v>0</v>
      </c>
      <c r="P7" s="157">
        <f>Sectors_I!P7</f>
        <v>0</v>
      </c>
      <c r="Q7" s="157">
        <f>Sectors_I!Q7</f>
        <v>151617298.96759999</v>
      </c>
      <c r="R7" s="157">
        <f>Sectors_I!R7</f>
        <v>3141223.5231010001</v>
      </c>
      <c r="S7" s="157">
        <f>Sectors_I!S7</f>
        <v>154758522.49070099</v>
      </c>
      <c r="T7" s="157">
        <f>Sectors_I!T7</f>
        <v>0</v>
      </c>
      <c r="U7" s="157">
        <f>Sectors_I!U7</f>
        <v>0</v>
      </c>
      <c r="V7" s="157">
        <f>Sectors_I!V7</f>
        <v>0</v>
      </c>
      <c r="W7" s="157">
        <f>Sectors_I!W7</f>
        <v>0</v>
      </c>
      <c r="X7" s="157">
        <f>Sectors_I!X7</f>
        <v>0</v>
      </c>
      <c r="Y7" s="157">
        <f>Sectors_I!Y7</f>
        <v>0</v>
      </c>
      <c r="Z7" s="157">
        <f>Sectors_I!Z7</f>
        <v>0</v>
      </c>
      <c r="AA7" s="157">
        <f>Sectors_I!AA7</f>
        <v>0</v>
      </c>
      <c r="AB7" s="157">
        <f>Sectors_I!AB7</f>
        <v>0</v>
      </c>
    </row>
    <row r="8" spans="1:28" x14ac:dyDescent="0.2">
      <c r="A8" s="99" t="s">
        <v>107</v>
      </c>
      <c r="B8" s="153">
        <f>Sectors_I!B8</f>
        <v>128682796.0478</v>
      </c>
      <c r="C8" s="153">
        <f>Sectors_I!C8</f>
        <v>28291109.376378279</v>
      </c>
      <c r="D8" s="153">
        <f>Sectors_I!D8</f>
        <v>156973905.42417827</v>
      </c>
      <c r="E8" s="154">
        <f>Sectors_I!E8</f>
        <v>239719.67321597997</v>
      </c>
      <c r="F8" s="154">
        <f>Sectors_I!F8</f>
        <v>264623.89439000003</v>
      </c>
      <c r="G8" s="154">
        <f>Sectors_I!G8</f>
        <v>504343.56760597997</v>
      </c>
      <c r="H8" s="106">
        <f>Sectors_I!H8</f>
        <v>0.10410800000000001</v>
      </c>
      <c r="I8" s="102">
        <f>Sectors_I!I8</f>
        <v>9.7323782429524844E-2</v>
      </c>
      <c r="J8" s="106">
        <f>Sectors_I!J8</f>
        <v>0.102868</v>
      </c>
      <c r="K8" s="103">
        <f>Sectors_I!K8</f>
        <v>4.6900199999999996</v>
      </c>
      <c r="L8" s="103">
        <f>Sectors_I!L8</f>
        <v>53.428704846137634</v>
      </c>
      <c r="M8" s="103">
        <f>Sectors_I!M8</f>
        <v>13.508800000000001</v>
      </c>
      <c r="N8" s="157">
        <f>Sectors_I!N8</f>
        <v>15528.96</v>
      </c>
      <c r="O8" s="157">
        <f>Sectors_I!O8</f>
        <v>0</v>
      </c>
      <c r="P8" s="157">
        <f>Sectors_I!P8</f>
        <v>15528.96</v>
      </c>
      <c r="Q8" s="157">
        <f>Sectors_I!Q8</f>
        <v>128658634.96780001</v>
      </c>
      <c r="R8" s="157">
        <f>Sectors_I!R8</f>
        <v>28291109.376378279</v>
      </c>
      <c r="S8" s="157">
        <f>Sectors_I!S8</f>
        <v>156949744.34417826</v>
      </c>
      <c r="T8" s="157">
        <f>Sectors_I!T8</f>
        <v>8632.1200000000008</v>
      </c>
      <c r="U8" s="157">
        <f>Sectors_I!U8</f>
        <v>0</v>
      </c>
      <c r="V8" s="157">
        <f>Sectors_I!V8</f>
        <v>8632.1200000000008</v>
      </c>
      <c r="W8" s="157">
        <f>Sectors_I!W8</f>
        <v>15528.96</v>
      </c>
      <c r="X8" s="157">
        <f>Sectors_I!X8</f>
        <v>0</v>
      </c>
      <c r="Y8" s="157">
        <f>Sectors_I!Y8</f>
        <v>15528.96</v>
      </c>
      <c r="Z8" s="157">
        <f>Sectors_I!Z8</f>
        <v>0</v>
      </c>
      <c r="AA8" s="157">
        <f>Sectors_I!AA8</f>
        <v>0</v>
      </c>
      <c r="AB8" s="157">
        <f>Sectors_I!AB8</f>
        <v>0</v>
      </c>
    </row>
    <row r="9" spans="1:28" x14ac:dyDescent="0.2">
      <c r="A9" s="99" t="s">
        <v>108</v>
      </c>
      <c r="B9" s="153">
        <f>Sectors_I!B9</f>
        <v>1434470474.4891999</v>
      </c>
      <c r="C9" s="153">
        <f>Sectors_I!C9</f>
        <v>150008682.69309998</v>
      </c>
      <c r="D9" s="153">
        <f>Sectors_I!D9</f>
        <v>1584479157.1822999</v>
      </c>
      <c r="E9" s="154">
        <f>Sectors_I!E9</f>
        <v>3618545.3045861903</v>
      </c>
      <c r="F9" s="154">
        <f>Sectors_I!F9</f>
        <v>424728.75930430007</v>
      </c>
      <c r="G9" s="154">
        <f>Sectors_I!G9</f>
        <v>4043274.0638904902</v>
      </c>
      <c r="H9" s="106">
        <f>Sectors_I!H9</f>
        <v>0.142567</v>
      </c>
      <c r="I9" s="102">
        <f>Sectors_I!I9</f>
        <v>8.3919562387160584E-2</v>
      </c>
      <c r="J9" s="106">
        <f>Sectors_I!J9</f>
        <v>0.13696800000000001</v>
      </c>
      <c r="K9" s="103">
        <f>Sectors_I!K9</f>
        <v>26.620899999999999</v>
      </c>
      <c r="L9" s="103">
        <f>Sectors_I!L9</f>
        <v>20.618476841219199</v>
      </c>
      <c r="M9" s="103">
        <f>Sectors_I!M9</f>
        <v>26.050799999999999</v>
      </c>
      <c r="N9" s="157">
        <f>Sectors_I!N9</f>
        <v>1444716.09</v>
      </c>
      <c r="O9" s="157">
        <f>Sectors_I!O9</f>
        <v>386211.99</v>
      </c>
      <c r="P9" s="157">
        <f>Sectors_I!P9</f>
        <v>1830928.08</v>
      </c>
      <c r="Q9" s="157">
        <f>Sectors_I!Q9</f>
        <v>1431188466.0691998</v>
      </c>
      <c r="R9" s="157">
        <f>Sectors_I!R9</f>
        <v>149620193.32059997</v>
      </c>
      <c r="S9" s="157">
        <f>Sectors_I!S9</f>
        <v>1580808659.3897998</v>
      </c>
      <c r="T9" s="157">
        <f>Sectors_I!T9</f>
        <v>1534265.9</v>
      </c>
      <c r="U9" s="157">
        <f>Sectors_I!U9</f>
        <v>0</v>
      </c>
      <c r="V9" s="157">
        <f>Sectors_I!V9</f>
        <v>1534265.9</v>
      </c>
      <c r="W9" s="157">
        <f>Sectors_I!W9</f>
        <v>1479693.59</v>
      </c>
      <c r="X9" s="157">
        <f>Sectors_I!X9</f>
        <v>328877.07250000001</v>
      </c>
      <c r="Y9" s="157">
        <f>Sectors_I!Y9</f>
        <v>1808570.6625000001</v>
      </c>
      <c r="Z9" s="157">
        <f>Sectors_I!Z9</f>
        <v>268048.93</v>
      </c>
      <c r="AA9" s="157">
        <f>Sectors_I!AA9</f>
        <v>59612.3</v>
      </c>
      <c r="AB9" s="157">
        <f>Sectors_I!AB9</f>
        <v>327661.23</v>
      </c>
    </row>
    <row r="10" spans="1:28" x14ac:dyDescent="0.2">
      <c r="A10" s="99" t="s">
        <v>219</v>
      </c>
      <c r="B10" s="153">
        <f>Sectors_I!B10</f>
        <v>256829492.2177</v>
      </c>
      <c r="C10" s="153">
        <f>Sectors_I!C10</f>
        <v>2569951.7208000002</v>
      </c>
      <c r="D10" s="153">
        <f>Sectors_I!D10</f>
        <v>259399443.93850002</v>
      </c>
      <c r="E10" s="154">
        <f>Sectors_I!E10</f>
        <v>678172.22375931009</v>
      </c>
      <c r="F10" s="154">
        <f>Sectors_I!F10</f>
        <v>3844.8195999999998</v>
      </c>
      <c r="G10" s="154">
        <f>Sectors_I!G10</f>
        <v>682017.04335931013</v>
      </c>
      <c r="H10" s="106">
        <f>Sectors_I!H10</f>
        <v>0.142898</v>
      </c>
      <c r="I10" s="102">
        <f>Sectors_I!I10</f>
        <v>9.5852300000000001E-2</v>
      </c>
      <c r="J10" s="106">
        <f>Sectors_I!J10</f>
        <v>0.14238700000000001</v>
      </c>
      <c r="K10" s="103">
        <f>Sectors_I!K10</f>
        <v>24.273299999999999</v>
      </c>
      <c r="L10" s="103">
        <f>Sectors_I!L10</f>
        <v>87.642300000000006</v>
      </c>
      <c r="M10" s="103">
        <f>Sectors_I!M10</f>
        <v>24.903099999999998</v>
      </c>
      <c r="N10" s="157">
        <f>Sectors_I!N10</f>
        <v>0</v>
      </c>
      <c r="O10" s="157">
        <f>Sectors_I!O10</f>
        <v>0</v>
      </c>
      <c r="P10" s="157">
        <f>Sectors_I!P10</f>
        <v>0</v>
      </c>
      <c r="Q10" s="157">
        <f>Sectors_I!Q10</f>
        <v>256600409.5677</v>
      </c>
      <c r="R10" s="157">
        <f>Sectors_I!R10</f>
        <v>2569951.7208000002</v>
      </c>
      <c r="S10" s="157">
        <f>Sectors_I!S10</f>
        <v>259170361.28850001</v>
      </c>
      <c r="T10" s="157">
        <f>Sectors_I!T10</f>
        <v>229082.65</v>
      </c>
      <c r="U10" s="157">
        <f>Sectors_I!U10</f>
        <v>0</v>
      </c>
      <c r="V10" s="157">
        <f>Sectors_I!V10</f>
        <v>229082.65</v>
      </c>
      <c r="W10" s="157">
        <f>Sectors_I!W10</f>
        <v>0</v>
      </c>
      <c r="X10" s="157">
        <f>Sectors_I!X10</f>
        <v>0</v>
      </c>
      <c r="Y10" s="157">
        <f>Sectors_I!Y10</f>
        <v>0</v>
      </c>
      <c r="Z10" s="157">
        <f>Sectors_I!Z10</f>
        <v>0</v>
      </c>
      <c r="AA10" s="157">
        <f>Sectors_I!AA10</f>
        <v>0</v>
      </c>
      <c r="AB10" s="157">
        <f>Sectors_I!AB10</f>
        <v>0</v>
      </c>
    </row>
    <row r="11" spans="1:28" x14ac:dyDescent="0.2">
      <c r="A11" s="99" t="s">
        <v>233</v>
      </c>
      <c r="B11" s="153">
        <f>Sectors_I!B11</f>
        <v>369949945.51469749</v>
      </c>
      <c r="C11" s="153">
        <f>Sectors_I!C11</f>
        <v>3971703814.9031248</v>
      </c>
      <c r="D11" s="153">
        <f>Sectors_I!D11</f>
        <v>4341653760.4178228</v>
      </c>
      <c r="E11" s="154">
        <f>Sectors_I!E11</f>
        <v>15301074.531610869</v>
      </c>
      <c r="F11" s="154">
        <f>Sectors_I!F11</f>
        <v>25152591.950602233</v>
      </c>
      <c r="G11" s="154">
        <f>Sectors_I!G11</f>
        <v>40453666.482213102</v>
      </c>
      <c r="H11" s="106">
        <f>Sectors_I!H11</f>
        <v>0.12786500000000001</v>
      </c>
      <c r="I11" s="102">
        <f>Sectors_I!I11</f>
        <v>0.10632096681068409</v>
      </c>
      <c r="J11" s="106">
        <f>Sectors_I!J11</f>
        <v>0.108122</v>
      </c>
      <c r="K11" s="103">
        <f>Sectors_I!K11</f>
        <v>43.632100000000001</v>
      </c>
      <c r="L11" s="103">
        <f>Sectors_I!L11</f>
        <v>39.821215785772843</v>
      </c>
      <c r="M11" s="103">
        <f>Sectors_I!M11</f>
        <v>40.136699999999998</v>
      </c>
      <c r="N11" s="157">
        <f>Sectors_I!N11</f>
        <v>22981825.414699998</v>
      </c>
      <c r="O11" s="157">
        <f>Sectors_I!O11</f>
        <v>66036976.716894001</v>
      </c>
      <c r="P11" s="157">
        <f>Sectors_I!P11</f>
        <v>89018802.131594002</v>
      </c>
      <c r="Q11" s="157">
        <f>Sectors_I!Q11</f>
        <v>330439661.94163251</v>
      </c>
      <c r="R11" s="157">
        <f>Sectors_I!R11</f>
        <v>3623463934.2324495</v>
      </c>
      <c r="S11" s="157">
        <f>Sectors_I!S11</f>
        <v>3953903596.1740828</v>
      </c>
      <c r="T11" s="157">
        <f>Sectors_I!T11</f>
        <v>5694966.7190135503</v>
      </c>
      <c r="U11" s="157">
        <f>Sectors_I!U11</f>
        <v>249582650.22984594</v>
      </c>
      <c r="V11" s="157">
        <f>Sectors_I!V11</f>
        <v>255277616.94885948</v>
      </c>
      <c r="W11" s="157">
        <f>Sectors_I!W11</f>
        <v>33815316.854051404</v>
      </c>
      <c r="X11" s="157">
        <f>Sectors_I!X11</f>
        <v>92643940.277929217</v>
      </c>
      <c r="Y11" s="157">
        <f>Sectors_I!Y11</f>
        <v>126459257.13198063</v>
      </c>
      <c r="Z11" s="157">
        <f>Sectors_I!Z11</f>
        <v>0</v>
      </c>
      <c r="AA11" s="157">
        <f>Sectors_I!AA11</f>
        <v>6013290.1628999999</v>
      </c>
      <c r="AB11" s="157">
        <f>Sectors_I!AB11</f>
        <v>6013290.1628999999</v>
      </c>
    </row>
    <row r="12" spans="1:28" x14ac:dyDescent="0.2">
      <c r="A12" s="99" t="s">
        <v>109</v>
      </c>
      <c r="B12" s="153">
        <f>Sectors_I!B12</f>
        <v>641480732.92513025</v>
      </c>
      <c r="C12" s="153">
        <f>Sectors_I!C12</f>
        <v>3187847989.9124947</v>
      </c>
      <c r="D12" s="153">
        <f>Sectors_I!D12</f>
        <v>3829328722.837625</v>
      </c>
      <c r="E12" s="154">
        <f>Sectors_I!E12</f>
        <v>8682693.4821511284</v>
      </c>
      <c r="F12" s="154">
        <f>Sectors_I!F12</f>
        <v>21294693.29421258</v>
      </c>
      <c r="G12" s="154">
        <f>Sectors_I!G12</f>
        <v>29977386.776363708</v>
      </c>
      <c r="H12" s="106">
        <f>Sectors_I!H12</f>
        <v>0.12712000000000001</v>
      </c>
      <c r="I12" s="102">
        <f>Sectors_I!I12</f>
        <v>8.7728226658797689E-2</v>
      </c>
      <c r="J12" s="106">
        <f>Sectors_I!J12</f>
        <v>9.4224799999999997E-2</v>
      </c>
      <c r="K12" s="103">
        <f>Sectors_I!K12</f>
        <v>101.898</v>
      </c>
      <c r="L12" s="103">
        <f>Sectors_I!L12</f>
        <v>120.84474425588624</v>
      </c>
      <c r="M12" s="103">
        <f>Sectors_I!M12</f>
        <v>117.72499999999999</v>
      </c>
      <c r="N12" s="157">
        <f>Sectors_I!N12</f>
        <v>26306233.948899999</v>
      </c>
      <c r="O12" s="157">
        <f>Sectors_I!O12</f>
        <v>49466091.039407007</v>
      </c>
      <c r="P12" s="157">
        <f>Sectors_I!P12</f>
        <v>75772324.988306999</v>
      </c>
      <c r="Q12" s="157">
        <f>Sectors_I!Q12</f>
        <v>581563738.85381508</v>
      </c>
      <c r="R12" s="157">
        <f>Sectors_I!R12</f>
        <v>2926705528.6999655</v>
      </c>
      <c r="S12" s="157">
        <f>Sectors_I!S12</f>
        <v>3508269267.553781</v>
      </c>
      <c r="T12" s="157">
        <f>Sectors_I!T12</f>
        <v>24210416.041015141</v>
      </c>
      <c r="U12" s="157">
        <f>Sectors_I!U12</f>
        <v>195036331.83385998</v>
      </c>
      <c r="V12" s="157">
        <f>Sectors_I!V12</f>
        <v>219246747.87487513</v>
      </c>
      <c r="W12" s="157">
        <f>Sectors_I!W12</f>
        <v>35706578.030299999</v>
      </c>
      <c r="X12" s="157">
        <f>Sectors_I!X12</f>
        <v>65135127.085788995</v>
      </c>
      <c r="Y12" s="157">
        <f>Sectors_I!Y12</f>
        <v>100841705.11608899</v>
      </c>
      <c r="Z12" s="157">
        <f>Sectors_I!Z12</f>
        <v>0</v>
      </c>
      <c r="AA12" s="157">
        <f>Sectors_I!AA12</f>
        <v>971002.29287999996</v>
      </c>
      <c r="AB12" s="157">
        <f>Sectors_I!AB12</f>
        <v>971002.29287999996</v>
      </c>
    </row>
    <row r="13" spans="1:28" x14ac:dyDescent="0.2">
      <c r="A13" s="99" t="s">
        <v>110</v>
      </c>
      <c r="B13" s="153">
        <f>Sectors_I!B13</f>
        <v>696332962.32721806</v>
      </c>
      <c r="C13" s="153">
        <f>Sectors_I!C13</f>
        <v>517112944.05348897</v>
      </c>
      <c r="D13" s="153">
        <f>Sectors_I!D13</f>
        <v>1213445906.380707</v>
      </c>
      <c r="E13" s="154">
        <f>Sectors_I!E13</f>
        <v>24334520.029821754</v>
      </c>
      <c r="F13" s="154">
        <f>Sectors_I!F13</f>
        <v>9197534.7479818817</v>
      </c>
      <c r="G13" s="154">
        <f>Sectors_I!G13</f>
        <v>33532054.777803637</v>
      </c>
      <c r="H13" s="106">
        <f>Sectors_I!H13</f>
        <v>0.142095</v>
      </c>
      <c r="I13" s="102">
        <f>Sectors_I!I13</f>
        <v>9.3287555510212367E-2</v>
      </c>
      <c r="J13" s="106">
        <f>Sectors_I!J13</f>
        <v>0.12121999999999999</v>
      </c>
      <c r="K13" s="103">
        <f>Sectors_I!K13</f>
        <v>36.342300000000002</v>
      </c>
      <c r="L13" s="103">
        <f>Sectors_I!L13</f>
        <v>60.870047260552447</v>
      </c>
      <c r="M13" s="103">
        <f>Sectors_I!M13</f>
        <v>46.837800000000001</v>
      </c>
      <c r="N13" s="157">
        <f>Sectors_I!N13</f>
        <v>17569044.141899999</v>
      </c>
      <c r="O13" s="157">
        <f>Sectors_I!O13</f>
        <v>13417953.943799999</v>
      </c>
      <c r="P13" s="157">
        <f>Sectors_I!P13</f>
        <v>30986998.085699998</v>
      </c>
      <c r="Q13" s="157">
        <f>Sectors_I!Q13</f>
        <v>596093566.87391806</v>
      </c>
      <c r="R13" s="157">
        <f>Sectors_I!R13</f>
        <v>468011650.23544252</v>
      </c>
      <c r="S13" s="157">
        <f>Sectors_I!S13</f>
        <v>1064105217.1093606</v>
      </c>
      <c r="T13" s="157">
        <f>Sectors_I!T13</f>
        <v>57211696.085200004</v>
      </c>
      <c r="U13" s="157">
        <f>Sectors_I!U13</f>
        <v>21152954.298098449</v>
      </c>
      <c r="V13" s="157">
        <f>Sectors_I!V13</f>
        <v>78364650.383298457</v>
      </c>
      <c r="W13" s="157">
        <f>Sectors_I!W13</f>
        <v>42996651.814900003</v>
      </c>
      <c r="X13" s="157">
        <f>Sectors_I!X13</f>
        <v>27948339.519947998</v>
      </c>
      <c r="Y13" s="157">
        <f>Sectors_I!Y13</f>
        <v>70944991.334848002</v>
      </c>
      <c r="Z13" s="157">
        <f>Sectors_I!Z13</f>
        <v>31047.553199999998</v>
      </c>
      <c r="AA13" s="157">
        <f>Sectors_I!AA13</f>
        <v>0</v>
      </c>
      <c r="AB13" s="157">
        <f>Sectors_I!AB13</f>
        <v>31047.553199999998</v>
      </c>
    </row>
    <row r="14" spans="1:28" x14ac:dyDescent="0.2">
      <c r="A14" s="99" t="s">
        <v>111</v>
      </c>
      <c r="B14" s="153">
        <f>Sectors_I!B14</f>
        <v>693041142.59363067</v>
      </c>
      <c r="C14" s="153">
        <f>Sectors_I!C14</f>
        <v>1383471754.3973475</v>
      </c>
      <c r="D14" s="153">
        <f>Sectors_I!D14</f>
        <v>2076512896.990978</v>
      </c>
      <c r="E14" s="154">
        <f>Sectors_I!E14</f>
        <v>11630861.918886559</v>
      </c>
      <c r="F14" s="154">
        <f>Sectors_I!F14</f>
        <v>10484221.879617179</v>
      </c>
      <c r="G14" s="154">
        <f>Sectors_I!G14</f>
        <v>22115083.798503738</v>
      </c>
      <c r="H14" s="106">
        <f>Sectors_I!H14</f>
        <v>0.13594000000000001</v>
      </c>
      <c r="I14" s="102">
        <f>Sectors_I!I14</f>
        <v>9.4998617258286525E-2</v>
      </c>
      <c r="J14" s="106">
        <f>Sectors_I!J14</f>
        <v>0.108807</v>
      </c>
      <c r="K14" s="103">
        <f>Sectors_I!K14</f>
        <v>63.787199999999999</v>
      </c>
      <c r="L14" s="103">
        <f>Sectors_I!L14</f>
        <v>66.534530114390492</v>
      </c>
      <c r="M14" s="103">
        <f>Sectors_I!M14</f>
        <v>65.609300000000005</v>
      </c>
      <c r="N14" s="157">
        <f>Sectors_I!N14</f>
        <v>11500943.432</v>
      </c>
      <c r="O14" s="157">
        <f>Sectors_I!O14</f>
        <v>26655898.213657003</v>
      </c>
      <c r="P14" s="157">
        <f>Sectors_I!P14</f>
        <v>38156841.645657003</v>
      </c>
      <c r="Q14" s="157">
        <f>Sectors_I!Q14</f>
        <v>564956742.18141139</v>
      </c>
      <c r="R14" s="157">
        <f>Sectors_I!R14</f>
        <v>1310095713.2711713</v>
      </c>
      <c r="S14" s="157">
        <f>Sectors_I!S14</f>
        <v>1875052455.4525828</v>
      </c>
      <c r="T14" s="157">
        <f>Sectors_I!T14</f>
        <v>110237553.49231921</v>
      </c>
      <c r="U14" s="157">
        <f>Sectors_I!U14</f>
        <v>31421318.295318998</v>
      </c>
      <c r="V14" s="157">
        <f>Sectors_I!V14</f>
        <v>141658871.78763822</v>
      </c>
      <c r="W14" s="157">
        <f>Sectors_I!W14</f>
        <v>17819633.0383</v>
      </c>
      <c r="X14" s="157">
        <f>Sectors_I!X14</f>
        <v>41639285.988857001</v>
      </c>
      <c r="Y14" s="157">
        <f>Sectors_I!Y14</f>
        <v>59458919.027157001</v>
      </c>
      <c r="Z14" s="157">
        <f>Sectors_I!Z14</f>
        <v>27213.881600000001</v>
      </c>
      <c r="AA14" s="157">
        <f>Sectors_I!AA14</f>
        <v>315436.842</v>
      </c>
      <c r="AB14" s="157">
        <f>Sectors_I!AB14</f>
        <v>342650.72360000003</v>
      </c>
    </row>
    <row r="15" spans="1:28" x14ac:dyDescent="0.2">
      <c r="A15" s="99" t="s">
        <v>112</v>
      </c>
      <c r="B15" s="153">
        <f>Sectors_I!B15</f>
        <v>1487208189.8912442</v>
      </c>
      <c r="C15" s="153">
        <f>Sectors_I!C15</f>
        <v>1149792512.0432081</v>
      </c>
      <c r="D15" s="153">
        <f>Sectors_I!D15</f>
        <v>2637000701.9344525</v>
      </c>
      <c r="E15" s="154">
        <f>Sectors_I!E15</f>
        <v>26382350.846914332</v>
      </c>
      <c r="F15" s="154">
        <f>Sectors_I!F15</f>
        <v>6902275.9637251999</v>
      </c>
      <c r="G15" s="154">
        <f>Sectors_I!G15</f>
        <v>33284626.81063953</v>
      </c>
      <c r="H15" s="106">
        <f>Sectors_I!H15</f>
        <v>0.13231299999999999</v>
      </c>
      <c r="I15" s="102">
        <f>Sectors_I!I15</f>
        <v>8.4605734451364045E-2</v>
      </c>
      <c r="J15" s="106">
        <f>Sectors_I!J15</f>
        <v>0.11158899999999999</v>
      </c>
      <c r="K15" s="103">
        <f>Sectors_I!K15</f>
        <v>57.026299999999999</v>
      </c>
      <c r="L15" s="103">
        <f>Sectors_I!L15</f>
        <v>62.79686564130084</v>
      </c>
      <c r="M15" s="103">
        <f>Sectors_I!M15</f>
        <v>59.508099999999999</v>
      </c>
      <c r="N15" s="157">
        <f>Sectors_I!N15</f>
        <v>20242585.589299999</v>
      </c>
      <c r="O15" s="157">
        <f>Sectors_I!O15</f>
        <v>29914763.247945011</v>
      </c>
      <c r="P15" s="157">
        <f>Sectors_I!P15</f>
        <v>50157348.83724501</v>
      </c>
      <c r="Q15" s="157">
        <f>Sectors_I!Q15</f>
        <v>1411731060.0564442</v>
      </c>
      <c r="R15" s="157">
        <f>Sectors_I!R15</f>
        <v>1060961704.7512661</v>
      </c>
      <c r="S15" s="157">
        <f>Sectors_I!S15</f>
        <v>2472692764.8077106</v>
      </c>
      <c r="T15" s="157">
        <f>Sectors_I!T15</f>
        <v>57694393.134000003</v>
      </c>
      <c r="U15" s="157">
        <f>Sectors_I!U15</f>
        <v>79766672.349596992</v>
      </c>
      <c r="V15" s="157">
        <f>Sectors_I!V15</f>
        <v>137461065.48359698</v>
      </c>
      <c r="W15" s="157">
        <f>Sectors_I!W15</f>
        <v>16960190.206999999</v>
      </c>
      <c r="X15" s="157">
        <f>Sectors_I!X15</f>
        <v>8828120.7299450114</v>
      </c>
      <c r="Y15" s="157">
        <f>Sectors_I!Y15</f>
        <v>25788310.93694501</v>
      </c>
      <c r="Z15" s="157">
        <f>Sectors_I!Z15</f>
        <v>822546.49379999994</v>
      </c>
      <c r="AA15" s="157">
        <f>Sectors_I!AA15</f>
        <v>236014.21239999999</v>
      </c>
      <c r="AB15" s="157">
        <f>Sectors_I!AB15</f>
        <v>1058560.7061999999</v>
      </c>
    </row>
    <row r="16" spans="1:28" x14ac:dyDescent="0.2">
      <c r="A16" s="99" t="s">
        <v>113</v>
      </c>
      <c r="B16" s="153">
        <f>Sectors_I!B16</f>
        <v>1180992216.3620675</v>
      </c>
      <c r="C16" s="153">
        <f>Sectors_I!C16</f>
        <v>759250394.51400554</v>
      </c>
      <c r="D16" s="153">
        <f>Sectors_I!D16</f>
        <v>1940242610.8760729</v>
      </c>
      <c r="E16" s="154">
        <f>Sectors_I!E16</f>
        <v>17334039.446634699</v>
      </c>
      <c r="F16" s="154">
        <f>Sectors_I!F16</f>
        <v>65422377.934122816</v>
      </c>
      <c r="G16" s="154">
        <f>Sectors_I!G16</f>
        <v>82756417.380757511</v>
      </c>
      <c r="H16" s="106">
        <f>Sectors_I!H16</f>
        <v>0.12884200000000001</v>
      </c>
      <c r="I16" s="102">
        <f>Sectors_I!I16</f>
        <v>8.8097394419548669E-2</v>
      </c>
      <c r="J16" s="106">
        <f>Sectors_I!J16</f>
        <v>0.11312</v>
      </c>
      <c r="K16" s="103">
        <f>Sectors_I!K16</f>
        <v>56.300600000000003</v>
      </c>
      <c r="L16" s="103">
        <f>Sectors_I!L16</f>
        <v>85.119379843859377</v>
      </c>
      <c r="M16" s="103">
        <f>Sectors_I!M16</f>
        <v>67.454300000000003</v>
      </c>
      <c r="N16" s="157">
        <f>Sectors_I!N16</f>
        <v>6042226.1172716897</v>
      </c>
      <c r="O16" s="157">
        <f>Sectors_I!O16</f>
        <v>17879382.536014158</v>
      </c>
      <c r="P16" s="157">
        <f>Sectors_I!P16</f>
        <v>23921608.653285846</v>
      </c>
      <c r="Q16" s="157">
        <f>Sectors_I!Q16</f>
        <v>1099373436.9132841</v>
      </c>
      <c r="R16" s="157">
        <f>Sectors_I!R16</f>
        <v>562640933.81542146</v>
      </c>
      <c r="S16" s="157">
        <f>Sectors_I!S16</f>
        <v>1662014370.7287056</v>
      </c>
      <c r="T16" s="157">
        <f>Sectors_I!T16</f>
        <v>60214857.251800001</v>
      </c>
      <c r="U16" s="157">
        <f>Sectors_I!U16</f>
        <v>97772062.390469879</v>
      </c>
      <c r="V16" s="157">
        <f>Sectors_I!V16</f>
        <v>157986919.64226988</v>
      </c>
      <c r="W16" s="157">
        <f>Sectors_I!W16</f>
        <v>15246058.56698321</v>
      </c>
      <c r="X16" s="157">
        <f>Sectors_I!X16</f>
        <v>98837398.308114171</v>
      </c>
      <c r="Y16" s="157">
        <f>Sectors_I!Y16</f>
        <v>114083456.87509738</v>
      </c>
      <c r="Z16" s="157">
        <f>Sectors_I!Z16</f>
        <v>6157863.6299999999</v>
      </c>
      <c r="AA16" s="157">
        <f>Sectors_I!AA16</f>
        <v>0</v>
      </c>
      <c r="AB16" s="157">
        <f>Sectors_I!AB16</f>
        <v>6157863.6299999999</v>
      </c>
    </row>
    <row r="17" spans="1:28" x14ac:dyDescent="0.2">
      <c r="A17" s="99" t="s">
        <v>114</v>
      </c>
      <c r="B17" s="153">
        <f>Sectors_I!B17</f>
        <v>341603150.55799115</v>
      </c>
      <c r="C17" s="153">
        <f>Sectors_I!C17</f>
        <v>543775431.54280007</v>
      </c>
      <c r="D17" s="153">
        <f>Sectors_I!D17</f>
        <v>885378582.10079122</v>
      </c>
      <c r="E17" s="154">
        <f>Sectors_I!E17</f>
        <v>5205076.2105062408</v>
      </c>
      <c r="F17" s="154">
        <f>Sectors_I!F17</f>
        <v>6263192.3096620701</v>
      </c>
      <c r="G17" s="154">
        <f>Sectors_I!G17</f>
        <v>11468268.520168312</v>
      </c>
      <c r="H17" s="106">
        <f>Sectors_I!H17</f>
        <v>0.13419500000000001</v>
      </c>
      <c r="I17" s="102">
        <f>Sectors_I!I17</f>
        <v>8.086911739006164E-2</v>
      </c>
      <c r="J17" s="106">
        <f>Sectors_I!J17</f>
        <v>0.101331</v>
      </c>
      <c r="K17" s="103">
        <f>Sectors_I!K17</f>
        <v>57.4116</v>
      </c>
      <c r="L17" s="103">
        <f>Sectors_I!L17</f>
        <v>61.583164534667553</v>
      </c>
      <c r="M17" s="103">
        <f>Sectors_I!M17</f>
        <v>59.977400000000003</v>
      </c>
      <c r="N17" s="157">
        <f>Sectors_I!N17</f>
        <v>3631997.6055600001</v>
      </c>
      <c r="O17" s="157">
        <f>Sectors_I!O17</f>
        <v>5946203.2372249989</v>
      </c>
      <c r="P17" s="157">
        <f>Sectors_I!P17</f>
        <v>9578200.8427849989</v>
      </c>
      <c r="Q17" s="157">
        <f>Sectors_I!Q17</f>
        <v>326987275.70883113</v>
      </c>
      <c r="R17" s="157">
        <f>Sectors_I!R17</f>
        <v>528222814.48407513</v>
      </c>
      <c r="S17" s="157">
        <f>Sectors_I!S17</f>
        <v>855210090.19290614</v>
      </c>
      <c r="T17" s="157">
        <f>Sectors_I!T17</f>
        <v>9244509.1238000002</v>
      </c>
      <c r="U17" s="157">
        <f>Sectors_I!U17</f>
        <v>6875578.5556999994</v>
      </c>
      <c r="V17" s="157">
        <f>Sectors_I!V17</f>
        <v>16120087.679499999</v>
      </c>
      <c r="W17" s="157">
        <f>Sectors_I!W17</f>
        <v>5351545.4853599994</v>
      </c>
      <c r="X17" s="157">
        <f>Sectors_I!X17</f>
        <v>8583619.9812250007</v>
      </c>
      <c r="Y17" s="157">
        <f>Sectors_I!Y17</f>
        <v>13935165.466584999</v>
      </c>
      <c r="Z17" s="157">
        <f>Sectors_I!Z17</f>
        <v>19820.240000000002</v>
      </c>
      <c r="AA17" s="157">
        <f>Sectors_I!AA17</f>
        <v>93418.521800000002</v>
      </c>
      <c r="AB17" s="157">
        <f>Sectors_I!AB17</f>
        <v>113238.76180000001</v>
      </c>
    </row>
    <row r="18" spans="1:28" x14ac:dyDescent="0.2">
      <c r="A18" s="99" t="s">
        <v>115</v>
      </c>
      <c r="B18" s="153">
        <f>Sectors_I!B18</f>
        <v>258514945.5559507</v>
      </c>
      <c r="C18" s="153">
        <f>Sectors_I!C18</f>
        <v>323761706.39361745</v>
      </c>
      <c r="D18" s="153">
        <f>Sectors_I!D18</f>
        <v>582276651.94956803</v>
      </c>
      <c r="E18" s="154">
        <f>Sectors_I!E18</f>
        <v>5636226.8806400802</v>
      </c>
      <c r="F18" s="154">
        <f>Sectors_I!F18</f>
        <v>1131421.76241754</v>
      </c>
      <c r="G18" s="154">
        <f>Sectors_I!G18</f>
        <v>6767648.6430576202</v>
      </c>
      <c r="H18" s="106">
        <f>Sectors_I!H18</f>
        <v>0.143538</v>
      </c>
      <c r="I18" s="102">
        <f>Sectors_I!I18</f>
        <v>8.1883676173058986E-2</v>
      </c>
      <c r="J18" s="106">
        <f>Sectors_I!J18</f>
        <v>0.108972</v>
      </c>
      <c r="K18" s="103">
        <f>Sectors_I!K18</f>
        <v>51.7102</v>
      </c>
      <c r="L18" s="103">
        <f>Sectors_I!L18</f>
        <v>58.647824695186664</v>
      </c>
      <c r="M18" s="103">
        <f>Sectors_I!M18</f>
        <v>55.600299999999997</v>
      </c>
      <c r="N18" s="157">
        <f>Sectors_I!N18</f>
        <v>4699405.779000001</v>
      </c>
      <c r="O18" s="157">
        <f>Sectors_I!O18</f>
        <v>806672.36800000002</v>
      </c>
      <c r="P18" s="157">
        <f>Sectors_I!P18</f>
        <v>5506078.1470000008</v>
      </c>
      <c r="Q18" s="157">
        <f>Sectors_I!Q18</f>
        <v>238646407.37815073</v>
      </c>
      <c r="R18" s="157">
        <f>Sectors_I!R18</f>
        <v>251598323.07541746</v>
      </c>
      <c r="S18" s="157">
        <f>Sectors_I!S18</f>
        <v>490244730.45356804</v>
      </c>
      <c r="T18" s="157">
        <f>Sectors_I!T18</f>
        <v>13724115.6237</v>
      </c>
      <c r="U18" s="157">
        <f>Sectors_I!U18</f>
        <v>68666709.249599993</v>
      </c>
      <c r="V18" s="157">
        <f>Sectors_I!V18</f>
        <v>82390824.873299986</v>
      </c>
      <c r="W18" s="157">
        <f>Sectors_I!W18</f>
        <v>6139907.306499999</v>
      </c>
      <c r="X18" s="157">
        <f>Sectors_I!X18</f>
        <v>3308742.2105</v>
      </c>
      <c r="Y18" s="157">
        <f>Sectors_I!Y18</f>
        <v>9448649.5169999991</v>
      </c>
      <c r="Z18" s="157">
        <f>Sectors_I!Z18</f>
        <v>4515.2476000000006</v>
      </c>
      <c r="AA18" s="157">
        <f>Sectors_I!AA18</f>
        <v>187931.85810000001</v>
      </c>
      <c r="AB18" s="157">
        <f>Sectors_I!AB18</f>
        <v>192447.10570000001</v>
      </c>
    </row>
    <row r="19" spans="1:28" x14ac:dyDescent="0.2">
      <c r="A19" s="99" t="s">
        <v>116</v>
      </c>
      <c r="B19" s="153">
        <f>Sectors_I!B19</f>
        <v>1036189114.4733062</v>
      </c>
      <c r="C19" s="153">
        <f>Sectors_I!C19</f>
        <v>1186039396.3356009</v>
      </c>
      <c r="D19" s="153">
        <f>Sectors_I!D19</f>
        <v>2222228510.808907</v>
      </c>
      <c r="E19" s="154">
        <f>Sectors_I!E19</f>
        <v>23303496.124101821</v>
      </c>
      <c r="F19" s="154">
        <f>Sectors_I!F19</f>
        <v>25256038.847389579</v>
      </c>
      <c r="G19" s="154">
        <f>Sectors_I!G19</f>
        <v>48559534.971491396</v>
      </c>
      <c r="H19" s="106">
        <f>Sectors_I!H19</f>
        <v>0.13783400000000001</v>
      </c>
      <c r="I19" s="102">
        <f>Sectors_I!I19</f>
        <v>8.2126723907056637E-2</v>
      </c>
      <c r="J19" s="106">
        <f>Sectors_I!J19</f>
        <v>0.10720499999999999</v>
      </c>
      <c r="K19" s="103">
        <f>Sectors_I!K19</f>
        <v>62.5443</v>
      </c>
      <c r="L19" s="103">
        <f>Sectors_I!L19</f>
        <v>70.470016479179051</v>
      </c>
      <c r="M19" s="103">
        <f>Sectors_I!M19</f>
        <v>66.909499999999994</v>
      </c>
      <c r="N19" s="157">
        <f>Sectors_I!N19</f>
        <v>27857395.636500001</v>
      </c>
      <c r="O19" s="157">
        <f>Sectors_I!O19</f>
        <v>61563753.902597696</v>
      </c>
      <c r="P19" s="157">
        <f>Sectors_I!P19</f>
        <v>89421149.539097697</v>
      </c>
      <c r="Q19" s="157">
        <f>Sectors_I!Q19</f>
        <v>950932794.68050611</v>
      </c>
      <c r="R19" s="157">
        <f>Sectors_I!R19</f>
        <v>1053616475.0471241</v>
      </c>
      <c r="S19" s="157">
        <f>Sectors_I!S19</f>
        <v>2004549269.7276304</v>
      </c>
      <c r="T19" s="157">
        <f>Sectors_I!T19</f>
        <v>50068197.221900001</v>
      </c>
      <c r="U19" s="157">
        <f>Sectors_I!U19</f>
        <v>60336793.552278996</v>
      </c>
      <c r="V19" s="157">
        <f>Sectors_I!V19</f>
        <v>110404990.774179</v>
      </c>
      <c r="W19" s="157">
        <f>Sectors_I!W19</f>
        <v>35006418.332099997</v>
      </c>
      <c r="X19" s="157">
        <f>Sectors_I!X19</f>
        <v>71117804.536197692</v>
      </c>
      <c r="Y19" s="157">
        <f>Sectors_I!Y19</f>
        <v>106124222.8682977</v>
      </c>
      <c r="Z19" s="157">
        <f>Sectors_I!Z19</f>
        <v>181704.23879999999</v>
      </c>
      <c r="AA19" s="157">
        <f>Sectors_I!AA19</f>
        <v>968323.2</v>
      </c>
      <c r="AB19" s="157">
        <f>Sectors_I!AB19</f>
        <v>1150027.4387999999</v>
      </c>
    </row>
    <row r="20" spans="1:28" x14ac:dyDescent="0.2">
      <c r="A20" s="99" t="s">
        <v>117</v>
      </c>
      <c r="B20" s="153">
        <f>Sectors_I!B20</f>
        <v>427775577.84814388</v>
      </c>
      <c r="C20" s="153">
        <f>Sectors_I!C20</f>
        <v>522389852.3042711</v>
      </c>
      <c r="D20" s="153">
        <f>Sectors_I!D20</f>
        <v>950165430.15241504</v>
      </c>
      <c r="E20" s="154">
        <f>Sectors_I!E20</f>
        <v>8433093.1431050189</v>
      </c>
      <c r="F20" s="154">
        <f>Sectors_I!F20</f>
        <v>8403585.1738032103</v>
      </c>
      <c r="G20" s="154">
        <f>Sectors_I!G20</f>
        <v>16836678.316908229</v>
      </c>
      <c r="H20" s="106">
        <f>Sectors_I!H20</f>
        <v>0.13089999999999999</v>
      </c>
      <c r="I20" s="102">
        <f>Sectors_I!I20</f>
        <v>8.3973162893960396E-2</v>
      </c>
      <c r="J20" s="106">
        <f>Sectors_I!J20</f>
        <v>0.10474700000000001</v>
      </c>
      <c r="K20" s="103">
        <f>Sectors_I!K20</f>
        <v>75.522199999999998</v>
      </c>
      <c r="L20" s="103">
        <f>Sectors_I!L20</f>
        <v>61.563235758699236</v>
      </c>
      <c r="M20" s="103">
        <f>Sectors_I!M20</f>
        <v>67.744299999999996</v>
      </c>
      <c r="N20" s="157">
        <f>Sectors_I!N20</f>
        <v>15710139.98906824</v>
      </c>
      <c r="O20" s="157">
        <f>Sectors_I!O20</f>
        <v>10808898.474464979</v>
      </c>
      <c r="P20" s="157">
        <f>Sectors_I!P20</f>
        <v>26519038.463533219</v>
      </c>
      <c r="Q20" s="157">
        <f>Sectors_I!Q20</f>
        <v>391313185.40762502</v>
      </c>
      <c r="R20" s="157">
        <f>Sectors_I!R20</f>
        <v>446977558.50864697</v>
      </c>
      <c r="S20" s="157">
        <f>Sectors_I!S20</f>
        <v>838290743.91627216</v>
      </c>
      <c r="T20" s="157">
        <f>Sectors_I!T20</f>
        <v>13125166.502950609</v>
      </c>
      <c r="U20" s="157">
        <f>Sectors_I!U20</f>
        <v>57921355.65745911</v>
      </c>
      <c r="V20" s="157">
        <f>Sectors_I!V20</f>
        <v>71046522.160409719</v>
      </c>
      <c r="W20" s="157">
        <f>Sectors_I!W20</f>
        <v>23337262.75096824</v>
      </c>
      <c r="X20" s="157">
        <f>Sectors_I!X20</f>
        <v>17490938.138164982</v>
      </c>
      <c r="Y20" s="157">
        <f>Sectors_I!Y20</f>
        <v>40828200.889133222</v>
      </c>
      <c r="Z20" s="157">
        <f>Sectors_I!Z20</f>
        <v>-36.813400000000001</v>
      </c>
      <c r="AA20" s="157">
        <f>Sectors_I!AA20</f>
        <v>0</v>
      </c>
      <c r="AB20" s="157">
        <f>Sectors_I!AB20</f>
        <v>-36.813400000000001</v>
      </c>
    </row>
    <row r="21" spans="1:28" x14ac:dyDescent="0.2">
      <c r="A21" s="99" t="s">
        <v>118</v>
      </c>
      <c r="B21" s="153">
        <f>Sectors_I!B21</f>
        <v>783523172.57943022</v>
      </c>
      <c r="C21" s="153">
        <f>Sectors_I!C21</f>
        <v>2282490754.4818673</v>
      </c>
      <c r="D21" s="153">
        <f>Sectors_I!D21</f>
        <v>3066013927.0612974</v>
      </c>
      <c r="E21" s="154">
        <f>Sectors_I!E21</f>
        <v>25919604.84170441</v>
      </c>
      <c r="F21" s="154">
        <f>Sectors_I!F21</f>
        <v>24329987.885463983</v>
      </c>
      <c r="G21" s="154">
        <f>Sectors_I!G21</f>
        <v>50249592.727168396</v>
      </c>
      <c r="H21" s="106">
        <f>Sectors_I!H21</f>
        <v>0.133298</v>
      </c>
      <c r="I21" s="102">
        <f>Sectors_I!I21</f>
        <v>8.7452006031855489E-2</v>
      </c>
      <c r="J21" s="106">
        <f>Sectors_I!J21</f>
        <v>9.8949300000000004E-2</v>
      </c>
      <c r="K21" s="103">
        <f>Sectors_I!K21</f>
        <v>107.173</v>
      </c>
      <c r="L21" s="103">
        <f>Sectors_I!L21</f>
        <v>119.05141176022364</v>
      </c>
      <c r="M21" s="103">
        <f>Sectors_I!M21</f>
        <v>116.101</v>
      </c>
      <c r="N21" s="157">
        <f>Sectors_I!N21</f>
        <v>43953420.946099989</v>
      </c>
      <c r="O21" s="157">
        <f>Sectors_I!O21</f>
        <v>91432748.946187004</v>
      </c>
      <c r="P21" s="157">
        <f>Sectors_I!P21</f>
        <v>135386169.89228699</v>
      </c>
      <c r="Q21" s="157">
        <f>Sectors_I!Q21</f>
        <v>627500039.27853024</v>
      </c>
      <c r="R21" s="157">
        <f>Sectors_I!R21</f>
        <v>1546953592.769701</v>
      </c>
      <c r="S21" s="157">
        <f>Sectors_I!S21</f>
        <v>2174453632.0482311</v>
      </c>
      <c r="T21" s="157">
        <f>Sectors_I!T21</f>
        <v>92832766.065200001</v>
      </c>
      <c r="U21" s="157">
        <f>Sectors_I!U21</f>
        <v>605695920.08909118</v>
      </c>
      <c r="V21" s="157">
        <f>Sectors_I!V21</f>
        <v>698528686.15429115</v>
      </c>
      <c r="W21" s="157">
        <f>Sectors_I!W21</f>
        <v>62623620.528500006</v>
      </c>
      <c r="X21" s="157">
        <f>Sectors_I!X21</f>
        <v>128918049.47644702</v>
      </c>
      <c r="Y21" s="157">
        <f>Sectors_I!Y21</f>
        <v>191541670.00494701</v>
      </c>
      <c r="Z21" s="157">
        <f>Sectors_I!Z21</f>
        <v>566746.70719999995</v>
      </c>
      <c r="AA21" s="157">
        <f>Sectors_I!AA21</f>
        <v>923192.14662799996</v>
      </c>
      <c r="AB21" s="157">
        <f>Sectors_I!AB21</f>
        <v>1489938.8538279999</v>
      </c>
    </row>
    <row r="22" spans="1:28" x14ac:dyDescent="0.2">
      <c r="A22" s="99" t="s">
        <v>119</v>
      </c>
      <c r="B22" s="153">
        <f>Sectors_I!B22</f>
        <v>387242678.87118328</v>
      </c>
      <c r="C22" s="153">
        <f>Sectors_I!C22</f>
        <v>554496851.12275696</v>
      </c>
      <c r="D22" s="153">
        <f>Sectors_I!D22</f>
        <v>941739529.99394023</v>
      </c>
      <c r="E22" s="154">
        <f>Sectors_I!E22</f>
        <v>5193231.4641377395</v>
      </c>
      <c r="F22" s="154">
        <f>Sectors_I!F22</f>
        <v>7439066.3597717099</v>
      </c>
      <c r="G22" s="154">
        <f>Sectors_I!G22</f>
        <v>12632297.82390945</v>
      </c>
      <c r="H22" s="106">
        <f>Sectors_I!H22</f>
        <v>0.129112</v>
      </c>
      <c r="I22" s="102">
        <f>Sectors_I!I22</f>
        <v>8.0072760540919385E-2</v>
      </c>
      <c r="J22" s="106">
        <f>Sectors_I!J22</f>
        <v>0.100228</v>
      </c>
      <c r="K22" s="103">
        <f>Sectors_I!K22</f>
        <v>89.687299999999993</v>
      </c>
      <c r="L22" s="103">
        <f>Sectors_I!L22</f>
        <v>105.79741632917224</v>
      </c>
      <c r="M22" s="103">
        <f>Sectors_I!M22</f>
        <v>99.177099999999996</v>
      </c>
      <c r="N22" s="157">
        <f>Sectors_I!N22</f>
        <v>13020822.054299999</v>
      </c>
      <c r="O22" s="157">
        <f>Sectors_I!O22</f>
        <v>36340818.528228998</v>
      </c>
      <c r="P22" s="157">
        <f>Sectors_I!P22</f>
        <v>49361640.582528993</v>
      </c>
      <c r="Q22" s="157">
        <f>Sectors_I!Q22</f>
        <v>332894030.91358328</v>
      </c>
      <c r="R22" s="157">
        <f>Sectors_I!R22</f>
        <v>469583944.98686796</v>
      </c>
      <c r="S22" s="157">
        <f>Sectors_I!S22</f>
        <v>802477975.9004513</v>
      </c>
      <c r="T22" s="157">
        <f>Sectors_I!T22</f>
        <v>37995833.564400002</v>
      </c>
      <c r="U22" s="157">
        <f>Sectors_I!U22</f>
        <v>38663882.716820002</v>
      </c>
      <c r="V22" s="157">
        <f>Sectors_I!V22</f>
        <v>76659716.281220004</v>
      </c>
      <c r="W22" s="157">
        <f>Sectors_I!W22</f>
        <v>16103489.498800002</v>
      </c>
      <c r="X22" s="157">
        <f>Sectors_I!X22</f>
        <v>45612859.793468997</v>
      </c>
      <c r="Y22" s="157">
        <f>Sectors_I!Y22</f>
        <v>61716349.292268999</v>
      </c>
      <c r="Z22" s="157">
        <f>Sectors_I!Z22</f>
        <v>249324.89439999999</v>
      </c>
      <c r="AA22" s="157">
        <f>Sectors_I!AA22</f>
        <v>636163.62559999991</v>
      </c>
      <c r="AB22" s="157">
        <f>Sectors_I!AB22</f>
        <v>885488.5199999999</v>
      </c>
    </row>
    <row r="23" spans="1:28" x14ac:dyDescent="0.2">
      <c r="A23" s="99" t="s">
        <v>120</v>
      </c>
      <c r="B23" s="153">
        <f>Sectors_I!B23</f>
        <v>124585601.08389291</v>
      </c>
      <c r="C23" s="153">
        <f>Sectors_I!C23</f>
        <v>670060735.26766145</v>
      </c>
      <c r="D23" s="153">
        <f>Sectors_I!D23</f>
        <v>794646336.35155439</v>
      </c>
      <c r="E23" s="154">
        <f>Sectors_I!E23</f>
        <v>14007677.40982653</v>
      </c>
      <c r="F23" s="154">
        <f>Sectors_I!F23</f>
        <v>19630803.872154668</v>
      </c>
      <c r="G23" s="154">
        <f>Sectors_I!G23</f>
        <v>33638481.2819812</v>
      </c>
      <c r="H23" s="106">
        <f>Sectors_I!H23</f>
        <v>0.130991</v>
      </c>
      <c r="I23" s="102">
        <f>Sectors_I!I23</f>
        <v>0.10090289896195312</v>
      </c>
      <c r="J23" s="106">
        <f>Sectors_I!J23</f>
        <v>0.105669</v>
      </c>
      <c r="K23" s="103">
        <f>Sectors_I!K23</f>
        <v>56.357599999999998</v>
      </c>
      <c r="L23" s="103">
        <f>Sectors_I!L23</f>
        <v>61.436790040181414</v>
      </c>
      <c r="M23" s="103">
        <f>Sectors_I!M23</f>
        <v>60.637799999999999</v>
      </c>
      <c r="N23" s="157">
        <f>Sectors_I!N23</f>
        <v>11371625.0691</v>
      </c>
      <c r="O23" s="157">
        <f>Sectors_I!O23</f>
        <v>14432931.0801</v>
      </c>
      <c r="P23" s="157">
        <f>Sectors_I!P23</f>
        <v>25804556.1492</v>
      </c>
      <c r="Q23" s="157">
        <f>Sectors_I!Q23</f>
        <v>62254314.867581122</v>
      </c>
      <c r="R23" s="157">
        <f>Sectors_I!R23</f>
        <v>322184182.23417008</v>
      </c>
      <c r="S23" s="157">
        <f>Sectors_I!S23</f>
        <v>384438497.10175127</v>
      </c>
      <c r="T23" s="157">
        <f>Sectors_I!T23</f>
        <v>46195740.238411799</v>
      </c>
      <c r="U23" s="157">
        <f>Sectors_I!U23</f>
        <v>288362654.71519136</v>
      </c>
      <c r="V23" s="157">
        <f>Sectors_I!V23</f>
        <v>334558394.95360315</v>
      </c>
      <c r="W23" s="157">
        <f>Sectors_I!W23</f>
        <v>16135545.977899989</v>
      </c>
      <c r="X23" s="157">
        <f>Sectors_I!X23</f>
        <v>59513898.318299994</v>
      </c>
      <c r="Y23" s="157">
        <f>Sectors_I!Y23</f>
        <v>75649444.296199977</v>
      </c>
      <c r="Z23" s="157">
        <f>Sectors_I!Z23</f>
        <v>0</v>
      </c>
      <c r="AA23" s="157">
        <f>Sectors_I!AA23</f>
        <v>0</v>
      </c>
      <c r="AB23" s="157">
        <f>Sectors_I!AB23</f>
        <v>0</v>
      </c>
    </row>
    <row r="24" spans="1:28" x14ac:dyDescent="0.2">
      <c r="A24" s="99" t="s">
        <v>213</v>
      </c>
      <c r="B24" s="153">
        <f>Sectors_I!B24</f>
        <v>112035853.704</v>
      </c>
      <c r="C24" s="153">
        <f>Sectors_I!C24</f>
        <v>678188468.09575248</v>
      </c>
      <c r="D24" s="153">
        <f>Sectors_I!D24</f>
        <v>790224321.79975247</v>
      </c>
      <c r="E24" s="154">
        <f>Sectors_I!E24</f>
        <v>4137276.8242061995</v>
      </c>
      <c r="F24" s="154">
        <f>Sectors_I!F24</f>
        <v>4915876.2206235602</v>
      </c>
      <c r="G24" s="154">
        <f>Sectors_I!G24</f>
        <v>9053153.0448297597</v>
      </c>
      <c r="H24" s="106">
        <f>Sectors_I!H24</f>
        <v>0.13176399999999999</v>
      </c>
      <c r="I24" s="102">
        <f>Sectors_I!I24</f>
        <v>9.779732343170866E-2</v>
      </c>
      <c r="J24" s="106">
        <f>Sectors_I!J24</f>
        <v>0.102669</v>
      </c>
      <c r="K24" s="103">
        <f>Sectors_I!K24</f>
        <v>40.994700000000002</v>
      </c>
      <c r="L24" s="103">
        <f>Sectors_I!L24</f>
        <v>46.577804517680427</v>
      </c>
      <c r="M24" s="103">
        <f>Sectors_I!M24</f>
        <v>45.769599999999997</v>
      </c>
      <c r="N24" s="157">
        <f>Sectors_I!N24</f>
        <v>6913398.9478000002</v>
      </c>
      <c r="O24" s="157">
        <f>Sectors_I!O24</f>
        <v>9974578.2802000009</v>
      </c>
      <c r="P24" s="157">
        <f>Sectors_I!P24</f>
        <v>16887977.228</v>
      </c>
      <c r="Q24" s="157">
        <f>Sectors_I!Q24</f>
        <v>103311551.59189999</v>
      </c>
      <c r="R24" s="157">
        <f>Sectors_I!R24</f>
        <v>662018315.40488243</v>
      </c>
      <c r="S24" s="157">
        <f>Sectors_I!S24</f>
        <v>765329866.99678242</v>
      </c>
      <c r="T24" s="157">
        <f>Sectors_I!T24</f>
        <v>1799745.4235999999</v>
      </c>
      <c r="U24" s="157">
        <f>Sectors_I!U24</f>
        <v>10371521.292470001</v>
      </c>
      <c r="V24" s="157">
        <f>Sectors_I!V24</f>
        <v>12171266.71607</v>
      </c>
      <c r="W24" s="157">
        <f>Sectors_I!W24</f>
        <v>6914798.9478000002</v>
      </c>
      <c r="X24" s="157">
        <f>Sectors_I!X24</f>
        <v>5689660.0986000001</v>
      </c>
      <c r="Y24" s="157">
        <f>Sectors_I!Y24</f>
        <v>12604459.046399999</v>
      </c>
      <c r="Z24" s="157">
        <f>Sectors_I!Z24</f>
        <v>9757.7407000000003</v>
      </c>
      <c r="AA24" s="157">
        <f>Sectors_I!AA24</f>
        <v>108971.29979999999</v>
      </c>
      <c r="AB24" s="157">
        <f>Sectors_I!AB24</f>
        <v>118729.04049999999</v>
      </c>
    </row>
    <row r="25" spans="1:28" x14ac:dyDescent="0.2">
      <c r="A25" s="99" t="s">
        <v>121</v>
      </c>
      <c r="B25" s="153">
        <f>Sectors_I!B25</f>
        <v>913929125.54933894</v>
      </c>
      <c r="C25" s="153">
        <f>Sectors_I!C25</f>
        <v>1755683263.6787701</v>
      </c>
      <c r="D25" s="153">
        <f>Sectors_I!D25</f>
        <v>2669612389.2281089</v>
      </c>
      <c r="E25" s="154">
        <f>Sectors_I!E25</f>
        <v>1748250.4468360099</v>
      </c>
      <c r="F25" s="154">
        <f>Sectors_I!F25</f>
        <v>5145845.1418190412</v>
      </c>
      <c r="G25" s="154">
        <f>Sectors_I!G25</f>
        <v>6894095.5886550508</v>
      </c>
      <c r="H25" s="106">
        <f>Sectors_I!H25</f>
        <v>0.13122800000000001</v>
      </c>
      <c r="I25" s="102">
        <f>Sectors_I!I25</f>
        <v>8.7092186889588419E-2</v>
      </c>
      <c r="J25" s="106">
        <f>Sectors_I!J25</f>
        <v>0.10236099999999999</v>
      </c>
      <c r="K25" s="103">
        <f>Sectors_I!K25</f>
        <v>36.577399999999997</v>
      </c>
      <c r="L25" s="103">
        <f>Sectors_I!L25</f>
        <v>146.10601504798007</v>
      </c>
      <c r="M25" s="103">
        <f>Sectors_I!M25</f>
        <v>108.18</v>
      </c>
      <c r="N25" s="157">
        <f>Sectors_I!N25</f>
        <v>119.53</v>
      </c>
      <c r="O25" s="157">
        <f>Sectors_I!O25</f>
        <v>216929.52170000001</v>
      </c>
      <c r="P25" s="157">
        <f>Sectors_I!P25</f>
        <v>217049.05170000001</v>
      </c>
      <c r="Q25" s="157">
        <f>Sectors_I!Q25</f>
        <v>913767394.93553889</v>
      </c>
      <c r="R25" s="157">
        <f>Sectors_I!R25</f>
        <v>1732363654.3746703</v>
      </c>
      <c r="S25" s="157">
        <f>Sectors_I!S25</f>
        <v>2646131049.3102088</v>
      </c>
      <c r="T25" s="157">
        <f>Sectors_I!T25</f>
        <v>161121.04089999999</v>
      </c>
      <c r="U25" s="157">
        <f>Sectors_I!U25</f>
        <v>23102679.782400001</v>
      </c>
      <c r="V25" s="157">
        <f>Sectors_I!V25</f>
        <v>23263800.8233</v>
      </c>
      <c r="W25" s="157">
        <f>Sectors_I!W25</f>
        <v>609.5729</v>
      </c>
      <c r="X25" s="157">
        <f>Sectors_I!X25</f>
        <v>216929.52170000001</v>
      </c>
      <c r="Y25" s="157">
        <f>Sectors_I!Y25</f>
        <v>217539.09460000001</v>
      </c>
      <c r="Z25" s="157">
        <f>Sectors_I!Z25</f>
        <v>0</v>
      </c>
      <c r="AA25" s="157">
        <f>Sectors_I!AA25</f>
        <v>0</v>
      </c>
      <c r="AB25" s="157">
        <f>Sectors_I!AB25</f>
        <v>0</v>
      </c>
    </row>
    <row r="26" spans="1:28" x14ac:dyDescent="0.2">
      <c r="A26" s="99" t="s">
        <v>122</v>
      </c>
      <c r="B26" s="153">
        <f>Sectors_I!B26</f>
        <v>38830781.615518965</v>
      </c>
      <c r="C26" s="153">
        <f>Sectors_I!C26</f>
        <v>279192024.78099406</v>
      </c>
      <c r="D26" s="153">
        <f>Sectors_I!D26</f>
        <v>318022806.39651299</v>
      </c>
      <c r="E26" s="154">
        <f>Sectors_I!E26</f>
        <v>826804.79485683993</v>
      </c>
      <c r="F26" s="154">
        <f>Sectors_I!F26</f>
        <v>941273.99440277996</v>
      </c>
      <c r="G26" s="154">
        <f>Sectors_I!G26</f>
        <v>1768078.78925962</v>
      </c>
      <c r="H26" s="106">
        <f>Sectors_I!H26</f>
        <v>0.14580000000000001</v>
      </c>
      <c r="I26" s="102">
        <f>Sectors_I!I26</f>
        <v>9.763239235809959E-2</v>
      </c>
      <c r="J26" s="106">
        <f>Sectors_I!J26</f>
        <v>0.10341500000000001</v>
      </c>
      <c r="K26" s="103">
        <f>Sectors_I!K26</f>
        <v>57.727699999999999</v>
      </c>
      <c r="L26" s="103">
        <f>Sectors_I!L26</f>
        <v>32.721470835512882</v>
      </c>
      <c r="M26" s="103">
        <f>Sectors_I!M26</f>
        <v>35.762799999999999</v>
      </c>
      <c r="N26" s="157">
        <f>Sectors_I!N26</f>
        <v>719535.20850000007</v>
      </c>
      <c r="O26" s="157">
        <f>Sectors_I!O26</f>
        <v>1084178.5747</v>
      </c>
      <c r="P26" s="157">
        <f>Sectors_I!P26</f>
        <v>1803713.7831999999</v>
      </c>
      <c r="Q26" s="157">
        <f>Sectors_I!Q26</f>
        <v>35992231.282118961</v>
      </c>
      <c r="R26" s="157">
        <f>Sectors_I!R26</f>
        <v>277590131.56149405</v>
      </c>
      <c r="S26" s="157">
        <f>Sectors_I!S26</f>
        <v>313582362.84361297</v>
      </c>
      <c r="T26" s="157">
        <f>Sectors_I!T26</f>
        <v>1807788.5190999999</v>
      </c>
      <c r="U26" s="157">
        <f>Sectors_I!U26</f>
        <v>517488.27689999994</v>
      </c>
      <c r="V26" s="157">
        <f>Sectors_I!V26</f>
        <v>2325276.7960000001</v>
      </c>
      <c r="W26" s="157">
        <f>Sectors_I!W26</f>
        <v>1030761.8143000001</v>
      </c>
      <c r="X26" s="157">
        <f>Sectors_I!X26</f>
        <v>1084404.9426</v>
      </c>
      <c r="Y26" s="157">
        <f>Sectors_I!Y26</f>
        <v>2115166.7568999999</v>
      </c>
      <c r="Z26" s="157">
        <f>Sectors_I!Z26</f>
        <v>0</v>
      </c>
      <c r="AA26" s="157">
        <f>Sectors_I!AA26</f>
        <v>0</v>
      </c>
      <c r="AB26" s="157">
        <f>Sectors_I!AB26</f>
        <v>0</v>
      </c>
    </row>
    <row r="27" spans="1:28" x14ac:dyDescent="0.2">
      <c r="A27" s="99" t="s">
        <v>123</v>
      </c>
      <c r="B27" s="153">
        <f>Sectors_I!B27</f>
        <v>525521696.27723944</v>
      </c>
      <c r="C27" s="153">
        <f>Sectors_I!C27</f>
        <v>545248275.54503894</v>
      </c>
      <c r="D27" s="153">
        <f>Sectors_I!D27</f>
        <v>1070769971.8222784</v>
      </c>
      <c r="E27" s="154">
        <f>Sectors_I!E27</f>
        <v>11271028.43224884</v>
      </c>
      <c r="F27" s="154">
        <f>Sectors_I!F27</f>
        <v>12227422.7533955</v>
      </c>
      <c r="G27" s="154">
        <f>Sectors_I!G27</f>
        <v>23498451.18564434</v>
      </c>
      <c r="H27" s="106">
        <f>Sectors_I!H27</f>
        <v>0.12600800000000001</v>
      </c>
      <c r="I27" s="102">
        <f>Sectors_I!I27</f>
        <v>8.2426674654828572E-2</v>
      </c>
      <c r="J27" s="106">
        <f>Sectors_I!J27</f>
        <v>0.103502</v>
      </c>
      <c r="K27" s="103">
        <f>Sectors_I!K27</f>
        <v>94.306399999999996</v>
      </c>
      <c r="L27" s="103">
        <f>Sectors_I!L27</f>
        <v>102.21800991387258</v>
      </c>
      <c r="M27" s="103">
        <f>Sectors_I!M27</f>
        <v>98.378</v>
      </c>
      <c r="N27" s="157">
        <f>Sectors_I!N27</f>
        <v>26574841.231200002</v>
      </c>
      <c r="O27" s="157">
        <f>Sectors_I!O27</f>
        <v>24958505.102600001</v>
      </c>
      <c r="P27" s="157">
        <f>Sectors_I!P27</f>
        <v>51533346.333800003</v>
      </c>
      <c r="Q27" s="157">
        <f>Sectors_I!Q27</f>
        <v>435623457.91253942</v>
      </c>
      <c r="R27" s="157">
        <f>Sectors_I!R27</f>
        <v>462926962.5240078</v>
      </c>
      <c r="S27" s="157">
        <f>Sectors_I!S27</f>
        <v>898550420.43654716</v>
      </c>
      <c r="T27" s="157">
        <f>Sectors_I!T27</f>
        <v>55129307.163200006</v>
      </c>
      <c r="U27" s="157">
        <f>Sectors_I!U27</f>
        <v>53852536.049031109</v>
      </c>
      <c r="V27" s="157">
        <f>Sectors_I!V27</f>
        <v>108981843.21223111</v>
      </c>
      <c r="W27" s="157">
        <f>Sectors_I!W27</f>
        <v>34371745.1642</v>
      </c>
      <c r="X27" s="157">
        <f>Sectors_I!X27</f>
        <v>23778222.555100001</v>
      </c>
      <c r="Y27" s="157">
        <f>Sectors_I!Y27</f>
        <v>58149967.719300002</v>
      </c>
      <c r="Z27" s="157">
        <f>Sectors_I!Z27</f>
        <v>397186.03730000003</v>
      </c>
      <c r="AA27" s="157">
        <f>Sectors_I!AA27</f>
        <v>4690554.4168999996</v>
      </c>
      <c r="AB27" s="157">
        <f>Sectors_I!AB27</f>
        <v>5087740.4541999996</v>
      </c>
    </row>
    <row r="28" spans="1:28" x14ac:dyDescent="0.2">
      <c r="A28" s="99" t="s">
        <v>124</v>
      </c>
      <c r="B28" s="153">
        <f>Sectors_I!B28</f>
        <v>123863755.1207</v>
      </c>
      <c r="C28" s="153">
        <f>Sectors_I!C28</f>
        <v>96571901.222684994</v>
      </c>
      <c r="D28" s="153">
        <f>Sectors_I!D28</f>
        <v>220435656.34338498</v>
      </c>
      <c r="E28" s="154">
        <f>Sectors_I!E28</f>
        <v>640854.09466772003</v>
      </c>
      <c r="F28" s="154">
        <f>Sectors_I!F28</f>
        <v>494939.65664033993</v>
      </c>
      <c r="G28" s="154">
        <f>Sectors_I!G28</f>
        <v>1135793.75130806</v>
      </c>
      <c r="H28" s="106">
        <f>Sectors_I!H28</f>
        <v>0.13578499999999999</v>
      </c>
      <c r="I28" s="102">
        <f>Sectors_I!I28</f>
        <v>8.19011205891437E-2</v>
      </c>
      <c r="J28" s="106">
        <f>Sectors_I!J28</f>
        <v>0.112097</v>
      </c>
      <c r="K28" s="103">
        <f>Sectors_I!K28</f>
        <v>45.5503</v>
      </c>
      <c r="L28" s="103">
        <f>Sectors_I!L28</f>
        <v>64.506931260417872</v>
      </c>
      <c r="M28" s="103">
        <f>Sectors_I!M28</f>
        <v>53.8977</v>
      </c>
      <c r="N28" s="157">
        <f>Sectors_I!N28</f>
        <v>313353.9878</v>
      </c>
      <c r="O28" s="157">
        <f>Sectors_I!O28</f>
        <v>665698.4804</v>
      </c>
      <c r="P28" s="157">
        <f>Sectors_I!P28</f>
        <v>979052.4682</v>
      </c>
      <c r="Q28" s="157">
        <f>Sectors_I!Q28</f>
        <v>115603885.206</v>
      </c>
      <c r="R28" s="157">
        <f>Sectors_I!R28</f>
        <v>89788983.650185004</v>
      </c>
      <c r="S28" s="157">
        <f>Sectors_I!S28</f>
        <v>205392868.85618496</v>
      </c>
      <c r="T28" s="157">
        <f>Sectors_I!T28</f>
        <v>6716820.2466000002</v>
      </c>
      <c r="U28" s="157">
        <f>Sectors_I!U28</f>
        <v>5687274.9574999996</v>
      </c>
      <c r="V28" s="157">
        <f>Sectors_I!V28</f>
        <v>12404095.2041</v>
      </c>
      <c r="W28" s="157">
        <f>Sectors_I!W28</f>
        <v>1543049.6681000001</v>
      </c>
      <c r="X28" s="157">
        <f>Sectors_I!X28</f>
        <v>1095642.615</v>
      </c>
      <c r="Y28" s="157">
        <f>Sectors_I!Y28</f>
        <v>2638692.2831000001</v>
      </c>
      <c r="Z28" s="157">
        <f>Sectors_I!Z28</f>
        <v>0</v>
      </c>
      <c r="AA28" s="157">
        <f>Sectors_I!AA28</f>
        <v>0</v>
      </c>
      <c r="AB28" s="157">
        <f>Sectors_I!AB28</f>
        <v>0</v>
      </c>
    </row>
    <row r="29" spans="1:28" x14ac:dyDescent="0.2">
      <c r="A29" s="99" t="s">
        <v>125</v>
      </c>
      <c r="B29" s="153">
        <f>Sectors_I!B29</f>
        <v>77045265.536600932</v>
      </c>
      <c r="C29" s="153">
        <f>Sectors_I!C29</f>
        <v>192402974.16157636</v>
      </c>
      <c r="D29" s="153">
        <f>Sectors_I!D29</f>
        <v>269448239.69817734</v>
      </c>
      <c r="E29" s="154">
        <f>Sectors_I!E29</f>
        <v>82699.614136029995</v>
      </c>
      <c r="F29" s="154">
        <f>Sectors_I!F29</f>
        <v>100510.98678702001</v>
      </c>
      <c r="G29" s="154">
        <f>Sectors_I!G29</f>
        <v>183210.60092305002</v>
      </c>
      <c r="H29" s="106">
        <f>Sectors_I!H29</f>
        <v>0.11797299999999999</v>
      </c>
      <c r="I29" s="102">
        <f>Sectors_I!I29</f>
        <v>0.10084989561301827</v>
      </c>
      <c r="J29" s="106">
        <f>Sectors_I!J29</f>
        <v>0.105299</v>
      </c>
      <c r="K29" s="103">
        <f>Sectors_I!K29</f>
        <v>74.485600000000005</v>
      </c>
      <c r="L29" s="103">
        <f>Sectors_I!L29</f>
        <v>67.220246120840372</v>
      </c>
      <c r="M29" s="103">
        <f>Sectors_I!M29</f>
        <v>69.112700000000004</v>
      </c>
      <c r="N29" s="157">
        <f>Sectors_I!N29</f>
        <v>0</v>
      </c>
      <c r="O29" s="157">
        <f>Sectors_I!O29</f>
        <v>0</v>
      </c>
      <c r="P29" s="157">
        <f>Sectors_I!P29</f>
        <v>0</v>
      </c>
      <c r="Q29" s="157">
        <f>Sectors_I!Q29</f>
        <v>74416972.497767881</v>
      </c>
      <c r="R29" s="157">
        <f>Sectors_I!R29</f>
        <v>165593656.28287637</v>
      </c>
      <c r="S29" s="157">
        <f>Sectors_I!S29</f>
        <v>240010628.7806443</v>
      </c>
      <c r="T29" s="157">
        <f>Sectors_I!T29</f>
        <v>0</v>
      </c>
      <c r="U29" s="157">
        <f>Sectors_I!U29</f>
        <v>26373379.868299998</v>
      </c>
      <c r="V29" s="157">
        <f>Sectors_I!V29</f>
        <v>26373379.868299998</v>
      </c>
      <c r="W29" s="157">
        <f>Sectors_I!W29</f>
        <v>2628293.0388330501</v>
      </c>
      <c r="X29" s="157">
        <f>Sectors_I!X29</f>
        <v>435938.01040000003</v>
      </c>
      <c r="Y29" s="157">
        <f>Sectors_I!Y29</f>
        <v>3064231.0492330501</v>
      </c>
      <c r="Z29" s="157">
        <f>Sectors_I!Z29</f>
        <v>0</v>
      </c>
      <c r="AA29" s="157">
        <f>Sectors_I!AA29</f>
        <v>0</v>
      </c>
      <c r="AB29" s="157">
        <f>Sectors_I!AB29</f>
        <v>0</v>
      </c>
    </row>
    <row r="30" spans="1:28" x14ac:dyDescent="0.2">
      <c r="A30" s="99" t="s">
        <v>126</v>
      </c>
      <c r="B30" s="153">
        <f>Sectors_I!B30</f>
        <v>1886952796.7069802</v>
      </c>
      <c r="C30" s="153">
        <f>Sectors_I!C30</f>
        <v>2337588950.7722178</v>
      </c>
      <c r="D30" s="153">
        <f>Sectors_I!D30</f>
        <v>4224541747.4791975</v>
      </c>
      <c r="E30" s="154">
        <f>Sectors_I!E30</f>
        <v>35850555.497357339</v>
      </c>
      <c r="F30" s="154">
        <f>Sectors_I!F30</f>
        <v>22199763.381734528</v>
      </c>
      <c r="G30" s="154">
        <f>Sectors_I!G30</f>
        <v>58050318.879091866</v>
      </c>
      <c r="H30" s="106">
        <f>Sectors_I!H30</f>
        <v>0.14188400000000001</v>
      </c>
      <c r="I30" s="102">
        <f>Sectors_I!I30</f>
        <v>8.6648882690943382E-2</v>
      </c>
      <c r="J30" s="106">
        <f>Sectors_I!J30</f>
        <v>0.109607</v>
      </c>
      <c r="K30" s="103">
        <f>Sectors_I!K30</f>
        <v>73.094999999999999</v>
      </c>
      <c r="L30" s="103">
        <f>Sectors_I!L30</f>
        <v>91.797478499663129</v>
      </c>
      <c r="M30" s="103">
        <f>Sectors_I!M30</f>
        <v>83.994799999999998</v>
      </c>
      <c r="N30" s="157">
        <f>Sectors_I!N30</f>
        <v>30923057.043699998</v>
      </c>
      <c r="O30" s="157">
        <f>Sectors_I!O30</f>
        <v>40317880.002281994</v>
      </c>
      <c r="P30" s="157">
        <f>Sectors_I!P30</f>
        <v>71240937.045981988</v>
      </c>
      <c r="Q30" s="157">
        <f>Sectors_I!Q30</f>
        <v>1777800562.1920803</v>
      </c>
      <c r="R30" s="157">
        <f>Sectors_I!R30</f>
        <v>2170659485.4569836</v>
      </c>
      <c r="S30" s="157">
        <f>Sectors_I!S30</f>
        <v>3948460047.6490631</v>
      </c>
      <c r="T30" s="157">
        <f>Sectors_I!T30</f>
        <v>61922162.889400005</v>
      </c>
      <c r="U30" s="157">
        <f>Sectors_I!U30</f>
        <v>100321963.59442604</v>
      </c>
      <c r="V30" s="157">
        <f>Sectors_I!V30</f>
        <v>162244126.48382604</v>
      </c>
      <c r="W30" s="157">
        <f>Sectors_I!W30</f>
        <v>46706405.877599992</v>
      </c>
      <c r="X30" s="157">
        <f>Sectors_I!X30</f>
        <v>63397408.847428001</v>
      </c>
      <c r="Y30" s="157">
        <f>Sectors_I!Y30</f>
        <v>110103814.72502799</v>
      </c>
      <c r="Z30" s="157">
        <f>Sectors_I!Z30</f>
        <v>523665.74790000002</v>
      </c>
      <c r="AA30" s="157">
        <f>Sectors_I!AA30</f>
        <v>3210092.8733799998</v>
      </c>
      <c r="AB30" s="157">
        <f>Sectors_I!AB30</f>
        <v>3733758.6212799996</v>
      </c>
    </row>
    <row r="31" spans="1:28" x14ac:dyDescent="0.2">
      <c r="A31" s="99" t="s">
        <v>127</v>
      </c>
      <c r="B31" s="153">
        <f>Sectors_I!B31</f>
        <v>3049390668.6915197</v>
      </c>
      <c r="C31" s="153">
        <f>Sectors_I!C31</f>
        <v>447054146.1209873</v>
      </c>
      <c r="D31" s="153">
        <f>Sectors_I!D31</f>
        <v>3496444814.8125067</v>
      </c>
      <c r="E31" s="154">
        <f>Sectors_I!E31</f>
        <v>90091041.186248675</v>
      </c>
      <c r="F31" s="154">
        <f>Sectors_I!F31</f>
        <v>13176888.2414049</v>
      </c>
      <c r="G31" s="154">
        <f>Sectors_I!G31</f>
        <v>103267929.42765358</v>
      </c>
      <c r="H31" s="106">
        <f>Sectors_I!H31</f>
        <v>0.15182999999999999</v>
      </c>
      <c r="I31" s="102">
        <f>Sectors_I!I31</f>
        <v>8.6430096422648678E-2</v>
      </c>
      <c r="J31" s="106">
        <f>Sectors_I!J31</f>
        <v>0.142126</v>
      </c>
      <c r="K31" s="103">
        <f>Sectors_I!K31</f>
        <v>61.344099999999997</v>
      </c>
      <c r="L31" s="103">
        <f>Sectors_I!L31</f>
        <v>85.655320020850937</v>
      </c>
      <c r="M31" s="103">
        <f>Sectors_I!M31</f>
        <v>64.567599999999999</v>
      </c>
      <c r="N31" s="157">
        <f>Sectors_I!N31</f>
        <v>96633798.150999978</v>
      </c>
      <c r="O31" s="157">
        <f>Sectors_I!O31</f>
        <v>15686735.315529</v>
      </c>
      <c r="P31" s="157">
        <f>Sectors_I!P31</f>
        <v>112320533.46652898</v>
      </c>
      <c r="Q31" s="157">
        <f>Sectors_I!Q31</f>
        <v>2787491761.4747334</v>
      </c>
      <c r="R31" s="157">
        <f>Sectors_I!R31</f>
        <v>389241365.27473736</v>
      </c>
      <c r="S31" s="157">
        <f>Sectors_I!S31</f>
        <v>3176733126.7494698</v>
      </c>
      <c r="T31" s="157">
        <f>Sectors_I!T31</f>
        <v>134995466.54038686</v>
      </c>
      <c r="U31" s="157">
        <f>Sectors_I!U31</f>
        <v>27708783.340550981</v>
      </c>
      <c r="V31" s="157">
        <f>Sectors_I!V31</f>
        <v>162704249.88093784</v>
      </c>
      <c r="W31" s="157">
        <f>Sectors_I!W31</f>
        <v>124565757.25759995</v>
      </c>
      <c r="X31" s="157">
        <f>Sectors_I!X31</f>
        <v>28827548.895599</v>
      </c>
      <c r="Y31" s="157">
        <f>Sectors_I!Y31</f>
        <v>153393306.15319896</v>
      </c>
      <c r="Z31" s="157">
        <f>Sectors_I!Z31</f>
        <v>2337683.4188000001</v>
      </c>
      <c r="AA31" s="157">
        <f>Sectors_I!AA31</f>
        <v>1276448.6101000002</v>
      </c>
      <c r="AB31" s="157">
        <f>Sectors_I!AB31</f>
        <v>3614132.0289000003</v>
      </c>
    </row>
    <row r="32" spans="1:28" x14ac:dyDescent="0.2">
      <c r="A32" s="99" t="s">
        <v>182</v>
      </c>
      <c r="B32" s="153">
        <f>Sectors_I!B32</f>
        <v>176051541.61396557</v>
      </c>
      <c r="C32" s="153">
        <f>Sectors_I!C32</f>
        <v>288348568.85183889</v>
      </c>
      <c r="D32" s="153">
        <f>Sectors_I!D32</f>
        <v>464400110.46580446</v>
      </c>
      <c r="E32" s="154">
        <f>Sectors_I!E32</f>
        <v>4222500.4610921601</v>
      </c>
      <c r="F32" s="154">
        <f>Sectors_I!F32</f>
        <v>3136590.9469013605</v>
      </c>
      <c r="G32" s="154">
        <f>Sectors_I!G32</f>
        <v>7359091.4079935206</v>
      </c>
      <c r="H32" s="106">
        <f>Sectors_I!H32</f>
        <v>0.16694500000000001</v>
      </c>
      <c r="I32" s="102">
        <f>Sectors_I!I32</f>
        <v>8.9439512517781219E-2</v>
      </c>
      <c r="J32" s="106">
        <f>Sectors_I!J32</f>
        <v>0.114278</v>
      </c>
      <c r="K32" s="103">
        <f>Sectors_I!K32</f>
        <v>58.112000000000002</v>
      </c>
      <c r="L32" s="103">
        <f>Sectors_I!L32</f>
        <v>58.208560352451876</v>
      </c>
      <c r="M32" s="103">
        <f>Sectors_I!M32</f>
        <v>58.174399999999999</v>
      </c>
      <c r="N32" s="157">
        <f>Sectors_I!N32</f>
        <v>4053134.7542499998</v>
      </c>
      <c r="O32" s="157">
        <f>Sectors_I!O32</f>
        <v>4779308.0610849997</v>
      </c>
      <c r="P32" s="157">
        <f>Sectors_I!P32</f>
        <v>8832442.8153349999</v>
      </c>
      <c r="Q32" s="157">
        <f>Sectors_I!Q32</f>
        <v>166782042.06391555</v>
      </c>
      <c r="R32" s="157">
        <f>Sectors_I!R32</f>
        <v>270327332.91431189</v>
      </c>
      <c r="S32" s="157">
        <f>Sectors_I!S32</f>
        <v>437109374.97822744</v>
      </c>
      <c r="T32" s="157">
        <f>Sectors_I!T32</f>
        <v>3071863.8043000004</v>
      </c>
      <c r="U32" s="157">
        <f>Sectors_I!U32</f>
        <v>11369902.01211</v>
      </c>
      <c r="V32" s="157">
        <f>Sectors_I!V32</f>
        <v>14441765.816410001</v>
      </c>
      <c r="W32" s="157">
        <f>Sectors_I!W32</f>
        <v>6193813.4157500006</v>
      </c>
      <c r="X32" s="157">
        <f>Sectors_I!X32</f>
        <v>6095211.4932749998</v>
      </c>
      <c r="Y32" s="157">
        <f>Sectors_I!Y32</f>
        <v>12289024.909025</v>
      </c>
      <c r="Z32" s="157">
        <f>Sectors_I!Z32</f>
        <v>3822.33</v>
      </c>
      <c r="AA32" s="157">
        <f>Sectors_I!AA32</f>
        <v>556122.43214200006</v>
      </c>
      <c r="AB32" s="157">
        <f>Sectors_I!AB32</f>
        <v>559944.76214200002</v>
      </c>
    </row>
    <row r="33" spans="1:28" x14ac:dyDescent="0.2">
      <c r="A33" s="108" t="s">
        <v>214</v>
      </c>
      <c r="B33" s="153">
        <f>Sectors_I!B33</f>
        <v>210600786.19718841</v>
      </c>
      <c r="C33" s="153">
        <f>Sectors_I!C33</f>
        <v>594875882.37222266</v>
      </c>
      <c r="D33" s="153">
        <f>Sectors_I!D33</f>
        <v>805476668.56941104</v>
      </c>
      <c r="E33" s="154">
        <f>Sectors_I!E33</f>
        <v>6862770.3112627398</v>
      </c>
      <c r="F33" s="154">
        <f>Sectors_I!F33</f>
        <v>28674016.74310508</v>
      </c>
      <c r="G33" s="154">
        <f>Sectors_I!G33</f>
        <v>35536787.054367818</v>
      </c>
      <c r="H33" s="106">
        <f>Sectors_I!H33</f>
        <v>0.12822700000000001</v>
      </c>
      <c r="I33" s="102">
        <f>Sectors_I!I33</f>
        <v>9.4881733451916361E-2</v>
      </c>
      <c r="J33" s="106">
        <f>Sectors_I!J33</f>
        <v>0.103919</v>
      </c>
      <c r="K33" s="103">
        <f>Sectors_I!K33</f>
        <v>50.755400000000002</v>
      </c>
      <c r="L33" s="103">
        <f>Sectors_I!L33</f>
        <v>69.787906487436359</v>
      </c>
      <c r="M33" s="103">
        <f>Sectors_I!M33</f>
        <v>64.608900000000006</v>
      </c>
      <c r="N33" s="157">
        <f>Sectors_I!N33</f>
        <v>2194777.5699999998</v>
      </c>
      <c r="O33" s="157">
        <f>Sectors_I!O33</f>
        <v>16794821.521700002</v>
      </c>
      <c r="P33" s="157">
        <f>Sectors_I!P33</f>
        <v>18989599.091700003</v>
      </c>
      <c r="Q33" s="157">
        <f>Sectors_I!Q33</f>
        <v>181404416.84718841</v>
      </c>
      <c r="R33" s="157">
        <f>Sectors_I!R33</f>
        <v>422153392.80532271</v>
      </c>
      <c r="S33" s="157">
        <f>Sectors_I!S33</f>
        <v>603557809.652511</v>
      </c>
      <c r="T33" s="157">
        <f>Sectors_I!T33</f>
        <v>14269113.629999999</v>
      </c>
      <c r="U33" s="157">
        <f>Sectors_I!U33</f>
        <v>117119256.5175</v>
      </c>
      <c r="V33" s="157">
        <f>Sectors_I!V33</f>
        <v>131388370.14749999</v>
      </c>
      <c r="W33" s="157">
        <f>Sectors_I!W33</f>
        <v>8852338.5700000003</v>
      </c>
      <c r="X33" s="157">
        <f>Sectors_I!X33</f>
        <v>54634909.849399999</v>
      </c>
      <c r="Y33" s="157">
        <f>Sectors_I!Y33</f>
        <v>63487248.419399999</v>
      </c>
      <c r="Z33" s="157">
        <f>Sectors_I!Z33</f>
        <v>6074917.1500000004</v>
      </c>
      <c r="AA33" s="157">
        <f>Sectors_I!AA33</f>
        <v>968323.2</v>
      </c>
      <c r="AB33" s="157">
        <f>Sectors_I!AB33</f>
        <v>7043240.3500000006</v>
      </c>
    </row>
    <row r="34" spans="1:28" x14ac:dyDescent="0.2">
      <c r="A34" s="100" t="s">
        <v>128</v>
      </c>
      <c r="B34" s="153">
        <f>Sectors_I!B34</f>
        <v>24398870474.681282</v>
      </c>
      <c r="C34" s="153">
        <f>Sectors_I!C34</f>
        <v>5501251006.0737314</v>
      </c>
      <c r="D34" s="153">
        <f>Sectors_I!D34</f>
        <v>29900121480.755009</v>
      </c>
      <c r="E34" s="154">
        <f>Sectors_I!E34</f>
        <v>530517236.93438005</v>
      </c>
      <c r="F34" s="154">
        <f>Sectors_I!F34</f>
        <v>33577146.084890477</v>
      </c>
      <c r="G34" s="154">
        <f>Sectors_I!G34</f>
        <v>564094383.01927054</v>
      </c>
      <c r="H34" s="106">
        <f>Sectors_I!H34</f>
        <v>0.155282</v>
      </c>
      <c r="I34" s="102">
        <f>Sectors_I!I34</f>
        <v>7.4282650508975742E-2</v>
      </c>
      <c r="J34" s="106">
        <f>Sectors_I!J34</f>
        <v>0.140648</v>
      </c>
      <c r="K34" s="103">
        <f>Sectors_I!K34</f>
        <v>95.564300000000003</v>
      </c>
      <c r="L34" s="103">
        <f>Sectors_I!L34</f>
        <v>139.59368868827579</v>
      </c>
      <c r="M34" s="103">
        <f>Sectors_I!M34</f>
        <v>103.611</v>
      </c>
      <c r="N34" s="157">
        <f>Sectors_I!N34</f>
        <v>257098892.507218</v>
      </c>
      <c r="O34" s="157">
        <f>Sectors_I!O34</f>
        <v>51243002.694555007</v>
      </c>
      <c r="P34" s="157">
        <f>Sectors_I!P34</f>
        <v>308341895.20177299</v>
      </c>
      <c r="Q34" s="157">
        <f>Sectors_I!Q34</f>
        <v>22886072992.200363</v>
      </c>
      <c r="R34" s="157">
        <f>Sectors_I!R34</f>
        <v>5193178866.1726732</v>
      </c>
      <c r="S34" s="157">
        <f>Sectors_I!S34</f>
        <v>28079251858.373032</v>
      </c>
      <c r="T34" s="157">
        <f>Sectors_I!T34</f>
        <v>1056312651.8587756</v>
      </c>
      <c r="U34" s="157">
        <f>Sectors_I!U34</f>
        <v>209412448.33768886</v>
      </c>
      <c r="V34" s="157">
        <f>Sectors_I!V34</f>
        <v>1265725100.1964645</v>
      </c>
      <c r="W34" s="157">
        <f>Sectors_I!W34</f>
        <v>411894725.87074375</v>
      </c>
      <c r="X34" s="157">
        <f>Sectors_I!X34</f>
        <v>84093968.464269772</v>
      </c>
      <c r="Y34" s="157">
        <f>Sectors_I!Y34</f>
        <v>495988694.33501351</v>
      </c>
      <c r="Z34" s="157">
        <f>Sectors_I!Z34</f>
        <v>44590104.751399994</v>
      </c>
      <c r="AA34" s="157">
        <f>Sectors_I!AA34</f>
        <v>14565723.099100001</v>
      </c>
      <c r="AB34" s="157">
        <f>Sectors_I!AB34</f>
        <v>59155827.850499995</v>
      </c>
    </row>
    <row r="35" spans="1:28" x14ac:dyDescent="0.2">
      <c r="A35" s="99" t="s">
        <v>129</v>
      </c>
      <c r="B35" s="153">
        <f>Sectors_I!B35</f>
        <v>271921496.61621821</v>
      </c>
      <c r="C35" s="153">
        <f>Sectors_I!C35</f>
        <v>48820387.909284577</v>
      </c>
      <c r="D35" s="153">
        <f>Sectors_I!D35</f>
        <v>320741884.5255028</v>
      </c>
      <c r="E35" s="154">
        <f>Sectors_I!E35</f>
        <v>3500491.0039913398</v>
      </c>
      <c r="F35" s="154">
        <f>Sectors_I!F35</f>
        <v>1376596.52853259</v>
      </c>
      <c r="G35" s="154">
        <f>Sectors_I!G35</f>
        <v>4877087.5325239301</v>
      </c>
      <c r="H35" s="106">
        <f>Sectors_I!H35</f>
        <v>0.15562000000000001</v>
      </c>
      <c r="I35" s="102">
        <f>Sectors_I!I35</f>
        <v>8.3646275380218321E-2</v>
      </c>
      <c r="J35" s="106">
        <f>Sectors_I!J35</f>
        <v>0.13932900000000001</v>
      </c>
      <c r="K35" s="103">
        <f>Sectors_I!K35</f>
        <v>56.803600000000003</v>
      </c>
      <c r="L35" s="103">
        <f>Sectors_I!L35</f>
        <v>60.402667865736476</v>
      </c>
      <c r="M35" s="103">
        <f>Sectors_I!M35</f>
        <v>57.618600000000001</v>
      </c>
      <c r="N35" s="157">
        <f>Sectors_I!N35</f>
        <v>1599005.7374</v>
      </c>
      <c r="O35" s="157">
        <f>Sectors_I!O35</f>
        <v>540274.94440000004</v>
      </c>
      <c r="P35" s="157">
        <f>Sectors_I!P35</f>
        <v>2139280.6817999999</v>
      </c>
      <c r="Q35" s="157">
        <f>Sectors_I!Q35</f>
        <v>262488888.60795233</v>
      </c>
      <c r="R35" s="157">
        <f>Sectors_I!R35</f>
        <v>44363916.500084579</v>
      </c>
      <c r="S35" s="157">
        <f>Sectors_I!S35</f>
        <v>306852805.10803694</v>
      </c>
      <c r="T35" s="157">
        <f>Sectors_I!T35</f>
        <v>6636275.0257000001</v>
      </c>
      <c r="U35" s="157">
        <f>Sectors_I!U35</f>
        <v>2489252.6269999999</v>
      </c>
      <c r="V35" s="157">
        <f>Sectors_I!V35</f>
        <v>9125527.6526999995</v>
      </c>
      <c r="W35" s="157">
        <f>Sectors_I!W35</f>
        <v>2796332.9825658798</v>
      </c>
      <c r="X35" s="157">
        <f>Sectors_I!X35</f>
        <v>1925612.7703</v>
      </c>
      <c r="Y35" s="157">
        <f>Sectors_I!Y35</f>
        <v>4721945.7528658798</v>
      </c>
      <c r="Z35" s="157">
        <f>Sectors_I!Z35</f>
        <v>0</v>
      </c>
      <c r="AA35" s="157">
        <f>Sectors_I!AA35</f>
        <v>41606.011899999998</v>
      </c>
      <c r="AB35" s="157">
        <f>Sectors_I!AB35</f>
        <v>41606.011899999998</v>
      </c>
    </row>
    <row r="36" spans="1:28" x14ac:dyDescent="0.2">
      <c r="A36" s="99" t="s">
        <v>130</v>
      </c>
      <c r="B36" s="153">
        <f>Sectors_I!B36</f>
        <v>13147135752.810753</v>
      </c>
      <c r="C36" s="153">
        <f>Sectors_I!C36</f>
        <v>1243627794.9420395</v>
      </c>
      <c r="D36" s="153">
        <f>Sectors_I!D36</f>
        <v>14390763547.752794</v>
      </c>
      <c r="E36" s="154">
        <f>Sectors_I!E36</f>
        <v>435840079.74610686</v>
      </c>
      <c r="F36" s="154">
        <f>Sectors_I!F36</f>
        <v>7069495.6518766992</v>
      </c>
      <c r="G36" s="154">
        <f>Sectors_I!G36</f>
        <v>442909575.39798355</v>
      </c>
      <c r="H36" s="106">
        <f>Sectors_I!H36</f>
        <v>0.170074</v>
      </c>
      <c r="I36" s="102">
        <f>Sectors_I!I36</f>
        <v>7.2985706854149041E-2</v>
      </c>
      <c r="J36" s="106">
        <f>Sectors_I!J36</f>
        <v>0.16187499999999999</v>
      </c>
      <c r="K36" s="103">
        <f>Sectors_I!K36</f>
        <v>62.4114</v>
      </c>
      <c r="L36" s="103">
        <f>Sectors_I!L36</f>
        <v>90.13151923800028</v>
      </c>
      <c r="M36" s="103">
        <f>Sectors_I!M36</f>
        <v>64.788200000000003</v>
      </c>
      <c r="N36" s="157">
        <f>Sectors_I!N36</f>
        <v>176538457.86221802</v>
      </c>
      <c r="O36" s="157">
        <f>Sectors_I!O36</f>
        <v>4891520.7554209996</v>
      </c>
      <c r="P36" s="157">
        <f>Sectors_I!P36</f>
        <v>181429978.61763903</v>
      </c>
      <c r="Q36" s="157">
        <f>Sectors_I!Q36</f>
        <v>12180305811.884243</v>
      </c>
      <c r="R36" s="157">
        <f>Sectors_I!R36</f>
        <v>1194288629.1878858</v>
      </c>
      <c r="S36" s="157">
        <f>Sectors_I!S36</f>
        <v>13374594441.072132</v>
      </c>
      <c r="T36" s="157">
        <f>Sectors_I!T36</f>
        <v>658610242.47893047</v>
      </c>
      <c r="U36" s="157">
        <f>Sectors_I!U36</f>
        <v>31067463.8002</v>
      </c>
      <c r="V36" s="157">
        <f>Sectors_I!V36</f>
        <v>689677706.27913046</v>
      </c>
      <c r="W36" s="157">
        <f>Sectors_I!W36</f>
        <v>291152562.65777791</v>
      </c>
      <c r="X36" s="157">
        <f>Sectors_I!X36</f>
        <v>15025503.66725377</v>
      </c>
      <c r="Y36" s="157">
        <f>Sectors_I!Y36</f>
        <v>306178066.3250317</v>
      </c>
      <c r="Z36" s="157">
        <f>Sectors_I!Z36</f>
        <v>17067135.789799999</v>
      </c>
      <c r="AA36" s="157">
        <f>Sectors_I!AA36</f>
        <v>3246198.2867000001</v>
      </c>
      <c r="AB36" s="157">
        <f>Sectors_I!AB36</f>
        <v>20313334.076499999</v>
      </c>
    </row>
    <row r="37" spans="1:28" x14ac:dyDescent="0.2">
      <c r="A37" s="99" t="s">
        <v>215</v>
      </c>
      <c r="B37" s="153">
        <f>Sectors_I!B37</f>
        <v>48384.828200000004</v>
      </c>
      <c r="C37" s="153">
        <f>Sectors_I!C37</f>
        <v>0</v>
      </c>
      <c r="D37" s="153">
        <f>Sectors_I!D37</f>
        <v>48384.828200000004</v>
      </c>
      <c r="E37" s="154">
        <f>Sectors_I!E37</f>
        <v>8356.8393824800005</v>
      </c>
      <c r="F37" s="154">
        <f>Sectors_I!F37</f>
        <v>0</v>
      </c>
      <c r="G37" s="154">
        <f>Sectors_I!G37</f>
        <v>8356.8393824800005</v>
      </c>
      <c r="H37" s="106">
        <f>Sectors_I!H37</f>
        <v>0.27112599999999998</v>
      </c>
      <c r="I37" s="102" t="str">
        <f>Sectors_I!I37</f>
        <v/>
      </c>
      <c r="J37" s="106">
        <f>Sectors_I!J37</f>
        <v>0.27112599999999998</v>
      </c>
      <c r="K37" s="103">
        <f>Sectors_I!K37</f>
        <v>39.670099999999998</v>
      </c>
      <c r="L37" s="103" t="str">
        <f>Sectors_I!L37</f>
        <v/>
      </c>
      <c r="M37" s="103">
        <f>Sectors_I!M37</f>
        <v>39.670099999999998</v>
      </c>
      <c r="N37" s="157">
        <f>Sectors_I!N37</f>
        <v>393.6755</v>
      </c>
      <c r="O37" s="157">
        <f>Sectors_I!O37</f>
        <v>0</v>
      </c>
      <c r="P37" s="157">
        <f>Sectors_I!P37</f>
        <v>393.6755</v>
      </c>
      <c r="Q37" s="157">
        <f>Sectors_I!Q37</f>
        <v>23574.589700000004</v>
      </c>
      <c r="R37" s="157">
        <f>Sectors_I!R37</f>
        <v>0</v>
      </c>
      <c r="S37" s="157">
        <f>Sectors_I!S37</f>
        <v>23574.589700000004</v>
      </c>
      <c r="T37" s="157">
        <f>Sectors_I!T37</f>
        <v>15691.7366</v>
      </c>
      <c r="U37" s="157">
        <f>Sectors_I!U37</f>
        <v>0</v>
      </c>
      <c r="V37" s="157">
        <f>Sectors_I!V37</f>
        <v>15691.7366</v>
      </c>
      <c r="W37" s="157">
        <f>Sectors_I!W37</f>
        <v>9118.5018999999993</v>
      </c>
      <c r="X37" s="157">
        <f>Sectors_I!X37</f>
        <v>0</v>
      </c>
      <c r="Y37" s="157">
        <f>Sectors_I!Y37</f>
        <v>9118.5018999999993</v>
      </c>
      <c r="Z37" s="157">
        <f>Sectors_I!Z37</f>
        <v>0</v>
      </c>
      <c r="AA37" s="157">
        <f>Sectors_I!AA37</f>
        <v>0</v>
      </c>
      <c r="AB37" s="157">
        <f>Sectors_I!AB37</f>
        <v>0</v>
      </c>
    </row>
    <row r="38" spans="1:28" x14ac:dyDescent="0.2">
      <c r="A38" s="99" t="s">
        <v>131</v>
      </c>
      <c r="B38" s="153">
        <f>Sectors_I!B38</f>
        <v>634256036.07217515</v>
      </c>
      <c r="C38" s="153">
        <f>Sectors_I!C38</f>
        <v>14.7308</v>
      </c>
      <c r="D38" s="153">
        <f>Sectors_I!D38</f>
        <v>634256050.80297518</v>
      </c>
      <c r="E38" s="154">
        <f>Sectors_I!E38</f>
        <v>25005239.104387481</v>
      </c>
      <c r="F38" s="154">
        <f>Sectors_I!F38</f>
        <v>0</v>
      </c>
      <c r="G38" s="154">
        <f>Sectors_I!G38</f>
        <v>25005239.104387481</v>
      </c>
      <c r="H38" s="106">
        <f>Sectors_I!H38</f>
        <v>0.15059600000000001</v>
      </c>
      <c r="I38" s="102" t="str">
        <f>Sectors_I!I38</f>
        <v/>
      </c>
      <c r="J38" s="106">
        <f>Sectors_I!J38</f>
        <v>0.15059600000000001</v>
      </c>
      <c r="K38" s="103">
        <f>Sectors_I!K38</f>
        <v>20.270499999999998</v>
      </c>
      <c r="L38" s="103" t="str">
        <f>Sectors_I!L38</f>
        <v/>
      </c>
      <c r="M38" s="103">
        <f>Sectors_I!M38</f>
        <v>20.270499999999998</v>
      </c>
      <c r="N38" s="157">
        <f>Sectors_I!N38</f>
        <v>11591419.7535</v>
      </c>
      <c r="O38" s="157">
        <f>Sectors_I!O38</f>
        <v>0</v>
      </c>
      <c r="P38" s="157">
        <f>Sectors_I!P38</f>
        <v>11591419.7535</v>
      </c>
      <c r="Q38" s="157">
        <f>Sectors_I!Q38</f>
        <v>602073520.81207514</v>
      </c>
      <c r="R38" s="157">
        <f>Sectors_I!R38</f>
        <v>14.7308</v>
      </c>
      <c r="S38" s="157">
        <f>Sectors_I!S38</f>
        <v>602073535.54287517</v>
      </c>
      <c r="T38" s="157">
        <f>Sectors_I!T38</f>
        <v>19069478.742799997</v>
      </c>
      <c r="U38" s="157">
        <f>Sectors_I!U38</f>
        <v>0</v>
      </c>
      <c r="V38" s="157">
        <f>Sectors_I!V38</f>
        <v>19069478.742799997</v>
      </c>
      <c r="W38" s="157">
        <f>Sectors_I!W38</f>
        <v>13113036.517299999</v>
      </c>
      <c r="X38" s="157">
        <f>Sectors_I!X38</f>
        <v>0</v>
      </c>
      <c r="Y38" s="157">
        <f>Sectors_I!Y38</f>
        <v>13113036.517299999</v>
      </c>
      <c r="Z38" s="157">
        <f>Sectors_I!Z38</f>
        <v>0</v>
      </c>
      <c r="AA38" s="157">
        <f>Sectors_I!AA38</f>
        <v>0</v>
      </c>
      <c r="AB38" s="157">
        <f>Sectors_I!AB38</f>
        <v>0</v>
      </c>
    </row>
    <row r="39" spans="1:28" x14ac:dyDescent="0.2">
      <c r="A39" s="99" t="s">
        <v>132</v>
      </c>
      <c r="B39" s="153">
        <f>Sectors_I!B39</f>
        <v>70592229.790800005</v>
      </c>
      <c r="C39" s="153">
        <f>Sectors_I!C39</f>
        <v>8332203.8390920004</v>
      </c>
      <c r="D39" s="153">
        <f>Sectors_I!D39</f>
        <v>78924433.629892007</v>
      </c>
      <c r="E39" s="154">
        <f>Sectors_I!E39</f>
        <v>6966927.9716172293</v>
      </c>
      <c r="F39" s="154">
        <f>Sectors_I!F39</f>
        <v>3151261.56435567</v>
      </c>
      <c r="G39" s="154">
        <f>Sectors_I!G39</f>
        <v>10118189.535972899</v>
      </c>
      <c r="H39" s="106">
        <f>Sectors_I!H39</f>
        <v>0.15440999999999999</v>
      </c>
      <c r="I39" s="102">
        <f>Sectors_I!I39</f>
        <v>0.13452306679038623</v>
      </c>
      <c r="J39" s="106">
        <f>Sectors_I!J39</f>
        <v>0.15248999999999999</v>
      </c>
      <c r="K39" s="103">
        <f>Sectors_I!K39</f>
        <v>239.37799999999999</v>
      </c>
      <c r="L39" s="103">
        <f>Sectors_I!L39</f>
        <v>91.41987632442094</v>
      </c>
      <c r="M39" s="103">
        <f>Sectors_I!M39</f>
        <v>226.673</v>
      </c>
      <c r="N39" s="157">
        <f>Sectors_I!N39</f>
        <v>3992303.6088000005</v>
      </c>
      <c r="O39" s="157">
        <f>Sectors_I!O39</f>
        <v>2839654.9943399997</v>
      </c>
      <c r="P39" s="157">
        <f>Sectors_I!P39</f>
        <v>6831958.6031400003</v>
      </c>
      <c r="Q39" s="157">
        <f>Sectors_I!Q39</f>
        <v>58883944.563400008</v>
      </c>
      <c r="R39" s="157">
        <f>Sectors_I!R39</f>
        <v>4792827.4954420002</v>
      </c>
      <c r="S39" s="157">
        <f>Sectors_I!S39</f>
        <v>63676772.058842003</v>
      </c>
      <c r="T39" s="157">
        <f>Sectors_I!T39</f>
        <v>7368901.5085999994</v>
      </c>
      <c r="U39" s="157">
        <f>Sectors_I!U39</f>
        <v>484562.04330000002</v>
      </c>
      <c r="V39" s="157">
        <f>Sectors_I!V39</f>
        <v>7853463.5518999994</v>
      </c>
      <c r="W39" s="157">
        <f>Sectors_I!W39</f>
        <v>4339383.7187999999</v>
      </c>
      <c r="X39" s="157">
        <f>Sectors_I!X39</f>
        <v>3054814.3003500002</v>
      </c>
      <c r="Y39" s="157">
        <f>Sectors_I!Y39</f>
        <v>7394198.0191500001</v>
      </c>
      <c r="Z39" s="157">
        <f>Sectors_I!Z39</f>
        <v>0</v>
      </c>
      <c r="AA39" s="157">
        <f>Sectors_I!AA39</f>
        <v>0</v>
      </c>
      <c r="AB39" s="157">
        <f>Sectors_I!AB39</f>
        <v>0</v>
      </c>
    </row>
    <row r="40" spans="1:28" x14ac:dyDescent="0.2">
      <c r="A40" s="99" t="s">
        <v>133</v>
      </c>
      <c r="B40" s="153">
        <f>Sectors_I!B40</f>
        <v>575682934.45125091</v>
      </c>
      <c r="C40" s="153">
        <f>Sectors_I!C40</f>
        <v>7431314.6857899996</v>
      </c>
      <c r="D40" s="153">
        <f>Sectors_I!D40</f>
        <v>583114249.13704085</v>
      </c>
      <c r="E40" s="154">
        <f>Sectors_I!E40</f>
        <v>25476193.986008704</v>
      </c>
      <c r="F40" s="154">
        <f>Sectors_I!F40</f>
        <v>1590686.0037734499</v>
      </c>
      <c r="G40" s="154">
        <f>Sectors_I!G40</f>
        <v>27066879.989782155</v>
      </c>
      <c r="H40" s="106">
        <f>Sectors_I!H40</f>
        <v>0.33640500000000001</v>
      </c>
      <c r="I40" s="102">
        <f>Sectors_I!I40</f>
        <v>0.35351709374261048</v>
      </c>
      <c r="J40" s="106">
        <f>Sectors_I!J40</f>
        <v>0.33662900000000001</v>
      </c>
      <c r="K40" s="103">
        <f>Sectors_I!K40</f>
        <v>337.07499999999999</v>
      </c>
      <c r="L40" s="103">
        <f>Sectors_I!L40</f>
        <v>229.96137032960036</v>
      </c>
      <c r="M40" s="103">
        <f>Sectors_I!M40</f>
        <v>335.71800000000002</v>
      </c>
      <c r="N40" s="157">
        <f>Sectors_I!N40</f>
        <v>11974376.345800001</v>
      </c>
      <c r="O40" s="157">
        <f>Sectors_I!O40</f>
        <v>1369459.2892</v>
      </c>
      <c r="P40" s="157">
        <f>Sectors_I!P40</f>
        <v>13343835.635000002</v>
      </c>
      <c r="Q40" s="157">
        <f>Sectors_I!Q40</f>
        <v>533268604.33295095</v>
      </c>
      <c r="R40" s="157">
        <f>Sectors_I!R40</f>
        <v>5884491.9014899991</v>
      </c>
      <c r="S40" s="157">
        <f>Sectors_I!S40</f>
        <v>539153096.2344408</v>
      </c>
      <c r="T40" s="157">
        <f>Sectors_I!T40</f>
        <v>28614562.570900001</v>
      </c>
      <c r="U40" s="157">
        <f>Sectors_I!U40</f>
        <v>159606.3504</v>
      </c>
      <c r="V40" s="157">
        <f>Sectors_I!V40</f>
        <v>28774168.921300001</v>
      </c>
      <c r="W40" s="157">
        <f>Sectors_I!W40</f>
        <v>13423211.6874</v>
      </c>
      <c r="X40" s="157">
        <f>Sectors_I!X40</f>
        <v>1387216.4339000001</v>
      </c>
      <c r="Y40" s="157">
        <f>Sectors_I!Y40</f>
        <v>14810428.121300001</v>
      </c>
      <c r="Z40" s="157">
        <f>Sectors_I!Z40</f>
        <v>376555.86</v>
      </c>
      <c r="AA40" s="157">
        <f>Sectors_I!AA40</f>
        <v>0</v>
      </c>
      <c r="AB40" s="157">
        <f>Sectors_I!AB40</f>
        <v>376555.86</v>
      </c>
    </row>
    <row r="41" spans="1:28" x14ac:dyDescent="0.2">
      <c r="A41" s="99" t="s">
        <v>134</v>
      </c>
      <c r="B41" s="153">
        <f>Sectors_I!B41</f>
        <v>9197497895.7573719</v>
      </c>
      <c r="C41" s="153">
        <f>Sectors_I!C41</f>
        <v>4192372107.070735</v>
      </c>
      <c r="D41" s="153">
        <f>Sectors_I!D41</f>
        <v>13389870002.828106</v>
      </c>
      <c r="E41" s="154">
        <f>Sectors_I!E41</f>
        <v>31456883.723333567</v>
      </c>
      <c r="F41" s="154">
        <f>Sectors_I!F41</f>
        <v>20341291.77035208</v>
      </c>
      <c r="G41" s="154">
        <f>Sectors_I!G41</f>
        <v>51798175.493685648</v>
      </c>
      <c r="H41" s="106">
        <f>Sectors_I!H41</f>
        <v>0.12008000000000001</v>
      </c>
      <c r="I41" s="102">
        <f>Sectors_I!I41</f>
        <v>7.3954309169045565E-2</v>
      </c>
      <c r="J41" s="106">
        <f>Sectors_I!J41</f>
        <v>0.105905</v>
      </c>
      <c r="K41" s="103">
        <f>Sectors_I!K41</f>
        <v>137.08799999999999</v>
      </c>
      <c r="L41" s="103">
        <f>Sectors_I!L41</f>
        <v>155.3020524402551</v>
      </c>
      <c r="M41" s="103">
        <f>Sectors_I!M41</f>
        <v>142.738</v>
      </c>
      <c r="N41" s="157">
        <f>Sectors_I!N41</f>
        <v>46737177.817199998</v>
      </c>
      <c r="O41" s="157">
        <f>Sectors_I!O41</f>
        <v>41559224.97769399</v>
      </c>
      <c r="P41" s="157">
        <f>Sectors_I!P41</f>
        <v>88296402.79489398</v>
      </c>
      <c r="Q41" s="157">
        <f>Sectors_I!Q41</f>
        <v>8763762594.9116249</v>
      </c>
      <c r="R41" s="157">
        <f>Sectors_I!R41</f>
        <v>3943247450.3281803</v>
      </c>
      <c r="S41" s="157">
        <f>Sectors_I!S41</f>
        <v>12707010045.239807</v>
      </c>
      <c r="T41" s="157">
        <f>Sectors_I!T41</f>
        <v>326897947.98234499</v>
      </c>
      <c r="U41" s="157">
        <f>Sectors_I!U41</f>
        <v>175205554.59958884</v>
      </c>
      <c r="V41" s="157">
        <f>Sectors_I!V41</f>
        <v>502103502.58193386</v>
      </c>
      <c r="W41" s="157">
        <f>Sectors_I!W41</f>
        <v>79690939.761800006</v>
      </c>
      <c r="X41" s="157">
        <f>Sectors_I!X41</f>
        <v>62641183.342465997</v>
      </c>
      <c r="Y41" s="157">
        <f>Sectors_I!Y41</f>
        <v>142332123.10426599</v>
      </c>
      <c r="Z41" s="157">
        <f>Sectors_I!Z41</f>
        <v>27146413.101600002</v>
      </c>
      <c r="AA41" s="157">
        <f>Sectors_I!AA41</f>
        <v>11277918.8005</v>
      </c>
      <c r="AB41" s="157">
        <f>Sectors_I!AB41</f>
        <v>38424331.902100004</v>
      </c>
    </row>
    <row r="42" spans="1:28" s="112" customFormat="1" x14ac:dyDescent="0.2">
      <c r="A42" s="108" t="s">
        <v>135</v>
      </c>
      <c r="B42" s="155">
        <f>Sectors_I!B42</f>
        <v>6727113117.2164907</v>
      </c>
      <c r="C42" s="155">
        <f>Sectors_I!C42</f>
        <v>3502220489.0316572</v>
      </c>
      <c r="D42" s="155">
        <f>Sectors_I!D42</f>
        <v>10229333606.248148</v>
      </c>
      <c r="E42" s="156">
        <f>Sectors_I!E42</f>
        <v>24576741.53172547</v>
      </c>
      <c r="F42" s="156">
        <f>Sectors_I!F42</f>
        <v>17204298.030976322</v>
      </c>
      <c r="G42" s="156">
        <f>Sectors_I!G42</f>
        <v>41781039.562701792</v>
      </c>
      <c r="H42" s="109">
        <f>Sectors_I!H42</f>
        <v>0.11930499999999999</v>
      </c>
      <c r="I42" s="110">
        <f>Sectors_I!I42</f>
        <v>7.3785392336313357E-2</v>
      </c>
      <c r="J42" s="109">
        <f>Sectors_I!J42</f>
        <v>0.103771</v>
      </c>
      <c r="K42" s="111">
        <f>Sectors_I!K42</f>
        <v>140.333</v>
      </c>
      <c r="L42" s="111">
        <f>Sectors_I!L42</f>
        <v>157.36671674630335</v>
      </c>
      <c r="M42" s="111">
        <f>Sectors_I!M42</f>
        <v>146.10499999999999</v>
      </c>
      <c r="N42" s="158">
        <f>Sectors_I!N42</f>
        <v>38629362.719300002</v>
      </c>
      <c r="O42" s="158">
        <f>Sectors_I!O42</f>
        <v>37227694.129717998</v>
      </c>
      <c r="P42" s="158">
        <f>Sectors_I!P42</f>
        <v>75857056.849018008</v>
      </c>
      <c r="Q42" s="158">
        <f>Sectors_I!Q42</f>
        <v>6380423525.5302906</v>
      </c>
      <c r="R42" s="158">
        <f>Sectors_I!R42</f>
        <v>3288463689.7290626</v>
      </c>
      <c r="S42" s="158">
        <f>Sectors_I!S42</f>
        <v>9668887215.2593536</v>
      </c>
      <c r="T42" s="158">
        <f>Sectors_I!T42</f>
        <v>253644465.18360001</v>
      </c>
      <c r="U42" s="158">
        <f>Sectors_I!U42</f>
        <v>145985031.62800369</v>
      </c>
      <c r="V42" s="158">
        <f>Sectors_I!V42</f>
        <v>399629496.81160367</v>
      </c>
      <c r="W42" s="158">
        <f>Sectors_I!W42</f>
        <v>66381265.775099993</v>
      </c>
      <c r="X42" s="158">
        <f>Sectors_I!X42</f>
        <v>56668169.106190994</v>
      </c>
      <c r="Y42" s="158">
        <f>Sectors_I!Y42</f>
        <v>123049434.88129099</v>
      </c>
      <c r="Z42" s="158">
        <f>Sectors_I!Z42</f>
        <v>26663860.727499999</v>
      </c>
      <c r="AA42" s="158">
        <f>Sectors_I!AA42</f>
        <v>11103598.568399999</v>
      </c>
      <c r="AB42" s="158">
        <f>Sectors_I!AB42</f>
        <v>37767459.295900002</v>
      </c>
    </row>
    <row r="43" spans="1:28" s="112" customFormat="1" x14ac:dyDescent="0.2">
      <c r="A43" s="108" t="s">
        <v>136</v>
      </c>
      <c r="B43" s="155">
        <f>Sectors_I!B43</f>
        <v>1574561655.1034303</v>
      </c>
      <c r="C43" s="155">
        <f>Sectors_I!C43</f>
        <v>490133361.19605738</v>
      </c>
      <c r="D43" s="155">
        <f>Sectors_I!D43</f>
        <v>2064695016.2994876</v>
      </c>
      <c r="E43" s="156">
        <f>Sectors_I!E43</f>
        <v>3106437.4442113601</v>
      </c>
      <c r="F43" s="156">
        <f>Sectors_I!F43</f>
        <v>2275245.9828858501</v>
      </c>
      <c r="G43" s="156">
        <f>Sectors_I!G43</f>
        <v>5381683.4270972107</v>
      </c>
      <c r="H43" s="109">
        <f>Sectors_I!H43</f>
        <v>0.11854000000000001</v>
      </c>
      <c r="I43" s="110">
        <f>Sectors_I!I43</f>
        <v>7.4893406025098724E-2</v>
      </c>
      <c r="J43" s="109">
        <f>Sectors_I!J43</f>
        <v>0.10829</v>
      </c>
      <c r="K43" s="111">
        <f>Sectors_I!K43</f>
        <v>137.96899999999999</v>
      </c>
      <c r="L43" s="111">
        <f>Sectors_I!L43</f>
        <v>138.57958852987011</v>
      </c>
      <c r="M43" s="111">
        <f>Sectors_I!M43</f>
        <v>138.11199999999999</v>
      </c>
      <c r="N43" s="158">
        <f>Sectors_I!N43</f>
        <v>4422468.2979999995</v>
      </c>
      <c r="O43" s="158">
        <f>Sectors_I!O43</f>
        <v>3765070.5650759996</v>
      </c>
      <c r="P43" s="158">
        <f>Sectors_I!P43</f>
        <v>8187538.8630759995</v>
      </c>
      <c r="Q43" s="158">
        <f>Sectors_I!Q43</f>
        <v>1520766550.4902303</v>
      </c>
      <c r="R43" s="158">
        <f>Sectors_I!R43</f>
        <v>466033665.70911723</v>
      </c>
      <c r="S43" s="158">
        <f>Sectors_I!S43</f>
        <v>1986800216.1993473</v>
      </c>
      <c r="T43" s="158">
        <f>Sectors_I!T43</f>
        <v>45396466.290299997</v>
      </c>
      <c r="U43" s="158">
        <f>Sectors_I!U43</f>
        <v>19130508.722185161</v>
      </c>
      <c r="V43" s="158">
        <f>Sectors_I!V43</f>
        <v>64526975.012485161</v>
      </c>
      <c r="W43" s="158">
        <f>Sectors_I!W43</f>
        <v>8083666.9903999995</v>
      </c>
      <c r="X43" s="158">
        <f>Sectors_I!X43</f>
        <v>4794866.5326549998</v>
      </c>
      <c r="Y43" s="158">
        <f>Sectors_I!Y43</f>
        <v>12878533.523054998</v>
      </c>
      <c r="Z43" s="158">
        <f>Sectors_I!Z43</f>
        <v>314971.33250000002</v>
      </c>
      <c r="AA43" s="158">
        <f>Sectors_I!AA43</f>
        <v>174320.23209999999</v>
      </c>
      <c r="AB43" s="158">
        <f>Sectors_I!AB43</f>
        <v>489291.56460000004</v>
      </c>
    </row>
    <row r="44" spans="1:28" s="112" customFormat="1" x14ac:dyDescent="0.2">
      <c r="A44" s="108" t="s">
        <v>216</v>
      </c>
      <c r="B44" s="155">
        <f>Sectors_I!B44</f>
        <v>895823123.43745041</v>
      </c>
      <c r="C44" s="155">
        <f>Sectors_I!C44</f>
        <v>200018256.84302005</v>
      </c>
      <c r="D44" s="155">
        <f>Sectors_I!D44</f>
        <v>1095841380.2804704</v>
      </c>
      <c r="E44" s="156">
        <f>Sectors_I!E44</f>
        <v>3773704.7473967504</v>
      </c>
      <c r="F44" s="156">
        <f>Sectors_I!F44</f>
        <v>861747.75638988987</v>
      </c>
      <c r="G44" s="156">
        <f>Sectors_I!G44</f>
        <v>4635452.5037866402</v>
      </c>
      <c r="H44" s="109">
        <f>Sectors_I!H44</f>
        <v>0.129639</v>
      </c>
      <c r="I44" s="110">
        <f>Sectors_I!I44</f>
        <v>7.4957674225356111E-2</v>
      </c>
      <c r="J44" s="109">
        <f>Sectors_I!J44</f>
        <v>0.11970799999999999</v>
      </c>
      <c r="K44" s="111">
        <f>Sectors_I!K44</f>
        <v>110.48099999999999</v>
      </c>
      <c r="L44" s="111">
        <f>Sectors_I!L44</f>
        <v>160.17351303535278</v>
      </c>
      <c r="M44" s="111">
        <f>Sectors_I!M44</f>
        <v>119.613</v>
      </c>
      <c r="N44" s="158">
        <f>Sectors_I!N44</f>
        <v>3685346.7998000002</v>
      </c>
      <c r="O44" s="158">
        <f>Sectors_I!O44</f>
        <v>566460.28289999999</v>
      </c>
      <c r="P44" s="158">
        <f>Sectors_I!P44</f>
        <v>4251807.0827000001</v>
      </c>
      <c r="Q44" s="158">
        <f>Sectors_I!Q44</f>
        <v>862572518.8910054</v>
      </c>
      <c r="R44" s="158">
        <f>Sectors_I!R44</f>
        <v>188750094.89010006</v>
      </c>
      <c r="S44" s="158">
        <f>Sectors_I!S44</f>
        <v>1051322613.7811053</v>
      </c>
      <c r="T44" s="158">
        <f>Sectors_I!T44</f>
        <v>27857016.508444991</v>
      </c>
      <c r="U44" s="158">
        <f>Sectors_I!U44</f>
        <v>10090014.249400001</v>
      </c>
      <c r="V44" s="158">
        <f>Sectors_I!V44</f>
        <v>37947030.757844992</v>
      </c>
      <c r="W44" s="158">
        <f>Sectors_I!W44</f>
        <v>5226006.9963999996</v>
      </c>
      <c r="X44" s="158">
        <f>Sectors_I!X44</f>
        <v>1178147.70352</v>
      </c>
      <c r="Y44" s="158">
        <f>Sectors_I!Y44</f>
        <v>6404154.6999199996</v>
      </c>
      <c r="Z44" s="158">
        <f>Sectors_I!Z44</f>
        <v>167581.0416</v>
      </c>
      <c r="AA44" s="158">
        <f>Sectors_I!AA44</f>
        <v>0</v>
      </c>
      <c r="AB44" s="158">
        <f>Sectors_I!AB44</f>
        <v>167581.0416</v>
      </c>
    </row>
    <row r="45" spans="1:28" x14ac:dyDescent="0.2">
      <c r="A45" s="99" t="s">
        <v>218</v>
      </c>
      <c r="B45" s="153">
        <f>Sectors_I!B45</f>
        <v>493199418.65650696</v>
      </c>
      <c r="C45" s="153">
        <f>Sectors_I!C45</f>
        <v>639407.3042897603</v>
      </c>
      <c r="D45" s="153">
        <f>Sectors_I!D45</f>
        <v>493838825.96079665</v>
      </c>
      <c r="E45" s="154">
        <f>Sectors_I!E45</f>
        <v>2098188.3287999998</v>
      </c>
      <c r="F45" s="154">
        <f>Sectors_I!F45</f>
        <v>47749.8796</v>
      </c>
      <c r="G45" s="154">
        <f>Sectors_I!G45</f>
        <v>2145938.2083999999</v>
      </c>
      <c r="H45" s="106">
        <f>Sectors_I!H45</f>
        <v>0.19942499999999999</v>
      </c>
      <c r="I45" s="102">
        <f>Sectors_I!I45</f>
        <v>0.200825</v>
      </c>
      <c r="J45" s="106">
        <f>Sectors_I!J45</f>
        <v>0.19943</v>
      </c>
      <c r="K45" s="103">
        <f>Sectors_I!K45</f>
        <v>13.428699999999999</v>
      </c>
      <c r="L45" s="103">
        <f>Sectors_I!L45</f>
        <v>148.642</v>
      </c>
      <c r="M45" s="103">
        <f>Sectors_I!M45</f>
        <v>13.5991</v>
      </c>
      <c r="N45" s="157">
        <f>Sectors_I!N45</f>
        <v>4619958.7966999998</v>
      </c>
      <c r="O45" s="157">
        <f>Sectors_I!O45</f>
        <v>42867.733699999997</v>
      </c>
      <c r="P45" s="157">
        <f>Sectors_I!P45</f>
        <v>4662826.5303999996</v>
      </c>
      <c r="Q45" s="157">
        <f>Sectors_I!Q45</f>
        <v>476876628.64040697</v>
      </c>
      <c r="R45" s="157">
        <f>Sectors_I!R45</f>
        <v>573760.43688976031</v>
      </c>
      <c r="S45" s="157">
        <f>Sectors_I!S45</f>
        <v>477450389.07729661</v>
      </c>
      <c r="T45" s="157">
        <f>Sectors_I!T45</f>
        <v>9003532.7729000002</v>
      </c>
      <c r="U45" s="157">
        <f>Sectors_I!U45</f>
        <v>6008.9173000000001</v>
      </c>
      <c r="V45" s="157">
        <f>Sectors_I!V45</f>
        <v>9009541.690200001</v>
      </c>
      <c r="W45" s="157">
        <f>Sectors_I!W45</f>
        <v>7319257.2432000004</v>
      </c>
      <c r="X45" s="157">
        <f>Sectors_I!X45</f>
        <v>59637.950100000002</v>
      </c>
      <c r="Y45" s="157">
        <f>Sectors_I!Y45</f>
        <v>7378895.1933000004</v>
      </c>
      <c r="Z45" s="157">
        <f>Sectors_I!Z45</f>
        <v>0</v>
      </c>
      <c r="AA45" s="157">
        <f>Sectors_I!AA45</f>
        <v>0</v>
      </c>
      <c r="AB45" s="157">
        <f>Sectors_I!AB45</f>
        <v>0</v>
      </c>
    </row>
    <row r="46" spans="1:28" x14ac:dyDescent="0.2">
      <c r="A46" s="99" t="s">
        <v>217</v>
      </c>
      <c r="B46" s="153">
        <f>Sectors_I!B46</f>
        <v>8536325.6976999994</v>
      </c>
      <c r="C46" s="153">
        <f>Sectors_I!C46</f>
        <v>27775.591400000001</v>
      </c>
      <c r="D46" s="153">
        <f>Sectors_I!D46</f>
        <v>8564101.2890999988</v>
      </c>
      <c r="E46" s="154">
        <f>Sectors_I!E46</f>
        <v>164876.23095239999</v>
      </c>
      <c r="F46" s="154">
        <f>Sectors_I!F46</f>
        <v>64.686400000000006</v>
      </c>
      <c r="G46" s="154">
        <f>Sectors_I!G46</f>
        <v>164940.91735239999</v>
      </c>
      <c r="H46" s="106">
        <f>Sectors_I!H46</f>
        <v>4.2540099999999997E-2</v>
      </c>
      <c r="I46" s="102">
        <f>Sectors_I!I46</f>
        <v>7.0000000000000007E-2</v>
      </c>
      <c r="J46" s="106">
        <f>Sectors_I!J46</f>
        <v>4.2531199999999998E-2</v>
      </c>
      <c r="K46" s="103">
        <f>Sectors_I!K46</f>
        <v>63.382800000000003</v>
      </c>
      <c r="L46" s="103">
        <f>Sectors_I!L46</f>
        <v>121.733</v>
      </c>
      <c r="M46" s="103">
        <f>Sectors_I!M46</f>
        <v>63.587699999999998</v>
      </c>
      <c r="N46" s="157">
        <f>Sectors_I!N46</f>
        <v>45798.92</v>
      </c>
      <c r="O46" s="157">
        <f>Sectors_I!O46</f>
        <v>0</v>
      </c>
      <c r="P46" s="157">
        <f>Sectors_I!P46</f>
        <v>45798.92</v>
      </c>
      <c r="Q46" s="157">
        <f>Sectors_I!Q46</f>
        <v>8389423.8676999994</v>
      </c>
      <c r="R46" s="157">
        <f>Sectors_I!R46</f>
        <v>27775.591400000001</v>
      </c>
      <c r="S46" s="157">
        <f>Sectors_I!S46</f>
        <v>8417199.4590999987</v>
      </c>
      <c r="T46" s="157">
        <f>Sectors_I!T46</f>
        <v>96019.03</v>
      </c>
      <c r="U46" s="157">
        <f>Sectors_I!U46</f>
        <v>0</v>
      </c>
      <c r="V46" s="157">
        <f>Sectors_I!V46</f>
        <v>96019.03</v>
      </c>
      <c r="W46" s="157">
        <f>Sectors_I!W46</f>
        <v>50882.8</v>
      </c>
      <c r="X46" s="157">
        <f>Sectors_I!X46</f>
        <v>0</v>
      </c>
      <c r="Y46" s="157">
        <f>Sectors_I!Y46</f>
        <v>50882.8</v>
      </c>
      <c r="Z46" s="157">
        <f>Sectors_I!Z46</f>
        <v>0</v>
      </c>
      <c r="AA46" s="157">
        <f>Sectors_I!AA46</f>
        <v>0</v>
      </c>
      <c r="AB46" s="157">
        <f>Sectors_I!AB46</f>
        <v>0</v>
      </c>
    </row>
    <row r="47" spans="1:28" x14ac:dyDescent="0.2">
      <c r="A47" s="100" t="s">
        <v>267</v>
      </c>
      <c r="B47" s="153">
        <f>Sectors_I!B47</f>
        <v>41550914152.835815</v>
      </c>
      <c r="C47" s="153">
        <f>Sectors_I!C47</f>
        <v>29354593460.36602</v>
      </c>
      <c r="D47" s="153">
        <f>Sectors_I!D47</f>
        <v>70905507613.201828</v>
      </c>
      <c r="E47" s="154">
        <f>Sectors_I!E47</f>
        <v>875288631.81753242</v>
      </c>
      <c r="F47" s="154">
        <f>Sectors_I!F47</f>
        <v>327517246.86261833</v>
      </c>
      <c r="G47" s="154">
        <f>Sectors_I!G47</f>
        <v>1202805878.680151</v>
      </c>
      <c r="H47" s="106">
        <f>Sectors_I!H47</f>
        <v>0.150065</v>
      </c>
      <c r="I47" s="102">
        <f>Sectors_I!I47</f>
        <v>9.0254762520892193E-2</v>
      </c>
      <c r="J47" s="106">
        <f>Sectors_I!J47</f>
        <v>0.123233</v>
      </c>
      <c r="K47" s="103">
        <f>Sectors_I!K47</f>
        <v>81.225999999999999</v>
      </c>
      <c r="L47" s="103">
        <f>Sectors_I!L47</f>
        <v>93.8416393896741</v>
      </c>
      <c r="M47" s="103">
        <f>Sectors_I!M47</f>
        <v>86.471900000000005</v>
      </c>
      <c r="N47" s="157">
        <f>Sectors_I!N47</f>
        <v>649578042.13506794</v>
      </c>
      <c r="O47" s="157">
        <f>Sectors_I!O47</f>
        <v>574016120.25767171</v>
      </c>
      <c r="P47" s="157">
        <f>Sectors_I!P47</f>
        <v>1223594162.3927398</v>
      </c>
      <c r="Q47" s="157">
        <f>Sectors_I!Q47</f>
        <v>38627996617.01696</v>
      </c>
      <c r="R47" s="157">
        <f>Sectors_I!R47</f>
        <v>26165186364.146423</v>
      </c>
      <c r="S47" s="157">
        <f>Sectors_I!S47</f>
        <v>64793182981.163376</v>
      </c>
      <c r="T47" s="157">
        <f>Sectors_I!T47</f>
        <v>1902139119.2200727</v>
      </c>
      <c r="U47" s="157">
        <f>Sectors_I!U47</f>
        <v>2269972861.4447079</v>
      </c>
      <c r="V47" s="157">
        <f>Sectors_I!V47</f>
        <v>4172111980.6647806</v>
      </c>
      <c r="W47" s="157">
        <f>Sectors_I!W47</f>
        <v>964587401.56948948</v>
      </c>
      <c r="X47" s="157">
        <f>Sectors_I!X47</f>
        <v>884621936.88115776</v>
      </c>
      <c r="Y47" s="157">
        <f>Sectors_I!Y47</f>
        <v>1849209338.4506474</v>
      </c>
      <c r="Z47" s="157">
        <f>Sectors_I!Z47</f>
        <v>56191015.029300004</v>
      </c>
      <c r="AA47" s="157">
        <f>Sectors_I!AA47</f>
        <v>34812297.89373</v>
      </c>
      <c r="AB47" s="157">
        <f>Sectors_I!AB47</f>
        <v>91003312.923030004</v>
      </c>
    </row>
    <row r="48" spans="1:28" x14ac:dyDescent="0.2">
      <c r="A48" s="101" t="s">
        <v>220</v>
      </c>
      <c r="B48" s="153">
        <f>Sectors_I!B48</f>
        <v>8052398123.0762758</v>
      </c>
      <c r="C48" s="153">
        <f>Sectors_I!C48</f>
        <v>16717824876.799269</v>
      </c>
      <c r="D48" s="153">
        <f>Sectors_I!D48</f>
        <v>24770222999.875546</v>
      </c>
      <c r="E48" s="154">
        <f>Sectors_I!E48</f>
        <v>125912403.33167076</v>
      </c>
      <c r="F48" s="154">
        <f>Sectors_I!F48</f>
        <v>176220995.6996437</v>
      </c>
      <c r="G48" s="154">
        <f>Sectors_I!G48</f>
        <v>302133399.03131449</v>
      </c>
      <c r="H48" s="106">
        <f>Sectors_I!H48</f>
        <v>0.13134799999999999</v>
      </c>
      <c r="I48" s="102">
        <f>Sectors_I!I48</f>
        <v>9.5096952188898951E-2</v>
      </c>
      <c r="J48" s="106">
        <f>Sectors_I!J48</f>
        <v>0.106849</v>
      </c>
      <c r="K48" s="103">
        <f>Sectors_I!K48</f>
        <v>55.369</v>
      </c>
      <c r="L48" s="103">
        <f>Sectors_I!L48</f>
        <v>80.225065209183001</v>
      </c>
      <c r="M48" s="103">
        <f>Sectors_I!M48</f>
        <v>72.147999999999996</v>
      </c>
      <c r="N48" s="157">
        <f>Sectors_I!N48</f>
        <v>132031358.57299998</v>
      </c>
      <c r="O48" s="157">
        <f>Sectors_I!O48</f>
        <v>222327905.40507904</v>
      </c>
      <c r="P48" s="157">
        <f>Sectors_I!P48</f>
        <v>354359263.97807902</v>
      </c>
      <c r="Q48" s="157">
        <f>Sectors_I!Q48</f>
        <v>7415168191.9126663</v>
      </c>
      <c r="R48" s="157">
        <f>Sectors_I!R48</f>
        <v>14626992841.401339</v>
      </c>
      <c r="S48" s="157">
        <f>Sectors_I!S48</f>
        <v>22042161033.314003</v>
      </c>
      <c r="T48" s="157">
        <f>Sectors_I!T48</f>
        <v>446578183.81462538</v>
      </c>
      <c r="U48" s="157">
        <f>Sectors_I!U48</f>
        <v>1713101111.5260608</v>
      </c>
      <c r="V48" s="157">
        <f>Sectors_I!V48</f>
        <v>2159679295.3406863</v>
      </c>
      <c r="W48" s="157">
        <f>Sectors_I!W48</f>
        <v>184576830.19898441</v>
      </c>
      <c r="X48" s="157">
        <f>Sectors_I!X48</f>
        <v>367905119.32507002</v>
      </c>
      <c r="Y48" s="157">
        <f>Sectors_I!Y48</f>
        <v>552481949.52405441</v>
      </c>
      <c r="Z48" s="157">
        <f>Sectors_I!Z48</f>
        <v>6074917.1500000004</v>
      </c>
      <c r="AA48" s="157">
        <f>Sectors_I!AA48</f>
        <v>9825804.5468000006</v>
      </c>
      <c r="AB48" s="157">
        <f>Sectors_I!AB48</f>
        <v>15900721.696800001</v>
      </c>
    </row>
    <row r="49" spans="1:28" x14ac:dyDescent="0.2">
      <c r="A49" s="101" t="s">
        <v>221</v>
      </c>
      <c r="B49" s="153">
        <f>Sectors_I!B49</f>
        <v>4231599167.7642798</v>
      </c>
      <c r="C49" s="153">
        <f>Sectors_I!C49</f>
        <v>6337115350.4575729</v>
      </c>
      <c r="D49" s="153">
        <f>Sectors_I!D49</f>
        <v>10568714518.221853</v>
      </c>
      <c r="E49" s="154">
        <f>Sectors_I!E49</f>
        <v>91094983.388208359</v>
      </c>
      <c r="F49" s="154">
        <f>Sectors_I!F49</f>
        <v>103020915.1846742</v>
      </c>
      <c r="G49" s="154">
        <f>Sectors_I!G49</f>
        <v>194115898.57288256</v>
      </c>
      <c r="H49" s="106">
        <f>Sectors_I!H49</f>
        <v>0.13294</v>
      </c>
      <c r="I49" s="102">
        <f>Sectors_I!I49</f>
        <v>8.1544384226649808E-2</v>
      </c>
      <c r="J49" s="106">
        <f>Sectors_I!J49</f>
        <v>0.102141</v>
      </c>
      <c r="K49" s="103">
        <f>Sectors_I!K49</f>
        <v>74.813900000000004</v>
      </c>
      <c r="L49" s="103">
        <f>Sectors_I!L49</f>
        <v>90.304873644293892</v>
      </c>
      <c r="M49" s="103">
        <f>Sectors_I!M49</f>
        <v>84.129199999999997</v>
      </c>
      <c r="N49" s="157">
        <f>Sectors_I!N49</f>
        <v>143251939.75503993</v>
      </c>
      <c r="O49" s="157">
        <f>Sectors_I!O49</f>
        <v>273660750.42198777</v>
      </c>
      <c r="P49" s="157">
        <f>Sectors_I!P49</f>
        <v>416912690.1770277</v>
      </c>
      <c r="Q49" s="157">
        <f>Sectors_I!Q49</f>
        <v>3819199218.4556565</v>
      </c>
      <c r="R49" s="157">
        <f>Sectors_I!R49</f>
        <v>5622128280.8055668</v>
      </c>
      <c r="S49" s="157">
        <f>Sectors_I!S49</f>
        <v>9441327499.2612228</v>
      </c>
      <c r="T49" s="157">
        <f>Sectors_I!T49</f>
        <v>189532072.3402718</v>
      </c>
      <c r="U49" s="157">
        <f>Sectors_I!U49</f>
        <v>312044599.01631838</v>
      </c>
      <c r="V49" s="157">
        <f>Sectors_I!V49</f>
        <v>501576671.35659015</v>
      </c>
      <c r="W49" s="157">
        <f>Sectors_I!W49</f>
        <v>220202627.10105148</v>
      </c>
      <c r="X49" s="157">
        <f>Sectors_I!X49</f>
        <v>392944308.67765802</v>
      </c>
      <c r="Y49" s="157">
        <f>Sectors_I!Y49</f>
        <v>613146935.77870953</v>
      </c>
      <c r="Z49" s="157">
        <f>Sectors_I!Z49</f>
        <v>2665249.8673</v>
      </c>
      <c r="AA49" s="157">
        <f>Sectors_I!AA49</f>
        <v>9998161.9580300003</v>
      </c>
      <c r="AB49" s="157">
        <f>Sectors_I!AB49</f>
        <v>12663411.82533</v>
      </c>
    </row>
    <row r="50" spans="1:28" x14ac:dyDescent="0.2">
      <c r="A50" s="101" t="s">
        <v>222</v>
      </c>
      <c r="B50" s="153">
        <f>Sectors_I!B50</f>
        <v>7821283952.5221539</v>
      </c>
      <c r="C50" s="153">
        <f>Sectors_I!C50</f>
        <v>1263606032.4686818</v>
      </c>
      <c r="D50" s="153">
        <f>Sectors_I!D50</f>
        <v>9084889984.9908352</v>
      </c>
      <c r="E50" s="154">
        <f>Sectors_I!E50</f>
        <v>218087489.15293398</v>
      </c>
      <c r="F50" s="154">
        <f>Sectors_I!F50</f>
        <v>17928045.9003025</v>
      </c>
      <c r="G50" s="154">
        <f>Sectors_I!G50</f>
        <v>236015535.05323648</v>
      </c>
      <c r="H50" s="106">
        <f>Sectors_I!H50</f>
        <v>0.16405</v>
      </c>
      <c r="I50" s="102">
        <f>Sectors_I!I50</f>
        <v>7.9838682952715789E-2</v>
      </c>
      <c r="J50" s="106">
        <f>Sectors_I!J50</f>
        <v>0.15190999999999999</v>
      </c>
      <c r="K50" s="103">
        <f>Sectors_I!K50</f>
        <v>64.6648</v>
      </c>
      <c r="L50" s="103">
        <f>Sectors_I!L50</f>
        <v>103.87103767888928</v>
      </c>
      <c r="M50" s="103">
        <f>Sectors_I!M50</f>
        <v>70.407399999999996</v>
      </c>
      <c r="N50" s="157">
        <f>Sectors_I!N50</f>
        <v>159399010.858082</v>
      </c>
      <c r="O50" s="157">
        <f>Sectors_I!O50</f>
        <v>29192666.623</v>
      </c>
      <c r="P50" s="157">
        <f>Sectors_I!P50</f>
        <v>188591677.48108199</v>
      </c>
      <c r="Q50" s="157">
        <f>Sectors_I!Q50</f>
        <v>7283322304.1038113</v>
      </c>
      <c r="R50" s="157">
        <f>Sectors_I!R50</f>
        <v>1154604775.6628718</v>
      </c>
      <c r="S50" s="157">
        <f>Sectors_I!S50</f>
        <v>8437927079.7666836</v>
      </c>
      <c r="T50" s="157">
        <f>Sectors_I!T50</f>
        <v>335844832.49678755</v>
      </c>
      <c r="U50" s="157">
        <f>Sectors_I!U50</f>
        <v>64520040.319799997</v>
      </c>
      <c r="V50" s="157">
        <f>Sectors_I!V50</f>
        <v>400364872.81658757</v>
      </c>
      <c r="W50" s="157">
        <f>Sectors_I!W50</f>
        <v>198535812.62015411</v>
      </c>
      <c r="X50" s="157">
        <f>Sectors_I!X50</f>
        <v>43366997.172310002</v>
      </c>
      <c r="Y50" s="157">
        <f>Sectors_I!Y50</f>
        <v>241902809.79246411</v>
      </c>
      <c r="Z50" s="157">
        <f>Sectors_I!Z50</f>
        <v>3581003.3013999998</v>
      </c>
      <c r="AA50" s="157">
        <f>Sectors_I!AA50</f>
        <v>1114219.3137000001</v>
      </c>
      <c r="AB50" s="157">
        <f>Sectors_I!AB50</f>
        <v>4695222.6151000001</v>
      </c>
    </row>
    <row r="51" spans="1:28" x14ac:dyDescent="0.2">
      <c r="A51" s="101" t="s">
        <v>223</v>
      </c>
      <c r="B51" s="153">
        <f>Sectors_I!B51</f>
        <v>21445632909.477325</v>
      </c>
      <c r="C51" s="153">
        <f>Sectors_I!C51</f>
        <v>5036047200.6706915</v>
      </c>
      <c r="D51" s="153">
        <f>Sectors_I!D51</f>
        <v>26481680110.148018</v>
      </c>
      <c r="E51" s="154">
        <f>Sectors_I!E51</f>
        <v>440193755.94471925</v>
      </c>
      <c r="F51" s="154">
        <f>Sectors_I!F51</f>
        <v>30347290.078497931</v>
      </c>
      <c r="G51" s="154">
        <f>Sectors_I!G51</f>
        <v>470541046.02321726</v>
      </c>
      <c r="H51" s="106">
        <f>Sectors_I!H51</f>
        <v>0.15234200000000001</v>
      </c>
      <c r="I51" s="102">
        <f>Sectors_I!I51</f>
        <v>7.3969120643750025E-2</v>
      </c>
      <c r="J51" s="106">
        <f>Sectors_I!J51</f>
        <v>0.137542</v>
      </c>
      <c r="K51" s="103">
        <f>Sectors_I!K51</f>
        <v>97.929599999999994</v>
      </c>
      <c r="L51" s="103">
        <f>Sectors_I!L51</f>
        <v>141.35807238177821</v>
      </c>
      <c r="M51" s="103">
        <f>Sectors_I!M51</f>
        <v>106.139</v>
      </c>
      <c r="N51" s="157">
        <f>Sectors_I!N51</f>
        <v>214895732.93884599</v>
      </c>
      <c r="O51" s="157">
        <f>Sectors_I!O51</f>
        <v>48834797.807505004</v>
      </c>
      <c r="P51" s="157">
        <f>Sectors_I!P51</f>
        <v>263730530.746351</v>
      </c>
      <c r="Q51" s="157">
        <f>Sectors_I!Q51</f>
        <v>20110306902.559036</v>
      </c>
      <c r="R51" s="157">
        <f>Sectors_I!R51</f>
        <v>4761460466.3068428</v>
      </c>
      <c r="S51" s="157">
        <f>Sectors_I!S51</f>
        <v>24871767368.865879</v>
      </c>
      <c r="T51" s="157">
        <f>Sectors_I!T51</f>
        <v>930184030.57838809</v>
      </c>
      <c r="U51" s="157">
        <f>Sectors_I!U51</f>
        <v>180307110.58262885</v>
      </c>
      <c r="V51" s="157">
        <f>Sectors_I!V51</f>
        <v>1110491141.1610169</v>
      </c>
      <c r="W51" s="157">
        <f>Sectors_I!W51</f>
        <v>361272131.62929964</v>
      </c>
      <c r="X51" s="157">
        <f>Sectors_I!X51</f>
        <v>80405511.706019774</v>
      </c>
      <c r="Y51" s="157">
        <f>Sectors_I!Y51</f>
        <v>441677643.3353194</v>
      </c>
      <c r="Z51" s="157">
        <f>Sectors_I!Z51</f>
        <v>43869844.710600004</v>
      </c>
      <c r="AA51" s="157">
        <f>Sectors_I!AA51</f>
        <v>13874112.075199999</v>
      </c>
      <c r="AB51" s="157">
        <f>Sectors_I!AB51</f>
        <v>57743956.785800003</v>
      </c>
    </row>
  </sheetData>
  <mergeCells count="10">
    <mergeCell ref="Q5:S5"/>
    <mergeCell ref="T5:V5"/>
    <mergeCell ref="W5:Y5"/>
    <mergeCell ref="Z5:AB5"/>
    <mergeCell ref="A5:A6"/>
    <mergeCell ref="B5:D5"/>
    <mergeCell ref="E5:G5"/>
    <mergeCell ref="H5:J5"/>
    <mergeCell ref="K5:M5"/>
    <mergeCell ref="N5:P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46"/>
  <sheetViews>
    <sheetView workbookViewId="0">
      <selection activeCell="B3" sqref="B3"/>
    </sheetView>
  </sheetViews>
  <sheetFormatPr defaultRowHeight="12.75" x14ac:dyDescent="0.2"/>
  <cols>
    <col min="1" max="1" width="19.42578125" customWidth="1"/>
    <col min="2" max="2" width="37.28515625" bestFit="1" customWidth="1"/>
    <col min="3" max="3" width="9" bestFit="1" customWidth="1"/>
    <col min="4" max="4" width="12.85546875" bestFit="1" customWidth="1"/>
    <col min="5" max="5" width="13.42578125" bestFit="1" customWidth="1"/>
    <col min="6" max="6" width="8.42578125" bestFit="1" customWidth="1"/>
  </cols>
  <sheetData>
    <row r="1" spans="1:6" x14ac:dyDescent="0.2">
      <c r="A1" s="107" t="s">
        <v>291</v>
      </c>
    </row>
    <row r="2" spans="1:6" x14ac:dyDescent="0.2">
      <c r="A2" s="66"/>
    </row>
    <row r="3" spans="1:6" x14ac:dyDescent="0.2">
      <c r="B3" s="168">
        <f>BS!B3</f>
        <v>45991</v>
      </c>
    </row>
    <row r="4" spans="1:6" x14ac:dyDescent="0.2">
      <c r="A4" s="160"/>
    </row>
    <row r="5" spans="1:6" x14ac:dyDescent="0.2">
      <c r="B5" t="s">
        <v>317</v>
      </c>
    </row>
    <row r="6" spans="1:6" ht="63.75" x14ac:dyDescent="0.2">
      <c r="B6" s="170"/>
      <c r="C6" s="173" t="s">
        <v>293</v>
      </c>
      <c r="D6" s="173" t="s">
        <v>294</v>
      </c>
      <c r="E6" s="173" t="s">
        <v>364</v>
      </c>
      <c r="F6" s="173" t="s">
        <v>295</v>
      </c>
    </row>
    <row r="7" spans="1:6" x14ac:dyDescent="0.2">
      <c r="B7" s="170" t="s">
        <v>296</v>
      </c>
      <c r="C7" s="171">
        <v>324059</v>
      </c>
      <c r="D7" s="172">
        <v>7.6673932013015159E-2</v>
      </c>
      <c r="E7" s="171">
        <v>642573321.02627158</v>
      </c>
      <c r="F7" s="172">
        <v>9.1012118256645347E-3</v>
      </c>
    </row>
    <row r="8" spans="1:6" x14ac:dyDescent="0.2">
      <c r="B8" s="170" t="s">
        <v>297</v>
      </c>
      <c r="C8" s="171">
        <v>41320</v>
      </c>
      <c r="D8" s="172">
        <v>9.7765125201823948E-3</v>
      </c>
      <c r="E8" s="171">
        <v>720293052.59257054</v>
      </c>
      <c r="F8" s="172">
        <v>1.0202010313359223E-2</v>
      </c>
    </row>
    <row r="9" spans="1:6" x14ac:dyDescent="0.2">
      <c r="B9" s="170" t="s">
        <v>298</v>
      </c>
      <c r="C9" s="171">
        <v>367845</v>
      </c>
      <c r="D9" s="172">
        <v>8.7033912100350747E-2</v>
      </c>
      <c r="E9" s="171">
        <v>1229436895.6431489</v>
      </c>
      <c r="F9" s="172">
        <v>1.7413367856083523E-2</v>
      </c>
    </row>
    <row r="10" spans="1:6" x14ac:dyDescent="0.2">
      <c r="B10" s="170" t="s">
        <v>299</v>
      </c>
      <c r="C10" s="171">
        <v>723079</v>
      </c>
      <c r="D10" s="172">
        <v>0.17108400040128183</v>
      </c>
      <c r="E10" s="171">
        <v>4770955091.9913311</v>
      </c>
      <c r="F10" s="172">
        <v>6.7574347521301176E-2</v>
      </c>
    </row>
    <row r="11" spans="1:6" x14ac:dyDescent="0.2">
      <c r="B11" s="170" t="s">
        <v>300</v>
      </c>
      <c r="C11" s="171">
        <v>656360</v>
      </c>
      <c r="D11" s="172">
        <v>0.15529796122330389</v>
      </c>
      <c r="E11" s="171">
        <v>5166888490.0744867</v>
      </c>
      <c r="F11" s="172">
        <v>7.3182226975516226E-2</v>
      </c>
    </row>
    <row r="12" spans="1:6" x14ac:dyDescent="0.2">
      <c r="B12" s="170" t="s">
        <v>301</v>
      </c>
      <c r="C12" s="171">
        <v>1520513</v>
      </c>
      <c r="D12" s="172">
        <v>0.35976075463698193</v>
      </c>
      <c r="E12" s="171">
        <v>20710870312.496532</v>
      </c>
      <c r="F12" s="172">
        <v>0.29334242745535849</v>
      </c>
    </row>
    <row r="13" spans="1:6" x14ac:dyDescent="0.2">
      <c r="B13" s="170" t="s">
        <v>302</v>
      </c>
      <c r="C13" s="171">
        <v>159732</v>
      </c>
      <c r="D13" s="172">
        <v>3.7793366357061327E-2</v>
      </c>
      <c r="E13" s="171">
        <v>13139142690.454103</v>
      </c>
      <c r="F13" s="172">
        <v>0.18609879514211178</v>
      </c>
    </row>
    <row r="14" spans="1:6" x14ac:dyDescent="0.2">
      <c r="B14" s="170" t="s">
        <v>303</v>
      </c>
      <c r="C14" s="171">
        <v>433548</v>
      </c>
      <c r="D14" s="172">
        <v>0.10257956074782276</v>
      </c>
      <c r="E14" s="171">
        <v>24222890963.006989</v>
      </c>
      <c r="F14" s="172">
        <v>0.34308561291060552</v>
      </c>
    </row>
    <row r="15" spans="1:6" x14ac:dyDescent="0.2">
      <c r="B15" s="170" t="s">
        <v>66</v>
      </c>
      <c r="C15" s="171">
        <v>4226456</v>
      </c>
      <c r="D15" s="172">
        <v>1</v>
      </c>
      <c r="E15" s="171">
        <v>70603050817.2854</v>
      </c>
      <c r="F15" s="172">
        <v>1</v>
      </c>
    </row>
    <row r="18" spans="2:6" x14ac:dyDescent="0.2">
      <c r="B18" s="174" t="s">
        <v>339</v>
      </c>
    </row>
    <row r="19" spans="2:6" ht="63.75" x14ac:dyDescent="0.2">
      <c r="B19" s="170"/>
      <c r="C19" s="173" t="s">
        <v>293</v>
      </c>
      <c r="D19" s="173" t="s">
        <v>294</v>
      </c>
      <c r="E19" s="173" t="s">
        <v>364</v>
      </c>
      <c r="F19" s="173" t="s">
        <v>295</v>
      </c>
    </row>
    <row r="20" spans="2:6" x14ac:dyDescent="0.2">
      <c r="B20" s="170" t="s">
        <v>329</v>
      </c>
      <c r="C20" s="171">
        <v>1629845</v>
      </c>
      <c r="D20" s="172">
        <v>0.38562923640989044</v>
      </c>
      <c r="E20" s="171">
        <v>664298535.9578191</v>
      </c>
      <c r="F20" s="172">
        <v>9.4089211199438819E-3</v>
      </c>
    </row>
    <row r="21" spans="2:6" x14ac:dyDescent="0.2">
      <c r="B21" s="170" t="s">
        <v>330</v>
      </c>
      <c r="C21" s="171">
        <v>636450</v>
      </c>
      <c r="D21" s="172">
        <v>0.15058715860285782</v>
      </c>
      <c r="E21" s="171">
        <v>670411792.44651139</v>
      </c>
      <c r="F21" s="172">
        <v>9.4955074135673577E-3</v>
      </c>
    </row>
    <row r="22" spans="2:6" x14ac:dyDescent="0.2">
      <c r="B22" s="170" t="s">
        <v>331</v>
      </c>
      <c r="C22" s="171">
        <v>1482715</v>
      </c>
      <c r="D22" s="172">
        <v>0.35081756440857303</v>
      </c>
      <c r="E22" s="171">
        <v>7469047249.4851885</v>
      </c>
      <c r="F22" s="172">
        <v>0.10578929894857129</v>
      </c>
    </row>
    <row r="23" spans="2:6" x14ac:dyDescent="0.2">
      <c r="B23" s="170" t="s">
        <v>332</v>
      </c>
      <c r="C23" s="171">
        <v>249011</v>
      </c>
      <c r="D23" s="172">
        <v>5.891721101556481E-2</v>
      </c>
      <c r="E23" s="171">
        <v>6070462219.4621334</v>
      </c>
      <c r="F23" s="172">
        <v>8.598016869353059E-2</v>
      </c>
    </row>
    <row r="24" spans="2:6" x14ac:dyDescent="0.2">
      <c r="B24" s="170" t="s">
        <v>333</v>
      </c>
      <c r="C24" s="171">
        <v>104427</v>
      </c>
      <c r="D24" s="172">
        <v>2.4707934969629402E-2</v>
      </c>
      <c r="E24" s="171">
        <v>5776868397.3064613</v>
      </c>
      <c r="F24" s="172">
        <v>8.182179566628528E-2</v>
      </c>
    </row>
    <row r="25" spans="2:6" x14ac:dyDescent="0.2">
      <c r="B25" s="170" t="s">
        <v>334</v>
      </c>
      <c r="C25" s="171">
        <v>105500</v>
      </c>
      <c r="D25" s="172">
        <v>2.4961811976748367E-2</v>
      </c>
      <c r="E25" s="171">
        <v>15537597976.633451</v>
      </c>
      <c r="F25" s="172">
        <v>0.22006978164532123</v>
      </c>
    </row>
    <row r="26" spans="2:6" x14ac:dyDescent="0.2">
      <c r="B26" s="170" t="s">
        <v>335</v>
      </c>
      <c r="C26" s="171">
        <v>9385</v>
      </c>
      <c r="D26" s="172">
        <v>2.2205365440927339E-3</v>
      </c>
      <c r="E26" s="171">
        <v>4966852959.3581591</v>
      </c>
      <c r="F26" s="172">
        <v>7.0348984950838647E-2</v>
      </c>
    </row>
    <row r="27" spans="2:6" x14ac:dyDescent="0.2">
      <c r="B27" s="170" t="s">
        <v>336</v>
      </c>
      <c r="C27" s="171">
        <v>4496</v>
      </c>
      <c r="D27" s="172">
        <v>1.0637754184593428E-3</v>
      </c>
      <c r="E27" s="171">
        <v>4682086071.8902941</v>
      </c>
      <c r="F27" s="172">
        <v>6.6315633924565714E-2</v>
      </c>
    </row>
    <row r="28" spans="2:6" x14ac:dyDescent="0.2">
      <c r="B28" s="170" t="s">
        <v>337</v>
      </c>
      <c r="C28" s="171">
        <v>2780</v>
      </c>
      <c r="D28" s="172">
        <v>6.5776149095128395E-4</v>
      </c>
      <c r="E28" s="171">
        <v>6288066946.9434347</v>
      </c>
      <c r="F28" s="172">
        <v>8.9062255444250851E-2</v>
      </c>
    </row>
    <row r="29" spans="2:6" x14ac:dyDescent="0.2">
      <c r="B29" s="170" t="s">
        <v>338</v>
      </c>
      <c r="C29" s="171">
        <v>1847</v>
      </c>
      <c r="D29" s="172">
        <v>4.3700916323274154E-4</v>
      </c>
      <c r="E29" s="171">
        <v>18477358666.802002</v>
      </c>
      <c r="F29" s="172">
        <v>0.26170765219312569</v>
      </c>
    </row>
    <row r="30" spans="2:6" x14ac:dyDescent="0.2">
      <c r="B30" s="170" t="s">
        <v>66</v>
      </c>
      <c r="C30" s="171">
        <v>4226456</v>
      </c>
      <c r="D30" s="172">
        <v>1</v>
      </c>
      <c r="E30" s="171">
        <v>70603050816.285416</v>
      </c>
      <c r="F30" s="172">
        <v>1</v>
      </c>
    </row>
    <row r="33" spans="2:6" x14ac:dyDescent="0.2">
      <c r="B33" s="174" t="s">
        <v>351</v>
      </c>
    </row>
    <row r="34" spans="2:6" ht="63.75" x14ac:dyDescent="0.2">
      <c r="B34" s="170"/>
      <c r="C34" s="173" t="s">
        <v>293</v>
      </c>
      <c r="D34" s="173" t="s">
        <v>294</v>
      </c>
      <c r="E34" s="173" t="s">
        <v>364</v>
      </c>
      <c r="F34" s="173" t="s">
        <v>295</v>
      </c>
    </row>
    <row r="35" spans="2:6" x14ac:dyDescent="0.2">
      <c r="B35" s="170" t="s">
        <v>340</v>
      </c>
      <c r="C35" s="171">
        <v>572628</v>
      </c>
      <c r="D35" s="172">
        <v>0.13548656368361578</v>
      </c>
      <c r="E35" s="171">
        <v>1037870830.1460302</v>
      </c>
      <c r="F35" s="172">
        <v>1.4700084743665666E-2</v>
      </c>
    </row>
    <row r="36" spans="2:6" x14ac:dyDescent="0.2">
      <c r="B36" s="170" t="s">
        <v>341</v>
      </c>
      <c r="C36" s="171">
        <v>271833</v>
      </c>
      <c r="D36" s="172">
        <v>6.4317006967539711E-2</v>
      </c>
      <c r="E36" s="171">
        <v>22862873251.434406</v>
      </c>
      <c r="F36" s="172">
        <v>0.3238227383579948</v>
      </c>
    </row>
    <row r="37" spans="2:6" x14ac:dyDescent="0.2">
      <c r="B37" s="170" t="s">
        <v>342</v>
      </c>
      <c r="C37" s="171">
        <v>909097</v>
      </c>
      <c r="D37" s="172">
        <v>0.21509676192062568</v>
      </c>
      <c r="E37" s="171">
        <v>34563207022.434387</v>
      </c>
      <c r="F37" s="172">
        <v>0.48954268439277537</v>
      </c>
    </row>
    <row r="38" spans="2:6" x14ac:dyDescent="0.2">
      <c r="B38" s="170" t="s">
        <v>343</v>
      </c>
      <c r="C38" s="171">
        <v>682133</v>
      </c>
      <c r="D38" s="172">
        <v>0.16139597809606915</v>
      </c>
      <c r="E38" s="171">
        <v>7069530779.1218166</v>
      </c>
      <c r="F38" s="172">
        <v>0.10013066995670492</v>
      </c>
    </row>
    <row r="39" spans="2:6" x14ac:dyDescent="0.2">
      <c r="B39" s="170" t="s">
        <v>344</v>
      </c>
      <c r="C39" s="171">
        <v>765309</v>
      </c>
      <c r="D39" s="172">
        <v>0.18107582333756697</v>
      </c>
      <c r="E39" s="171">
        <v>2398422287.1325455</v>
      </c>
      <c r="F39" s="172">
        <v>3.3970519112656944E-2</v>
      </c>
    </row>
    <row r="40" spans="2:6" x14ac:dyDescent="0.2">
      <c r="B40" s="170" t="s">
        <v>345</v>
      </c>
      <c r="C40" s="171">
        <v>309867</v>
      </c>
      <c r="D40" s="172">
        <v>7.3316035941223573E-2</v>
      </c>
      <c r="E40" s="171">
        <v>1233760866.6898854</v>
      </c>
      <c r="F40" s="172">
        <v>1.7474611258905783E-2</v>
      </c>
    </row>
    <row r="41" spans="2:6" x14ac:dyDescent="0.2">
      <c r="B41" s="170" t="s">
        <v>346</v>
      </c>
      <c r="C41" s="171">
        <v>215265</v>
      </c>
      <c r="D41" s="172">
        <v>5.0932743650945377E-2</v>
      </c>
      <c r="E41" s="171">
        <v>509402352.47897446</v>
      </c>
      <c r="F41" s="172">
        <v>7.2150189913420693E-3</v>
      </c>
    </row>
    <row r="42" spans="2:6" x14ac:dyDescent="0.2">
      <c r="B42" s="170" t="s">
        <v>347</v>
      </c>
      <c r="C42" s="171">
        <v>429012</v>
      </c>
      <c r="D42" s="172">
        <v>0.10150632113524902</v>
      </c>
      <c r="E42" s="171">
        <v>628308031.69493151</v>
      </c>
      <c r="F42" s="172">
        <v>8.8991626344693871E-3</v>
      </c>
    </row>
    <row r="43" spans="2:6" x14ac:dyDescent="0.2">
      <c r="B43" s="170" t="s">
        <v>348</v>
      </c>
      <c r="C43" s="171">
        <v>28545</v>
      </c>
      <c r="D43" s="172">
        <v>6.7538855248936696E-3</v>
      </c>
      <c r="E43" s="171">
        <v>224824830.22846928</v>
      </c>
      <c r="F43" s="172">
        <v>3.1843500759855922E-3</v>
      </c>
    </row>
    <row r="44" spans="2:6" x14ac:dyDescent="0.2">
      <c r="B44" s="170" t="s">
        <v>349</v>
      </c>
      <c r="C44" s="171">
        <v>42707</v>
      </c>
      <c r="D44" s="172">
        <v>1.0104683451099456E-2</v>
      </c>
      <c r="E44" s="171">
        <v>74764630.874005094</v>
      </c>
      <c r="F44" s="172">
        <v>1.0589433460829788E-3</v>
      </c>
    </row>
    <row r="45" spans="2:6" x14ac:dyDescent="0.2">
      <c r="B45" s="170" t="s">
        <v>350</v>
      </c>
      <c r="C45" s="171">
        <v>60</v>
      </c>
      <c r="D45" s="172">
        <v>1.4196291171610441E-5</v>
      </c>
      <c r="E45" s="171">
        <v>85933.049999999988</v>
      </c>
      <c r="F45" s="172">
        <v>1.2171294159061406E-6</v>
      </c>
    </row>
    <row r="46" spans="2:6" x14ac:dyDescent="0.2">
      <c r="B46" s="170" t="s">
        <v>66</v>
      </c>
      <c r="C46" s="171">
        <v>4226456</v>
      </c>
      <c r="D46" s="172">
        <v>1</v>
      </c>
      <c r="E46" s="171">
        <v>70603050815.285492</v>
      </c>
      <c r="F46" s="172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2hnb2dpY2hhc2h2aWxpPC9Vc2VyTmFtZT48RGF0ZVRpbWU+My8xOC8yMDIyIDk6NDg6NDMgQU08L0RhdGVUaW1lPjxMYWJlbFN0cmluZz5UaGlzIGl0ZW0gaGFzIG5vIGNsYXNzaWZpY2F0aW9u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F1C9FA9D-944A-4CE2-9387-591728EE5527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1622481E-D5DB-4EE6-8D45-9BBCD6A49F7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BS</vt:lpstr>
      <vt:lpstr>BS-E</vt:lpstr>
      <vt:lpstr>IS</vt:lpstr>
      <vt:lpstr>IS-E</vt:lpstr>
      <vt:lpstr>RC-D</vt:lpstr>
      <vt:lpstr>RC-D-E</vt:lpstr>
      <vt:lpstr>Sectors_I</vt:lpstr>
      <vt:lpstr>Sectors_I-E</vt:lpstr>
      <vt:lpstr>A-CP</vt:lpstr>
      <vt:lpstr>A-CP-E</vt:lpstr>
      <vt:lpstr>'RC-D'!Print_Area</vt:lpstr>
      <vt:lpstr>'RC-D-E'!Print_Area</vt:lpstr>
      <vt:lpstr>Sectors_I!Print_Area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Khvicha Gogichashvili</dc:creator>
  <cp:lastModifiedBy>Khvicha Gogichashvili</cp:lastModifiedBy>
  <cp:lastPrinted>2019-02-14T08:17:15Z</cp:lastPrinted>
  <dcterms:created xsi:type="dcterms:W3CDTF">2009-07-14T01:33:30Z</dcterms:created>
  <dcterms:modified xsi:type="dcterms:W3CDTF">2025-12-22T06:57:33Z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ab3a3765-3674-4866-8fa1-b844816e5512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YiSZA/+naU2N4UcnvRmdv93tWQmOTiVU</vt:lpwstr>
  </property>
  <property fmtid="{D5CDD505-2E9C-101B-9397-08002B2CF9AE}" pid="5" name="bjClsUserRVM">
    <vt:lpwstr>[]</vt:lpwstr>
  </property>
  <property fmtid="{D5CDD505-2E9C-101B-9397-08002B2CF9AE}" pid="6" name="bjLabelHistoryID">
    <vt:lpwstr>{F1C9FA9D-944A-4CE2-9387-591728EE5527}</vt:lpwstr>
  </property>
</Properties>
</file>