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hare\NBG\Private\Confidential\FSTD\STDP\ThirdParties\10-2025\"/>
    </mc:Choice>
  </mc:AlternateContent>
  <bookViews>
    <workbookView xWindow="15" yWindow="345" windowWidth="19125" windowHeight="10770" tabRatio="932"/>
  </bookViews>
  <sheets>
    <sheet name="BS" sheetId="14" r:id="rId1"/>
    <sheet name="BS-E" sheetId="15" r:id="rId2"/>
    <sheet name="IS" sheetId="16" r:id="rId3"/>
    <sheet name="IS-E" sheetId="17" r:id="rId4"/>
    <sheet name="RC-D" sheetId="45" r:id="rId5"/>
    <sheet name="RC-D-E" sheetId="46" r:id="rId6"/>
    <sheet name="Sectors_I" sheetId="43" r:id="rId7"/>
    <sheet name="Sectors_I-E" sheetId="44" r:id="rId8"/>
  </sheets>
  <externalReferences>
    <externalReference r:id="rId9"/>
    <externalReference r:id="rId10"/>
  </externalReferences>
  <definedNames>
    <definedName name="_Key1" localSheetId="7" hidden="1">#REF!</definedName>
    <definedName name="_Key1" hidden="1">#REF!</definedName>
    <definedName name="_Order1" hidden="1">255</definedName>
    <definedName name="_Order2" hidden="1">255</definedName>
    <definedName name="_Parse_In" localSheetId="7" hidden="1">#REF!</definedName>
    <definedName name="_Parse_In" hidden="1">#REF!</definedName>
    <definedName name="_Sort" localSheetId="7" hidden="1">#REF!</definedName>
    <definedName name="_Sort" hidden="1">#REF!</definedName>
    <definedName name="a" localSheetId="7" hidden="1">#REF!</definedName>
    <definedName name="a" hidden="1">#REF!</definedName>
    <definedName name="aaaaaaaaa" localSheetId="7" hidden="1">#REF!</definedName>
    <definedName name="aaaaaaaaa" hidden="1">#REF!</definedName>
    <definedName name="acctype">[1]Validation!$C$8:$C$16</definedName>
    <definedName name="ana" localSheetId="7" hidden="1">#REF!</definedName>
    <definedName name="ana" hidden="1">#REF!</definedName>
    <definedName name="AS2DocOpenMode" hidden="1">"AS2DocumentEdit"</definedName>
    <definedName name="AS2ReportLS" hidden="1">1</definedName>
    <definedName name="AS2StaticLS" localSheetId="7" hidden="1">#REF!</definedName>
    <definedName name="AS2StaticLS" hidden="1">#REF!</definedName>
    <definedName name="AS2SyncStepLS" hidden="1">0</definedName>
    <definedName name="AS2TickmarkLS" localSheetId="7" hidden="1">#REF!</definedName>
    <definedName name="AS2TickmarkLS" hidden="1">#REF!</definedName>
    <definedName name="AS2VersionLS" hidden="1">300</definedName>
    <definedName name="BA_Demand_Deposits_Res_Ind" localSheetId="7">#REF!</definedName>
    <definedName name="BA_Demand_Deposits_Res_Ind">#REF!</definedName>
    <definedName name="BALACC" localSheetId="7">#REF!</definedName>
    <definedName name="BALACC">#REF!</definedName>
    <definedName name="BG_Del" hidden="1">15</definedName>
    <definedName name="BG_Ins" hidden="1">4</definedName>
    <definedName name="BG_Mod" hidden="1">6</definedName>
    <definedName name="call">[1]Validation!$E$8:$E$9</definedName>
    <definedName name="convert">[1]Validation!$F$8:$F$10</definedName>
    <definedName name="Countries">[1]Countries!$A$3:$A$500</definedName>
    <definedName name="currencies">'[1]Currency Codes'!$A$3:$A$166</definedName>
    <definedName name="dependency">[1]Validation!$B$8:$B$11</definedName>
    <definedName name="dfgh" localSheetId="7" hidden="1">#REF!</definedName>
    <definedName name="dfgh" hidden="1">#REF!</definedName>
    <definedName name="fintype">[1]Validation!$C$8:$C$12</definedName>
    <definedName name="jgjhg" localSheetId="7" hidden="1">#REF!</definedName>
    <definedName name="jgjhg" hidden="1">#REF!</definedName>
    <definedName name="jgjhg1" localSheetId="7" hidden="1">#REF!</definedName>
    <definedName name="jgjhg1" hidden="1">#REF!</definedName>
    <definedName name="L_FORMULAS_GEO">[2]ListSheet!$W$2:$W$15</definedName>
    <definedName name="LDtype">[1]Validation!$A$8:$A$13</definedName>
    <definedName name="NDtype">[1]Validation!$A$3:$A$4</definedName>
    <definedName name="ÓÓÓÓÓÓÓÓ" localSheetId="7" hidden="1">#REF!</definedName>
    <definedName name="ÓÓÓÓÓÓÓÓ" hidden="1">#REF!</definedName>
    <definedName name="ÓÓÓÓÓÓÓÓÓÓÓÓÓÓÓ" localSheetId="7" hidden="1">#REF!</definedName>
    <definedName name="ÓÓÓÓÓÓÓÓÓÓÓÓÓÓÓ" hidden="1">#REF!</definedName>
    <definedName name="_xlnm.Print_Area" localSheetId="4">'RC-D'!$A$1:$Q$23</definedName>
    <definedName name="_xlnm.Print_Area" localSheetId="5">'RC-D-E'!$A$1:$Q$23</definedName>
    <definedName name="_xlnm.Print_Area" localSheetId="6">Sectors_I!$A$1:$AB$51</definedName>
    <definedName name="Q" localSheetId="7" hidden="1">#REF!</definedName>
    <definedName name="Q" hidden="1">#REF!</definedName>
    <definedName name="sdsss" localSheetId="7" hidden="1">#REF!</definedName>
    <definedName name="sdsss" hidden="1">#REF!</definedName>
    <definedName name="ss" localSheetId="7" hidden="1">#REF!</definedName>
    <definedName name="ss" hidden="1">#REF!</definedName>
    <definedName name="sub">[1]Validation!$D$8:$D$9</definedName>
    <definedName name="TextRefCopyRangeCount" hidden="1">3</definedName>
    <definedName name="wrn.Aging._.and._.Trend._.Analysis." hidden="1">{#N/A,#N/A,FALSE,"Aging Summary";#N/A,#N/A,FALSE,"Ratio Analysis";#N/A,#N/A,FALSE,"Test 120 Day Accts";#N/A,#N/A,FALSE,"Tickmarks"}</definedName>
    <definedName name="აა" localSheetId="7" hidden="1">#REF!</definedName>
    <definedName name="აა" hidden="1">#REF!</definedName>
    <definedName name="ს" localSheetId="7" hidden="1">#REF!</definedName>
    <definedName name="ს" hidden="1">#REF!</definedName>
    <definedName name="სსს" localSheetId="7" hidden="1">#REF!</definedName>
    <definedName name="სსს" hidden="1">#REF!</definedName>
  </definedNames>
  <calcPr calcId="162913"/>
</workbook>
</file>

<file path=xl/calcChain.xml><?xml version="1.0" encoding="utf-8"?>
<calcChain xmlns="http://schemas.openxmlformats.org/spreadsheetml/2006/main">
  <c r="B53" i="43" l="1"/>
  <c r="B7" i="14" l="1"/>
  <c r="B8" i="14"/>
  <c r="B9" i="14"/>
  <c r="B10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5" i="15" l="1"/>
  <c r="A25" i="15"/>
  <c r="B24" i="15"/>
  <c r="A24" i="15"/>
  <c r="B23" i="15"/>
  <c r="A23" i="15"/>
  <c r="B22" i="15"/>
  <c r="A22" i="15"/>
  <c r="F25" i="16"/>
  <c r="E25" i="16"/>
  <c r="D25" i="16"/>
  <c r="C25" i="16"/>
  <c r="A25" i="16"/>
  <c r="A25" i="17" l="1"/>
  <c r="A24" i="17"/>
  <c r="A23" i="17"/>
  <c r="O49" i="17"/>
  <c r="N49" i="17"/>
  <c r="M49" i="17"/>
  <c r="L49" i="17"/>
  <c r="K49" i="17"/>
  <c r="J49" i="17"/>
  <c r="I49" i="17"/>
  <c r="H49" i="17"/>
  <c r="G49" i="17"/>
  <c r="F49" i="17"/>
  <c r="E49" i="17"/>
  <c r="D49" i="17"/>
  <c r="C49" i="17"/>
  <c r="B49" i="17"/>
  <c r="B24" i="17" s="1"/>
  <c r="A49" i="17"/>
  <c r="O50" i="17"/>
  <c r="N50" i="17"/>
  <c r="M50" i="17"/>
  <c r="L50" i="17"/>
  <c r="K50" i="17"/>
  <c r="J50" i="17"/>
  <c r="I50" i="17"/>
  <c r="H50" i="17"/>
  <c r="G50" i="17"/>
  <c r="F50" i="17"/>
  <c r="E50" i="17"/>
  <c r="D50" i="17"/>
  <c r="C50" i="17"/>
  <c r="B50" i="17"/>
  <c r="B25" i="17" s="1"/>
  <c r="A50" i="17"/>
  <c r="B50" i="16"/>
  <c r="A50" i="16"/>
  <c r="B49" i="16"/>
  <c r="A49" i="16"/>
  <c r="F25" i="17"/>
  <c r="E25" i="17"/>
  <c r="D25" i="17"/>
  <c r="C25" i="17"/>
  <c r="F24" i="16"/>
  <c r="F24" i="17" s="1"/>
  <c r="E24" i="16"/>
  <c r="E24" i="17" s="1"/>
  <c r="D24" i="16"/>
  <c r="D24" i="17" s="1"/>
  <c r="C24" i="16"/>
  <c r="C24" i="17" s="1"/>
  <c r="F23" i="16"/>
  <c r="F23" i="17" s="1"/>
  <c r="E23" i="16"/>
  <c r="E23" i="17" s="1"/>
  <c r="D23" i="16"/>
  <c r="D23" i="17" s="1"/>
  <c r="C23" i="16"/>
  <c r="C23" i="17" s="1"/>
  <c r="F22" i="16"/>
  <c r="E22" i="16"/>
  <c r="D22" i="16"/>
  <c r="C22" i="16"/>
  <c r="F21" i="16"/>
  <c r="E21" i="16"/>
  <c r="D21" i="16"/>
  <c r="C21" i="16"/>
  <c r="T50" i="15"/>
  <c r="S50" i="15"/>
  <c r="R50" i="15"/>
  <c r="Q50" i="15"/>
  <c r="P50" i="15"/>
  <c r="O50" i="15"/>
  <c r="N50" i="15"/>
  <c r="L50" i="15"/>
  <c r="K50" i="15"/>
  <c r="J50" i="15"/>
  <c r="I50" i="15"/>
  <c r="H50" i="15"/>
  <c r="G50" i="15"/>
  <c r="F50" i="15"/>
  <c r="E50" i="15"/>
  <c r="D50" i="15"/>
  <c r="C50" i="15"/>
  <c r="T49" i="15"/>
  <c r="S49" i="15"/>
  <c r="R49" i="15"/>
  <c r="Q49" i="15"/>
  <c r="P49" i="15"/>
  <c r="O49" i="15"/>
  <c r="N49" i="15"/>
  <c r="L49" i="15"/>
  <c r="K49" i="15"/>
  <c r="J49" i="15"/>
  <c r="I49" i="15"/>
  <c r="H49" i="15"/>
  <c r="G49" i="15"/>
  <c r="F49" i="15"/>
  <c r="E49" i="15"/>
  <c r="D49" i="15"/>
  <c r="C49" i="15"/>
  <c r="J25" i="14"/>
  <c r="J25" i="15" s="1"/>
  <c r="I25" i="14"/>
  <c r="I25" i="15" s="1"/>
  <c r="H25" i="14"/>
  <c r="H25" i="15" s="1"/>
  <c r="G25" i="14"/>
  <c r="G25" i="15" s="1"/>
  <c r="F25" i="14"/>
  <c r="F25" i="15" s="1"/>
  <c r="E25" i="14"/>
  <c r="E25" i="15" s="1"/>
  <c r="D25" i="14"/>
  <c r="D25" i="15" s="1"/>
  <c r="C25" i="14"/>
  <c r="C25" i="15" s="1"/>
  <c r="B25" i="16"/>
  <c r="A25" i="14"/>
  <c r="F20" i="16" l="1"/>
  <c r="E20" i="16"/>
  <c r="D20" i="16"/>
  <c r="C20" i="16"/>
  <c r="F19" i="16"/>
  <c r="E19" i="16"/>
  <c r="D19" i="16"/>
  <c r="C19" i="16"/>
  <c r="F18" i="16"/>
  <c r="E18" i="16"/>
  <c r="D18" i="16"/>
  <c r="C18" i="16"/>
  <c r="F17" i="16"/>
  <c r="E17" i="16"/>
  <c r="D17" i="16"/>
  <c r="C17" i="16"/>
  <c r="F16" i="16"/>
  <c r="E16" i="16"/>
  <c r="D16" i="16"/>
  <c r="C16" i="16"/>
  <c r="F15" i="16"/>
  <c r="E15" i="16"/>
  <c r="D15" i="16"/>
  <c r="C15" i="16"/>
  <c r="F14" i="16"/>
  <c r="E14" i="16"/>
  <c r="D14" i="16"/>
  <c r="C14" i="16"/>
  <c r="F13" i="16"/>
  <c r="E13" i="16"/>
  <c r="D13" i="16"/>
  <c r="C13" i="16"/>
  <c r="F12" i="16"/>
  <c r="E12" i="16"/>
  <c r="D12" i="16"/>
  <c r="C12" i="16"/>
  <c r="F11" i="16"/>
  <c r="E11" i="16"/>
  <c r="D11" i="16"/>
  <c r="C11" i="16"/>
  <c r="F10" i="16"/>
  <c r="E10" i="16"/>
  <c r="D10" i="16"/>
  <c r="C10" i="16"/>
  <c r="F9" i="16"/>
  <c r="E9" i="16"/>
  <c r="D9" i="16"/>
  <c r="C9" i="16"/>
  <c r="F8" i="16"/>
  <c r="E8" i="16"/>
  <c r="D8" i="16"/>
  <c r="C8" i="16"/>
  <c r="Q24" i="45" l="1"/>
  <c r="A11" i="17" l="1"/>
  <c r="A10" i="17"/>
  <c r="A9" i="17"/>
  <c r="A8" i="17"/>
  <c r="A7" i="17"/>
  <c r="A48" i="17"/>
  <c r="A47" i="17"/>
  <c r="A22" i="17" s="1"/>
  <c r="A46" i="17"/>
  <c r="A21" i="17" s="1"/>
  <c r="A45" i="17"/>
  <c r="A20" i="17" s="1"/>
  <c r="A44" i="17"/>
  <c r="A19" i="17" s="1"/>
  <c r="A43" i="17"/>
  <c r="A18" i="17" s="1"/>
  <c r="A42" i="17"/>
  <c r="A17" i="17" s="1"/>
  <c r="A41" i="17"/>
  <c r="A16" i="17" s="1"/>
  <c r="A40" i="17"/>
  <c r="A15" i="17" s="1"/>
  <c r="A39" i="17"/>
  <c r="A14" i="17" s="1"/>
  <c r="A38" i="17"/>
  <c r="A13" i="17" s="1"/>
  <c r="A37" i="17"/>
  <c r="A12" i="17" s="1"/>
  <c r="A36" i="17"/>
  <c r="A35" i="17"/>
  <c r="A34" i="17"/>
  <c r="A33" i="17"/>
  <c r="A32" i="17"/>
  <c r="A24" i="16"/>
  <c r="B48" i="16"/>
  <c r="A48" i="16"/>
  <c r="A23" i="16" s="1"/>
  <c r="B47" i="16"/>
  <c r="A47" i="16"/>
  <c r="A22" i="16" s="1"/>
  <c r="B46" i="16"/>
  <c r="A46" i="16"/>
  <c r="A21" i="16" s="1"/>
  <c r="B45" i="16"/>
  <c r="A45" i="16"/>
  <c r="A20" i="16" s="1"/>
  <c r="B44" i="16"/>
  <c r="A44" i="16"/>
  <c r="A19" i="16" s="1"/>
  <c r="B43" i="16"/>
  <c r="A43" i="16"/>
  <c r="A18" i="16" s="1"/>
  <c r="B42" i="16"/>
  <c r="A42" i="16"/>
  <c r="A17" i="16" s="1"/>
  <c r="B41" i="16"/>
  <c r="A41" i="16"/>
  <c r="A16" i="16" s="1"/>
  <c r="B40" i="16"/>
  <c r="A40" i="16"/>
  <c r="A15" i="16" s="1"/>
  <c r="B39" i="16"/>
  <c r="A39" i="16"/>
  <c r="B38" i="16"/>
  <c r="A38" i="16"/>
  <c r="B37" i="16"/>
  <c r="A37" i="16"/>
  <c r="B36" i="16"/>
  <c r="A36" i="16"/>
  <c r="A11" i="16" s="1"/>
  <c r="B35" i="16"/>
  <c r="A35" i="16"/>
  <c r="A10" i="16" s="1"/>
  <c r="B34" i="16"/>
  <c r="A34" i="16"/>
  <c r="A9" i="16" s="1"/>
  <c r="B33" i="16"/>
  <c r="A33" i="16"/>
  <c r="A8" i="16" s="1"/>
  <c r="B32" i="16"/>
  <c r="A32" i="16"/>
  <c r="A7" i="16" s="1"/>
  <c r="C21" i="17"/>
  <c r="C22" i="17"/>
  <c r="C19" i="17"/>
  <c r="C18" i="17"/>
  <c r="C17" i="17"/>
  <c r="C16" i="17"/>
  <c r="C15" i="17"/>
  <c r="A14" i="16"/>
  <c r="C13" i="17"/>
  <c r="A13" i="16"/>
  <c r="C12" i="17"/>
  <c r="A12" i="16"/>
  <c r="C9" i="17"/>
  <c r="C8" i="17"/>
  <c r="A21" i="15"/>
  <c r="A20" i="15"/>
  <c r="A19" i="15"/>
  <c r="A18" i="15"/>
  <c r="A17" i="15"/>
  <c r="A16" i="15"/>
  <c r="A15" i="15"/>
  <c r="A14" i="15"/>
  <c r="A13" i="15"/>
  <c r="A12" i="15"/>
  <c r="A11" i="15"/>
  <c r="A10" i="15"/>
  <c r="A9" i="15"/>
  <c r="A8" i="15"/>
  <c r="A7" i="15"/>
  <c r="J24" i="14"/>
  <c r="J24" i="15" s="1"/>
  <c r="I24" i="14"/>
  <c r="I24" i="15" s="1"/>
  <c r="H24" i="14"/>
  <c r="H24" i="15" s="1"/>
  <c r="G24" i="14"/>
  <c r="G24" i="15" s="1"/>
  <c r="F24" i="14"/>
  <c r="F24" i="15" s="1"/>
  <c r="E24" i="14"/>
  <c r="E24" i="15" s="1"/>
  <c r="D24" i="14"/>
  <c r="D24" i="15" s="1"/>
  <c r="J23" i="14"/>
  <c r="J23" i="15" s="1"/>
  <c r="I23" i="14"/>
  <c r="I23" i="15" s="1"/>
  <c r="H23" i="14"/>
  <c r="H23" i="15" s="1"/>
  <c r="G23" i="14"/>
  <c r="G23" i="15" s="1"/>
  <c r="F23" i="14"/>
  <c r="F23" i="15" s="1"/>
  <c r="E23" i="14"/>
  <c r="E23" i="15" s="1"/>
  <c r="D23" i="14"/>
  <c r="D23" i="15" s="1"/>
  <c r="J22" i="14"/>
  <c r="J22" i="15" s="1"/>
  <c r="I22" i="14"/>
  <c r="I22" i="15" s="1"/>
  <c r="H22" i="14"/>
  <c r="H22" i="15" s="1"/>
  <c r="G22" i="14"/>
  <c r="G22" i="15" s="1"/>
  <c r="F22" i="14"/>
  <c r="F22" i="15" s="1"/>
  <c r="E22" i="14"/>
  <c r="E22" i="15" s="1"/>
  <c r="D22" i="14"/>
  <c r="D22" i="15" s="1"/>
  <c r="J21" i="14"/>
  <c r="J21" i="15" s="1"/>
  <c r="I21" i="14"/>
  <c r="I21" i="15" s="1"/>
  <c r="H21" i="14"/>
  <c r="H21" i="15" s="1"/>
  <c r="G21" i="14"/>
  <c r="G21" i="15" s="1"/>
  <c r="F21" i="14"/>
  <c r="F21" i="15" s="1"/>
  <c r="E21" i="14"/>
  <c r="E21" i="15" s="1"/>
  <c r="D21" i="14"/>
  <c r="D21" i="15" s="1"/>
  <c r="J20" i="14"/>
  <c r="J20" i="15" s="1"/>
  <c r="I20" i="14"/>
  <c r="I20" i="15" s="1"/>
  <c r="H20" i="14"/>
  <c r="H20" i="15" s="1"/>
  <c r="G20" i="14"/>
  <c r="G20" i="15" s="1"/>
  <c r="F20" i="14"/>
  <c r="F20" i="15" s="1"/>
  <c r="E20" i="14"/>
  <c r="E20" i="15" s="1"/>
  <c r="D20" i="14"/>
  <c r="D20" i="15" s="1"/>
  <c r="J19" i="14"/>
  <c r="J19" i="15" s="1"/>
  <c r="I19" i="14"/>
  <c r="I19" i="15" s="1"/>
  <c r="H19" i="14"/>
  <c r="H19" i="15" s="1"/>
  <c r="G19" i="14"/>
  <c r="G19" i="15" s="1"/>
  <c r="F19" i="14"/>
  <c r="F19" i="15" s="1"/>
  <c r="E19" i="14"/>
  <c r="E19" i="15" s="1"/>
  <c r="D19" i="14"/>
  <c r="D19" i="15" s="1"/>
  <c r="J18" i="14"/>
  <c r="J18" i="15" s="1"/>
  <c r="I18" i="14"/>
  <c r="I18" i="15" s="1"/>
  <c r="H18" i="14"/>
  <c r="H18" i="15" s="1"/>
  <c r="G18" i="14"/>
  <c r="G18" i="15" s="1"/>
  <c r="F18" i="14"/>
  <c r="F18" i="15" s="1"/>
  <c r="E18" i="14"/>
  <c r="E18" i="15" s="1"/>
  <c r="D18" i="14"/>
  <c r="D18" i="15" s="1"/>
  <c r="J17" i="14"/>
  <c r="J17" i="15" s="1"/>
  <c r="I17" i="14"/>
  <c r="I17" i="15" s="1"/>
  <c r="H17" i="14"/>
  <c r="H17" i="15" s="1"/>
  <c r="G17" i="14"/>
  <c r="G17" i="15" s="1"/>
  <c r="F17" i="14"/>
  <c r="F17" i="15" s="1"/>
  <c r="E17" i="14"/>
  <c r="E17" i="15" s="1"/>
  <c r="D17" i="14"/>
  <c r="D17" i="15" s="1"/>
  <c r="J16" i="14"/>
  <c r="J16" i="15" s="1"/>
  <c r="I16" i="14"/>
  <c r="I16" i="15" s="1"/>
  <c r="H16" i="14"/>
  <c r="H16" i="15" s="1"/>
  <c r="G16" i="14"/>
  <c r="G16" i="15" s="1"/>
  <c r="F16" i="14"/>
  <c r="F16" i="15" s="1"/>
  <c r="E16" i="14"/>
  <c r="E16" i="15" s="1"/>
  <c r="D16" i="14"/>
  <c r="D16" i="15" s="1"/>
  <c r="J15" i="14"/>
  <c r="J15" i="15" s="1"/>
  <c r="I15" i="14"/>
  <c r="I15" i="15" s="1"/>
  <c r="H15" i="14"/>
  <c r="H15" i="15" s="1"/>
  <c r="G15" i="14"/>
  <c r="G15" i="15" s="1"/>
  <c r="F15" i="14"/>
  <c r="F15" i="15" s="1"/>
  <c r="E15" i="14"/>
  <c r="E15" i="15" s="1"/>
  <c r="D15" i="14"/>
  <c r="D15" i="15" s="1"/>
  <c r="J14" i="14"/>
  <c r="J14" i="15" s="1"/>
  <c r="I14" i="14"/>
  <c r="I14" i="15" s="1"/>
  <c r="H14" i="14"/>
  <c r="H14" i="15" s="1"/>
  <c r="G14" i="14"/>
  <c r="G14" i="15" s="1"/>
  <c r="F14" i="14"/>
  <c r="F14" i="15" s="1"/>
  <c r="E14" i="14"/>
  <c r="E14" i="15" s="1"/>
  <c r="D14" i="14"/>
  <c r="D14" i="15" s="1"/>
  <c r="J13" i="14"/>
  <c r="J13" i="15" s="1"/>
  <c r="I13" i="14"/>
  <c r="I13" i="15" s="1"/>
  <c r="H13" i="14"/>
  <c r="H13" i="15" s="1"/>
  <c r="G13" i="14"/>
  <c r="G13" i="15" s="1"/>
  <c r="F13" i="14"/>
  <c r="F13" i="15" s="1"/>
  <c r="E13" i="14"/>
  <c r="E13" i="15" s="1"/>
  <c r="D13" i="14"/>
  <c r="D13" i="15" s="1"/>
  <c r="J12" i="14"/>
  <c r="J12" i="15" s="1"/>
  <c r="I12" i="14"/>
  <c r="I12" i="15" s="1"/>
  <c r="H12" i="14"/>
  <c r="H12" i="15" s="1"/>
  <c r="G12" i="14"/>
  <c r="G12" i="15" s="1"/>
  <c r="F12" i="14"/>
  <c r="F12" i="15" s="1"/>
  <c r="E12" i="14"/>
  <c r="E12" i="15" s="1"/>
  <c r="D12" i="14"/>
  <c r="D12" i="15" s="1"/>
  <c r="J11" i="14"/>
  <c r="J11" i="15" s="1"/>
  <c r="I11" i="14"/>
  <c r="I11" i="15" s="1"/>
  <c r="H11" i="14"/>
  <c r="H11" i="15" s="1"/>
  <c r="G11" i="14"/>
  <c r="G11" i="15" s="1"/>
  <c r="F11" i="14"/>
  <c r="F11" i="15" s="1"/>
  <c r="E11" i="14"/>
  <c r="E11" i="15" s="1"/>
  <c r="D11" i="14"/>
  <c r="D11" i="15" s="1"/>
  <c r="J10" i="14"/>
  <c r="J10" i="15" s="1"/>
  <c r="I10" i="14"/>
  <c r="I10" i="15" s="1"/>
  <c r="H10" i="14"/>
  <c r="H10" i="15" s="1"/>
  <c r="G10" i="14"/>
  <c r="G10" i="15" s="1"/>
  <c r="F10" i="14"/>
  <c r="F10" i="15" s="1"/>
  <c r="E10" i="14"/>
  <c r="E10" i="15" s="1"/>
  <c r="D10" i="14"/>
  <c r="D10" i="15" s="1"/>
  <c r="J9" i="14"/>
  <c r="J9" i="15" s="1"/>
  <c r="I9" i="14"/>
  <c r="I9" i="15" s="1"/>
  <c r="H9" i="14"/>
  <c r="H9" i="15" s="1"/>
  <c r="G9" i="14"/>
  <c r="G9" i="15" s="1"/>
  <c r="F9" i="14"/>
  <c r="F9" i="15" s="1"/>
  <c r="E9" i="14"/>
  <c r="E9" i="15" s="1"/>
  <c r="D9" i="14"/>
  <c r="D9" i="15" s="1"/>
  <c r="J8" i="14"/>
  <c r="I8" i="14"/>
  <c r="H8" i="14"/>
  <c r="G8" i="14"/>
  <c r="F8" i="14"/>
  <c r="E8" i="14"/>
  <c r="D8" i="14"/>
  <c r="C24" i="14"/>
  <c r="C24" i="15" s="1"/>
  <c r="C23" i="14"/>
  <c r="C23" i="15" s="1"/>
  <c r="C22" i="14"/>
  <c r="C22" i="15" s="1"/>
  <c r="C21" i="14"/>
  <c r="C21" i="15" s="1"/>
  <c r="C20" i="14"/>
  <c r="C20" i="15" s="1"/>
  <c r="C19" i="14"/>
  <c r="C19" i="15" s="1"/>
  <c r="C18" i="14"/>
  <c r="C18" i="15" s="1"/>
  <c r="C17" i="14"/>
  <c r="C17" i="15" s="1"/>
  <c r="C16" i="14"/>
  <c r="C16" i="15" s="1"/>
  <c r="C15" i="14"/>
  <c r="C15" i="15" s="1"/>
  <c r="C14" i="14"/>
  <c r="C14" i="15" s="1"/>
  <c r="C13" i="14"/>
  <c r="C13" i="15" s="1"/>
  <c r="C12" i="14"/>
  <c r="C12" i="15" s="1"/>
  <c r="C11" i="14"/>
  <c r="C11" i="15" s="1"/>
  <c r="C10" i="14"/>
  <c r="C10" i="15" s="1"/>
  <c r="C9" i="14"/>
  <c r="C9" i="15" s="1"/>
  <c r="C8" i="14"/>
  <c r="C8" i="15" s="1"/>
  <c r="B24" i="16"/>
  <c r="A24" i="14"/>
  <c r="E8" i="15" l="1"/>
  <c r="F8" i="15"/>
  <c r="G8" i="15"/>
  <c r="H8" i="15"/>
  <c r="J8" i="15"/>
  <c r="I8" i="15"/>
  <c r="D8" i="15"/>
  <c r="C10" i="17"/>
  <c r="C20" i="17"/>
  <c r="C14" i="17"/>
  <c r="C11" i="17"/>
  <c r="C31" i="15"/>
  <c r="D31" i="15"/>
  <c r="E31" i="15"/>
  <c r="F31" i="15"/>
  <c r="G31" i="15"/>
  <c r="H31" i="15"/>
  <c r="I31" i="15"/>
  <c r="J31" i="15"/>
  <c r="K31" i="15"/>
  <c r="L31" i="15"/>
  <c r="M31" i="15"/>
  <c r="N31" i="15"/>
  <c r="O31" i="15"/>
  <c r="C32" i="15"/>
  <c r="D32" i="15"/>
  <c r="E32" i="15"/>
  <c r="F32" i="15"/>
  <c r="G32" i="15"/>
  <c r="H32" i="15"/>
  <c r="I32" i="15"/>
  <c r="J32" i="15"/>
  <c r="K32" i="15"/>
  <c r="L32" i="15"/>
  <c r="N32" i="15"/>
  <c r="O32" i="15"/>
  <c r="C33" i="15"/>
  <c r="D33" i="15"/>
  <c r="E33" i="15"/>
  <c r="F33" i="15"/>
  <c r="G33" i="15"/>
  <c r="H33" i="15"/>
  <c r="I33" i="15"/>
  <c r="J33" i="15"/>
  <c r="K33" i="15"/>
  <c r="L33" i="15"/>
  <c r="N33" i="15"/>
  <c r="O33" i="15"/>
  <c r="C34" i="15"/>
  <c r="D34" i="15"/>
  <c r="E34" i="15"/>
  <c r="F34" i="15"/>
  <c r="G34" i="15"/>
  <c r="H34" i="15"/>
  <c r="I34" i="15"/>
  <c r="J34" i="15"/>
  <c r="K34" i="15"/>
  <c r="L34" i="15"/>
  <c r="N34" i="15"/>
  <c r="O34" i="15"/>
  <c r="C35" i="15"/>
  <c r="D35" i="15"/>
  <c r="E35" i="15"/>
  <c r="F35" i="15"/>
  <c r="G35" i="15"/>
  <c r="H35" i="15"/>
  <c r="I35" i="15"/>
  <c r="J35" i="15"/>
  <c r="K35" i="15"/>
  <c r="L35" i="15"/>
  <c r="N35" i="15"/>
  <c r="O35" i="15"/>
  <c r="C36" i="15"/>
  <c r="D36" i="15"/>
  <c r="E36" i="15"/>
  <c r="F36" i="15"/>
  <c r="G36" i="15"/>
  <c r="H36" i="15"/>
  <c r="I36" i="15"/>
  <c r="J36" i="15"/>
  <c r="K36" i="15"/>
  <c r="L36" i="15"/>
  <c r="N36" i="15"/>
  <c r="O36" i="15"/>
  <c r="C37" i="15"/>
  <c r="D37" i="15"/>
  <c r="E37" i="15"/>
  <c r="F37" i="15"/>
  <c r="G37" i="15"/>
  <c r="H37" i="15"/>
  <c r="I37" i="15"/>
  <c r="J37" i="15"/>
  <c r="K37" i="15"/>
  <c r="L37" i="15"/>
  <c r="N37" i="15"/>
  <c r="O37" i="15"/>
  <c r="C38" i="15"/>
  <c r="D38" i="15"/>
  <c r="E38" i="15"/>
  <c r="F38" i="15"/>
  <c r="G38" i="15"/>
  <c r="H38" i="15"/>
  <c r="I38" i="15"/>
  <c r="J38" i="15"/>
  <c r="K38" i="15"/>
  <c r="L38" i="15"/>
  <c r="N38" i="15"/>
  <c r="O38" i="15"/>
  <c r="C39" i="15"/>
  <c r="D39" i="15"/>
  <c r="E39" i="15"/>
  <c r="F39" i="15"/>
  <c r="G39" i="15"/>
  <c r="H39" i="15"/>
  <c r="I39" i="15"/>
  <c r="J39" i="15"/>
  <c r="K39" i="15"/>
  <c r="L39" i="15"/>
  <c r="N39" i="15"/>
  <c r="O39" i="15"/>
  <c r="C40" i="15"/>
  <c r="D40" i="15"/>
  <c r="E40" i="15"/>
  <c r="F40" i="15"/>
  <c r="G40" i="15"/>
  <c r="H40" i="15"/>
  <c r="I40" i="15"/>
  <c r="J40" i="15"/>
  <c r="K40" i="15"/>
  <c r="L40" i="15"/>
  <c r="N40" i="15"/>
  <c r="O40" i="15"/>
  <c r="C41" i="15"/>
  <c r="D41" i="15"/>
  <c r="E41" i="15"/>
  <c r="F41" i="15"/>
  <c r="G41" i="15"/>
  <c r="H41" i="15"/>
  <c r="I41" i="15"/>
  <c r="J41" i="15"/>
  <c r="K41" i="15"/>
  <c r="L41" i="15"/>
  <c r="N41" i="15"/>
  <c r="O41" i="15"/>
  <c r="C42" i="15"/>
  <c r="D42" i="15"/>
  <c r="E42" i="15"/>
  <c r="F42" i="15"/>
  <c r="G42" i="15"/>
  <c r="H42" i="15"/>
  <c r="I42" i="15"/>
  <c r="J42" i="15"/>
  <c r="K42" i="15"/>
  <c r="L42" i="15"/>
  <c r="N42" i="15"/>
  <c r="O42" i="15"/>
  <c r="C43" i="15"/>
  <c r="D43" i="15"/>
  <c r="E43" i="15"/>
  <c r="F43" i="15"/>
  <c r="G43" i="15"/>
  <c r="H43" i="15"/>
  <c r="I43" i="15"/>
  <c r="J43" i="15"/>
  <c r="K43" i="15"/>
  <c r="L43" i="15"/>
  <c r="N43" i="15"/>
  <c r="O43" i="15"/>
  <c r="C44" i="15"/>
  <c r="D44" i="15"/>
  <c r="E44" i="15"/>
  <c r="F44" i="15"/>
  <c r="G44" i="15"/>
  <c r="H44" i="15"/>
  <c r="I44" i="15"/>
  <c r="J44" i="15"/>
  <c r="K44" i="15"/>
  <c r="L44" i="15"/>
  <c r="N44" i="15"/>
  <c r="O44" i="15"/>
  <c r="C45" i="15"/>
  <c r="D45" i="15"/>
  <c r="E45" i="15"/>
  <c r="F45" i="15"/>
  <c r="G45" i="15"/>
  <c r="H45" i="15"/>
  <c r="I45" i="15"/>
  <c r="J45" i="15"/>
  <c r="K45" i="15"/>
  <c r="L45" i="15"/>
  <c r="N45" i="15"/>
  <c r="O45" i="15"/>
  <c r="C46" i="15"/>
  <c r="D46" i="15"/>
  <c r="E46" i="15"/>
  <c r="F46" i="15"/>
  <c r="G46" i="15"/>
  <c r="H46" i="15"/>
  <c r="I46" i="15"/>
  <c r="J46" i="15"/>
  <c r="K46" i="15"/>
  <c r="L46" i="15"/>
  <c r="N46" i="15"/>
  <c r="O46" i="15"/>
  <c r="C47" i="15"/>
  <c r="D47" i="15"/>
  <c r="E47" i="15"/>
  <c r="F47" i="15"/>
  <c r="G47" i="15"/>
  <c r="H47" i="15"/>
  <c r="I47" i="15"/>
  <c r="J47" i="15"/>
  <c r="K47" i="15"/>
  <c r="L47" i="15"/>
  <c r="N47" i="15"/>
  <c r="O47" i="15"/>
  <c r="C48" i="15"/>
  <c r="D48" i="15"/>
  <c r="E48" i="15"/>
  <c r="F48" i="15"/>
  <c r="G48" i="15"/>
  <c r="H48" i="15"/>
  <c r="I48" i="15"/>
  <c r="J48" i="15"/>
  <c r="K48" i="15"/>
  <c r="L48" i="15"/>
  <c r="N48" i="15"/>
  <c r="O48" i="15"/>
  <c r="E9" i="17" l="1"/>
  <c r="E12" i="17"/>
  <c r="E18" i="17"/>
  <c r="E21" i="17"/>
  <c r="E17" i="17"/>
  <c r="E10" i="17"/>
  <c r="E20" i="17"/>
  <c r="E8" i="17"/>
  <c r="E22" i="17"/>
  <c r="E14" i="17"/>
  <c r="E13" i="17"/>
  <c r="E11" i="17"/>
  <c r="E16" i="17"/>
  <c r="E19" i="17"/>
  <c r="E15" i="17"/>
  <c r="D21" i="17"/>
  <c r="D14" i="17"/>
  <c r="D9" i="17"/>
  <c r="D12" i="17"/>
  <c r="D11" i="17"/>
  <c r="D20" i="17"/>
  <c r="D16" i="17"/>
  <c r="D8" i="17"/>
  <c r="D15" i="17"/>
  <c r="D18" i="17"/>
  <c r="D17" i="17"/>
  <c r="D10" i="17"/>
  <c r="D19" i="17"/>
  <c r="D22" i="17"/>
  <c r="D13" i="17"/>
  <c r="F17" i="17"/>
  <c r="F10" i="17"/>
  <c r="F16" i="17"/>
  <c r="F19" i="17"/>
  <c r="F8" i="17"/>
  <c r="F22" i="17"/>
  <c r="F11" i="17"/>
  <c r="F14" i="17"/>
  <c r="F9" i="17"/>
  <c r="F15" i="17"/>
  <c r="F21" i="17"/>
  <c r="F20" i="17"/>
  <c r="F13" i="17"/>
  <c r="F12" i="17"/>
  <c r="F18" i="17"/>
  <c r="L48" i="17"/>
  <c r="L47" i="17"/>
  <c r="L46" i="17"/>
  <c r="L45" i="17"/>
  <c r="L44" i="17"/>
  <c r="L43" i="17"/>
  <c r="L42" i="17"/>
  <c r="L41" i="17"/>
  <c r="L40" i="17"/>
  <c r="L39" i="17"/>
  <c r="L38" i="17"/>
  <c r="L37" i="17"/>
  <c r="L36" i="17"/>
  <c r="L35" i="17"/>
  <c r="L34" i="17"/>
  <c r="L33" i="17"/>
  <c r="L32" i="17"/>
  <c r="L31" i="17"/>
  <c r="M31" i="17"/>
  <c r="M32" i="17"/>
  <c r="M33" i="17"/>
  <c r="M34" i="17"/>
  <c r="M35" i="17"/>
  <c r="M36" i="17"/>
  <c r="M37" i="17"/>
  <c r="M38" i="17"/>
  <c r="M39" i="17"/>
  <c r="M40" i="17"/>
  <c r="M41" i="17"/>
  <c r="M42" i="17"/>
  <c r="M43" i="17"/>
  <c r="M44" i="17"/>
  <c r="M45" i="17"/>
  <c r="M46" i="17"/>
  <c r="M47" i="17"/>
  <c r="M48" i="17"/>
  <c r="B8" i="16" l="1"/>
  <c r="B9" i="16"/>
  <c r="B10" i="16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6" i="14"/>
  <c r="C7" i="14"/>
  <c r="C26" i="14" s="1"/>
  <c r="B7" i="15" l="1"/>
  <c r="B8" i="15"/>
  <c r="B9" i="15"/>
  <c r="B10" i="15"/>
  <c r="B11" i="15"/>
  <c r="B12" i="15"/>
  <c r="B13" i="15"/>
  <c r="B14" i="15"/>
  <c r="B15" i="15"/>
  <c r="B16" i="15"/>
  <c r="B17" i="15"/>
  <c r="B18" i="15"/>
  <c r="B19" i="15"/>
  <c r="B20" i="15"/>
  <c r="B21" i="15"/>
  <c r="O48" i="17" l="1"/>
  <c r="N48" i="17"/>
  <c r="K48" i="17"/>
  <c r="J48" i="17"/>
  <c r="I48" i="17"/>
  <c r="H48" i="17"/>
  <c r="G48" i="17"/>
  <c r="F48" i="17"/>
  <c r="E48" i="17"/>
  <c r="D48" i="17"/>
  <c r="C48" i="17"/>
  <c r="B48" i="17"/>
  <c r="B23" i="17" s="1"/>
  <c r="T48" i="15"/>
  <c r="S48" i="15"/>
  <c r="R48" i="15"/>
  <c r="Q48" i="15"/>
  <c r="P48" i="15"/>
  <c r="A23" i="14"/>
  <c r="A22" i="14"/>
  <c r="A21" i="14"/>
  <c r="A20" i="14"/>
  <c r="A19" i="14"/>
  <c r="A18" i="14"/>
  <c r="A17" i="14"/>
  <c r="A16" i="14"/>
  <c r="A15" i="14"/>
  <c r="A14" i="14"/>
  <c r="A13" i="14"/>
  <c r="A12" i="14"/>
  <c r="A11" i="14"/>
  <c r="A10" i="14"/>
  <c r="A9" i="14"/>
  <c r="A8" i="14"/>
  <c r="A7" i="14"/>
  <c r="O47" i="17" l="1"/>
  <c r="N47" i="17"/>
  <c r="K47" i="17"/>
  <c r="J47" i="17"/>
  <c r="I47" i="17"/>
  <c r="H47" i="17"/>
  <c r="G47" i="17"/>
  <c r="F47" i="17"/>
  <c r="E47" i="17"/>
  <c r="D47" i="17"/>
  <c r="C47" i="17"/>
  <c r="B47" i="17"/>
  <c r="B22" i="17" s="1"/>
  <c r="T47" i="15"/>
  <c r="S47" i="15"/>
  <c r="R47" i="15"/>
  <c r="Q47" i="15"/>
  <c r="P47" i="15"/>
  <c r="AB7" i="44" l="1"/>
  <c r="AA7" i="44"/>
  <c r="Z7" i="44"/>
  <c r="Y7" i="44"/>
  <c r="X7" i="44"/>
  <c r="W7" i="44"/>
  <c r="V7" i="44"/>
  <c r="U7" i="44"/>
  <c r="T7" i="44"/>
  <c r="S7" i="44"/>
  <c r="R7" i="44"/>
  <c r="Q7" i="44"/>
  <c r="P7" i="44"/>
  <c r="O7" i="44"/>
  <c r="N7" i="44"/>
  <c r="M7" i="44"/>
  <c r="L7" i="44"/>
  <c r="K7" i="44"/>
  <c r="J7" i="44"/>
  <c r="I7" i="44"/>
  <c r="H7" i="44"/>
  <c r="G7" i="44"/>
  <c r="F7" i="44"/>
  <c r="E7" i="44"/>
  <c r="D7" i="44"/>
  <c r="C7" i="44"/>
  <c r="B7" i="44"/>
  <c r="P31" i="15" l="1"/>
  <c r="Q31" i="15"/>
  <c r="R31" i="15"/>
  <c r="S31" i="15"/>
  <c r="T31" i="15"/>
  <c r="P32" i="15"/>
  <c r="Q32" i="15"/>
  <c r="R32" i="15"/>
  <c r="S32" i="15"/>
  <c r="T32" i="15"/>
  <c r="P33" i="15"/>
  <c r="Q33" i="15"/>
  <c r="R33" i="15"/>
  <c r="S33" i="15"/>
  <c r="T33" i="15"/>
  <c r="P34" i="15"/>
  <c r="Q34" i="15"/>
  <c r="R34" i="15"/>
  <c r="S34" i="15"/>
  <c r="T34" i="15"/>
  <c r="P35" i="15"/>
  <c r="Q35" i="15"/>
  <c r="R35" i="15"/>
  <c r="S35" i="15"/>
  <c r="T35" i="15"/>
  <c r="P36" i="15"/>
  <c r="Q36" i="15"/>
  <c r="R36" i="15"/>
  <c r="S36" i="15"/>
  <c r="T36" i="15"/>
  <c r="P37" i="15"/>
  <c r="Q37" i="15"/>
  <c r="R37" i="15"/>
  <c r="S37" i="15"/>
  <c r="T37" i="15"/>
  <c r="P38" i="15"/>
  <c r="Q38" i="15"/>
  <c r="R38" i="15"/>
  <c r="S38" i="15"/>
  <c r="T38" i="15"/>
  <c r="P39" i="15"/>
  <c r="Q39" i="15"/>
  <c r="R39" i="15"/>
  <c r="S39" i="15"/>
  <c r="T39" i="15"/>
  <c r="P40" i="15"/>
  <c r="Q40" i="15"/>
  <c r="R40" i="15"/>
  <c r="S40" i="15"/>
  <c r="T40" i="15"/>
  <c r="P41" i="15"/>
  <c r="Q41" i="15"/>
  <c r="R41" i="15"/>
  <c r="S41" i="15"/>
  <c r="T41" i="15"/>
  <c r="P42" i="15"/>
  <c r="Q42" i="15"/>
  <c r="R42" i="15"/>
  <c r="S42" i="15"/>
  <c r="T42" i="15"/>
  <c r="P43" i="15"/>
  <c r="Q43" i="15"/>
  <c r="R43" i="15"/>
  <c r="S43" i="15"/>
  <c r="T43" i="15"/>
  <c r="P44" i="15"/>
  <c r="Q44" i="15"/>
  <c r="R44" i="15"/>
  <c r="S44" i="15"/>
  <c r="T44" i="15"/>
  <c r="P45" i="15"/>
  <c r="Q45" i="15"/>
  <c r="R45" i="15"/>
  <c r="S45" i="15"/>
  <c r="T45" i="15"/>
  <c r="P46" i="15"/>
  <c r="Q46" i="15"/>
  <c r="R46" i="15"/>
  <c r="S46" i="15"/>
  <c r="T46" i="15"/>
  <c r="A3" i="44" l="1"/>
  <c r="AB51" i="44"/>
  <c r="AA51" i="44"/>
  <c r="Z51" i="44"/>
  <c r="Y51" i="44"/>
  <c r="X51" i="44"/>
  <c r="W51" i="44"/>
  <c r="V51" i="44"/>
  <c r="U51" i="44"/>
  <c r="T51" i="44"/>
  <c r="S51" i="44"/>
  <c r="R51" i="44"/>
  <c r="Q51" i="44"/>
  <c r="P51" i="44"/>
  <c r="O51" i="44"/>
  <c r="N51" i="44"/>
  <c r="M51" i="44"/>
  <c r="L51" i="44"/>
  <c r="K51" i="44"/>
  <c r="J51" i="44"/>
  <c r="I51" i="44"/>
  <c r="H51" i="44"/>
  <c r="G51" i="44"/>
  <c r="F51" i="44"/>
  <c r="E51" i="44"/>
  <c r="D51" i="44"/>
  <c r="C51" i="44"/>
  <c r="B51" i="44"/>
  <c r="AB50" i="44"/>
  <c r="AA50" i="44"/>
  <c r="Z50" i="44"/>
  <c r="Y50" i="44"/>
  <c r="X50" i="44"/>
  <c r="W50" i="44"/>
  <c r="V50" i="44"/>
  <c r="U50" i="44"/>
  <c r="T50" i="44"/>
  <c r="S50" i="44"/>
  <c r="R50" i="44"/>
  <c r="Q50" i="44"/>
  <c r="P50" i="44"/>
  <c r="O50" i="44"/>
  <c r="N50" i="44"/>
  <c r="M50" i="44"/>
  <c r="L50" i="44"/>
  <c r="K50" i="44"/>
  <c r="J50" i="44"/>
  <c r="I50" i="44"/>
  <c r="H50" i="44"/>
  <c r="G50" i="44"/>
  <c r="F50" i="44"/>
  <c r="E50" i="44"/>
  <c r="D50" i="44"/>
  <c r="C50" i="44"/>
  <c r="B50" i="44"/>
  <c r="AB49" i="44"/>
  <c r="AA49" i="44"/>
  <c r="Z49" i="44"/>
  <c r="Y49" i="44"/>
  <c r="X49" i="44"/>
  <c r="W49" i="44"/>
  <c r="V49" i="44"/>
  <c r="U49" i="44"/>
  <c r="T49" i="44"/>
  <c r="S49" i="44"/>
  <c r="R49" i="44"/>
  <c r="Q49" i="44"/>
  <c r="P49" i="44"/>
  <c r="O49" i="44"/>
  <c r="N49" i="44"/>
  <c r="M49" i="44"/>
  <c r="L49" i="44"/>
  <c r="K49" i="44"/>
  <c r="J49" i="44"/>
  <c r="I49" i="44"/>
  <c r="H49" i="44"/>
  <c r="G49" i="44"/>
  <c r="F49" i="44"/>
  <c r="E49" i="44"/>
  <c r="D49" i="44"/>
  <c r="C49" i="44"/>
  <c r="B49" i="44"/>
  <c r="AB48" i="44"/>
  <c r="AA48" i="44"/>
  <c r="Z48" i="44"/>
  <c r="Y48" i="44"/>
  <c r="X48" i="44"/>
  <c r="W48" i="44"/>
  <c r="V48" i="44"/>
  <c r="U48" i="44"/>
  <c r="T48" i="44"/>
  <c r="S48" i="44"/>
  <c r="R48" i="44"/>
  <c r="Q48" i="44"/>
  <c r="P48" i="44"/>
  <c r="O48" i="44"/>
  <c r="N48" i="44"/>
  <c r="M48" i="44"/>
  <c r="L48" i="44"/>
  <c r="K48" i="44"/>
  <c r="J48" i="44"/>
  <c r="I48" i="44"/>
  <c r="H48" i="44"/>
  <c r="G48" i="44"/>
  <c r="F48" i="44"/>
  <c r="E48" i="44"/>
  <c r="D48" i="44"/>
  <c r="C48" i="44"/>
  <c r="B48" i="44"/>
  <c r="AB47" i="44"/>
  <c r="AA47" i="44"/>
  <c r="Z47" i="44"/>
  <c r="Y47" i="44"/>
  <c r="X47" i="44"/>
  <c r="W47" i="44"/>
  <c r="V47" i="44"/>
  <c r="U47" i="44"/>
  <c r="T47" i="44"/>
  <c r="S47" i="44"/>
  <c r="R47" i="44"/>
  <c r="Q47" i="44"/>
  <c r="P47" i="44"/>
  <c r="O47" i="44"/>
  <c r="N47" i="44"/>
  <c r="M47" i="44"/>
  <c r="L47" i="44"/>
  <c r="K47" i="44"/>
  <c r="J47" i="44"/>
  <c r="I47" i="44"/>
  <c r="H47" i="44"/>
  <c r="G47" i="44"/>
  <c r="F47" i="44"/>
  <c r="E47" i="44"/>
  <c r="D47" i="44"/>
  <c r="C47" i="44"/>
  <c r="B47" i="44"/>
  <c r="AB46" i="44"/>
  <c r="AA46" i="44"/>
  <c r="Z46" i="44"/>
  <c r="Y46" i="44"/>
  <c r="X46" i="44"/>
  <c r="W46" i="44"/>
  <c r="V46" i="44"/>
  <c r="U46" i="44"/>
  <c r="T46" i="44"/>
  <c r="S46" i="44"/>
  <c r="R46" i="44"/>
  <c r="Q46" i="44"/>
  <c r="P46" i="44"/>
  <c r="O46" i="44"/>
  <c r="N46" i="44"/>
  <c r="M46" i="44"/>
  <c r="L46" i="44"/>
  <c r="K46" i="44"/>
  <c r="J46" i="44"/>
  <c r="I46" i="44"/>
  <c r="H46" i="44"/>
  <c r="G46" i="44"/>
  <c r="F46" i="44"/>
  <c r="E46" i="44"/>
  <c r="D46" i="44"/>
  <c r="C46" i="44"/>
  <c r="B46" i="44"/>
  <c r="AB45" i="44"/>
  <c r="AA45" i="44"/>
  <c r="Z45" i="44"/>
  <c r="Y45" i="44"/>
  <c r="X45" i="44"/>
  <c r="W45" i="44"/>
  <c r="V45" i="44"/>
  <c r="U45" i="44"/>
  <c r="T45" i="44"/>
  <c r="S45" i="44"/>
  <c r="R45" i="44"/>
  <c r="Q45" i="44"/>
  <c r="P45" i="44"/>
  <c r="O45" i="44"/>
  <c r="N45" i="44"/>
  <c r="M45" i="44"/>
  <c r="L45" i="44"/>
  <c r="K45" i="44"/>
  <c r="J45" i="44"/>
  <c r="I45" i="44"/>
  <c r="H45" i="44"/>
  <c r="G45" i="44"/>
  <c r="F45" i="44"/>
  <c r="E45" i="44"/>
  <c r="D45" i="44"/>
  <c r="C45" i="44"/>
  <c r="B45" i="44"/>
  <c r="AB44" i="44"/>
  <c r="AA44" i="44"/>
  <c r="Z44" i="44"/>
  <c r="Y44" i="44"/>
  <c r="X44" i="44"/>
  <c r="W44" i="44"/>
  <c r="V44" i="44"/>
  <c r="U44" i="44"/>
  <c r="T44" i="44"/>
  <c r="S44" i="44"/>
  <c r="R44" i="44"/>
  <c r="Q44" i="44"/>
  <c r="P44" i="44"/>
  <c r="O44" i="44"/>
  <c r="N44" i="44"/>
  <c r="M44" i="44"/>
  <c r="L44" i="44"/>
  <c r="K44" i="44"/>
  <c r="J44" i="44"/>
  <c r="I44" i="44"/>
  <c r="H44" i="44"/>
  <c r="G44" i="44"/>
  <c r="F44" i="44"/>
  <c r="E44" i="44"/>
  <c r="D44" i="44"/>
  <c r="C44" i="44"/>
  <c r="B44" i="44"/>
  <c r="AB43" i="44"/>
  <c r="AA43" i="44"/>
  <c r="Z43" i="44"/>
  <c r="Y43" i="44"/>
  <c r="X43" i="44"/>
  <c r="W43" i="44"/>
  <c r="V43" i="44"/>
  <c r="U43" i="44"/>
  <c r="T43" i="44"/>
  <c r="S43" i="44"/>
  <c r="R43" i="44"/>
  <c r="Q43" i="44"/>
  <c r="P43" i="44"/>
  <c r="O43" i="44"/>
  <c r="N43" i="44"/>
  <c r="M43" i="44"/>
  <c r="L43" i="44"/>
  <c r="K43" i="44"/>
  <c r="J43" i="44"/>
  <c r="I43" i="44"/>
  <c r="H43" i="44"/>
  <c r="G43" i="44"/>
  <c r="F43" i="44"/>
  <c r="E43" i="44"/>
  <c r="D43" i="44"/>
  <c r="C43" i="44"/>
  <c r="B43" i="44"/>
  <c r="AB42" i="44"/>
  <c r="AA42" i="44"/>
  <c r="Z42" i="44"/>
  <c r="Y42" i="44"/>
  <c r="X42" i="44"/>
  <c r="W42" i="44"/>
  <c r="V42" i="44"/>
  <c r="U42" i="44"/>
  <c r="T42" i="44"/>
  <c r="S42" i="44"/>
  <c r="R42" i="44"/>
  <c r="Q42" i="44"/>
  <c r="P42" i="44"/>
  <c r="O42" i="44"/>
  <c r="N42" i="44"/>
  <c r="M42" i="44"/>
  <c r="L42" i="44"/>
  <c r="K42" i="44"/>
  <c r="J42" i="44"/>
  <c r="I42" i="44"/>
  <c r="H42" i="44"/>
  <c r="G42" i="44"/>
  <c r="F42" i="44"/>
  <c r="E42" i="44"/>
  <c r="D42" i="44"/>
  <c r="C42" i="44"/>
  <c r="B42" i="44"/>
  <c r="AB41" i="44"/>
  <c r="AA41" i="44"/>
  <c r="Z41" i="44"/>
  <c r="Y41" i="44"/>
  <c r="X41" i="44"/>
  <c r="W41" i="44"/>
  <c r="V41" i="44"/>
  <c r="U41" i="44"/>
  <c r="T41" i="44"/>
  <c r="S41" i="44"/>
  <c r="R41" i="44"/>
  <c r="Q41" i="44"/>
  <c r="P41" i="44"/>
  <c r="O41" i="44"/>
  <c r="N41" i="44"/>
  <c r="M41" i="44"/>
  <c r="L41" i="44"/>
  <c r="K41" i="44"/>
  <c r="J41" i="44"/>
  <c r="I41" i="44"/>
  <c r="H41" i="44"/>
  <c r="G41" i="44"/>
  <c r="F41" i="44"/>
  <c r="E41" i="44"/>
  <c r="D41" i="44"/>
  <c r="C41" i="44"/>
  <c r="B41" i="44"/>
  <c r="AB40" i="44"/>
  <c r="AA40" i="44"/>
  <c r="Z40" i="44"/>
  <c r="Y40" i="44"/>
  <c r="X40" i="44"/>
  <c r="W40" i="44"/>
  <c r="V40" i="44"/>
  <c r="U40" i="44"/>
  <c r="T40" i="44"/>
  <c r="S40" i="44"/>
  <c r="R40" i="44"/>
  <c r="Q40" i="44"/>
  <c r="P40" i="44"/>
  <c r="O40" i="44"/>
  <c r="N40" i="44"/>
  <c r="M40" i="44"/>
  <c r="L40" i="44"/>
  <c r="K40" i="44"/>
  <c r="J40" i="44"/>
  <c r="I40" i="44"/>
  <c r="H40" i="44"/>
  <c r="G40" i="44"/>
  <c r="F40" i="44"/>
  <c r="E40" i="44"/>
  <c r="D40" i="44"/>
  <c r="C40" i="44"/>
  <c r="B40" i="44"/>
  <c r="AB39" i="44"/>
  <c r="AA39" i="44"/>
  <c r="Z39" i="44"/>
  <c r="Y39" i="44"/>
  <c r="X39" i="44"/>
  <c r="W39" i="44"/>
  <c r="V39" i="44"/>
  <c r="U39" i="44"/>
  <c r="T39" i="44"/>
  <c r="S39" i="44"/>
  <c r="R39" i="44"/>
  <c r="Q39" i="44"/>
  <c r="P39" i="44"/>
  <c r="O39" i="44"/>
  <c r="N39" i="44"/>
  <c r="M39" i="44"/>
  <c r="L39" i="44"/>
  <c r="K39" i="44"/>
  <c r="J39" i="44"/>
  <c r="I39" i="44"/>
  <c r="H39" i="44"/>
  <c r="G39" i="44"/>
  <c r="F39" i="44"/>
  <c r="E39" i="44"/>
  <c r="D39" i="44"/>
  <c r="C39" i="44"/>
  <c r="B39" i="44"/>
  <c r="AB38" i="44"/>
  <c r="AA38" i="44"/>
  <c r="Z38" i="44"/>
  <c r="Y38" i="44"/>
  <c r="X38" i="44"/>
  <c r="W38" i="44"/>
  <c r="V38" i="44"/>
  <c r="U38" i="44"/>
  <c r="T38" i="44"/>
  <c r="S38" i="44"/>
  <c r="R38" i="44"/>
  <c r="Q38" i="44"/>
  <c r="P38" i="44"/>
  <c r="O38" i="44"/>
  <c r="N38" i="44"/>
  <c r="M38" i="44"/>
  <c r="L38" i="44"/>
  <c r="K38" i="44"/>
  <c r="J38" i="44"/>
  <c r="I38" i="44"/>
  <c r="H38" i="44"/>
  <c r="G38" i="44"/>
  <c r="F38" i="44"/>
  <c r="E38" i="44"/>
  <c r="D38" i="44"/>
  <c r="C38" i="44"/>
  <c r="B38" i="44"/>
  <c r="AB37" i="44"/>
  <c r="AA37" i="44"/>
  <c r="Z37" i="44"/>
  <c r="Y37" i="44"/>
  <c r="X37" i="44"/>
  <c r="W37" i="44"/>
  <c r="V37" i="44"/>
  <c r="U37" i="44"/>
  <c r="T37" i="44"/>
  <c r="S37" i="44"/>
  <c r="R37" i="44"/>
  <c r="Q37" i="44"/>
  <c r="P37" i="44"/>
  <c r="O37" i="44"/>
  <c r="N37" i="44"/>
  <c r="M37" i="44"/>
  <c r="L37" i="44"/>
  <c r="K37" i="44"/>
  <c r="J37" i="44"/>
  <c r="I37" i="44"/>
  <c r="H37" i="44"/>
  <c r="G37" i="44"/>
  <c r="F37" i="44"/>
  <c r="E37" i="44"/>
  <c r="D37" i="44"/>
  <c r="C37" i="44"/>
  <c r="B37" i="44"/>
  <c r="AB36" i="44"/>
  <c r="AA36" i="44"/>
  <c r="Z36" i="44"/>
  <c r="Y36" i="44"/>
  <c r="X36" i="44"/>
  <c r="W36" i="44"/>
  <c r="V36" i="44"/>
  <c r="U36" i="44"/>
  <c r="T36" i="44"/>
  <c r="S36" i="44"/>
  <c r="R36" i="44"/>
  <c r="Q36" i="44"/>
  <c r="P36" i="44"/>
  <c r="O36" i="44"/>
  <c r="N36" i="44"/>
  <c r="M36" i="44"/>
  <c r="L36" i="44"/>
  <c r="K36" i="44"/>
  <c r="J36" i="44"/>
  <c r="I36" i="44"/>
  <c r="H36" i="44"/>
  <c r="G36" i="44"/>
  <c r="F36" i="44"/>
  <c r="E36" i="44"/>
  <c r="D36" i="44"/>
  <c r="C36" i="44"/>
  <c r="B36" i="44"/>
  <c r="AB35" i="44"/>
  <c r="AA35" i="44"/>
  <c r="Z35" i="44"/>
  <c r="Y35" i="44"/>
  <c r="X35" i="44"/>
  <c r="W35" i="44"/>
  <c r="V35" i="44"/>
  <c r="U35" i="44"/>
  <c r="T35" i="44"/>
  <c r="S35" i="44"/>
  <c r="R35" i="44"/>
  <c r="Q35" i="44"/>
  <c r="P35" i="44"/>
  <c r="O35" i="44"/>
  <c r="N35" i="44"/>
  <c r="M35" i="44"/>
  <c r="L35" i="44"/>
  <c r="K35" i="44"/>
  <c r="J35" i="44"/>
  <c r="I35" i="44"/>
  <c r="H35" i="44"/>
  <c r="G35" i="44"/>
  <c r="F35" i="44"/>
  <c r="E35" i="44"/>
  <c r="D35" i="44"/>
  <c r="C35" i="44"/>
  <c r="B35" i="44"/>
  <c r="AB34" i="44"/>
  <c r="AA34" i="44"/>
  <c r="Z34" i="44"/>
  <c r="Y34" i="44"/>
  <c r="X34" i="44"/>
  <c r="W34" i="44"/>
  <c r="V34" i="44"/>
  <c r="U34" i="44"/>
  <c r="T34" i="44"/>
  <c r="S34" i="44"/>
  <c r="R34" i="44"/>
  <c r="Q34" i="44"/>
  <c r="P34" i="44"/>
  <c r="O34" i="44"/>
  <c r="N34" i="44"/>
  <c r="M34" i="44"/>
  <c r="L34" i="44"/>
  <c r="K34" i="44"/>
  <c r="J34" i="44"/>
  <c r="I34" i="44"/>
  <c r="H34" i="44"/>
  <c r="G34" i="44"/>
  <c r="F34" i="44"/>
  <c r="E34" i="44"/>
  <c r="D34" i="44"/>
  <c r="C34" i="44"/>
  <c r="B34" i="44"/>
  <c r="AB33" i="44"/>
  <c r="AA33" i="44"/>
  <c r="Z33" i="44"/>
  <c r="Y33" i="44"/>
  <c r="X33" i="44"/>
  <c r="W33" i="44"/>
  <c r="V33" i="44"/>
  <c r="U33" i="44"/>
  <c r="T33" i="44"/>
  <c r="S33" i="44"/>
  <c r="R33" i="44"/>
  <c r="Q33" i="44"/>
  <c r="P33" i="44"/>
  <c r="O33" i="44"/>
  <c r="N33" i="44"/>
  <c r="M33" i="44"/>
  <c r="L33" i="44"/>
  <c r="K33" i="44"/>
  <c r="J33" i="44"/>
  <c r="I33" i="44"/>
  <c r="H33" i="44"/>
  <c r="G33" i="44"/>
  <c r="F33" i="44"/>
  <c r="E33" i="44"/>
  <c r="D33" i="44"/>
  <c r="C33" i="44"/>
  <c r="B33" i="44"/>
  <c r="AB32" i="44"/>
  <c r="AA32" i="44"/>
  <c r="Z32" i="44"/>
  <c r="Y32" i="44"/>
  <c r="X32" i="44"/>
  <c r="W32" i="44"/>
  <c r="V32" i="44"/>
  <c r="U32" i="44"/>
  <c r="T32" i="44"/>
  <c r="S32" i="44"/>
  <c r="R32" i="44"/>
  <c r="Q32" i="44"/>
  <c r="P32" i="44"/>
  <c r="O32" i="44"/>
  <c r="N32" i="44"/>
  <c r="M32" i="44"/>
  <c r="L32" i="44"/>
  <c r="K32" i="44"/>
  <c r="J32" i="44"/>
  <c r="I32" i="44"/>
  <c r="H32" i="44"/>
  <c r="G32" i="44"/>
  <c r="F32" i="44"/>
  <c r="E32" i="44"/>
  <c r="D32" i="44"/>
  <c r="C32" i="44"/>
  <c r="B32" i="44"/>
  <c r="AB31" i="44"/>
  <c r="AA31" i="44"/>
  <c r="Z31" i="44"/>
  <c r="Y31" i="44"/>
  <c r="X31" i="44"/>
  <c r="W31" i="44"/>
  <c r="V31" i="44"/>
  <c r="U31" i="44"/>
  <c r="T31" i="44"/>
  <c r="S31" i="44"/>
  <c r="R31" i="44"/>
  <c r="Q31" i="44"/>
  <c r="P31" i="44"/>
  <c r="O31" i="44"/>
  <c r="N31" i="44"/>
  <c r="M31" i="44"/>
  <c r="L31" i="44"/>
  <c r="K31" i="44"/>
  <c r="J31" i="44"/>
  <c r="I31" i="44"/>
  <c r="H31" i="44"/>
  <c r="G31" i="44"/>
  <c r="F31" i="44"/>
  <c r="E31" i="44"/>
  <c r="D31" i="44"/>
  <c r="C31" i="44"/>
  <c r="B31" i="44"/>
  <c r="AB30" i="44"/>
  <c r="AA30" i="44"/>
  <c r="Z30" i="44"/>
  <c r="Y30" i="44"/>
  <c r="X30" i="44"/>
  <c r="W30" i="44"/>
  <c r="V30" i="44"/>
  <c r="U30" i="44"/>
  <c r="T30" i="44"/>
  <c r="S30" i="44"/>
  <c r="R30" i="44"/>
  <c r="Q30" i="44"/>
  <c r="P30" i="44"/>
  <c r="O30" i="44"/>
  <c r="N30" i="44"/>
  <c r="M30" i="44"/>
  <c r="L30" i="44"/>
  <c r="K30" i="44"/>
  <c r="J30" i="44"/>
  <c r="I30" i="44"/>
  <c r="H30" i="44"/>
  <c r="G30" i="44"/>
  <c r="F30" i="44"/>
  <c r="E30" i="44"/>
  <c r="D30" i="44"/>
  <c r="C30" i="44"/>
  <c r="B30" i="44"/>
  <c r="AB29" i="44"/>
  <c r="AA29" i="44"/>
  <c r="Z29" i="44"/>
  <c r="Y29" i="44"/>
  <c r="X29" i="44"/>
  <c r="W29" i="44"/>
  <c r="V29" i="44"/>
  <c r="U29" i="44"/>
  <c r="T29" i="44"/>
  <c r="S29" i="44"/>
  <c r="R29" i="44"/>
  <c r="Q29" i="44"/>
  <c r="P29" i="44"/>
  <c r="O29" i="44"/>
  <c r="N29" i="44"/>
  <c r="M29" i="44"/>
  <c r="L29" i="44"/>
  <c r="K29" i="44"/>
  <c r="J29" i="44"/>
  <c r="I29" i="44"/>
  <c r="H29" i="44"/>
  <c r="G29" i="44"/>
  <c r="F29" i="44"/>
  <c r="E29" i="44"/>
  <c r="D29" i="44"/>
  <c r="C29" i="44"/>
  <c r="B29" i="44"/>
  <c r="AB28" i="44"/>
  <c r="AA28" i="44"/>
  <c r="Z28" i="44"/>
  <c r="Y28" i="44"/>
  <c r="X28" i="44"/>
  <c r="W28" i="44"/>
  <c r="V28" i="44"/>
  <c r="U28" i="44"/>
  <c r="T28" i="44"/>
  <c r="S28" i="44"/>
  <c r="R28" i="44"/>
  <c r="Q28" i="44"/>
  <c r="P28" i="44"/>
  <c r="O28" i="44"/>
  <c r="N28" i="44"/>
  <c r="M28" i="44"/>
  <c r="L28" i="44"/>
  <c r="K28" i="44"/>
  <c r="J28" i="44"/>
  <c r="I28" i="44"/>
  <c r="H28" i="44"/>
  <c r="G28" i="44"/>
  <c r="F28" i="44"/>
  <c r="E28" i="44"/>
  <c r="D28" i="44"/>
  <c r="C28" i="44"/>
  <c r="B28" i="44"/>
  <c r="AB27" i="44"/>
  <c r="AA27" i="44"/>
  <c r="Z27" i="44"/>
  <c r="Y27" i="44"/>
  <c r="X27" i="44"/>
  <c r="W27" i="44"/>
  <c r="V27" i="44"/>
  <c r="U27" i="44"/>
  <c r="T27" i="44"/>
  <c r="S27" i="44"/>
  <c r="R27" i="44"/>
  <c r="Q27" i="44"/>
  <c r="P27" i="44"/>
  <c r="O27" i="44"/>
  <c r="N27" i="44"/>
  <c r="M27" i="44"/>
  <c r="L27" i="44"/>
  <c r="K27" i="44"/>
  <c r="J27" i="44"/>
  <c r="I27" i="44"/>
  <c r="H27" i="44"/>
  <c r="G27" i="44"/>
  <c r="F27" i="44"/>
  <c r="E27" i="44"/>
  <c r="D27" i="44"/>
  <c r="C27" i="44"/>
  <c r="B27" i="44"/>
  <c r="AB26" i="44"/>
  <c r="AA26" i="44"/>
  <c r="Z26" i="44"/>
  <c r="Y26" i="44"/>
  <c r="X26" i="44"/>
  <c r="W26" i="44"/>
  <c r="V26" i="44"/>
  <c r="U26" i="44"/>
  <c r="T26" i="44"/>
  <c r="S26" i="44"/>
  <c r="R26" i="44"/>
  <c r="Q26" i="44"/>
  <c r="P26" i="44"/>
  <c r="O26" i="44"/>
  <c r="N26" i="44"/>
  <c r="M26" i="44"/>
  <c r="L26" i="44"/>
  <c r="K26" i="44"/>
  <c r="J26" i="44"/>
  <c r="I26" i="44"/>
  <c r="H26" i="44"/>
  <c r="G26" i="44"/>
  <c r="F26" i="44"/>
  <c r="E26" i="44"/>
  <c r="D26" i="44"/>
  <c r="C26" i="44"/>
  <c r="B26" i="44"/>
  <c r="AB25" i="44"/>
  <c r="AA25" i="44"/>
  <c r="Z25" i="44"/>
  <c r="Y25" i="44"/>
  <c r="X25" i="44"/>
  <c r="W25" i="44"/>
  <c r="V25" i="44"/>
  <c r="U25" i="44"/>
  <c r="T25" i="44"/>
  <c r="S25" i="44"/>
  <c r="R25" i="44"/>
  <c r="Q25" i="44"/>
  <c r="P25" i="44"/>
  <c r="O25" i="44"/>
  <c r="N25" i="44"/>
  <c r="M25" i="44"/>
  <c r="L25" i="44"/>
  <c r="K25" i="44"/>
  <c r="J25" i="44"/>
  <c r="I25" i="44"/>
  <c r="H25" i="44"/>
  <c r="G25" i="44"/>
  <c r="F25" i="44"/>
  <c r="E25" i="44"/>
  <c r="D25" i="44"/>
  <c r="C25" i="44"/>
  <c r="B25" i="44"/>
  <c r="AB24" i="44"/>
  <c r="AA24" i="44"/>
  <c r="Z24" i="44"/>
  <c r="Y24" i="44"/>
  <c r="X24" i="44"/>
  <c r="W24" i="44"/>
  <c r="V24" i="44"/>
  <c r="U24" i="44"/>
  <c r="T24" i="44"/>
  <c r="S24" i="44"/>
  <c r="R24" i="44"/>
  <c r="Q24" i="44"/>
  <c r="P24" i="44"/>
  <c r="O24" i="44"/>
  <c r="N24" i="44"/>
  <c r="M24" i="44"/>
  <c r="L24" i="44"/>
  <c r="K24" i="44"/>
  <c r="J24" i="44"/>
  <c r="I24" i="44"/>
  <c r="H24" i="44"/>
  <c r="G24" i="44"/>
  <c r="F24" i="44"/>
  <c r="E24" i="44"/>
  <c r="D24" i="44"/>
  <c r="C24" i="44"/>
  <c r="B24" i="44"/>
  <c r="AB23" i="44"/>
  <c r="AA23" i="44"/>
  <c r="Z23" i="44"/>
  <c r="Y23" i="44"/>
  <c r="X23" i="44"/>
  <c r="W23" i="44"/>
  <c r="V23" i="44"/>
  <c r="U23" i="44"/>
  <c r="T23" i="44"/>
  <c r="S23" i="44"/>
  <c r="R23" i="44"/>
  <c r="Q23" i="44"/>
  <c r="P23" i="44"/>
  <c r="O23" i="44"/>
  <c r="N23" i="44"/>
  <c r="M23" i="44"/>
  <c r="L23" i="44"/>
  <c r="K23" i="44"/>
  <c r="J23" i="44"/>
  <c r="I23" i="44"/>
  <c r="H23" i="44"/>
  <c r="G23" i="44"/>
  <c r="F23" i="44"/>
  <c r="E23" i="44"/>
  <c r="D23" i="44"/>
  <c r="C23" i="44"/>
  <c r="B23" i="44"/>
  <c r="AB22" i="44"/>
  <c r="AA22" i="44"/>
  <c r="Z22" i="44"/>
  <c r="Y22" i="44"/>
  <c r="X22" i="44"/>
  <c r="W22" i="44"/>
  <c r="V22" i="44"/>
  <c r="U22" i="44"/>
  <c r="T22" i="44"/>
  <c r="S22" i="44"/>
  <c r="R22" i="44"/>
  <c r="Q22" i="44"/>
  <c r="P22" i="44"/>
  <c r="O22" i="44"/>
  <c r="N22" i="44"/>
  <c r="M22" i="44"/>
  <c r="L22" i="44"/>
  <c r="K22" i="44"/>
  <c r="J22" i="44"/>
  <c r="I22" i="44"/>
  <c r="H22" i="44"/>
  <c r="G22" i="44"/>
  <c r="F22" i="44"/>
  <c r="E22" i="44"/>
  <c r="D22" i="44"/>
  <c r="C22" i="44"/>
  <c r="B22" i="44"/>
  <c r="AB21" i="44"/>
  <c r="AA21" i="44"/>
  <c r="Z21" i="44"/>
  <c r="Y21" i="44"/>
  <c r="X21" i="44"/>
  <c r="W21" i="44"/>
  <c r="V21" i="44"/>
  <c r="U21" i="44"/>
  <c r="T21" i="44"/>
  <c r="S21" i="44"/>
  <c r="R21" i="44"/>
  <c r="Q21" i="44"/>
  <c r="P21" i="44"/>
  <c r="O21" i="44"/>
  <c r="N21" i="44"/>
  <c r="M21" i="44"/>
  <c r="L21" i="44"/>
  <c r="K21" i="44"/>
  <c r="J21" i="44"/>
  <c r="I21" i="44"/>
  <c r="H21" i="44"/>
  <c r="G21" i="44"/>
  <c r="F21" i="44"/>
  <c r="E21" i="44"/>
  <c r="D21" i="44"/>
  <c r="C21" i="44"/>
  <c r="B21" i="44"/>
  <c r="AB20" i="44"/>
  <c r="AA20" i="44"/>
  <c r="Z20" i="44"/>
  <c r="Y20" i="44"/>
  <c r="X20" i="44"/>
  <c r="W20" i="44"/>
  <c r="V20" i="44"/>
  <c r="U20" i="44"/>
  <c r="T20" i="44"/>
  <c r="S20" i="44"/>
  <c r="R20" i="44"/>
  <c r="Q20" i="44"/>
  <c r="P20" i="44"/>
  <c r="O20" i="44"/>
  <c r="N20" i="44"/>
  <c r="M20" i="44"/>
  <c r="L20" i="44"/>
  <c r="K20" i="44"/>
  <c r="J20" i="44"/>
  <c r="I20" i="44"/>
  <c r="H20" i="44"/>
  <c r="G20" i="44"/>
  <c r="F20" i="44"/>
  <c r="E20" i="44"/>
  <c r="D20" i="44"/>
  <c r="C20" i="44"/>
  <c r="B20" i="44"/>
  <c r="AB19" i="44"/>
  <c r="AA19" i="44"/>
  <c r="Z19" i="44"/>
  <c r="Y19" i="44"/>
  <c r="X19" i="44"/>
  <c r="W19" i="44"/>
  <c r="V19" i="44"/>
  <c r="U19" i="44"/>
  <c r="T19" i="44"/>
  <c r="S19" i="44"/>
  <c r="R19" i="44"/>
  <c r="Q19" i="44"/>
  <c r="P19" i="44"/>
  <c r="O19" i="44"/>
  <c r="N19" i="44"/>
  <c r="M19" i="44"/>
  <c r="L19" i="44"/>
  <c r="K19" i="44"/>
  <c r="J19" i="44"/>
  <c r="I19" i="44"/>
  <c r="H19" i="44"/>
  <c r="G19" i="44"/>
  <c r="F19" i="44"/>
  <c r="E19" i="44"/>
  <c r="D19" i="44"/>
  <c r="C19" i="44"/>
  <c r="B19" i="44"/>
  <c r="AB18" i="44"/>
  <c r="AA18" i="44"/>
  <c r="Z18" i="44"/>
  <c r="Y18" i="44"/>
  <c r="X18" i="44"/>
  <c r="W18" i="44"/>
  <c r="V18" i="44"/>
  <c r="U18" i="44"/>
  <c r="T18" i="44"/>
  <c r="S18" i="44"/>
  <c r="R18" i="44"/>
  <c r="Q18" i="44"/>
  <c r="P18" i="44"/>
  <c r="O18" i="44"/>
  <c r="N18" i="44"/>
  <c r="M18" i="44"/>
  <c r="L18" i="44"/>
  <c r="K18" i="44"/>
  <c r="J18" i="44"/>
  <c r="I18" i="44"/>
  <c r="H18" i="44"/>
  <c r="G18" i="44"/>
  <c r="F18" i="44"/>
  <c r="E18" i="44"/>
  <c r="D18" i="44"/>
  <c r="C18" i="44"/>
  <c r="B18" i="44"/>
  <c r="AB17" i="44"/>
  <c r="AA17" i="44"/>
  <c r="Z17" i="44"/>
  <c r="Y17" i="44"/>
  <c r="X17" i="44"/>
  <c r="W17" i="44"/>
  <c r="V17" i="44"/>
  <c r="U17" i="44"/>
  <c r="T17" i="44"/>
  <c r="S17" i="44"/>
  <c r="R17" i="44"/>
  <c r="Q17" i="44"/>
  <c r="P17" i="44"/>
  <c r="O17" i="44"/>
  <c r="N17" i="44"/>
  <c r="M17" i="44"/>
  <c r="L17" i="44"/>
  <c r="K17" i="44"/>
  <c r="J17" i="44"/>
  <c r="I17" i="44"/>
  <c r="H17" i="44"/>
  <c r="G17" i="44"/>
  <c r="F17" i="44"/>
  <c r="E17" i="44"/>
  <c r="D17" i="44"/>
  <c r="C17" i="44"/>
  <c r="B17" i="44"/>
  <c r="AB16" i="44"/>
  <c r="AA16" i="44"/>
  <c r="Z16" i="44"/>
  <c r="Y16" i="44"/>
  <c r="X16" i="44"/>
  <c r="W16" i="44"/>
  <c r="V16" i="44"/>
  <c r="U16" i="44"/>
  <c r="T16" i="44"/>
  <c r="S16" i="44"/>
  <c r="R16" i="44"/>
  <c r="Q16" i="44"/>
  <c r="P16" i="44"/>
  <c r="O16" i="44"/>
  <c r="N16" i="44"/>
  <c r="M16" i="44"/>
  <c r="L16" i="44"/>
  <c r="K16" i="44"/>
  <c r="J16" i="44"/>
  <c r="I16" i="44"/>
  <c r="H16" i="44"/>
  <c r="G16" i="44"/>
  <c r="F16" i="44"/>
  <c r="E16" i="44"/>
  <c r="D16" i="44"/>
  <c r="C16" i="44"/>
  <c r="B16" i="44"/>
  <c r="AB15" i="44"/>
  <c r="AA15" i="44"/>
  <c r="Z15" i="44"/>
  <c r="Y15" i="44"/>
  <c r="X15" i="44"/>
  <c r="W15" i="44"/>
  <c r="V15" i="44"/>
  <c r="U15" i="44"/>
  <c r="T15" i="44"/>
  <c r="S15" i="44"/>
  <c r="R15" i="44"/>
  <c r="Q15" i="44"/>
  <c r="P15" i="44"/>
  <c r="O15" i="44"/>
  <c r="N15" i="44"/>
  <c r="M15" i="44"/>
  <c r="L15" i="44"/>
  <c r="K15" i="44"/>
  <c r="J15" i="44"/>
  <c r="I15" i="44"/>
  <c r="H15" i="44"/>
  <c r="G15" i="44"/>
  <c r="F15" i="44"/>
  <c r="E15" i="44"/>
  <c r="D15" i="44"/>
  <c r="C15" i="44"/>
  <c r="B15" i="44"/>
  <c r="AB14" i="44"/>
  <c r="AA14" i="44"/>
  <c r="Z14" i="44"/>
  <c r="Y14" i="44"/>
  <c r="X14" i="44"/>
  <c r="W14" i="44"/>
  <c r="V14" i="44"/>
  <c r="U14" i="44"/>
  <c r="T14" i="44"/>
  <c r="S14" i="44"/>
  <c r="R14" i="44"/>
  <c r="Q14" i="44"/>
  <c r="P14" i="44"/>
  <c r="O14" i="44"/>
  <c r="N14" i="44"/>
  <c r="M14" i="44"/>
  <c r="L14" i="44"/>
  <c r="K14" i="44"/>
  <c r="J14" i="44"/>
  <c r="I14" i="44"/>
  <c r="H14" i="44"/>
  <c r="G14" i="44"/>
  <c r="F14" i="44"/>
  <c r="E14" i="44"/>
  <c r="D14" i="44"/>
  <c r="C14" i="44"/>
  <c r="B14" i="44"/>
  <c r="AB13" i="44"/>
  <c r="AA13" i="44"/>
  <c r="Z13" i="44"/>
  <c r="Y13" i="44"/>
  <c r="X13" i="44"/>
  <c r="W13" i="44"/>
  <c r="V13" i="44"/>
  <c r="U13" i="44"/>
  <c r="T13" i="44"/>
  <c r="S13" i="44"/>
  <c r="R13" i="44"/>
  <c r="Q13" i="44"/>
  <c r="P13" i="44"/>
  <c r="O13" i="44"/>
  <c r="N13" i="44"/>
  <c r="M13" i="44"/>
  <c r="L13" i="44"/>
  <c r="K13" i="44"/>
  <c r="J13" i="44"/>
  <c r="I13" i="44"/>
  <c r="H13" i="44"/>
  <c r="G13" i="44"/>
  <c r="F13" i="44"/>
  <c r="E13" i="44"/>
  <c r="D13" i="44"/>
  <c r="C13" i="44"/>
  <c r="B13" i="44"/>
  <c r="AB12" i="44"/>
  <c r="AA12" i="44"/>
  <c r="Z12" i="44"/>
  <c r="Y12" i="44"/>
  <c r="X12" i="44"/>
  <c r="W12" i="44"/>
  <c r="V12" i="44"/>
  <c r="U12" i="44"/>
  <c r="T12" i="44"/>
  <c r="S12" i="44"/>
  <c r="R12" i="44"/>
  <c r="Q12" i="44"/>
  <c r="P12" i="44"/>
  <c r="O12" i="44"/>
  <c r="N12" i="44"/>
  <c r="M12" i="44"/>
  <c r="L12" i="44"/>
  <c r="K12" i="44"/>
  <c r="J12" i="44"/>
  <c r="I12" i="44"/>
  <c r="H12" i="44"/>
  <c r="G12" i="44"/>
  <c r="F12" i="44"/>
  <c r="E12" i="44"/>
  <c r="D12" i="44"/>
  <c r="C12" i="44"/>
  <c r="B12" i="44"/>
  <c r="AB11" i="44"/>
  <c r="AA11" i="44"/>
  <c r="Z11" i="44"/>
  <c r="Y11" i="44"/>
  <c r="X11" i="44"/>
  <c r="W11" i="44"/>
  <c r="V11" i="44"/>
  <c r="U11" i="44"/>
  <c r="T11" i="44"/>
  <c r="S11" i="44"/>
  <c r="R11" i="44"/>
  <c r="Q11" i="44"/>
  <c r="P11" i="44"/>
  <c r="O11" i="44"/>
  <c r="N11" i="44"/>
  <c r="M11" i="44"/>
  <c r="L11" i="44"/>
  <c r="K11" i="44"/>
  <c r="J11" i="44"/>
  <c r="I11" i="44"/>
  <c r="H11" i="44"/>
  <c r="G11" i="44"/>
  <c r="F11" i="44"/>
  <c r="E11" i="44"/>
  <c r="D11" i="44"/>
  <c r="C11" i="44"/>
  <c r="B11" i="44"/>
  <c r="AB10" i="44"/>
  <c r="AA10" i="44"/>
  <c r="Z10" i="44"/>
  <c r="Y10" i="44"/>
  <c r="X10" i="44"/>
  <c r="W10" i="44"/>
  <c r="V10" i="44"/>
  <c r="U10" i="44"/>
  <c r="T10" i="44"/>
  <c r="S10" i="44"/>
  <c r="R10" i="44"/>
  <c r="Q10" i="44"/>
  <c r="P10" i="44"/>
  <c r="O10" i="44"/>
  <c r="N10" i="44"/>
  <c r="M10" i="44"/>
  <c r="L10" i="44"/>
  <c r="K10" i="44"/>
  <c r="J10" i="44"/>
  <c r="I10" i="44"/>
  <c r="H10" i="44"/>
  <c r="G10" i="44"/>
  <c r="F10" i="44"/>
  <c r="E10" i="44"/>
  <c r="D10" i="44"/>
  <c r="C10" i="44"/>
  <c r="B10" i="44"/>
  <c r="AB9" i="44"/>
  <c r="AA9" i="44"/>
  <c r="Z9" i="44"/>
  <c r="Y9" i="44"/>
  <c r="X9" i="44"/>
  <c r="W9" i="44"/>
  <c r="V9" i="44"/>
  <c r="U9" i="44"/>
  <c r="T9" i="44"/>
  <c r="S9" i="44"/>
  <c r="R9" i="44"/>
  <c r="Q9" i="44"/>
  <c r="P9" i="44"/>
  <c r="O9" i="44"/>
  <c r="N9" i="44"/>
  <c r="M9" i="44"/>
  <c r="L9" i="44"/>
  <c r="K9" i="44"/>
  <c r="J9" i="44"/>
  <c r="I9" i="44"/>
  <c r="H9" i="44"/>
  <c r="G9" i="44"/>
  <c r="F9" i="44"/>
  <c r="E9" i="44"/>
  <c r="D9" i="44"/>
  <c r="C9" i="44"/>
  <c r="B9" i="44"/>
  <c r="AB8" i="44"/>
  <c r="AA8" i="44"/>
  <c r="Z8" i="44"/>
  <c r="Y8" i="44"/>
  <c r="X8" i="44"/>
  <c r="W8" i="44"/>
  <c r="V8" i="44"/>
  <c r="U8" i="44"/>
  <c r="T8" i="44"/>
  <c r="S8" i="44"/>
  <c r="R8" i="44"/>
  <c r="Q8" i="44"/>
  <c r="P8" i="44"/>
  <c r="O8" i="44"/>
  <c r="N8" i="44"/>
  <c r="M8" i="44"/>
  <c r="L8" i="44"/>
  <c r="K8" i="44"/>
  <c r="J8" i="44"/>
  <c r="I8" i="44"/>
  <c r="H8" i="44"/>
  <c r="G8" i="44"/>
  <c r="F8" i="44"/>
  <c r="E8" i="44"/>
  <c r="D8" i="44"/>
  <c r="C8" i="44"/>
  <c r="B8" i="44"/>
  <c r="B2" i="46" l="1"/>
  <c r="B2" i="45"/>
  <c r="Q23" i="46"/>
  <c r="P23" i="46"/>
  <c r="O23" i="46"/>
  <c r="N23" i="46"/>
  <c r="M23" i="46"/>
  <c r="L23" i="46"/>
  <c r="K23" i="46"/>
  <c r="J23" i="46"/>
  <c r="I23" i="46"/>
  <c r="H23" i="46"/>
  <c r="G23" i="46"/>
  <c r="F23" i="46"/>
  <c r="E23" i="46"/>
  <c r="D23" i="46"/>
  <c r="C23" i="46"/>
  <c r="Q22" i="46"/>
  <c r="P22" i="46"/>
  <c r="O22" i="46"/>
  <c r="N22" i="46"/>
  <c r="M22" i="46"/>
  <c r="L22" i="46"/>
  <c r="K22" i="46"/>
  <c r="J22" i="46"/>
  <c r="I22" i="46"/>
  <c r="H22" i="46"/>
  <c r="G22" i="46"/>
  <c r="F22" i="46"/>
  <c r="E22" i="46"/>
  <c r="D22" i="46"/>
  <c r="C22" i="46"/>
  <c r="Q21" i="46"/>
  <c r="P21" i="46"/>
  <c r="O21" i="46"/>
  <c r="N21" i="46"/>
  <c r="M21" i="46"/>
  <c r="L21" i="46"/>
  <c r="K21" i="46"/>
  <c r="J21" i="46"/>
  <c r="I21" i="46"/>
  <c r="H21" i="46"/>
  <c r="G21" i="46"/>
  <c r="F21" i="46"/>
  <c r="E21" i="46"/>
  <c r="D21" i="46"/>
  <c r="C21" i="46"/>
  <c r="Q20" i="46"/>
  <c r="P20" i="46"/>
  <c r="O20" i="46"/>
  <c r="N20" i="46"/>
  <c r="M20" i="46"/>
  <c r="L20" i="46"/>
  <c r="K20" i="46"/>
  <c r="J20" i="46"/>
  <c r="I20" i="46"/>
  <c r="H20" i="46"/>
  <c r="G20" i="46"/>
  <c r="F20" i="46"/>
  <c r="E20" i="46"/>
  <c r="D20" i="46"/>
  <c r="C20" i="46"/>
  <c r="Q19" i="46"/>
  <c r="P19" i="46"/>
  <c r="O19" i="46"/>
  <c r="N19" i="46"/>
  <c r="M19" i="46"/>
  <c r="L19" i="46"/>
  <c r="K19" i="46"/>
  <c r="J19" i="46"/>
  <c r="I19" i="46"/>
  <c r="H19" i="46"/>
  <c r="G19" i="46"/>
  <c r="F19" i="46"/>
  <c r="E19" i="46"/>
  <c r="D19" i="46"/>
  <c r="C19" i="46"/>
  <c r="Q18" i="46"/>
  <c r="P18" i="46"/>
  <c r="O18" i="46"/>
  <c r="N18" i="46"/>
  <c r="M18" i="46"/>
  <c r="L18" i="46"/>
  <c r="K18" i="46"/>
  <c r="J18" i="46"/>
  <c r="I18" i="46"/>
  <c r="H18" i="46"/>
  <c r="G18" i="46"/>
  <c r="F18" i="46"/>
  <c r="E18" i="46"/>
  <c r="D18" i="46"/>
  <c r="C18" i="46"/>
  <c r="Q17" i="46"/>
  <c r="P17" i="46"/>
  <c r="O17" i="46"/>
  <c r="N17" i="46"/>
  <c r="M17" i="46"/>
  <c r="L17" i="46"/>
  <c r="K17" i="46"/>
  <c r="J17" i="46"/>
  <c r="I17" i="46"/>
  <c r="H17" i="46"/>
  <c r="G17" i="46"/>
  <c r="F17" i="46"/>
  <c r="E17" i="46"/>
  <c r="D17" i="46"/>
  <c r="C17" i="46"/>
  <c r="Q16" i="46"/>
  <c r="P16" i="46"/>
  <c r="O16" i="46"/>
  <c r="N16" i="46"/>
  <c r="M16" i="46"/>
  <c r="L16" i="46"/>
  <c r="K16" i="46"/>
  <c r="J16" i="46"/>
  <c r="I16" i="46"/>
  <c r="H16" i="46"/>
  <c r="G16" i="46"/>
  <c r="F16" i="46"/>
  <c r="E16" i="46"/>
  <c r="D16" i="46"/>
  <c r="C16" i="46"/>
  <c r="Q14" i="46"/>
  <c r="P14" i="46"/>
  <c r="O14" i="46"/>
  <c r="N14" i="46"/>
  <c r="M14" i="46"/>
  <c r="L14" i="46"/>
  <c r="K14" i="46"/>
  <c r="J14" i="46"/>
  <c r="I14" i="46"/>
  <c r="H14" i="46"/>
  <c r="G14" i="46"/>
  <c r="F14" i="46"/>
  <c r="E14" i="46"/>
  <c r="D14" i="46"/>
  <c r="C14" i="46"/>
  <c r="Q13" i="46"/>
  <c r="P13" i="46"/>
  <c r="O13" i="46"/>
  <c r="N13" i="46"/>
  <c r="M13" i="46"/>
  <c r="L13" i="46"/>
  <c r="K13" i="46"/>
  <c r="J13" i="46"/>
  <c r="I13" i="46"/>
  <c r="H13" i="46"/>
  <c r="G13" i="46"/>
  <c r="F13" i="46"/>
  <c r="E13" i="46"/>
  <c r="D13" i="46"/>
  <c r="C13" i="46"/>
  <c r="Q12" i="46"/>
  <c r="P12" i="46"/>
  <c r="O12" i="46"/>
  <c r="N12" i="46"/>
  <c r="M12" i="46"/>
  <c r="L12" i="46"/>
  <c r="K12" i="46"/>
  <c r="J12" i="46"/>
  <c r="I12" i="46"/>
  <c r="H12" i="46"/>
  <c r="G12" i="46"/>
  <c r="F12" i="46"/>
  <c r="E12" i="46"/>
  <c r="D12" i="46"/>
  <c r="C12" i="46"/>
  <c r="Q11" i="46"/>
  <c r="P11" i="46"/>
  <c r="O11" i="46"/>
  <c r="N11" i="46"/>
  <c r="M11" i="46"/>
  <c r="L11" i="46"/>
  <c r="K11" i="46"/>
  <c r="J11" i="46"/>
  <c r="I11" i="46"/>
  <c r="H11" i="46"/>
  <c r="G11" i="46"/>
  <c r="F11" i="46"/>
  <c r="E11" i="46"/>
  <c r="D11" i="46"/>
  <c r="C11" i="46"/>
  <c r="Q10" i="46"/>
  <c r="P10" i="46"/>
  <c r="O10" i="46"/>
  <c r="N10" i="46"/>
  <c r="M10" i="46"/>
  <c r="L10" i="46"/>
  <c r="K10" i="46"/>
  <c r="J10" i="46"/>
  <c r="I10" i="46"/>
  <c r="H10" i="46"/>
  <c r="G10" i="46"/>
  <c r="F10" i="46"/>
  <c r="E10" i="46"/>
  <c r="D10" i="46"/>
  <c r="C10" i="46"/>
  <c r="Q9" i="46"/>
  <c r="P9" i="46"/>
  <c r="O9" i="46"/>
  <c r="N9" i="46"/>
  <c r="M9" i="46"/>
  <c r="L9" i="46"/>
  <c r="K9" i="46"/>
  <c r="J9" i="46"/>
  <c r="I9" i="46"/>
  <c r="H9" i="46"/>
  <c r="G9" i="46"/>
  <c r="F9" i="46"/>
  <c r="E9" i="46"/>
  <c r="D9" i="46"/>
  <c r="C9" i="46"/>
  <c r="Q8" i="46"/>
  <c r="P8" i="46"/>
  <c r="O8" i="46"/>
  <c r="N8" i="46"/>
  <c r="M8" i="46"/>
  <c r="L8" i="46"/>
  <c r="K8" i="46"/>
  <c r="J8" i="46"/>
  <c r="I8" i="46"/>
  <c r="H8" i="46"/>
  <c r="G8" i="46"/>
  <c r="F8" i="46"/>
  <c r="E8" i="46"/>
  <c r="D8" i="46"/>
  <c r="C8" i="46"/>
  <c r="Q7" i="46"/>
  <c r="P7" i="46"/>
  <c r="O7" i="46"/>
  <c r="N7" i="46"/>
  <c r="M7" i="46"/>
  <c r="L7" i="46"/>
  <c r="K7" i="46"/>
  <c r="J7" i="46"/>
  <c r="I7" i="46"/>
  <c r="H7" i="46"/>
  <c r="G7" i="46"/>
  <c r="F7" i="46"/>
  <c r="E7" i="46"/>
  <c r="D7" i="46"/>
  <c r="C7" i="46"/>
  <c r="O46" i="17" l="1"/>
  <c r="N46" i="17"/>
  <c r="K46" i="17"/>
  <c r="J46" i="17"/>
  <c r="I46" i="17"/>
  <c r="H46" i="17"/>
  <c r="G46" i="17"/>
  <c r="F46" i="17"/>
  <c r="E46" i="17"/>
  <c r="D46" i="17"/>
  <c r="C46" i="17"/>
  <c r="B46" i="17"/>
  <c r="B21" i="17" s="1"/>
  <c r="F7" i="16" l="1"/>
  <c r="E7" i="16"/>
  <c r="D7" i="16"/>
  <c r="C7" i="16"/>
  <c r="C26" i="16" s="1"/>
  <c r="B31" i="16"/>
  <c r="D26" i="16" l="1"/>
  <c r="F26" i="16"/>
  <c r="E26" i="16"/>
  <c r="A3" i="43"/>
  <c r="O45" i="17" l="1"/>
  <c r="N45" i="17"/>
  <c r="K45" i="17"/>
  <c r="J45" i="17"/>
  <c r="I45" i="17"/>
  <c r="H45" i="17"/>
  <c r="G45" i="17"/>
  <c r="F45" i="17"/>
  <c r="E45" i="17"/>
  <c r="D45" i="17"/>
  <c r="C45" i="17"/>
  <c r="B45" i="17"/>
  <c r="B20" i="17" s="1"/>
  <c r="I7" i="14" l="1"/>
  <c r="I26" i="14" s="1"/>
  <c r="B7" i="16"/>
  <c r="C7" i="15"/>
  <c r="C26" i="15" s="1"/>
  <c r="D7" i="14"/>
  <c r="D26" i="14" s="1"/>
  <c r="E7" i="14"/>
  <c r="E26" i="14" s="1"/>
  <c r="F7" i="14"/>
  <c r="F26" i="14" s="1"/>
  <c r="G7" i="14"/>
  <c r="G26" i="14" s="1"/>
  <c r="H7" i="14"/>
  <c r="H26" i="14" s="1"/>
  <c r="J7" i="14"/>
  <c r="J26" i="14" s="1"/>
  <c r="D7" i="17"/>
  <c r="D26" i="17" s="1"/>
  <c r="E7" i="17"/>
  <c r="E26" i="17" s="1"/>
  <c r="F7" i="17"/>
  <c r="F26" i="17" s="1"/>
  <c r="R30" i="14"/>
  <c r="B3" i="16"/>
  <c r="O29" i="16" s="1"/>
  <c r="B3" i="15"/>
  <c r="R30" i="15" s="1"/>
  <c r="O29" i="17" s="1"/>
  <c r="B26" i="16"/>
  <c r="B44" i="17"/>
  <c r="B19" i="17" s="1"/>
  <c r="B43" i="17"/>
  <c r="B18" i="17" s="1"/>
  <c r="B42" i="17"/>
  <c r="B17" i="17" s="1"/>
  <c r="B41" i="17"/>
  <c r="B16" i="17" s="1"/>
  <c r="B40" i="17"/>
  <c r="B15" i="17" s="1"/>
  <c r="B39" i="17"/>
  <c r="B14" i="17" s="1"/>
  <c r="B38" i="17"/>
  <c r="B13" i="17" s="1"/>
  <c r="B37" i="17"/>
  <c r="B12" i="17" s="1"/>
  <c r="B36" i="17"/>
  <c r="B11" i="17" s="1"/>
  <c r="B35" i="17"/>
  <c r="B10" i="17" s="1"/>
  <c r="B34" i="17"/>
  <c r="B9" i="17" s="1"/>
  <c r="B33" i="17"/>
  <c r="B8" i="17" s="1"/>
  <c r="B32" i="17"/>
  <c r="B7" i="17" s="1"/>
  <c r="B31" i="17"/>
  <c r="O44" i="17"/>
  <c r="N44" i="17"/>
  <c r="K44" i="17"/>
  <c r="J44" i="17"/>
  <c r="I44" i="17"/>
  <c r="H44" i="17"/>
  <c r="G44" i="17"/>
  <c r="F44" i="17"/>
  <c r="E44" i="17"/>
  <c r="D44" i="17"/>
  <c r="C44" i="17"/>
  <c r="O43" i="17"/>
  <c r="N43" i="17"/>
  <c r="K43" i="17"/>
  <c r="J43" i="17"/>
  <c r="I43" i="17"/>
  <c r="H43" i="17"/>
  <c r="G43" i="17"/>
  <c r="F43" i="17"/>
  <c r="E43" i="17"/>
  <c r="D43" i="17"/>
  <c r="C43" i="17"/>
  <c r="O42" i="17"/>
  <c r="N42" i="17"/>
  <c r="K42" i="17"/>
  <c r="J42" i="17"/>
  <c r="I42" i="17"/>
  <c r="H42" i="17"/>
  <c r="G42" i="17"/>
  <c r="F42" i="17"/>
  <c r="E42" i="17"/>
  <c r="D42" i="17"/>
  <c r="C42" i="17"/>
  <c r="O41" i="17"/>
  <c r="N41" i="17"/>
  <c r="K41" i="17"/>
  <c r="J41" i="17"/>
  <c r="I41" i="17"/>
  <c r="H41" i="17"/>
  <c r="G41" i="17"/>
  <c r="F41" i="17"/>
  <c r="E41" i="17"/>
  <c r="D41" i="17"/>
  <c r="C41" i="17"/>
  <c r="O40" i="17"/>
  <c r="N40" i="17"/>
  <c r="K40" i="17"/>
  <c r="J40" i="17"/>
  <c r="I40" i="17"/>
  <c r="H40" i="17"/>
  <c r="G40" i="17"/>
  <c r="F40" i="17"/>
  <c r="E40" i="17"/>
  <c r="D40" i="17"/>
  <c r="C40" i="17"/>
  <c r="O39" i="17"/>
  <c r="N39" i="17"/>
  <c r="K39" i="17"/>
  <c r="J39" i="17"/>
  <c r="I39" i="17"/>
  <c r="H39" i="17"/>
  <c r="G39" i="17"/>
  <c r="F39" i="17"/>
  <c r="E39" i="17"/>
  <c r="D39" i="17"/>
  <c r="C39" i="17"/>
  <c r="O38" i="17"/>
  <c r="N38" i="17"/>
  <c r="K38" i="17"/>
  <c r="J38" i="17"/>
  <c r="I38" i="17"/>
  <c r="H38" i="17"/>
  <c r="G38" i="17"/>
  <c r="F38" i="17"/>
  <c r="E38" i="17"/>
  <c r="D38" i="17"/>
  <c r="C38" i="17"/>
  <c r="O37" i="17"/>
  <c r="N37" i="17"/>
  <c r="K37" i="17"/>
  <c r="J37" i="17"/>
  <c r="I37" i="17"/>
  <c r="H37" i="17"/>
  <c r="G37" i="17"/>
  <c r="F37" i="17"/>
  <c r="E37" i="17"/>
  <c r="D37" i="17"/>
  <c r="C37" i="17"/>
  <c r="O36" i="17"/>
  <c r="N36" i="17"/>
  <c r="K36" i="17"/>
  <c r="J36" i="17"/>
  <c r="I36" i="17"/>
  <c r="H36" i="17"/>
  <c r="G36" i="17"/>
  <c r="F36" i="17"/>
  <c r="E36" i="17"/>
  <c r="D36" i="17"/>
  <c r="C36" i="17"/>
  <c r="O35" i="17"/>
  <c r="N35" i="17"/>
  <c r="K35" i="17"/>
  <c r="J35" i="17"/>
  <c r="I35" i="17"/>
  <c r="H35" i="17"/>
  <c r="G35" i="17"/>
  <c r="F35" i="17"/>
  <c r="E35" i="17"/>
  <c r="D35" i="17"/>
  <c r="C35" i="17"/>
  <c r="O34" i="17"/>
  <c r="N34" i="17"/>
  <c r="K34" i="17"/>
  <c r="J34" i="17"/>
  <c r="I34" i="17"/>
  <c r="H34" i="17"/>
  <c r="G34" i="17"/>
  <c r="F34" i="17"/>
  <c r="E34" i="17"/>
  <c r="D34" i="17"/>
  <c r="C34" i="17"/>
  <c r="O33" i="17"/>
  <c r="N33" i="17"/>
  <c r="K33" i="17"/>
  <c r="J33" i="17"/>
  <c r="I33" i="17"/>
  <c r="H33" i="17"/>
  <c r="G33" i="17"/>
  <c r="F33" i="17"/>
  <c r="E33" i="17"/>
  <c r="D33" i="17"/>
  <c r="C33" i="17"/>
  <c r="O32" i="17"/>
  <c r="N32" i="17"/>
  <c r="K32" i="17"/>
  <c r="J32" i="17"/>
  <c r="I32" i="17"/>
  <c r="H32" i="17"/>
  <c r="G32" i="17"/>
  <c r="F32" i="17"/>
  <c r="E32" i="17"/>
  <c r="D32" i="17"/>
  <c r="C32" i="17"/>
  <c r="O31" i="17"/>
  <c r="N31" i="17"/>
  <c r="K31" i="17"/>
  <c r="J31" i="17"/>
  <c r="I31" i="17"/>
  <c r="H31" i="17"/>
  <c r="G31" i="17"/>
  <c r="F31" i="17"/>
  <c r="E31" i="17"/>
  <c r="D31" i="17"/>
  <c r="C31" i="17"/>
  <c r="F7" i="15" l="1"/>
  <c r="F26" i="15" s="1"/>
  <c r="J7" i="15"/>
  <c r="J26" i="15" s="1"/>
  <c r="E7" i="15"/>
  <c r="E26" i="15" s="1"/>
  <c r="H7" i="15"/>
  <c r="D7" i="15"/>
  <c r="D26" i="15" s="1"/>
  <c r="I7" i="15"/>
  <c r="G7" i="15"/>
  <c r="G26" i="15" s="1"/>
  <c r="B3" i="17"/>
  <c r="C7" i="17"/>
  <c r="C26" i="17" s="1"/>
  <c r="I26" i="15" l="1"/>
  <c r="H26" i="15"/>
</calcChain>
</file>

<file path=xl/sharedStrings.xml><?xml version="1.0" encoding="utf-8"?>
<sst xmlns="http://schemas.openxmlformats.org/spreadsheetml/2006/main" count="416" uniqueCount="291">
  <si>
    <t>N</t>
  </si>
  <si>
    <t>Assets</t>
  </si>
  <si>
    <t>Liabilities</t>
  </si>
  <si>
    <t>Capital</t>
  </si>
  <si>
    <t>Profit</t>
  </si>
  <si>
    <t>Total Assets</t>
  </si>
  <si>
    <t>Loan Portfolio</t>
  </si>
  <si>
    <t>Total Liabilities</t>
  </si>
  <si>
    <t>Deposits of Individuals</t>
  </si>
  <si>
    <t>Loan Loss Reserves</t>
  </si>
  <si>
    <t>Shareholders' Equity</t>
  </si>
  <si>
    <t>Share Capital</t>
  </si>
  <si>
    <t>Regulatory Capital</t>
  </si>
  <si>
    <t>Total</t>
  </si>
  <si>
    <t>Provisions for Possible Losses</t>
  </si>
  <si>
    <t>Net Interest Income</t>
  </si>
  <si>
    <t>Net Fee and Commission Income</t>
  </si>
  <si>
    <t>Total Interest Income</t>
  </si>
  <si>
    <t>Interest Income from Loans</t>
  </si>
  <si>
    <t>Total Interest Expenses</t>
  </si>
  <si>
    <t>Interest Expenses on Deposits</t>
  </si>
  <si>
    <t>Gain (Loss) on Foreign Exchange Trade</t>
  </si>
  <si>
    <t>GEL</t>
  </si>
  <si>
    <t>FX</t>
  </si>
  <si>
    <t>Deposits' Structure of Banking Sector</t>
  </si>
  <si>
    <t>Deposits of Legal Entities</t>
  </si>
  <si>
    <t>Total Deposits</t>
  </si>
  <si>
    <t>წილი საბანკო სექტორში</t>
  </si>
  <si>
    <t>აქტივები</t>
  </si>
  <si>
    <t>საკრედიტო დაბანდება</t>
  </si>
  <si>
    <t>მთლიანი ვალდებულებები</t>
  </si>
  <si>
    <t>დეპოზიტები</t>
  </si>
  <si>
    <t>არასაბანკო იურიდიული და ფიზიკური პირების დეპოზიტები</t>
  </si>
  <si>
    <t>მ.შ. იურიდიულ პირთა დეპოზიტები</t>
  </si>
  <si>
    <t>მ.შ. ფიზიკურ პირთა დეპოზიტები</t>
  </si>
  <si>
    <t>სააქციო კაპიტალი</t>
  </si>
  <si>
    <t>ათას ლარებში</t>
  </si>
  <si>
    <t>ვალდებულებები</t>
  </si>
  <si>
    <t>კაპიტალი</t>
  </si>
  <si>
    <t>მოგება</t>
  </si>
  <si>
    <t>მთლიანი აქტივები</t>
  </si>
  <si>
    <t>ფულადი სახსრები</t>
  </si>
  <si>
    <t>სესხების შესაძლო დანაკარგების რეზერვი</t>
  </si>
  <si>
    <t>სულ დეპოზიტები</t>
  </si>
  <si>
    <t>ნასესხები სახსრები</t>
  </si>
  <si>
    <t>მ.შ.საწესდებო კაპიტალი</t>
  </si>
  <si>
    <t>საზედამხედველო კაპიტალი</t>
  </si>
  <si>
    <t>Market Share</t>
  </si>
  <si>
    <t>Non Banking Deposits</t>
  </si>
  <si>
    <t>Total Banking Sector</t>
  </si>
  <si>
    <t>Cash Equivalents</t>
  </si>
  <si>
    <t>Borrowed Funds</t>
  </si>
  <si>
    <t>Thausands GEL</t>
  </si>
  <si>
    <t>წმინდა საპროცენტო შემოსავალი</t>
  </si>
  <si>
    <t>წმინდა საკომისიო შემოსავალი</t>
  </si>
  <si>
    <t>წმინდა მოგება</t>
  </si>
  <si>
    <t>მთლიანი აქტივების მოცულობა</t>
  </si>
  <si>
    <t>დანახარჯები აქტივების შესაძლო დანაკარგების მიხედვით</t>
  </si>
  <si>
    <t>მთლიანი საპროცენტო შემოსავალი</t>
  </si>
  <si>
    <t>მ.შ. საპროცენტო შემოსავლები სესხებიდან</t>
  </si>
  <si>
    <t>მთლიანი საპროცენტო ხარჯი</t>
  </si>
  <si>
    <t>მ.შ. დეპოზიტებზე გადახდილი პროცენტები</t>
  </si>
  <si>
    <t>წმინდა არასაპროცენტო შემოსავალი</t>
  </si>
  <si>
    <t>NET Interest Income</t>
  </si>
  <si>
    <t>NET Income</t>
  </si>
  <si>
    <t>Net Non-Interest Income</t>
  </si>
  <si>
    <t>სულ</t>
  </si>
  <si>
    <t>ლარი</t>
  </si>
  <si>
    <t>სებ–ის დეპოზიტები</t>
  </si>
  <si>
    <t>კომერციული ბანკების დეპოზიტები</t>
  </si>
  <si>
    <t>იურიდიული პირების დეპოზიტები</t>
  </si>
  <si>
    <t>რეზიდენტი იურიდიული პირების დეპოზიტები</t>
  </si>
  <si>
    <t>არარეზიდენტი იურიდიული პირების დეპოზიტები</t>
  </si>
  <si>
    <t>ფიზიკური პირების დეპოზიტები</t>
  </si>
  <si>
    <t>რეზიდენტი ფიზიკური პირების დეპოზიტები</t>
  </si>
  <si>
    <t>არარეზიდენტი ფიზიკური პირების დეპოზიტები</t>
  </si>
  <si>
    <t>ვადიანი დეპოზიტები</t>
  </si>
  <si>
    <t>მოგება აქტივებზე ROA, გაწლიურებული</t>
  </si>
  <si>
    <t>მოგება კაპიტალზე ROE, გაწლიურებული</t>
  </si>
  <si>
    <t>Return on Assets - ROA, Annualized</t>
  </si>
  <si>
    <t>Return on Equity - ROE, Annualized</t>
  </si>
  <si>
    <t>კონსოლიდირებული</t>
  </si>
  <si>
    <t>სახელმწიფო ორგანიზაციები</t>
  </si>
  <si>
    <t xml:space="preserve">საფინანსო ინსტიტუტები </t>
  </si>
  <si>
    <t>უძრავი ქონების დეველოპმენტი</t>
  </si>
  <si>
    <t>უძრავი ქონების მენეჯმენტი</t>
  </si>
  <si>
    <t>სამშენებლო კომპანიები (არა დეველოპერები)</t>
  </si>
  <si>
    <t>სამშენებლო მასალების მოპოვება, წარმოება და ვაჭრობა</t>
  </si>
  <si>
    <t>სამომხმარებლო საქონლის წარმოება</t>
  </si>
  <si>
    <t>ვაჭრობა (სხვა)</t>
  </si>
  <si>
    <t>წარმოება (სხვა)</t>
  </si>
  <si>
    <t>სასტუმროები და ტურიზმი</t>
  </si>
  <si>
    <t>რესტორნები, ბარები, კაფეები და სწრაფი კვების ობიექტები</t>
  </si>
  <si>
    <t>მძიმე მრეწველობა</t>
  </si>
  <si>
    <t>ენერგეტიკა</t>
  </si>
  <si>
    <t>ავტომობილების დილერები</t>
  </si>
  <si>
    <t>ჯანდაცვა</t>
  </si>
  <si>
    <t>ფარმაცევტიკა</t>
  </si>
  <si>
    <t>ტელეკომუნიკაცია</t>
  </si>
  <si>
    <t>სერვისი</t>
  </si>
  <si>
    <t>სოფლის მეურნეობის სექტორი</t>
  </si>
  <si>
    <t>საცალო პროდუქტები</t>
  </si>
  <si>
    <t>მომენტალური განვადება</t>
  </si>
  <si>
    <t>ოვერდრაფტები</t>
  </si>
  <si>
    <t>საკრედიტო ბარათები</t>
  </si>
  <si>
    <t>იპოთეკური სესხები</t>
  </si>
  <si>
    <t>Table N 7 - Credit portfolio by sectors</t>
  </si>
  <si>
    <t>State</t>
  </si>
  <si>
    <t>Financial Institutions</t>
  </si>
  <si>
    <t>Real Estate Management</t>
  </si>
  <si>
    <t>Construction Companies</t>
  </si>
  <si>
    <t>Production and Trade of Construction Materials</t>
  </si>
  <si>
    <t>Trade of Consumer Foods and Goods</t>
  </si>
  <si>
    <t>Production of Consumer Foods and Goods</t>
  </si>
  <si>
    <t>Production and Trade of Durable Goods</t>
  </si>
  <si>
    <t>Production and Trade of Clothes, Shoes and Textiles</t>
  </si>
  <si>
    <t>Trade (Other)</t>
  </si>
  <si>
    <t>Other Production</t>
  </si>
  <si>
    <t>Hotels, Tourism</t>
  </si>
  <si>
    <t>Restaurants</t>
  </si>
  <si>
    <t>Industry</t>
  </si>
  <si>
    <t>Energy</t>
  </si>
  <si>
    <t>Auto Dealers</t>
  </si>
  <si>
    <t>Health Care</t>
  </si>
  <si>
    <t>Pharmacy</t>
  </si>
  <si>
    <t>Telecommunication</t>
  </si>
  <si>
    <t>Service</t>
  </si>
  <si>
    <t>Agro</t>
  </si>
  <si>
    <t>Retail</t>
  </si>
  <si>
    <t>Car Loans</t>
  </si>
  <si>
    <t>Consumer Loans</t>
  </si>
  <si>
    <t>Momental Installments</t>
  </si>
  <si>
    <t>Payrolls (Overdrafts)</t>
  </si>
  <si>
    <t>Credit Cards</t>
  </si>
  <si>
    <t>Mortgages</t>
  </si>
  <si>
    <t>For Finished Property</t>
  </si>
  <si>
    <t>For in Progress Property</t>
  </si>
  <si>
    <t>საქართველოს ბანკი</t>
  </si>
  <si>
    <t>თი–ბი–სი ბანკი</t>
  </si>
  <si>
    <t>ლიბერთი ბანკი</t>
  </si>
  <si>
    <t>ვი–თი–ბი ბანკი</t>
  </si>
  <si>
    <t>პროკრედიტ ბანკი</t>
  </si>
  <si>
    <t>ბაზის ბანკი</t>
  </si>
  <si>
    <t>ქართუ ბანკი</t>
  </si>
  <si>
    <t>ტერა ბანკი</t>
  </si>
  <si>
    <t>კრედო ბანკი</t>
  </si>
  <si>
    <t>ხალიკ ბანკი</t>
  </si>
  <si>
    <t>ზირაათ ბანკი</t>
  </si>
  <si>
    <t>Bank of Georgia</t>
  </si>
  <si>
    <t>TBC Bank</t>
  </si>
  <si>
    <t>Liberty Bank</t>
  </si>
  <si>
    <t>VTB Bank Georgia</t>
  </si>
  <si>
    <t>ProCredit Bank</t>
  </si>
  <si>
    <t>Basis Bank</t>
  </si>
  <si>
    <t>Cartu Bank</t>
  </si>
  <si>
    <t>Tera bank</t>
  </si>
  <si>
    <t>Credo Bank</t>
  </si>
  <si>
    <t>HALYK Bank</t>
  </si>
  <si>
    <t>Pasha Bank</t>
  </si>
  <si>
    <t>Ziraat Bank</t>
  </si>
  <si>
    <t>Silk Bank</t>
  </si>
  <si>
    <t>სილქ ბანკი</t>
  </si>
  <si>
    <t xml:space="preserve">სახელმწიფო ინსტიტუტებისა და სახელმწიფო კონტროლს დაქვემდებარებულ ორგანიზაციებიდან მოზიდული უზრუნველყოფილი დეპოზიტები
</t>
  </si>
  <si>
    <t>Secured deposits of government institutions and government controlled entities</t>
  </si>
  <si>
    <t>პეისერა</t>
  </si>
  <si>
    <t>Paysera</t>
  </si>
  <si>
    <t>სხვა</t>
  </si>
  <si>
    <t>მოთხოვნამდე დეპოზიტები</t>
  </si>
  <si>
    <t>მიმდინარე დეპოზიტები</t>
  </si>
  <si>
    <t>სადეპოზიტო სერტიფიკატები (CD)</t>
  </si>
  <si>
    <t>ყველა სახის დეპოზიტები</t>
  </si>
  <si>
    <t>ფინანსური სექტორის დეპოზიტები</t>
  </si>
  <si>
    <t>რეზიდენტი კომერციული ბანკების დეპოზიტები</t>
  </si>
  <si>
    <t>არარეზიდენტი კომერციული ბანკების დეპოზიტები</t>
  </si>
  <si>
    <t>არასაბანკო ფინანსური ინსტიტუტების დეპოზიტები</t>
  </si>
  <si>
    <t>რეზიდენტი არასაბანკო ფინანსური ინსტიტუტების დეპოზიტები</t>
  </si>
  <si>
    <t>არარეზიდენტი არასაბანკო ფინანსური ინსტიტუტების დეპოზიტები</t>
  </si>
  <si>
    <t>სულ ფინანსური სექტორის დეპოზიტები</t>
  </si>
  <si>
    <t>არაფინანსური სექტორის დეპოზიტები</t>
  </si>
  <si>
    <t>სულ არასაბანკო იურიდიული და ფიზიკური პირების დეპოზიტები</t>
  </si>
  <si>
    <t>მოგება–ზარალი ვალუტის ყიდვა–გაყიდვის ოპერაციებიდან</t>
  </si>
  <si>
    <t>ცხრილი N5 – დეპოზიტების სტრუქტურა საბანკო სექტორში</t>
  </si>
  <si>
    <t>Other</t>
  </si>
  <si>
    <t>ფინანსური ინსტრუმენტის ამორტიზირებული ღირებულება</t>
  </si>
  <si>
    <t>ფინანსური ინსტრუმენტის მოსალოდნელი საკრედიტო ზარალი (BANK)</t>
  </si>
  <si>
    <t>სესხის ძირი თანხით შეწონილი საპროცენტო განაკვეთი</t>
  </si>
  <si>
    <t>სესხის ძირი თანხით შეწონილი საშუალო საკონტრაქტო ვადიანობა სტოკზე (თვე)</t>
  </si>
  <si>
    <t>91 და მეტი დღით ვადაგადაცილებული  ფინანსური ინსტრუმენტების ამორტიზებული ღირებულება</t>
  </si>
  <si>
    <t>1-ი დონის (BANK) საკრედიტო რისკი ფინანსური ინსტრუმენტების ამორტიზირებული ღირებულება</t>
  </si>
  <si>
    <t>მე-2 დონის (BANK) საკრედიტო რისკი ფინანსური ინსტრუმენტების ამორტიზირებული ღირებულება</t>
  </si>
  <si>
    <t>მე-3 დონის (BANK)  საკრედიტო რისკი ფინანსური ინსტრუმენტების ამორტიზირებული ღირებულება</t>
  </si>
  <si>
    <t>შეძენილი ან გამოშვებული, გაუფასურებული (POCI) (BANK)  ფინანსური ინსტრუმენტების ამორტიზირებული ღირებულება</t>
  </si>
  <si>
    <t>საბითუმო ლომბარდი</t>
  </si>
  <si>
    <t>სამომხმარებლო საქონლით ვაჭრობა</t>
  </si>
  <si>
    <t>ხანგრძლივი მოხმარების სამომხმარებლო საქონლის წარმოება და ვაჭრობა</t>
  </si>
  <si>
    <t>ფეხსაცმლის, ტანსაცმლისა და ტექსტილის წარმოება და ვაჭრობა</t>
  </si>
  <si>
    <t>ბენზინგასამართი სადგურები და ბენზინის იმპორტიორები</t>
  </si>
  <si>
    <t>მათ შორის: ექსპორტიორები</t>
  </si>
  <si>
    <t>სატრანსპორტო სესხები</t>
  </si>
  <si>
    <t>სამომხმარებლო სესხები</t>
  </si>
  <si>
    <t>სწრაფი სესხები (Pay Day Loans)</t>
  </si>
  <si>
    <t>იპოთეკური სესხები - დასრულებული უძრავი ქონების შეძენა</t>
  </si>
  <si>
    <t>იპოთეკური სესხები - მშენებლობა, მშენებლობის პროცესში მყოფი უძრავი ქონების შეძენა</t>
  </si>
  <si>
    <t>იპოთეკური სესხები - უძრავი ქონების რემონტისათვის</t>
  </si>
  <si>
    <t>საცალო ლომბარდული სესხები</t>
  </si>
  <si>
    <t>სტუდენტური სესხები</t>
  </si>
  <si>
    <t xml:space="preserve">კორპორატიული სეგმენტი </t>
  </si>
  <si>
    <t xml:space="preserve">მცირე და საშუალო სეგმენტი </t>
  </si>
  <si>
    <t>მიკრო სეგმენტი</t>
  </si>
  <si>
    <t xml:space="preserve">საცალო სეგმენტი </t>
  </si>
  <si>
    <t>სექტორები, საცალო პროდუქტები</t>
  </si>
  <si>
    <t>ცხრილი N6 - სასესხო პორტფელი სექტორების მიხედვით</t>
  </si>
  <si>
    <t>Sectors, retail products</t>
  </si>
  <si>
    <t>Oil Importers and Retailers</t>
  </si>
  <si>
    <t>i.a. Exporters</t>
  </si>
  <si>
    <t>Pay Day Loans</t>
  </si>
  <si>
    <t>For Housing Rennovations</t>
  </si>
  <si>
    <t>Student Loans</t>
  </si>
  <si>
    <t>Retail Pawn Shop Loans</t>
  </si>
  <si>
    <t>Wholesale Pawn Shop</t>
  </si>
  <si>
    <t>Corporate Segment</t>
  </si>
  <si>
    <t>SME Segment</t>
  </si>
  <si>
    <t>Micro Segment</t>
  </si>
  <si>
    <t>Retail Segment</t>
  </si>
  <si>
    <t>ECL (BANK)</t>
  </si>
  <si>
    <t>Amortised Cost</t>
  </si>
  <si>
    <t>Interest rate weighted by loan principal</t>
  </si>
  <si>
    <t>Average contract maturity on stock weighted by loan principal (month)</t>
  </si>
  <si>
    <t>Amortised cost of financial instruments overdue by 91 days and more</t>
  </si>
  <si>
    <t>Amortised cost of Stage 1 (BANK) financial instruments</t>
  </si>
  <si>
    <t>Amortised cost of Stage 2 (BANK) financial isntruments</t>
  </si>
  <si>
    <t>Amortised cost of Stage 3 (BANK) financial instruments</t>
  </si>
  <si>
    <t>Amortised cost of purchased or originated, credit-impaired (POCI) (BANK) financial instruments</t>
  </si>
  <si>
    <t>Real Estate Development</t>
  </si>
  <si>
    <t>წმინდა საკომისიო შემოსავალი მომსახურების მიხედვით</t>
  </si>
  <si>
    <t>მოგება გადასახადის გადახდამდე</t>
  </si>
  <si>
    <t>Net Fee and Commission Income from Services</t>
  </si>
  <si>
    <t>Net Income Before Taxes</t>
  </si>
  <si>
    <t>პაშაბანკი</t>
  </si>
  <si>
    <t>იშ ბანკ</t>
  </si>
  <si>
    <t>IS Bank</t>
  </si>
  <si>
    <t>უცხ. ვალუტა</t>
  </si>
  <si>
    <t>Current (Accounts) Deposits</t>
  </si>
  <si>
    <t>Demand Deposits</t>
  </si>
  <si>
    <t>Time Deposits</t>
  </si>
  <si>
    <t>Certificates of Deposit (CD)</t>
  </si>
  <si>
    <t>All Deposits</t>
  </si>
  <si>
    <t>Financial Sector Deposits</t>
  </si>
  <si>
    <t>NBG Deposits</t>
  </si>
  <si>
    <t>Commercial Banks Deposits</t>
  </si>
  <si>
    <t>Resident banks</t>
  </si>
  <si>
    <t>Non-resident banks</t>
  </si>
  <si>
    <t>Nonbank Financial Institutions Deposits</t>
  </si>
  <si>
    <t>Resident nonbank financial institutes</t>
  </si>
  <si>
    <t>Non-resident nonbank financial institutes</t>
  </si>
  <si>
    <t>Total Financial Sector Deposits</t>
  </si>
  <si>
    <t>Non-financial Sector Deposits</t>
  </si>
  <si>
    <t>Resident legal entitites</t>
  </si>
  <si>
    <t>Non-resident legal entities</t>
  </si>
  <si>
    <t>Resident individuals</t>
  </si>
  <si>
    <t>Non-resident individuals</t>
  </si>
  <si>
    <t>Total Non-financial Sector Deposits</t>
  </si>
  <si>
    <t>ათასი ლარი</t>
  </si>
  <si>
    <t>Consolidated</t>
  </si>
  <si>
    <t>Interbank Financial Instruments</t>
  </si>
  <si>
    <t>ბანკთაშორისი ფინანსური ინსტრუმენტები</t>
  </si>
  <si>
    <t>საკრედიტო პორტფელი (ბანკთაშორისი სესხების გარდა)</t>
  </si>
  <si>
    <t>Credit Portfolio (w/o Interbank financial instruments)</t>
  </si>
  <si>
    <t>Deposits of non-bank financial institutions</t>
  </si>
  <si>
    <t/>
  </si>
  <si>
    <t>პეივბანკი</t>
  </si>
  <si>
    <t>PaveBank</t>
  </si>
  <si>
    <t>ჰეშბანკი</t>
  </si>
  <si>
    <t>HashBank</t>
  </si>
  <si>
    <t>in 1000 GEL</t>
  </si>
  <si>
    <t>მთლიანი არასაპროცენტო ხარჯი</t>
  </si>
  <si>
    <t>Total non-Interest Expenses</t>
  </si>
  <si>
    <t>Non Interest Income/Expenses</t>
  </si>
  <si>
    <t>Interest Income/Expenses</t>
  </si>
  <si>
    <t>არასაპროცენტო შემოსავლები/ხარჯები</t>
  </si>
  <si>
    <t>საპროცენტო შემოსავლები/ხარჯები</t>
  </si>
  <si>
    <t>ცხრილი N 1 – კომერციული ბანკების/მიკრობანკების ფინანსური მონაცემები საბალანსო უწყისის მიხედვით</t>
  </si>
  <si>
    <t>ბანკის/მიკრობანკის დასახელება</t>
  </si>
  <si>
    <t>Name of The Bank/Microbank</t>
  </si>
  <si>
    <t>Income Statement Financial Data of Commercial Banks/Microbanks Operating in Georgia</t>
  </si>
  <si>
    <t xml:space="preserve">ცხრილი N 2 – კომერციული ბანკების/მიკრობანკების ფინანსური მონაცემები მოგება–ზარალის უწყისის მიხედვით </t>
  </si>
  <si>
    <t>Balance Sheet Financial Data of Commercial Banks/Microbanks Operating in Georgia</t>
  </si>
  <si>
    <t>მიკრობანკი ემბისი</t>
  </si>
  <si>
    <t>მიკრობანკი კრისტალი</t>
  </si>
  <si>
    <t>Microbank Crystal</t>
  </si>
  <si>
    <t>Microbank MBC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</si>
</sst>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(* #,##0.00_);_(* \(#,##0.00\);_(* &quot;-&quot;??_);_(@_)"/>
    <numFmt numFmtId="164" formatCode="_-* #,##0.00_$_-;\-* #,##0.00_$_-;_-* &quot;-&quot;??_$_-;_-@_-"/>
    <numFmt numFmtId="165" formatCode="_(* #,##0_);_(* \(#,##0\);_(* &quot;-&quot;??_);_(@_)"/>
    <numFmt numFmtId="166" formatCode="#,##0,"/>
    <numFmt numFmtId="167" formatCode="dd\/mm\/yyyy\ \მ\დ\გ\ო\მ\ა\რ\ე\ო\ბ\ი\თ"/>
    <numFmt numFmtId="168" formatCode="&quot;as on &quot;\ mmmm\ dd\,\ yyyy"/>
    <numFmt numFmtId="169" formatCode="&quot;as of &quot;\ mmmm\ dd\,\ yyyy"/>
    <numFmt numFmtId="170" formatCode="_(* #,##0.0_);_(* \(#,##0.0\);_(* &quot;-&quot;??_);_(@_)"/>
    <numFmt numFmtId="171" formatCode="_-* #,##0_$_-;\-* #,##0_$_-;_-* &quot;-&quot;??_$_-;_-@_-"/>
  </numFmts>
  <fonts count="21" x14ac:knownFonts="1">
    <font>
      <sz val="10"/>
      <name val="Arial"/>
      <family val="2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</font>
    <font>
      <b/>
      <sz val="10"/>
      <color theme="1"/>
      <name val="Calibri"/>
      <family val="2"/>
    </font>
    <font>
      <b/>
      <u/>
      <sz val="10"/>
      <name val="Calibri"/>
      <family val="2"/>
      <scheme val="minor"/>
    </font>
    <font>
      <b/>
      <i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24">
    <xf numFmtId="0" fontId="0" fillId="0" borderId="0"/>
    <xf numFmtId="164" fontId="6" fillId="0" borderId="0" applyFill="0" applyBorder="0" applyAlignment="0" applyProtection="0"/>
    <xf numFmtId="9" fontId="6" fillId="0" borderId="0" applyFill="0" applyBorder="0" applyAlignment="0" applyProtection="0"/>
    <xf numFmtId="9" fontId="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13">
    <xf numFmtId="0" fontId="0" fillId="0" borderId="0" xfId="0"/>
    <xf numFmtId="0" fontId="10" fillId="0" borderId="0" xfId="0" applyFont="1" applyFill="1"/>
    <xf numFmtId="0" fontId="10" fillId="0" borderId="0" xfId="0" applyFont="1"/>
    <xf numFmtId="0" fontId="10" fillId="0" borderId="0" xfId="0" applyFont="1" applyFill="1" applyBorder="1" applyAlignment="1" applyProtection="1">
      <alignment horizontal="right" vertical="center"/>
    </xf>
    <xf numFmtId="0" fontId="10" fillId="0" borderId="0" xfId="0" applyFont="1" applyFill="1" applyBorder="1"/>
    <xf numFmtId="0" fontId="9" fillId="0" borderId="0" xfId="0" applyFont="1" applyFill="1" applyBorder="1" applyAlignment="1">
      <alignment horizontal="left"/>
    </xf>
    <xf numFmtId="0" fontId="12" fillId="0" borderId="0" xfId="0" applyFont="1" applyProtection="1"/>
    <xf numFmtId="16" fontId="12" fillId="0" borderId="0" xfId="0" applyNumberFormat="1" applyFont="1" applyProtection="1"/>
    <xf numFmtId="0" fontId="12" fillId="0" borderId="4" xfId="0" applyFont="1" applyBorder="1" applyAlignment="1" applyProtection="1">
      <alignment horizontal="center" vertical="center" textRotation="90" wrapText="1"/>
    </xf>
    <xf numFmtId="0" fontId="12" fillId="0" borderId="3" xfId="0" applyFont="1" applyBorder="1" applyAlignment="1" applyProtection="1">
      <alignment horizontal="center" vertical="center" textRotation="90" wrapText="1"/>
    </xf>
    <xf numFmtId="0" fontId="12" fillId="0" borderId="5" xfId="0" applyFont="1" applyBorder="1" applyAlignment="1" applyProtection="1">
      <alignment horizontal="center" vertical="center" textRotation="90" wrapText="1"/>
    </xf>
    <xf numFmtId="0" fontId="12" fillId="0" borderId="0" xfId="0" applyFont="1" applyAlignment="1" applyProtection="1">
      <alignment wrapText="1"/>
    </xf>
    <xf numFmtId="10" fontId="10" fillId="2" borderId="6" xfId="2" applyNumberFormat="1" applyFont="1" applyFill="1" applyBorder="1" applyAlignment="1" applyProtection="1">
      <alignment horizontal="left"/>
    </xf>
    <xf numFmtId="10" fontId="13" fillId="2" borderId="7" xfId="3" applyNumberFormat="1" applyFont="1" applyFill="1" applyBorder="1" applyAlignment="1" applyProtection="1">
      <alignment horizontal="right"/>
    </xf>
    <xf numFmtId="10" fontId="13" fillId="2" borderId="2" xfId="3" applyNumberFormat="1" applyFont="1" applyFill="1" applyBorder="1" applyAlignment="1" applyProtection="1">
      <alignment horizontal="right"/>
    </xf>
    <xf numFmtId="10" fontId="10" fillId="0" borderId="6" xfId="2" applyNumberFormat="1" applyFont="1" applyFill="1" applyBorder="1" applyAlignment="1" applyProtection="1">
      <alignment horizontal="left"/>
    </xf>
    <xf numFmtId="10" fontId="13" fillId="0" borderId="7" xfId="3" applyNumberFormat="1" applyFont="1" applyFill="1" applyBorder="1" applyAlignment="1" applyProtection="1">
      <alignment horizontal="right"/>
    </xf>
    <xf numFmtId="10" fontId="13" fillId="0" borderId="2" xfId="3" applyNumberFormat="1" applyFont="1" applyFill="1" applyBorder="1" applyAlignment="1" applyProtection="1">
      <alignment horizontal="right"/>
    </xf>
    <xf numFmtId="1" fontId="9" fillId="0" borderId="8" xfId="2" applyNumberFormat="1" applyFont="1" applyFill="1" applyBorder="1" applyAlignment="1" applyProtection="1">
      <alignment horizontal="center" vertical="center"/>
    </xf>
    <xf numFmtId="10" fontId="9" fillId="0" borderId="9" xfId="2" applyNumberFormat="1" applyFont="1" applyFill="1" applyBorder="1" applyAlignment="1" applyProtection="1">
      <alignment horizontal="left"/>
    </xf>
    <xf numFmtId="10" fontId="14" fillId="0" borderId="8" xfId="3" applyNumberFormat="1" applyFont="1" applyFill="1" applyBorder="1" applyAlignment="1" applyProtection="1">
      <alignment horizontal="right"/>
    </xf>
    <xf numFmtId="10" fontId="14" fillId="0" borderId="10" xfId="3" applyNumberFormat="1" applyFont="1" applyFill="1" applyBorder="1" applyAlignment="1" applyProtection="1">
      <alignment horizontal="right"/>
    </xf>
    <xf numFmtId="10" fontId="14" fillId="0" borderId="9" xfId="3" applyNumberFormat="1" applyFont="1" applyFill="1" applyBorder="1" applyAlignment="1" applyProtection="1">
      <alignment horizontal="right"/>
    </xf>
    <xf numFmtId="165" fontId="7" fillId="0" borderId="0" xfId="1" applyNumberFormat="1" applyFont="1" applyProtection="1"/>
    <xf numFmtId="166" fontId="10" fillId="2" borderId="7" xfId="0" applyNumberFormat="1" applyFont="1" applyFill="1" applyBorder="1" applyAlignment="1" applyProtection="1">
      <alignment horizontal="right"/>
    </xf>
    <xf numFmtId="166" fontId="10" fillId="2" borderId="2" xfId="0" applyNumberFormat="1" applyFont="1" applyFill="1" applyBorder="1" applyAlignment="1" applyProtection="1">
      <alignment horizontal="right"/>
    </xf>
    <xf numFmtId="166" fontId="10" fillId="2" borderId="6" xfId="0" applyNumberFormat="1" applyFont="1" applyFill="1" applyBorder="1" applyAlignment="1" applyProtection="1">
      <alignment horizontal="right"/>
    </xf>
    <xf numFmtId="166" fontId="10" fillId="0" borderId="7" xfId="0" applyNumberFormat="1" applyFont="1" applyFill="1" applyBorder="1" applyAlignment="1" applyProtection="1">
      <alignment horizontal="right"/>
    </xf>
    <xf numFmtId="166" fontId="10" fillId="0" borderId="2" xfId="0" applyNumberFormat="1" applyFont="1" applyFill="1" applyBorder="1" applyAlignment="1" applyProtection="1">
      <alignment horizontal="right"/>
    </xf>
    <xf numFmtId="166" fontId="10" fillId="0" borderId="6" xfId="0" applyNumberFormat="1" applyFont="1" applyFill="1" applyBorder="1" applyAlignment="1" applyProtection="1">
      <alignment horizontal="right"/>
    </xf>
    <xf numFmtId="10" fontId="10" fillId="2" borderId="7" xfId="2" applyNumberFormat="1" applyFont="1" applyFill="1" applyBorder="1" applyAlignment="1" applyProtection="1">
      <alignment horizontal="right"/>
    </xf>
    <xf numFmtId="10" fontId="10" fillId="2" borderId="2" xfId="2" applyNumberFormat="1" applyFont="1" applyFill="1" applyBorder="1" applyAlignment="1" applyProtection="1">
      <alignment horizontal="right"/>
    </xf>
    <xf numFmtId="10" fontId="10" fillId="2" borderId="6" xfId="2" applyNumberFormat="1" applyFont="1" applyFill="1" applyBorder="1" applyAlignment="1" applyProtection="1">
      <alignment horizontal="right"/>
    </xf>
    <xf numFmtId="10" fontId="10" fillId="0" borderId="7" xfId="2" applyNumberFormat="1" applyFont="1" applyFill="1" applyBorder="1" applyAlignment="1" applyProtection="1">
      <alignment horizontal="right"/>
    </xf>
    <xf numFmtId="10" fontId="10" fillId="0" borderId="2" xfId="2" applyNumberFormat="1" applyFont="1" applyFill="1" applyBorder="1" applyAlignment="1" applyProtection="1">
      <alignment horizontal="right"/>
    </xf>
    <xf numFmtId="10" fontId="10" fillId="0" borderId="6" xfId="2" applyNumberFormat="1" applyFont="1" applyFill="1" applyBorder="1" applyAlignment="1" applyProtection="1">
      <alignment horizontal="right"/>
    </xf>
    <xf numFmtId="0" fontId="10" fillId="0" borderId="3" xfId="0" applyFont="1" applyBorder="1" applyAlignment="1" applyProtection="1">
      <alignment horizontal="center" vertical="center" textRotation="90" wrapText="1"/>
    </xf>
    <xf numFmtId="0" fontId="10" fillId="0" borderId="5" xfId="0" applyFont="1" applyBorder="1" applyAlignment="1" applyProtection="1">
      <alignment horizontal="center" vertical="center" textRotation="90" wrapText="1"/>
    </xf>
    <xf numFmtId="0" fontId="11" fillId="0" borderId="0" xfId="0" applyFont="1" applyProtection="1"/>
    <xf numFmtId="0" fontId="10" fillId="0" borderId="4" xfId="0" applyFont="1" applyBorder="1" applyAlignment="1" applyProtection="1">
      <alignment horizontal="center" vertical="center" textRotation="90" wrapText="1"/>
    </xf>
    <xf numFmtId="0" fontId="10" fillId="0" borderId="13" xfId="0" applyFont="1" applyBorder="1" applyAlignment="1" applyProtection="1">
      <alignment horizontal="center" vertical="center" textRotation="90" wrapText="1"/>
    </xf>
    <xf numFmtId="166" fontId="10" fillId="2" borderId="13" xfId="0" applyNumberFormat="1" applyFont="1" applyFill="1" applyBorder="1" applyAlignment="1" applyProtection="1">
      <alignment horizontal="right"/>
    </xf>
    <xf numFmtId="166" fontId="10" fillId="2" borderId="4" xfId="0" applyNumberFormat="1" applyFont="1" applyFill="1" applyBorder="1" applyAlignment="1" applyProtection="1">
      <alignment horizontal="right"/>
    </xf>
    <xf numFmtId="166" fontId="10" fillId="2" borderId="3" xfId="0" applyNumberFormat="1" applyFont="1" applyFill="1" applyBorder="1" applyAlignment="1" applyProtection="1">
      <alignment horizontal="right"/>
    </xf>
    <xf numFmtId="166" fontId="10" fillId="2" borderId="5" xfId="0" applyNumberFormat="1" applyFont="1" applyFill="1" applyBorder="1" applyAlignment="1" applyProtection="1">
      <alignment horizontal="right"/>
    </xf>
    <xf numFmtId="166" fontId="10" fillId="0" borderId="13" xfId="0" applyNumberFormat="1" applyFont="1" applyFill="1" applyBorder="1" applyAlignment="1" applyProtection="1">
      <alignment horizontal="right"/>
    </xf>
    <xf numFmtId="166" fontId="10" fillId="0" borderId="4" xfId="0" applyNumberFormat="1" applyFont="1" applyFill="1" applyBorder="1" applyAlignment="1" applyProtection="1">
      <alignment horizontal="right"/>
    </xf>
    <xf numFmtId="166" fontId="10" fillId="0" borderId="3" xfId="0" applyNumberFormat="1" applyFont="1" applyFill="1" applyBorder="1" applyAlignment="1" applyProtection="1">
      <alignment horizontal="right"/>
    </xf>
    <xf numFmtId="166" fontId="10" fillId="0" borderId="5" xfId="0" applyNumberFormat="1" applyFont="1" applyFill="1" applyBorder="1" applyAlignment="1" applyProtection="1">
      <alignment horizontal="right"/>
    </xf>
    <xf numFmtId="3" fontId="10" fillId="0" borderId="0" xfId="0" applyNumberFormat="1" applyFont="1" applyBorder="1" applyProtection="1"/>
    <xf numFmtId="0" fontId="10" fillId="0" borderId="0" xfId="0" applyFont="1" applyProtection="1"/>
    <xf numFmtId="0" fontId="10" fillId="0" borderId="0" xfId="0" applyFont="1" applyFill="1" applyProtection="1"/>
    <xf numFmtId="0" fontId="10" fillId="0" borderId="0" xfId="0" applyFont="1" applyFill="1" applyBorder="1" applyProtection="1"/>
    <xf numFmtId="0" fontId="9" fillId="0" borderId="0" xfId="0" applyFont="1" applyFill="1" applyBorder="1" applyAlignment="1" applyProtection="1">
      <alignment horizontal="left"/>
    </xf>
    <xf numFmtId="165" fontId="10" fillId="2" borderId="7" xfId="1" applyNumberFormat="1" applyFont="1" applyFill="1" applyBorder="1" applyAlignment="1" applyProtection="1">
      <alignment horizontal="center" vertical="center"/>
    </xf>
    <xf numFmtId="165" fontId="10" fillId="0" borderId="7" xfId="1" applyNumberFormat="1" applyFont="1" applyFill="1" applyBorder="1" applyAlignment="1" applyProtection="1">
      <alignment horizontal="center" vertical="center"/>
    </xf>
    <xf numFmtId="10" fontId="10" fillId="2" borderId="7" xfId="3" applyNumberFormat="1" applyFont="1" applyFill="1" applyBorder="1" applyAlignment="1" applyProtection="1">
      <alignment horizontal="right"/>
    </xf>
    <xf numFmtId="10" fontId="10" fillId="2" borderId="2" xfId="3" applyNumberFormat="1" applyFont="1" applyFill="1" applyBorder="1" applyAlignment="1" applyProtection="1">
      <alignment horizontal="right"/>
    </xf>
    <xf numFmtId="10" fontId="10" fillId="0" borderId="7" xfId="3" applyNumberFormat="1" applyFont="1" applyFill="1" applyBorder="1" applyAlignment="1" applyProtection="1">
      <alignment horizontal="right"/>
    </xf>
    <xf numFmtId="10" fontId="10" fillId="0" borderId="2" xfId="3" applyNumberFormat="1" applyFont="1" applyFill="1" applyBorder="1" applyAlignment="1" applyProtection="1">
      <alignment horizontal="right"/>
    </xf>
    <xf numFmtId="166" fontId="12" fillId="0" borderId="0" xfId="0" applyNumberFormat="1" applyFont="1" applyProtection="1"/>
    <xf numFmtId="0" fontId="12" fillId="0" borderId="0" xfId="0" applyFont="1" applyAlignment="1" applyProtection="1">
      <alignment horizontal="right"/>
    </xf>
    <xf numFmtId="15" fontId="12" fillId="0" borderId="0" xfId="0" applyNumberFormat="1" applyFont="1" applyProtection="1"/>
    <xf numFmtId="167" fontId="12" fillId="0" borderId="0" xfId="0" applyNumberFormat="1" applyFont="1" applyProtection="1"/>
    <xf numFmtId="168" fontId="12" fillId="0" borderId="0" xfId="0" applyNumberFormat="1" applyFont="1" applyProtection="1"/>
    <xf numFmtId="167" fontId="12" fillId="3" borderId="0" xfId="0" applyNumberFormat="1" applyFont="1" applyFill="1" applyProtection="1"/>
    <xf numFmtId="167" fontId="16" fillId="0" borderId="0" xfId="0" applyNumberFormat="1" applyFont="1" applyProtection="1"/>
    <xf numFmtId="166" fontId="10" fillId="0" borderId="25" xfId="0" applyNumberFormat="1" applyFont="1" applyFill="1" applyBorder="1" applyAlignment="1" applyProtection="1">
      <alignment horizontal="right"/>
    </xf>
    <xf numFmtId="166" fontId="10" fillId="2" borderId="25" xfId="0" applyNumberFormat="1" applyFont="1" applyFill="1" applyBorder="1" applyAlignment="1" applyProtection="1">
      <alignment horizontal="right"/>
    </xf>
    <xf numFmtId="10" fontId="12" fillId="0" borderId="2" xfId="2" applyNumberFormat="1" applyFont="1" applyBorder="1" applyProtection="1"/>
    <xf numFmtId="10" fontId="12" fillId="0" borderId="6" xfId="2" applyNumberFormat="1" applyFont="1" applyBorder="1" applyProtection="1"/>
    <xf numFmtId="10" fontId="12" fillId="2" borderId="2" xfId="2" applyNumberFormat="1" applyFont="1" applyFill="1" applyBorder="1" applyProtection="1"/>
    <xf numFmtId="10" fontId="12" fillId="2" borderId="6" xfId="2" applyNumberFormat="1" applyFont="1" applyFill="1" applyBorder="1" applyProtection="1"/>
    <xf numFmtId="0" fontId="16" fillId="0" borderId="0" xfId="0" applyFont="1" applyAlignment="1" applyProtection="1"/>
    <xf numFmtId="0" fontId="16" fillId="0" borderId="0" xfId="0" applyFont="1" applyAlignment="1" applyProtection="1">
      <alignment horizontal="left" indent="4"/>
    </xf>
    <xf numFmtId="169" fontId="16" fillId="0" borderId="0" xfId="0" applyNumberFormat="1" applyFont="1" applyProtection="1"/>
    <xf numFmtId="169" fontId="12" fillId="0" borderId="0" xfId="0" applyNumberFormat="1" applyFont="1" applyProtection="1"/>
    <xf numFmtId="0" fontId="12" fillId="0" borderId="0" xfId="0" applyFont="1" applyFill="1" applyProtection="1"/>
    <xf numFmtId="0" fontId="12" fillId="0" borderId="14" xfId="0" applyFont="1" applyBorder="1" applyAlignment="1" applyProtection="1"/>
    <xf numFmtId="0" fontId="12" fillId="0" borderId="15" xfId="0" applyFont="1" applyBorder="1" applyAlignment="1" applyProtection="1"/>
    <xf numFmtId="0" fontId="12" fillId="0" borderId="16" xfId="0" applyFont="1" applyBorder="1" applyAlignment="1" applyProtection="1"/>
    <xf numFmtId="0" fontId="12" fillId="0" borderId="20" xfId="0" applyFont="1" applyBorder="1" applyAlignment="1" applyProtection="1">
      <alignment horizontal="center" vertical="center" textRotation="90" wrapText="1"/>
    </xf>
    <xf numFmtId="0" fontId="12" fillId="0" borderId="28" xfId="0" applyFont="1" applyBorder="1" applyAlignment="1" applyProtection="1">
      <alignment horizontal="center" vertical="center" textRotation="90" wrapText="1"/>
    </xf>
    <xf numFmtId="0" fontId="12" fillId="0" borderId="18" xfId="0" applyFont="1" applyBorder="1" applyAlignment="1" applyProtection="1">
      <alignment horizontal="center" vertical="center" textRotation="90" wrapText="1"/>
    </xf>
    <xf numFmtId="166" fontId="10" fillId="4" borderId="2" xfId="0" applyNumberFormat="1" applyFont="1" applyFill="1" applyBorder="1" applyAlignment="1" applyProtection="1">
      <alignment horizontal="right"/>
    </xf>
    <xf numFmtId="14" fontId="12" fillId="0" borderId="0" xfId="0" applyNumberFormat="1" applyFont="1" applyProtection="1"/>
    <xf numFmtId="3" fontId="12" fillId="0" borderId="0" xfId="0" applyNumberFormat="1" applyFont="1" applyProtection="1"/>
    <xf numFmtId="0" fontId="17" fillId="0" borderId="0" xfId="0" applyFont="1"/>
    <xf numFmtId="0" fontId="10" fillId="0" borderId="0" xfId="20" applyFont="1"/>
    <xf numFmtId="0" fontId="9" fillId="0" borderId="3" xfId="0" applyFont="1" applyFill="1" applyBorder="1" applyAlignment="1">
      <alignment horizontal="left" indent="1"/>
    </xf>
    <xf numFmtId="0" fontId="9" fillId="0" borderId="3" xfId="0" applyFont="1" applyFill="1" applyBorder="1" applyAlignment="1" applyProtection="1">
      <alignment horizontal="left" indent="1"/>
    </xf>
    <xf numFmtId="0" fontId="10" fillId="0" borderId="3" xfId="0" applyFont="1" applyFill="1" applyBorder="1" applyAlignment="1" applyProtection="1">
      <alignment horizontal="left" indent="2"/>
    </xf>
    <xf numFmtId="0" fontId="10" fillId="0" borderId="3" xfId="0" applyFont="1" applyFill="1" applyBorder="1" applyAlignment="1" applyProtection="1">
      <alignment horizontal="left" indent="2"/>
      <protection locked="0"/>
    </xf>
    <xf numFmtId="0" fontId="10" fillId="0" borderId="3" xfId="0" applyFont="1" applyFill="1" applyBorder="1" applyAlignment="1">
      <alignment horizontal="left" wrapText="1" indent="2"/>
    </xf>
    <xf numFmtId="0" fontId="9" fillId="0" borderId="3" xfId="0" applyFont="1" applyFill="1" applyBorder="1" applyAlignment="1" applyProtection="1">
      <alignment horizontal="left"/>
    </xf>
    <xf numFmtId="0" fontId="9" fillId="0" borderId="3" xfId="0" applyFont="1" applyFill="1" applyBorder="1" applyAlignment="1">
      <alignment horizontal="left" indent="2"/>
    </xf>
    <xf numFmtId="0" fontId="9" fillId="0" borderId="3" xfId="0" applyFont="1" applyFill="1" applyBorder="1" applyAlignment="1">
      <alignment wrapText="1"/>
    </xf>
    <xf numFmtId="0" fontId="9" fillId="0" borderId="3" xfId="0" applyFont="1" applyFill="1" applyBorder="1" applyAlignment="1">
      <alignment horizontal="left"/>
    </xf>
    <xf numFmtId="0" fontId="10" fillId="0" borderId="0" xfId="20" applyFont="1" applyProtection="1"/>
    <xf numFmtId="0" fontId="12" fillId="0" borderId="3" xfId="21" applyFont="1" applyFill="1" applyBorder="1"/>
    <xf numFmtId="0" fontId="15" fillId="0" borderId="3" xfId="21" applyFont="1" applyFill="1" applyBorder="1"/>
    <xf numFmtId="0" fontId="12" fillId="0" borderId="3" xfId="21" applyFont="1" applyFill="1" applyBorder="1" applyAlignment="1">
      <alignment horizontal="left" indent="2"/>
    </xf>
    <xf numFmtId="10" fontId="17" fillId="0" borderId="3" xfId="22" applyNumberFormat="1" applyFont="1" applyBorder="1"/>
    <xf numFmtId="170" fontId="17" fillId="0" borderId="3" xfId="23" applyNumberFormat="1" applyFont="1" applyBorder="1"/>
    <xf numFmtId="0" fontId="12" fillId="0" borderId="0" xfId="21" applyFont="1"/>
    <xf numFmtId="0" fontId="17" fillId="0" borderId="3" xfId="21" applyNumberFormat="1" applyFont="1" applyFill="1" applyBorder="1" applyAlignment="1">
      <alignment horizontal="center" vertical="center" wrapText="1"/>
    </xf>
    <xf numFmtId="10" fontId="12" fillId="0" borderId="3" xfId="21" applyNumberFormat="1" applyFont="1" applyBorder="1"/>
    <xf numFmtId="0" fontId="15" fillId="0" borderId="0" xfId="0" applyFont="1" applyAlignment="1">
      <alignment horizontal="left" vertical="center"/>
    </xf>
    <xf numFmtId="0" fontId="12" fillId="0" borderId="3" xfId="21" applyFont="1" applyFill="1" applyBorder="1" applyAlignment="1">
      <alignment horizontal="left" indent="1"/>
    </xf>
    <xf numFmtId="10" fontId="12" fillId="0" borderId="3" xfId="21" applyNumberFormat="1" applyFont="1" applyFill="1" applyBorder="1"/>
    <xf numFmtId="10" fontId="17" fillId="0" borderId="3" xfId="22" applyNumberFormat="1" applyFont="1" applyFill="1" applyBorder="1"/>
    <xf numFmtId="170" fontId="17" fillId="0" borderId="3" xfId="23" applyNumberFormat="1" applyFont="1" applyFill="1" applyBorder="1"/>
    <xf numFmtId="0" fontId="12" fillId="0" borderId="0" xfId="21" applyFont="1" applyFill="1"/>
    <xf numFmtId="1" fontId="9" fillId="6" borderId="8" xfId="2" applyNumberFormat="1" applyFont="1" applyFill="1" applyBorder="1" applyAlignment="1" applyProtection="1">
      <alignment horizontal="center" vertical="center"/>
    </xf>
    <xf numFmtId="10" fontId="9" fillId="6" borderId="9" xfId="2" applyNumberFormat="1" applyFont="1" applyFill="1" applyBorder="1" applyAlignment="1" applyProtection="1">
      <alignment horizontal="left"/>
    </xf>
    <xf numFmtId="166" fontId="9" fillId="6" borderId="8" xfId="0" applyNumberFormat="1" applyFont="1" applyFill="1" applyBorder="1" applyAlignment="1" applyProtection="1">
      <alignment horizontal="right"/>
    </xf>
    <xf numFmtId="10" fontId="15" fillId="6" borderId="11" xfId="2" applyNumberFormat="1" applyFont="1" applyFill="1" applyBorder="1" applyProtection="1"/>
    <xf numFmtId="10" fontId="15" fillId="6" borderId="12" xfId="2" applyNumberFormat="1" applyFont="1" applyFill="1" applyBorder="1" applyProtection="1"/>
    <xf numFmtId="165" fontId="10" fillId="6" borderId="7" xfId="1" applyNumberFormat="1" applyFont="1" applyFill="1" applyBorder="1" applyAlignment="1" applyProtection="1">
      <alignment horizontal="center" vertical="center"/>
    </xf>
    <xf numFmtId="10" fontId="9" fillId="6" borderId="6" xfId="2" applyNumberFormat="1" applyFont="1" applyFill="1" applyBorder="1" applyAlignment="1" applyProtection="1">
      <alignment horizontal="left"/>
    </xf>
    <xf numFmtId="166" fontId="9" fillId="6" borderId="7" xfId="0" applyNumberFormat="1" applyFont="1" applyFill="1" applyBorder="1" applyAlignment="1" applyProtection="1">
      <alignment horizontal="right"/>
    </xf>
    <xf numFmtId="166" fontId="9" fillId="6" borderId="2" xfId="0" applyNumberFormat="1" applyFont="1" applyFill="1" applyBorder="1" applyAlignment="1" applyProtection="1">
      <alignment horizontal="right"/>
    </xf>
    <xf numFmtId="166" fontId="9" fillId="6" borderId="6" xfId="0" applyNumberFormat="1" applyFont="1" applyFill="1" applyBorder="1" applyAlignment="1" applyProtection="1">
      <alignment horizontal="right"/>
    </xf>
    <xf numFmtId="166" fontId="9" fillId="6" borderId="26" xfId="0" applyNumberFormat="1" applyFont="1" applyFill="1" applyBorder="1" applyAlignment="1" applyProtection="1">
      <alignment horizontal="right"/>
    </xf>
    <xf numFmtId="10" fontId="15" fillId="6" borderId="1" xfId="2" applyNumberFormat="1" applyFont="1" applyFill="1" applyBorder="1" applyProtection="1"/>
    <xf numFmtId="10" fontId="15" fillId="6" borderId="27" xfId="2" applyNumberFormat="1" applyFont="1" applyFill="1" applyBorder="1" applyProtection="1"/>
    <xf numFmtId="1" fontId="9" fillId="0" borderId="0" xfId="2" applyNumberFormat="1" applyFont="1" applyFill="1" applyBorder="1" applyAlignment="1" applyProtection="1">
      <alignment horizontal="center" vertical="center"/>
    </xf>
    <xf numFmtId="10" fontId="9" fillId="0" borderId="0" xfId="2" applyNumberFormat="1" applyFont="1" applyFill="1" applyBorder="1" applyAlignment="1" applyProtection="1">
      <alignment horizontal="left"/>
    </xf>
    <xf numFmtId="10" fontId="14" fillId="0" borderId="0" xfId="3" applyNumberFormat="1" applyFont="1" applyFill="1" applyBorder="1" applyAlignment="1" applyProtection="1">
      <alignment horizontal="right"/>
    </xf>
    <xf numFmtId="165" fontId="9" fillId="5" borderId="7" xfId="1" applyNumberFormat="1" applyFont="1" applyFill="1" applyBorder="1" applyAlignment="1" applyProtection="1">
      <alignment horizontal="center" vertical="center"/>
    </xf>
    <xf numFmtId="10" fontId="9" fillId="5" borderId="6" xfId="2" applyNumberFormat="1" applyFont="1" applyFill="1" applyBorder="1" applyAlignment="1" applyProtection="1">
      <alignment horizontal="left"/>
    </xf>
    <xf numFmtId="166" fontId="9" fillId="5" borderId="24" xfId="0" applyNumberFormat="1" applyFont="1" applyFill="1" applyBorder="1" applyAlignment="1" applyProtection="1">
      <alignment horizontal="right"/>
    </xf>
    <xf numFmtId="165" fontId="9" fillId="6" borderId="7" xfId="1" applyNumberFormat="1" applyFont="1" applyFill="1" applyBorder="1" applyAlignment="1" applyProtection="1">
      <alignment horizontal="center" vertical="center"/>
    </xf>
    <xf numFmtId="166" fontId="9" fillId="6" borderId="13" xfId="0" applyNumberFormat="1" applyFont="1" applyFill="1" applyBorder="1" applyAlignment="1" applyProtection="1">
      <alignment horizontal="right"/>
    </xf>
    <xf numFmtId="166" fontId="9" fillId="6" borderId="4" xfId="0" applyNumberFormat="1" applyFont="1" applyFill="1" applyBorder="1" applyAlignment="1" applyProtection="1">
      <alignment horizontal="right"/>
    </xf>
    <xf numFmtId="166" fontId="9" fillId="6" borderId="3" xfId="0" applyNumberFormat="1" applyFont="1" applyFill="1" applyBorder="1" applyAlignment="1" applyProtection="1">
      <alignment horizontal="right"/>
    </xf>
    <xf numFmtId="166" fontId="9" fillId="6" borderId="5" xfId="0" applyNumberFormat="1" applyFont="1" applyFill="1" applyBorder="1" applyAlignment="1" applyProtection="1">
      <alignment horizontal="right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 wrapText="1"/>
    </xf>
    <xf numFmtId="38" fontId="18" fillId="6" borderId="13" xfId="0" applyNumberFormat="1" applyFont="1" applyFill="1" applyBorder="1" applyAlignment="1" applyProtection="1">
      <alignment horizontal="center"/>
      <protection locked="0"/>
    </xf>
    <xf numFmtId="38" fontId="1" fillId="6" borderId="32" xfId="0" applyNumberFormat="1" applyFont="1" applyFill="1" applyBorder="1" applyAlignment="1" applyProtection="1">
      <protection locked="0"/>
    </xf>
    <xf numFmtId="166" fontId="10" fillId="0" borderId="3" xfId="1" applyNumberFormat="1" applyFont="1" applyFill="1" applyBorder="1" applyAlignment="1" applyProtection="1">
      <alignment horizontal="right"/>
      <protection locked="0"/>
    </xf>
    <xf numFmtId="166" fontId="9" fillId="7" borderId="3" xfId="1" applyNumberFormat="1" applyFont="1" applyFill="1" applyBorder="1" applyAlignment="1">
      <alignment horizontal="right"/>
    </xf>
    <xf numFmtId="166" fontId="10" fillId="7" borderId="3" xfId="1" applyNumberFormat="1" applyFont="1" applyFill="1" applyBorder="1" applyAlignment="1">
      <alignment horizontal="right"/>
    </xf>
    <xf numFmtId="166" fontId="1" fillId="6" borderId="32" xfId="1" applyNumberFormat="1" applyFont="1" applyFill="1" applyBorder="1" applyAlignment="1" applyProtection="1">
      <alignment horizontal="right"/>
      <protection locked="0"/>
    </xf>
    <xf numFmtId="166" fontId="18" fillId="6" borderId="13" xfId="1" applyNumberFormat="1" applyFont="1" applyFill="1" applyBorder="1" applyAlignment="1" applyProtection="1">
      <alignment horizontal="right"/>
      <protection locked="0"/>
    </xf>
    <xf numFmtId="166" fontId="10" fillId="7" borderId="3" xfId="1" applyNumberFormat="1" applyFont="1" applyFill="1" applyBorder="1" applyAlignment="1" applyProtection="1">
      <alignment horizontal="right"/>
      <protection locked="0"/>
    </xf>
    <xf numFmtId="166" fontId="10" fillId="7" borderId="3" xfId="1" applyNumberFormat="1" applyFont="1" applyFill="1" applyBorder="1" applyAlignment="1" applyProtection="1">
      <alignment horizontal="right"/>
    </xf>
    <xf numFmtId="0" fontId="10" fillId="0" borderId="36" xfId="0" applyFont="1" applyFill="1" applyBorder="1" applyAlignment="1" applyProtection="1">
      <alignment horizontal="left" indent="1"/>
    </xf>
    <xf numFmtId="0" fontId="10" fillId="0" borderId="37" xfId="0" applyFont="1" applyFill="1" applyBorder="1" applyAlignment="1" applyProtection="1">
      <alignment horizontal="left" indent="1"/>
    </xf>
    <xf numFmtId="0" fontId="9" fillId="2" borderId="3" xfId="0" applyFont="1" applyFill="1" applyBorder="1" applyAlignment="1">
      <alignment horizontal="left"/>
    </xf>
    <xf numFmtId="166" fontId="9" fillId="2" borderId="3" xfId="1" applyNumberFormat="1" applyFont="1" applyFill="1" applyBorder="1" applyAlignment="1">
      <alignment horizontal="right"/>
    </xf>
    <xf numFmtId="166" fontId="12" fillId="0" borderId="28" xfId="21" applyNumberFormat="1" applyFont="1" applyBorder="1"/>
    <xf numFmtId="166" fontId="12" fillId="0" borderId="3" xfId="21" applyNumberFormat="1" applyFont="1" applyBorder="1"/>
    <xf numFmtId="166" fontId="12" fillId="0" borderId="28" xfId="21" applyNumberFormat="1" applyFont="1" applyFill="1" applyBorder="1"/>
    <xf numFmtId="166" fontId="12" fillId="0" borderId="3" xfId="21" applyNumberFormat="1" applyFont="1" applyFill="1" applyBorder="1"/>
    <xf numFmtId="166" fontId="17" fillId="0" borderId="3" xfId="23" applyNumberFormat="1" applyFont="1" applyBorder="1"/>
    <xf numFmtId="166" fontId="17" fillId="0" borderId="3" xfId="23" applyNumberFormat="1" applyFont="1" applyFill="1" applyBorder="1"/>
    <xf numFmtId="0" fontId="12" fillId="0" borderId="29" xfId="0" applyFont="1" applyBorder="1" applyAlignment="1" applyProtection="1"/>
    <xf numFmtId="0" fontId="12" fillId="0" borderId="0" xfId="21" applyFont="1" applyAlignment="1">
      <alignment horizontal="right"/>
    </xf>
    <xf numFmtId="164" fontId="6" fillId="0" borderId="0" xfId="1" applyBorder="1"/>
    <xf numFmtId="166" fontId="9" fillId="6" borderId="29" xfId="0" applyNumberFormat="1" applyFont="1" applyFill="1" applyBorder="1" applyAlignment="1" applyProtection="1">
      <alignment horizontal="right"/>
    </xf>
    <xf numFmtId="166" fontId="9" fillId="6" borderId="11" xfId="0" applyNumberFormat="1" applyFont="1" applyFill="1" applyBorder="1" applyAlignment="1" applyProtection="1">
      <alignment horizontal="right"/>
    </xf>
    <xf numFmtId="166" fontId="9" fillId="6" borderId="12" xfId="0" applyNumberFormat="1" applyFont="1" applyFill="1" applyBorder="1" applyAlignment="1" applyProtection="1">
      <alignment horizontal="right"/>
    </xf>
    <xf numFmtId="166" fontId="9" fillId="6" borderId="42" xfId="0" applyNumberFormat="1" applyFont="1" applyFill="1" applyBorder="1" applyAlignment="1" applyProtection="1">
      <alignment horizontal="right"/>
    </xf>
    <xf numFmtId="166" fontId="9" fillId="6" borderId="10" xfId="0" applyNumberFormat="1" applyFont="1" applyFill="1" applyBorder="1" applyAlignment="1" applyProtection="1">
      <alignment horizontal="right"/>
    </xf>
    <xf numFmtId="171" fontId="6" fillId="0" borderId="0" xfId="1" applyNumberFormat="1"/>
    <xf numFmtId="0" fontId="12" fillId="0" borderId="29" xfId="0" applyFont="1" applyBorder="1" applyAlignment="1" applyProtection="1">
      <alignment horizontal="center"/>
    </xf>
    <xf numFmtId="0" fontId="12" fillId="0" borderId="11" xfId="0" applyFont="1" applyBorder="1" applyAlignment="1" applyProtection="1">
      <alignment horizontal="center"/>
    </xf>
    <xf numFmtId="0" fontId="12" fillId="0" borderId="12" xfId="0" applyFont="1" applyBorder="1" applyAlignment="1" applyProtection="1">
      <alignment horizontal="center"/>
    </xf>
    <xf numFmtId="0" fontId="12" fillId="0" borderId="17" xfId="0" applyFont="1" applyBorder="1" applyAlignment="1" applyProtection="1">
      <alignment horizontal="center" vertical="center" wrapText="1"/>
    </xf>
    <xf numFmtId="0" fontId="12" fillId="0" borderId="18" xfId="0" applyFont="1" applyBorder="1" applyAlignment="1" applyProtection="1">
      <alignment horizontal="center" vertical="center" wrapText="1"/>
    </xf>
    <xf numFmtId="0" fontId="12" fillId="0" borderId="19" xfId="0" applyFont="1" applyBorder="1" applyAlignment="1" applyProtection="1">
      <alignment horizontal="center" vertical="center" wrapText="1"/>
    </xf>
    <xf numFmtId="0" fontId="12" fillId="0" borderId="20" xfId="0" applyFont="1" applyBorder="1" applyAlignment="1" applyProtection="1">
      <alignment horizontal="center" vertical="center" wrapText="1"/>
    </xf>
    <xf numFmtId="0" fontId="12" fillId="0" borderId="14" xfId="0" applyFont="1" applyBorder="1" applyAlignment="1" applyProtection="1">
      <alignment horizontal="center"/>
    </xf>
    <xf numFmtId="0" fontId="12" fillId="0" borderId="15" xfId="0" applyFont="1" applyBorder="1" applyAlignment="1" applyProtection="1">
      <alignment horizontal="center"/>
    </xf>
    <xf numFmtId="0" fontId="12" fillId="0" borderId="16" xfId="0" applyFont="1" applyBorder="1" applyAlignment="1" applyProtection="1">
      <alignment horizontal="center"/>
    </xf>
    <xf numFmtId="0" fontId="10" fillId="0" borderId="17" xfId="0" applyFont="1" applyBorder="1" applyAlignment="1" applyProtection="1">
      <alignment horizontal="center" vertical="center" textRotation="90" wrapText="1"/>
    </xf>
    <xf numFmtId="0" fontId="10" fillId="0" borderId="18" xfId="0" applyFont="1" applyBorder="1" applyAlignment="1" applyProtection="1">
      <alignment horizontal="center" vertical="center" textRotation="90" wrapText="1"/>
    </xf>
    <xf numFmtId="0" fontId="12" fillId="0" borderId="14" xfId="0" applyFont="1" applyBorder="1" applyAlignment="1" applyProtection="1">
      <alignment horizontal="center" vertical="center" wrapText="1"/>
    </xf>
    <xf numFmtId="0" fontId="12" fillId="0" borderId="4" xfId="0" applyFont="1" applyBorder="1" applyAlignment="1" applyProtection="1">
      <alignment horizontal="center" vertical="center" wrapText="1"/>
    </xf>
    <xf numFmtId="0" fontId="12" fillId="0" borderId="15" xfId="0" applyFont="1" applyBorder="1" applyAlignment="1" applyProtection="1">
      <alignment horizontal="center" vertical="center" wrapText="1"/>
    </xf>
    <xf numFmtId="0" fontId="12" fillId="0" borderId="3" xfId="0" applyFont="1" applyBorder="1" applyAlignment="1" applyProtection="1">
      <alignment horizontal="center" vertical="center" wrapText="1"/>
    </xf>
    <xf numFmtId="0" fontId="12" fillId="0" borderId="23" xfId="0" applyFont="1" applyBorder="1" applyAlignment="1" applyProtection="1">
      <alignment horizontal="center" vertical="center" textRotation="90" wrapText="1"/>
    </xf>
    <xf numFmtId="0" fontId="12" fillId="0" borderId="13" xfId="0" applyFont="1" applyBorder="1" applyAlignment="1" applyProtection="1">
      <alignment horizontal="center" vertical="center" textRotation="90" wrapText="1"/>
    </xf>
    <xf numFmtId="0" fontId="10" fillId="0" borderId="14" xfId="0" applyFont="1" applyBorder="1" applyAlignment="1" applyProtection="1">
      <alignment horizontal="center"/>
    </xf>
    <xf numFmtId="0" fontId="10" fillId="0" borderId="15" xfId="0" applyFont="1" applyBorder="1" applyAlignment="1" applyProtection="1">
      <alignment horizontal="center"/>
    </xf>
    <xf numFmtId="0" fontId="10" fillId="0" borderId="16" xfId="0" applyFont="1" applyBorder="1" applyAlignment="1" applyProtection="1">
      <alignment horizontal="center"/>
    </xf>
    <xf numFmtId="0" fontId="10" fillId="0" borderId="38" xfId="0" applyFont="1" applyBorder="1" applyAlignment="1" applyProtection="1">
      <alignment horizontal="center" vertical="center" textRotation="90" wrapText="1"/>
    </xf>
    <xf numFmtId="0" fontId="10" fillId="0" borderId="28" xfId="0" applyFont="1" applyBorder="1" applyAlignment="1" applyProtection="1">
      <alignment horizontal="center" vertical="center" textRotation="90" wrapText="1"/>
    </xf>
    <xf numFmtId="0" fontId="10" fillId="0" borderId="40" xfId="0" applyFont="1" applyBorder="1" applyAlignment="1" applyProtection="1">
      <alignment horizontal="center"/>
    </xf>
    <xf numFmtId="0" fontId="10" fillId="0" borderId="41" xfId="0" applyFont="1" applyBorder="1" applyAlignment="1" applyProtection="1">
      <alignment horizontal="center"/>
    </xf>
    <xf numFmtId="0" fontId="10" fillId="0" borderId="39" xfId="0" applyFont="1" applyBorder="1" applyAlignment="1" applyProtection="1">
      <alignment horizontal="center"/>
    </xf>
    <xf numFmtId="0" fontId="10" fillId="0" borderId="16" xfId="0" applyFont="1" applyBorder="1" applyAlignment="1" applyProtection="1">
      <alignment horizontal="center" vertical="center" textRotation="90" wrapText="1"/>
    </xf>
    <xf numFmtId="0" fontId="10" fillId="0" borderId="5" xfId="0" applyFont="1" applyBorder="1" applyAlignment="1" applyProtection="1">
      <alignment horizontal="center" vertical="center" textRotation="90" wrapText="1"/>
    </xf>
    <xf numFmtId="0" fontId="10" fillId="0" borderId="15" xfId="0" applyFont="1" applyBorder="1" applyAlignment="1" applyProtection="1">
      <alignment horizontal="center" vertical="center" textRotation="90" wrapText="1"/>
    </xf>
    <xf numFmtId="0" fontId="10" fillId="0" borderId="3" xfId="0" applyFont="1" applyBorder="1" applyAlignment="1" applyProtection="1">
      <alignment horizontal="center" vertical="center" textRotation="90" wrapText="1"/>
    </xf>
    <xf numFmtId="0" fontId="12" fillId="0" borderId="21" xfId="0" applyFont="1" applyBorder="1" applyAlignment="1" applyProtection="1">
      <alignment horizontal="center"/>
    </xf>
    <xf numFmtId="0" fontId="12" fillId="0" borderId="22" xfId="0" applyFont="1" applyBorder="1" applyAlignment="1" applyProtection="1">
      <alignment horizontal="center"/>
    </xf>
    <xf numFmtId="0" fontId="12" fillId="0" borderId="34" xfId="0" applyFont="1" applyBorder="1" applyAlignment="1" applyProtection="1">
      <alignment horizontal="center"/>
    </xf>
    <xf numFmtId="0" fontId="10" fillId="0" borderId="21" xfId="0" applyFont="1" applyBorder="1" applyAlignment="1" applyProtection="1">
      <alignment horizontal="center"/>
    </xf>
    <xf numFmtId="0" fontId="10" fillId="0" borderId="22" xfId="0" applyFont="1" applyBorder="1" applyAlignment="1" applyProtection="1">
      <alignment horizontal="center"/>
    </xf>
    <xf numFmtId="0" fontId="10" fillId="0" borderId="33" xfId="0" applyFont="1" applyBorder="1" applyAlignment="1" applyProtection="1">
      <alignment horizontal="center"/>
    </xf>
    <xf numFmtId="0" fontId="9" fillId="0" borderId="3" xfId="0" applyFont="1" applyFill="1" applyBorder="1" applyAlignment="1">
      <alignment horizontal="center" vertical="center" wrapText="1"/>
    </xf>
    <xf numFmtId="0" fontId="19" fillId="0" borderId="30" xfId="0" applyFont="1" applyFill="1" applyBorder="1" applyAlignment="1">
      <alignment horizontal="center"/>
    </xf>
    <xf numFmtId="0" fontId="19" fillId="0" borderId="31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center" vertical="center" wrapText="1"/>
    </xf>
    <xf numFmtId="0" fontId="10" fillId="0" borderId="35" xfId="0" applyFont="1" applyFill="1" applyBorder="1" applyAlignment="1" applyProtection="1">
      <alignment horizontal="left" vertical="center" indent="1"/>
    </xf>
    <xf numFmtId="0" fontId="10" fillId="0" borderId="36" xfId="0" applyFont="1" applyFill="1" applyBorder="1" applyAlignment="1" applyProtection="1">
      <alignment horizontal="left" vertical="center" indent="1"/>
    </xf>
    <xf numFmtId="0" fontId="12" fillId="0" borderId="3" xfId="21" applyFont="1" applyBorder="1" applyAlignment="1">
      <alignment horizontal="center" vertical="center" wrapText="1"/>
    </xf>
    <xf numFmtId="0" fontId="15" fillId="0" borderId="3" xfId="21" applyFont="1" applyFill="1" applyBorder="1" applyAlignment="1">
      <alignment horizontal="center" vertical="center"/>
    </xf>
    <xf numFmtId="0" fontId="12" fillId="0" borderId="3" xfId="21" applyFont="1" applyFill="1" applyBorder="1" applyAlignment="1">
      <alignment horizontal="center" vertical="center" wrapText="1"/>
    </xf>
  </cellXfs>
  <cellStyles count="24">
    <cellStyle name="Comma" xfId="1" builtinId="3"/>
    <cellStyle name="Comma 2" xfId="5"/>
    <cellStyle name="Comma 2 2" xfId="9"/>
    <cellStyle name="Comma 3" xfId="10"/>
    <cellStyle name="Comma 3 2" xfId="16"/>
    <cellStyle name="Comma 4" xfId="13"/>
    <cellStyle name="Comma 5" xfId="15"/>
    <cellStyle name="Comma 6" xfId="23"/>
    <cellStyle name="Normal" xfId="0" builtinId="0"/>
    <cellStyle name="Normal 10" xfId="7"/>
    <cellStyle name="Normal 11" xfId="18"/>
    <cellStyle name="Normal 2" xfId="4"/>
    <cellStyle name="Normal 2 2" xfId="6"/>
    <cellStyle name="Normal 3" xfId="12"/>
    <cellStyle name="Normal 4" xfId="14"/>
    <cellStyle name="Normal 4 2" xfId="11"/>
    <cellStyle name="Normal 4 2 2" xfId="17"/>
    <cellStyle name="Normal 5" xfId="21"/>
    <cellStyle name="Normal_RC-D 2" xfId="20"/>
    <cellStyle name="Percent" xfId="2" builtinId="5"/>
    <cellStyle name="Percent 2" xfId="8"/>
    <cellStyle name="Percent 2 2" xfId="3"/>
    <cellStyle name="Percent 2 3" xfId="19"/>
    <cellStyle name="Percent 3" xfId="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epnadzem\AppData\Local\Microsoft\Windows\INetCache\Content.Outlook\TRKG25IM\FINAL%20Forms\FINREP%20Supplemental%20Form%20-%20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"/>
      <sheetName val="LD-A"/>
      <sheetName val="LD-D"/>
      <sheetName val="LD-AD"/>
      <sheetName val="Validation"/>
      <sheetName val="RCS"/>
      <sheetName val="CI"/>
      <sheetName val="Countries"/>
      <sheetName val="Currency Codes"/>
      <sheetName val="Rating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3">
            <v>0</v>
          </cell>
        </row>
        <row r="4">
          <cell r="A4">
            <v>1</v>
          </cell>
        </row>
        <row r="8">
          <cell r="A8">
            <v>1</v>
          </cell>
          <cell r="B8">
            <v>0</v>
          </cell>
          <cell r="C8">
            <v>1</v>
          </cell>
          <cell r="D8">
            <v>1</v>
          </cell>
          <cell r="E8">
            <v>1</v>
          </cell>
          <cell r="F8">
            <v>0</v>
          </cell>
        </row>
        <row r="9">
          <cell r="A9">
            <v>2</v>
          </cell>
          <cell r="B9">
            <v>1</v>
          </cell>
          <cell r="C9">
            <v>2</v>
          </cell>
          <cell r="D9">
            <v>0</v>
          </cell>
          <cell r="E9">
            <v>0</v>
          </cell>
          <cell r="F9">
            <v>1</v>
          </cell>
        </row>
        <row r="10">
          <cell r="A10">
            <v>3</v>
          </cell>
          <cell r="B10">
            <v>2</v>
          </cell>
          <cell r="C10">
            <v>3</v>
          </cell>
          <cell r="F10">
            <v>2</v>
          </cell>
        </row>
        <row r="11">
          <cell r="A11">
            <v>4</v>
          </cell>
          <cell r="B11">
            <v>3</v>
          </cell>
          <cell r="C11">
            <v>4</v>
          </cell>
        </row>
        <row r="12">
          <cell r="A12">
            <v>5</v>
          </cell>
          <cell r="C12">
            <v>5</v>
          </cell>
        </row>
        <row r="13">
          <cell r="A13">
            <v>6</v>
          </cell>
          <cell r="C13">
            <v>6</v>
          </cell>
        </row>
        <row r="14">
          <cell r="C14">
            <v>7</v>
          </cell>
        </row>
        <row r="15">
          <cell r="C15">
            <v>8</v>
          </cell>
        </row>
        <row r="16">
          <cell r="C16">
            <v>9</v>
          </cell>
        </row>
      </sheetData>
      <sheetData sheetId="5" refreshError="1"/>
      <sheetData sheetId="6" refreshError="1"/>
      <sheetData sheetId="7">
        <row r="3">
          <cell r="A3" t="str">
            <v>AF</v>
          </cell>
        </row>
        <row r="4">
          <cell r="A4" t="str">
            <v>AX</v>
          </cell>
        </row>
        <row r="5">
          <cell r="A5" t="str">
            <v>AL</v>
          </cell>
        </row>
        <row r="6">
          <cell r="A6" t="str">
            <v>DZ</v>
          </cell>
        </row>
        <row r="7">
          <cell r="A7" t="str">
            <v>AS</v>
          </cell>
        </row>
        <row r="8">
          <cell r="A8" t="str">
            <v>AD</v>
          </cell>
        </row>
        <row r="9">
          <cell r="A9" t="str">
            <v>AO</v>
          </cell>
        </row>
        <row r="10">
          <cell r="A10" t="str">
            <v>AI</v>
          </cell>
        </row>
        <row r="11">
          <cell r="A11" t="str">
            <v>AQ</v>
          </cell>
        </row>
        <row r="12">
          <cell r="A12" t="str">
            <v>AG</v>
          </cell>
        </row>
        <row r="13">
          <cell r="A13" t="str">
            <v>AR</v>
          </cell>
        </row>
        <row r="14">
          <cell r="A14" t="str">
            <v>AM</v>
          </cell>
        </row>
        <row r="15">
          <cell r="A15" t="str">
            <v>AW</v>
          </cell>
        </row>
        <row r="16">
          <cell r="A16" t="str">
            <v>AC</v>
          </cell>
        </row>
        <row r="17">
          <cell r="A17" t="str">
            <v>AU</v>
          </cell>
        </row>
        <row r="18">
          <cell r="A18" t="str">
            <v>AT</v>
          </cell>
        </row>
        <row r="19">
          <cell r="A19" t="str">
            <v>AZ</v>
          </cell>
        </row>
        <row r="20">
          <cell r="A20" t="str">
            <v>BS</v>
          </cell>
        </row>
        <row r="21">
          <cell r="A21" t="str">
            <v>BH</v>
          </cell>
        </row>
        <row r="22">
          <cell r="A22" t="str">
            <v>BD</v>
          </cell>
        </row>
        <row r="23">
          <cell r="A23" t="str">
            <v>BB</v>
          </cell>
        </row>
        <row r="24">
          <cell r="A24" t="str">
            <v>BY</v>
          </cell>
        </row>
        <row r="25">
          <cell r="A25" t="str">
            <v>BE</v>
          </cell>
        </row>
        <row r="26">
          <cell r="A26" t="str">
            <v>BZ</v>
          </cell>
        </row>
        <row r="27">
          <cell r="A27" t="str">
            <v>BJ</v>
          </cell>
        </row>
        <row r="28">
          <cell r="A28" t="str">
            <v>BM</v>
          </cell>
        </row>
        <row r="29">
          <cell r="A29" t="str">
            <v>BT</v>
          </cell>
        </row>
        <row r="30">
          <cell r="A30" t="str">
            <v>BO</v>
          </cell>
        </row>
        <row r="31">
          <cell r="A31" t="str">
            <v>BA</v>
          </cell>
        </row>
        <row r="32">
          <cell r="A32" t="str">
            <v>BW</v>
          </cell>
        </row>
        <row r="33">
          <cell r="A33" t="str">
            <v>BV</v>
          </cell>
        </row>
        <row r="34">
          <cell r="A34" t="str">
            <v>BR</v>
          </cell>
        </row>
        <row r="35">
          <cell r="A35" t="str">
            <v>IO</v>
          </cell>
        </row>
        <row r="36">
          <cell r="A36" t="str">
            <v>VG</v>
          </cell>
        </row>
        <row r="37">
          <cell r="A37" t="str">
            <v>BN</v>
          </cell>
        </row>
        <row r="38">
          <cell r="A38" t="str">
            <v>BG</v>
          </cell>
        </row>
        <row r="39">
          <cell r="A39" t="str">
            <v>BF</v>
          </cell>
        </row>
        <row r="40">
          <cell r="A40" t="str">
            <v>BI</v>
          </cell>
        </row>
        <row r="41">
          <cell r="A41" t="str">
            <v>KH</v>
          </cell>
        </row>
        <row r="42">
          <cell r="A42" t="str">
            <v>CM</v>
          </cell>
        </row>
        <row r="43">
          <cell r="A43" t="str">
            <v>CA</v>
          </cell>
        </row>
        <row r="44">
          <cell r="A44" t="str">
            <v>CV</v>
          </cell>
        </row>
        <row r="45">
          <cell r="A45" t="str">
            <v>KY</v>
          </cell>
        </row>
        <row r="46">
          <cell r="A46" t="str">
            <v>CF</v>
          </cell>
        </row>
        <row r="47">
          <cell r="A47" t="str">
            <v>TD</v>
          </cell>
        </row>
        <row r="48">
          <cell r="A48" t="str">
            <v>CL</v>
          </cell>
        </row>
        <row r="49">
          <cell r="A49" t="str">
            <v>CN</v>
          </cell>
        </row>
        <row r="50">
          <cell r="A50" t="str">
            <v>CX</v>
          </cell>
        </row>
        <row r="51">
          <cell r="A51" t="str">
            <v>CC</v>
          </cell>
        </row>
        <row r="52">
          <cell r="A52" t="str">
            <v>CO</v>
          </cell>
        </row>
        <row r="53">
          <cell r="A53" t="str">
            <v>KM</v>
          </cell>
        </row>
        <row r="54">
          <cell r="A54" t="str">
            <v>CG</v>
          </cell>
        </row>
        <row r="55">
          <cell r="A55" t="str">
            <v>CD</v>
          </cell>
        </row>
        <row r="56">
          <cell r="A56" t="str">
            <v>CK</v>
          </cell>
        </row>
        <row r="57">
          <cell r="A57" t="str">
            <v>CR</v>
          </cell>
        </row>
        <row r="58">
          <cell r="A58" t="str">
            <v>CI</v>
          </cell>
        </row>
        <row r="59">
          <cell r="A59" t="str">
            <v>HR</v>
          </cell>
        </row>
        <row r="60">
          <cell r="A60" t="str">
            <v>CU</v>
          </cell>
        </row>
        <row r="61">
          <cell r="A61" t="str">
            <v>CY</v>
          </cell>
        </row>
        <row r="62">
          <cell r="A62" t="str">
            <v>CZ</v>
          </cell>
        </row>
        <row r="63">
          <cell r="A63" t="str">
            <v>CS</v>
          </cell>
        </row>
        <row r="64">
          <cell r="A64" t="str">
            <v>DK</v>
          </cell>
        </row>
        <row r="65">
          <cell r="A65" t="str">
            <v>DJ</v>
          </cell>
        </row>
        <row r="66">
          <cell r="A66" t="str">
            <v>DM</v>
          </cell>
        </row>
        <row r="67">
          <cell r="A67" t="str">
            <v>DO</v>
          </cell>
        </row>
        <row r="68">
          <cell r="A68" t="str">
            <v>TP</v>
          </cell>
        </row>
        <row r="69">
          <cell r="A69" t="str">
            <v>EC</v>
          </cell>
        </row>
        <row r="70">
          <cell r="A70" t="str">
            <v>EG</v>
          </cell>
        </row>
        <row r="71">
          <cell r="A71" t="str">
            <v>SV</v>
          </cell>
        </row>
        <row r="72">
          <cell r="A72" t="str">
            <v>GQ</v>
          </cell>
        </row>
        <row r="73">
          <cell r="A73" t="str">
            <v>ER</v>
          </cell>
        </row>
        <row r="74">
          <cell r="A74" t="str">
            <v>EE</v>
          </cell>
        </row>
        <row r="75">
          <cell r="A75" t="str">
            <v>ET</v>
          </cell>
        </row>
        <row r="76">
          <cell r="A76" t="str">
            <v>EU</v>
          </cell>
        </row>
        <row r="77">
          <cell r="A77" t="str">
            <v>MK</v>
          </cell>
        </row>
        <row r="78">
          <cell r="A78" t="str">
            <v>FK</v>
          </cell>
        </row>
        <row r="79">
          <cell r="A79" t="str">
            <v>FO</v>
          </cell>
        </row>
        <row r="80">
          <cell r="A80" t="str">
            <v>FJ</v>
          </cell>
        </row>
        <row r="81">
          <cell r="A81" t="str">
            <v>FI</v>
          </cell>
        </row>
        <row r="82">
          <cell r="A82" t="str">
            <v>FR</v>
          </cell>
        </row>
        <row r="83">
          <cell r="A83" t="str">
            <v>FX</v>
          </cell>
        </row>
        <row r="84">
          <cell r="A84" t="str">
            <v>GF</v>
          </cell>
        </row>
        <row r="85">
          <cell r="A85" t="str">
            <v>PF</v>
          </cell>
        </row>
        <row r="86">
          <cell r="A86" t="str">
            <v>TF</v>
          </cell>
        </row>
        <row r="87">
          <cell r="A87" t="str">
            <v>GA</v>
          </cell>
        </row>
        <row r="88">
          <cell r="A88" t="str">
            <v>GM</v>
          </cell>
        </row>
        <row r="89">
          <cell r="A89" t="str">
            <v>GE</v>
          </cell>
        </row>
        <row r="90">
          <cell r="A90" t="str">
            <v>DE</v>
          </cell>
        </row>
        <row r="91">
          <cell r="A91" t="str">
            <v>GH</v>
          </cell>
        </row>
        <row r="92">
          <cell r="A92" t="str">
            <v>GI</v>
          </cell>
        </row>
        <row r="93">
          <cell r="A93" t="str">
            <v>GB</v>
          </cell>
        </row>
        <row r="94">
          <cell r="A94" t="str">
            <v>GR</v>
          </cell>
        </row>
        <row r="95">
          <cell r="A95" t="str">
            <v>GL</v>
          </cell>
        </row>
        <row r="96">
          <cell r="A96" t="str">
            <v>GD</v>
          </cell>
        </row>
        <row r="97">
          <cell r="A97" t="str">
            <v>GP</v>
          </cell>
        </row>
        <row r="98">
          <cell r="A98" t="str">
            <v>GU</v>
          </cell>
        </row>
        <row r="99">
          <cell r="A99" t="str">
            <v>GT</v>
          </cell>
        </row>
        <row r="100">
          <cell r="A100" t="str">
            <v>GG</v>
          </cell>
        </row>
        <row r="101">
          <cell r="A101" t="str">
            <v>GN</v>
          </cell>
        </row>
        <row r="102">
          <cell r="A102" t="str">
            <v>GW</v>
          </cell>
        </row>
        <row r="103">
          <cell r="A103" t="str">
            <v>GY</v>
          </cell>
        </row>
        <row r="104">
          <cell r="A104" t="str">
            <v>HT</v>
          </cell>
        </row>
        <row r="105">
          <cell r="A105" t="str">
            <v>HM</v>
          </cell>
        </row>
        <row r="106">
          <cell r="A106" t="str">
            <v>HN</v>
          </cell>
        </row>
        <row r="107">
          <cell r="A107" t="str">
            <v>HK</v>
          </cell>
        </row>
        <row r="108">
          <cell r="A108" t="str">
            <v>HU</v>
          </cell>
        </row>
        <row r="109">
          <cell r="A109" t="str">
            <v>IS</v>
          </cell>
        </row>
        <row r="110">
          <cell r="A110" t="str">
            <v>IN</v>
          </cell>
        </row>
        <row r="111">
          <cell r="A111" t="str">
            <v>ID</v>
          </cell>
        </row>
        <row r="112">
          <cell r="A112" t="str">
            <v>IR</v>
          </cell>
        </row>
        <row r="113">
          <cell r="A113" t="str">
            <v>IQ</v>
          </cell>
        </row>
        <row r="114">
          <cell r="A114" t="str">
            <v>IE</v>
          </cell>
        </row>
        <row r="115">
          <cell r="A115" t="str">
            <v>IM</v>
          </cell>
        </row>
        <row r="116">
          <cell r="A116" t="str">
            <v>IL</v>
          </cell>
        </row>
        <row r="117">
          <cell r="A117" t="str">
            <v>IT</v>
          </cell>
        </row>
        <row r="118">
          <cell r="A118" t="str">
            <v>JM</v>
          </cell>
        </row>
        <row r="119">
          <cell r="A119" t="str">
            <v>JP</v>
          </cell>
        </row>
        <row r="120">
          <cell r="A120" t="str">
            <v>JE</v>
          </cell>
        </row>
        <row r="121">
          <cell r="A121" t="str">
            <v>JO</v>
          </cell>
        </row>
        <row r="122">
          <cell r="A122" t="str">
            <v>KZ</v>
          </cell>
        </row>
        <row r="123">
          <cell r="A123" t="str">
            <v>KE</v>
          </cell>
        </row>
        <row r="124">
          <cell r="A124" t="str">
            <v>KI</v>
          </cell>
        </row>
        <row r="125">
          <cell r="A125" t="str">
            <v>KP</v>
          </cell>
        </row>
        <row r="126">
          <cell r="A126" t="str">
            <v>KR</v>
          </cell>
        </row>
        <row r="127">
          <cell r="A127" t="str">
            <v>XK</v>
          </cell>
        </row>
        <row r="128">
          <cell r="A128" t="str">
            <v>KW</v>
          </cell>
        </row>
        <row r="129">
          <cell r="A129" t="str">
            <v>KG</v>
          </cell>
        </row>
        <row r="130">
          <cell r="A130" t="str">
            <v>LA</v>
          </cell>
        </row>
        <row r="131">
          <cell r="A131" t="str">
            <v>LV</v>
          </cell>
        </row>
        <row r="132">
          <cell r="A132" t="str">
            <v>LB</v>
          </cell>
        </row>
        <row r="133">
          <cell r="A133" t="str">
            <v>LS</v>
          </cell>
        </row>
        <row r="134">
          <cell r="A134" t="str">
            <v>LR</v>
          </cell>
        </row>
        <row r="135">
          <cell r="A135" t="str">
            <v>LY</v>
          </cell>
        </row>
        <row r="136">
          <cell r="A136" t="str">
            <v>LI</v>
          </cell>
        </row>
        <row r="137">
          <cell r="A137" t="str">
            <v>LT</v>
          </cell>
        </row>
        <row r="138">
          <cell r="A138" t="str">
            <v>LU</v>
          </cell>
        </row>
        <row r="139">
          <cell r="A139" t="str">
            <v>MO</v>
          </cell>
        </row>
        <row r="140">
          <cell r="A140" t="str">
            <v>MG</v>
          </cell>
        </row>
        <row r="141">
          <cell r="A141" t="str">
            <v>MW</v>
          </cell>
        </row>
        <row r="142">
          <cell r="A142" t="str">
            <v>MY</v>
          </cell>
        </row>
        <row r="143">
          <cell r="A143" t="str">
            <v>MV</v>
          </cell>
        </row>
        <row r="144">
          <cell r="A144" t="str">
            <v>ML</v>
          </cell>
        </row>
        <row r="145">
          <cell r="A145" t="str">
            <v>MT</v>
          </cell>
        </row>
        <row r="146">
          <cell r="A146" t="str">
            <v>MH</v>
          </cell>
        </row>
        <row r="147">
          <cell r="A147" t="str">
            <v>MQ</v>
          </cell>
        </row>
        <row r="148">
          <cell r="A148" t="str">
            <v>MR</v>
          </cell>
        </row>
        <row r="149">
          <cell r="A149" t="str">
            <v>MU</v>
          </cell>
        </row>
        <row r="150">
          <cell r="A150" t="str">
            <v>YT</v>
          </cell>
        </row>
        <row r="151">
          <cell r="A151" t="str">
            <v>MX</v>
          </cell>
        </row>
        <row r="152">
          <cell r="A152" t="str">
            <v>FM</v>
          </cell>
        </row>
        <row r="153">
          <cell r="A153" t="str">
            <v>MD</v>
          </cell>
        </row>
        <row r="154">
          <cell r="A154" t="str">
            <v>MC</v>
          </cell>
        </row>
        <row r="155">
          <cell r="A155" t="str">
            <v>MN</v>
          </cell>
        </row>
        <row r="156">
          <cell r="A156" t="str">
            <v>ME</v>
          </cell>
        </row>
        <row r="157">
          <cell r="A157" t="str">
            <v>MS</v>
          </cell>
        </row>
        <row r="158">
          <cell r="A158" t="str">
            <v>MA</v>
          </cell>
        </row>
        <row r="159">
          <cell r="A159" t="str">
            <v>MZ</v>
          </cell>
        </row>
        <row r="160">
          <cell r="A160" t="str">
            <v>MM</v>
          </cell>
        </row>
        <row r="161">
          <cell r="A161" t="str">
            <v>NA</v>
          </cell>
        </row>
        <row r="162">
          <cell r="A162" t="str">
            <v>NR</v>
          </cell>
        </row>
        <row r="163">
          <cell r="A163" t="str">
            <v>NP</v>
          </cell>
        </row>
        <row r="164">
          <cell r="A164" t="str">
            <v>NL</v>
          </cell>
        </row>
        <row r="165">
          <cell r="A165" t="str">
            <v>AN</v>
          </cell>
        </row>
        <row r="166">
          <cell r="A166" t="str">
            <v>NT</v>
          </cell>
        </row>
        <row r="167">
          <cell r="A167" t="str">
            <v>NC</v>
          </cell>
        </row>
        <row r="168">
          <cell r="A168" t="str">
            <v>NZ</v>
          </cell>
        </row>
        <row r="169">
          <cell r="A169" t="str">
            <v>NI</v>
          </cell>
        </row>
        <row r="170">
          <cell r="A170" t="str">
            <v>NE</v>
          </cell>
        </row>
        <row r="171">
          <cell r="A171" t="str">
            <v>NG</v>
          </cell>
        </row>
        <row r="172">
          <cell r="A172" t="str">
            <v>NU</v>
          </cell>
        </row>
        <row r="173">
          <cell r="A173" t="str">
            <v>NF</v>
          </cell>
        </row>
        <row r="174">
          <cell r="A174" t="str">
            <v>MP</v>
          </cell>
        </row>
        <row r="175">
          <cell r="A175" t="str">
            <v>NO</v>
          </cell>
        </row>
        <row r="176">
          <cell r="A176" t="str">
            <v>OM</v>
          </cell>
        </row>
        <row r="177">
          <cell r="A177" t="str">
            <v>PK</v>
          </cell>
        </row>
        <row r="178">
          <cell r="A178" t="str">
            <v>PW</v>
          </cell>
        </row>
        <row r="179">
          <cell r="A179" t="str">
            <v>PS</v>
          </cell>
        </row>
        <row r="180">
          <cell r="A180" t="str">
            <v>PA</v>
          </cell>
        </row>
        <row r="181">
          <cell r="A181" t="str">
            <v>PG</v>
          </cell>
        </row>
        <row r="182">
          <cell r="A182" t="str">
            <v>PY</v>
          </cell>
        </row>
        <row r="183">
          <cell r="A183" t="str">
            <v>PE</v>
          </cell>
        </row>
        <row r="184">
          <cell r="A184" t="str">
            <v>PH</v>
          </cell>
        </row>
        <row r="185">
          <cell r="A185" t="str">
            <v>PN</v>
          </cell>
        </row>
        <row r="186">
          <cell r="A186" t="str">
            <v>PL</v>
          </cell>
        </row>
        <row r="187">
          <cell r="A187" t="str">
            <v>PT</v>
          </cell>
        </row>
        <row r="188">
          <cell r="A188" t="str">
            <v>PR</v>
          </cell>
        </row>
        <row r="189">
          <cell r="A189" t="str">
            <v>QA</v>
          </cell>
        </row>
        <row r="190">
          <cell r="A190" t="str">
            <v>RE</v>
          </cell>
        </row>
        <row r="191">
          <cell r="A191" t="str">
            <v>RO</v>
          </cell>
        </row>
        <row r="192">
          <cell r="A192" t="str">
            <v>RU</v>
          </cell>
        </row>
        <row r="193">
          <cell r="A193" t="str">
            <v>RW</v>
          </cell>
        </row>
        <row r="194">
          <cell r="A194" t="str">
            <v>GS</v>
          </cell>
        </row>
        <row r="195">
          <cell r="A195" t="str">
            <v>KN</v>
          </cell>
        </row>
        <row r="196">
          <cell r="A196" t="str">
            <v>LC</v>
          </cell>
        </row>
        <row r="197">
          <cell r="A197" t="str">
            <v>MF</v>
          </cell>
        </row>
        <row r="198">
          <cell r="A198" t="str">
            <v>VC</v>
          </cell>
        </row>
        <row r="199">
          <cell r="A199" t="str">
            <v>WS</v>
          </cell>
        </row>
        <row r="200">
          <cell r="A200" t="str">
            <v>SM</v>
          </cell>
        </row>
        <row r="201">
          <cell r="A201" t="str">
            <v>ST</v>
          </cell>
        </row>
        <row r="202">
          <cell r="A202" t="str">
            <v>SA</v>
          </cell>
        </row>
        <row r="203">
          <cell r="A203" t="str">
            <v>SN</v>
          </cell>
        </row>
        <row r="204">
          <cell r="A204" t="str">
            <v>RS</v>
          </cell>
        </row>
        <row r="205">
          <cell r="A205" t="str">
            <v>YU</v>
          </cell>
        </row>
        <row r="206">
          <cell r="A206" t="str">
            <v>SC</v>
          </cell>
        </row>
        <row r="207">
          <cell r="A207" t="str">
            <v>SL</v>
          </cell>
        </row>
        <row r="208">
          <cell r="A208" t="str">
            <v>SG</v>
          </cell>
        </row>
        <row r="209">
          <cell r="A209" t="str">
            <v>SK</v>
          </cell>
        </row>
        <row r="210">
          <cell r="A210" t="str">
            <v>SI</v>
          </cell>
        </row>
        <row r="211">
          <cell r="A211" t="str">
            <v>SB</v>
          </cell>
        </row>
        <row r="212">
          <cell r="A212" t="str">
            <v>SO</v>
          </cell>
        </row>
        <row r="213">
          <cell r="A213" t="str">
            <v>ZA</v>
          </cell>
        </row>
        <row r="214">
          <cell r="A214" t="str">
            <v>SS</v>
          </cell>
        </row>
        <row r="215">
          <cell r="A215" t="str">
            <v>ES</v>
          </cell>
        </row>
        <row r="216">
          <cell r="A216" t="str">
            <v>LK</v>
          </cell>
        </row>
        <row r="217">
          <cell r="A217" t="str">
            <v>SH</v>
          </cell>
        </row>
        <row r="218">
          <cell r="A218" t="str">
            <v>PM</v>
          </cell>
        </row>
        <row r="219">
          <cell r="A219" t="str">
            <v>SD</v>
          </cell>
        </row>
        <row r="220">
          <cell r="A220" t="str">
            <v>SR</v>
          </cell>
        </row>
        <row r="221">
          <cell r="A221" t="str">
            <v>SJ</v>
          </cell>
        </row>
        <row r="222">
          <cell r="A222" t="str">
            <v>SZ</v>
          </cell>
        </row>
        <row r="223">
          <cell r="A223" t="str">
            <v>SE</v>
          </cell>
        </row>
        <row r="224">
          <cell r="A224" t="str">
            <v>CH</v>
          </cell>
        </row>
        <row r="225">
          <cell r="A225" t="str">
            <v>SY</v>
          </cell>
        </row>
        <row r="226">
          <cell r="A226" t="str">
            <v>TW</v>
          </cell>
        </row>
        <row r="227">
          <cell r="A227" t="str">
            <v>TJ</v>
          </cell>
        </row>
        <row r="228">
          <cell r="A228" t="str">
            <v>TZ</v>
          </cell>
        </row>
        <row r="229">
          <cell r="A229" t="str">
            <v>TH</v>
          </cell>
        </row>
        <row r="230">
          <cell r="A230" t="str">
            <v>TG</v>
          </cell>
        </row>
        <row r="231">
          <cell r="A231" t="str">
            <v>TK</v>
          </cell>
        </row>
        <row r="232">
          <cell r="A232" t="str">
            <v>TO</v>
          </cell>
        </row>
        <row r="233">
          <cell r="A233" t="str">
            <v>TT</v>
          </cell>
        </row>
        <row r="234">
          <cell r="A234" t="str">
            <v>TN</v>
          </cell>
        </row>
        <row r="235">
          <cell r="A235" t="str">
            <v>TR</v>
          </cell>
        </row>
        <row r="236">
          <cell r="A236" t="str">
            <v>TM</v>
          </cell>
        </row>
        <row r="237">
          <cell r="A237" t="str">
            <v>TC</v>
          </cell>
        </row>
        <row r="238">
          <cell r="A238" t="str">
            <v>TV</v>
          </cell>
        </row>
        <row r="239">
          <cell r="A239" t="str">
            <v>UG</v>
          </cell>
        </row>
        <row r="240">
          <cell r="A240" t="str">
            <v>UA</v>
          </cell>
        </row>
        <row r="241">
          <cell r="A241" t="str">
            <v>AE</v>
          </cell>
        </row>
        <row r="242">
          <cell r="A242" t="str">
            <v>UK</v>
          </cell>
        </row>
        <row r="243">
          <cell r="A243" t="str">
            <v>US</v>
          </cell>
        </row>
        <row r="244">
          <cell r="A244" t="str">
            <v>UY</v>
          </cell>
        </row>
        <row r="245">
          <cell r="A245" t="str">
            <v>UM</v>
          </cell>
        </row>
        <row r="246">
          <cell r="A246" t="str">
            <v>SU</v>
          </cell>
        </row>
        <row r="247">
          <cell r="A247" t="str">
            <v>UZ</v>
          </cell>
        </row>
        <row r="248">
          <cell r="A248" t="str">
            <v>VU</v>
          </cell>
        </row>
        <row r="249">
          <cell r="A249" t="str">
            <v>VA</v>
          </cell>
        </row>
        <row r="250">
          <cell r="A250" t="str">
            <v>VE</v>
          </cell>
        </row>
        <row r="251">
          <cell r="A251" t="str">
            <v>VN</v>
          </cell>
        </row>
        <row r="252">
          <cell r="A252" t="str">
            <v>VI</v>
          </cell>
        </row>
        <row r="253">
          <cell r="A253" t="str">
            <v>WF</v>
          </cell>
        </row>
        <row r="254">
          <cell r="A254" t="str">
            <v>EH</v>
          </cell>
        </row>
        <row r="255">
          <cell r="A255" t="str">
            <v>YE</v>
          </cell>
        </row>
        <row r="256">
          <cell r="A256" t="str">
            <v>ZR</v>
          </cell>
        </row>
        <row r="257">
          <cell r="A257" t="str">
            <v>ZM</v>
          </cell>
        </row>
        <row r="258">
          <cell r="A258" t="str">
            <v>ZW</v>
          </cell>
        </row>
        <row r="259">
          <cell r="A259" t="str">
            <v>IFI</v>
          </cell>
        </row>
        <row r="260">
          <cell r="A260" t="str">
            <v>BL</v>
          </cell>
        </row>
        <row r="261">
          <cell r="A261" t="str">
            <v>TL</v>
          </cell>
        </row>
        <row r="262">
          <cell r="A262" t="str">
            <v>OT</v>
          </cell>
        </row>
      </sheetData>
      <sheetData sheetId="8">
        <row r="3">
          <cell r="A3" t="str">
            <v>AED</v>
          </cell>
        </row>
        <row r="4">
          <cell r="A4" t="str">
            <v>AFN</v>
          </cell>
        </row>
        <row r="5">
          <cell r="A5" t="str">
            <v>ALL</v>
          </cell>
        </row>
        <row r="6">
          <cell r="A6" t="str">
            <v>AMD</v>
          </cell>
        </row>
        <row r="7">
          <cell r="A7" t="str">
            <v>ANG</v>
          </cell>
        </row>
        <row r="8">
          <cell r="A8" t="str">
            <v>AOA</v>
          </cell>
        </row>
        <row r="9">
          <cell r="A9" t="str">
            <v>ARS</v>
          </cell>
        </row>
        <row r="10">
          <cell r="A10" t="str">
            <v>AUD</v>
          </cell>
        </row>
        <row r="11">
          <cell r="A11" t="str">
            <v>AWG</v>
          </cell>
        </row>
        <row r="12">
          <cell r="A12" t="str">
            <v>AZN</v>
          </cell>
        </row>
        <row r="13">
          <cell r="A13" t="str">
            <v>BAM</v>
          </cell>
        </row>
        <row r="14">
          <cell r="A14" t="str">
            <v>BBD</v>
          </cell>
        </row>
        <row r="15">
          <cell r="A15" t="str">
            <v>BDT</v>
          </cell>
        </row>
        <row r="16">
          <cell r="A16" t="str">
            <v>BGN</v>
          </cell>
        </row>
        <row r="17">
          <cell r="A17" t="str">
            <v>BHD</v>
          </cell>
        </row>
        <row r="18">
          <cell r="A18" t="str">
            <v>BIF</v>
          </cell>
        </row>
        <row r="19">
          <cell r="A19" t="str">
            <v>BMD</v>
          </cell>
        </row>
        <row r="20">
          <cell r="A20" t="str">
            <v>BND</v>
          </cell>
        </row>
        <row r="21">
          <cell r="A21" t="str">
            <v>BOB</v>
          </cell>
        </row>
        <row r="22">
          <cell r="A22" t="str">
            <v>BRL</v>
          </cell>
        </row>
        <row r="23">
          <cell r="A23" t="str">
            <v>BSD</v>
          </cell>
        </row>
        <row r="24">
          <cell r="A24" t="str">
            <v>BTN</v>
          </cell>
        </row>
        <row r="25">
          <cell r="A25" t="str">
            <v>BWP</v>
          </cell>
        </row>
        <row r="26">
          <cell r="A26" t="str">
            <v>BYR</v>
          </cell>
        </row>
        <row r="27">
          <cell r="A27" t="str">
            <v>BZD</v>
          </cell>
        </row>
        <row r="28">
          <cell r="A28" t="str">
            <v>CAD</v>
          </cell>
        </row>
        <row r="29">
          <cell r="A29" t="str">
            <v>CDF</v>
          </cell>
        </row>
        <row r="30">
          <cell r="A30" t="str">
            <v>CHF</v>
          </cell>
        </row>
        <row r="31">
          <cell r="A31" t="str">
            <v>CLP</v>
          </cell>
        </row>
        <row r="32">
          <cell r="A32" t="str">
            <v>CNY</v>
          </cell>
        </row>
        <row r="33">
          <cell r="A33" t="str">
            <v>COP</v>
          </cell>
        </row>
        <row r="34">
          <cell r="A34" t="str">
            <v>CRC</v>
          </cell>
        </row>
        <row r="35">
          <cell r="A35" t="str">
            <v>CUC</v>
          </cell>
        </row>
        <row r="36">
          <cell r="A36" t="str">
            <v>CUP</v>
          </cell>
        </row>
        <row r="37">
          <cell r="A37" t="str">
            <v>CVE</v>
          </cell>
        </row>
        <row r="38">
          <cell r="A38" t="str">
            <v>CZK</v>
          </cell>
        </row>
        <row r="39">
          <cell r="A39" t="str">
            <v>DJF</v>
          </cell>
        </row>
        <row r="40">
          <cell r="A40" t="str">
            <v>DKK</v>
          </cell>
        </row>
        <row r="41">
          <cell r="A41" t="str">
            <v>DOP</v>
          </cell>
        </row>
        <row r="42">
          <cell r="A42" t="str">
            <v>DZD</v>
          </cell>
        </row>
        <row r="43">
          <cell r="A43" t="str">
            <v>EGP</v>
          </cell>
        </row>
        <row r="44">
          <cell r="A44" t="str">
            <v>ERN</v>
          </cell>
        </row>
        <row r="45">
          <cell r="A45" t="str">
            <v>ETB</v>
          </cell>
        </row>
        <row r="46">
          <cell r="A46" t="str">
            <v>EUR</v>
          </cell>
        </row>
        <row r="47">
          <cell r="A47" t="str">
            <v>FJD</v>
          </cell>
        </row>
        <row r="48">
          <cell r="A48" t="str">
            <v>FKP</v>
          </cell>
        </row>
        <row r="49">
          <cell r="A49" t="str">
            <v>GBP</v>
          </cell>
        </row>
        <row r="50">
          <cell r="A50" t="str">
            <v>GEL</v>
          </cell>
        </row>
        <row r="51">
          <cell r="A51" t="str">
            <v>GGP</v>
          </cell>
        </row>
        <row r="52">
          <cell r="A52" t="str">
            <v>GHS</v>
          </cell>
        </row>
        <row r="53">
          <cell r="A53" t="str">
            <v>GIP</v>
          </cell>
        </row>
        <row r="54">
          <cell r="A54" t="str">
            <v>GMD</v>
          </cell>
        </row>
        <row r="55">
          <cell r="A55" t="str">
            <v>GNF</v>
          </cell>
        </row>
        <row r="56">
          <cell r="A56" t="str">
            <v>GTQ</v>
          </cell>
        </row>
        <row r="57">
          <cell r="A57" t="str">
            <v>GYD</v>
          </cell>
        </row>
        <row r="58">
          <cell r="A58" t="str">
            <v>HKD</v>
          </cell>
        </row>
        <row r="59">
          <cell r="A59" t="str">
            <v>HNL</v>
          </cell>
        </row>
        <row r="60">
          <cell r="A60" t="str">
            <v>HRK</v>
          </cell>
        </row>
        <row r="61">
          <cell r="A61" t="str">
            <v>HTG</v>
          </cell>
        </row>
        <row r="62">
          <cell r="A62" t="str">
            <v>HUF</v>
          </cell>
        </row>
        <row r="63">
          <cell r="A63" t="str">
            <v>IDR</v>
          </cell>
        </row>
        <row r="64">
          <cell r="A64" t="str">
            <v>ILS</v>
          </cell>
        </row>
        <row r="65">
          <cell r="A65" t="str">
            <v>IMP</v>
          </cell>
        </row>
        <row r="66">
          <cell r="A66" t="str">
            <v>INR</v>
          </cell>
        </row>
        <row r="67">
          <cell r="A67" t="str">
            <v>IQD</v>
          </cell>
        </row>
        <row r="68">
          <cell r="A68" t="str">
            <v>IRR</v>
          </cell>
        </row>
        <row r="69">
          <cell r="A69" t="str">
            <v>ISK</v>
          </cell>
        </row>
        <row r="70">
          <cell r="A70" t="str">
            <v>JEP</v>
          </cell>
        </row>
        <row r="71">
          <cell r="A71" t="str">
            <v>JMD</v>
          </cell>
        </row>
        <row r="72">
          <cell r="A72" t="str">
            <v>JOD</v>
          </cell>
        </row>
        <row r="73">
          <cell r="A73" t="str">
            <v>JPY</v>
          </cell>
        </row>
        <row r="74">
          <cell r="A74" t="str">
            <v>KES</v>
          </cell>
        </row>
        <row r="75">
          <cell r="A75" t="str">
            <v>KGS</v>
          </cell>
        </row>
        <row r="76">
          <cell r="A76" t="str">
            <v>KHR</v>
          </cell>
        </row>
        <row r="77">
          <cell r="A77" t="str">
            <v>KMF</v>
          </cell>
        </row>
        <row r="78">
          <cell r="A78" t="str">
            <v>KPW</v>
          </cell>
        </row>
        <row r="79">
          <cell r="A79" t="str">
            <v>KRW</v>
          </cell>
        </row>
        <row r="80">
          <cell r="A80" t="str">
            <v>KWD</v>
          </cell>
        </row>
        <row r="81">
          <cell r="A81" t="str">
            <v>KYD</v>
          </cell>
        </row>
        <row r="82">
          <cell r="A82" t="str">
            <v>KZT</v>
          </cell>
        </row>
        <row r="83">
          <cell r="A83" t="str">
            <v>LAK</v>
          </cell>
        </row>
        <row r="84">
          <cell r="A84" t="str">
            <v>LBP</v>
          </cell>
        </row>
        <row r="85">
          <cell r="A85" t="str">
            <v>LKR</v>
          </cell>
        </row>
        <row r="86">
          <cell r="A86" t="str">
            <v>LRD</v>
          </cell>
        </row>
        <row r="87">
          <cell r="A87" t="str">
            <v>LSL</v>
          </cell>
        </row>
        <row r="88">
          <cell r="A88" t="str">
            <v>LTL</v>
          </cell>
        </row>
        <row r="89">
          <cell r="A89" t="str">
            <v>LVL</v>
          </cell>
        </row>
        <row r="90">
          <cell r="A90" t="str">
            <v>LYD</v>
          </cell>
        </row>
        <row r="91">
          <cell r="A91" t="str">
            <v>MAD</v>
          </cell>
        </row>
        <row r="92">
          <cell r="A92" t="str">
            <v>MDL</v>
          </cell>
        </row>
        <row r="93">
          <cell r="A93" t="str">
            <v>MGA</v>
          </cell>
        </row>
        <row r="94">
          <cell r="A94" t="str">
            <v>MKD</v>
          </cell>
        </row>
        <row r="95">
          <cell r="A95" t="str">
            <v>MMK</v>
          </cell>
        </row>
        <row r="96">
          <cell r="A96" t="str">
            <v>MNT</v>
          </cell>
        </row>
        <row r="97">
          <cell r="A97" t="str">
            <v>MOP</v>
          </cell>
        </row>
        <row r="98">
          <cell r="A98" t="str">
            <v>MRO</v>
          </cell>
        </row>
        <row r="99">
          <cell r="A99" t="str">
            <v>MUR</v>
          </cell>
        </row>
        <row r="100">
          <cell r="A100" t="str">
            <v>MVR</v>
          </cell>
        </row>
        <row r="101">
          <cell r="A101" t="str">
            <v>MWK</v>
          </cell>
        </row>
        <row r="102">
          <cell r="A102" t="str">
            <v>MXN</v>
          </cell>
        </row>
        <row r="103">
          <cell r="A103" t="str">
            <v>MYR</v>
          </cell>
        </row>
        <row r="104">
          <cell r="A104" t="str">
            <v>MZN</v>
          </cell>
        </row>
        <row r="105">
          <cell r="A105" t="str">
            <v>NAD</v>
          </cell>
        </row>
        <row r="106">
          <cell r="A106" t="str">
            <v>NGN</v>
          </cell>
        </row>
        <row r="107">
          <cell r="A107" t="str">
            <v>NIO</v>
          </cell>
        </row>
        <row r="108">
          <cell r="A108" t="str">
            <v>NOK</v>
          </cell>
        </row>
        <row r="109">
          <cell r="A109" t="str">
            <v>NPR</v>
          </cell>
        </row>
        <row r="110">
          <cell r="A110" t="str">
            <v>NZD</v>
          </cell>
        </row>
        <row r="111">
          <cell r="A111" t="str">
            <v>OMR</v>
          </cell>
        </row>
        <row r="112">
          <cell r="A112" t="str">
            <v>PAB</v>
          </cell>
        </row>
        <row r="113">
          <cell r="A113" t="str">
            <v>PEN</v>
          </cell>
        </row>
        <row r="114">
          <cell r="A114" t="str">
            <v>PGK</v>
          </cell>
        </row>
        <row r="115">
          <cell r="A115" t="str">
            <v>PHP</v>
          </cell>
        </row>
        <row r="116">
          <cell r="A116" t="str">
            <v>PKR</v>
          </cell>
        </row>
        <row r="117">
          <cell r="A117" t="str">
            <v>PLN</v>
          </cell>
        </row>
        <row r="118">
          <cell r="A118" t="str">
            <v>PYG</v>
          </cell>
        </row>
        <row r="119">
          <cell r="A119" t="str">
            <v>QAR</v>
          </cell>
        </row>
        <row r="120">
          <cell r="A120" t="str">
            <v>RON</v>
          </cell>
        </row>
        <row r="121">
          <cell r="A121" t="str">
            <v>RSD</v>
          </cell>
        </row>
        <row r="122">
          <cell r="A122" t="str">
            <v>RUB</v>
          </cell>
        </row>
        <row r="123">
          <cell r="A123" t="str">
            <v>RWF</v>
          </cell>
        </row>
        <row r="124">
          <cell r="A124" t="str">
            <v>SAR</v>
          </cell>
        </row>
        <row r="125">
          <cell r="A125" t="str">
            <v>SBD</v>
          </cell>
        </row>
        <row r="126">
          <cell r="A126" t="str">
            <v>SCR</v>
          </cell>
        </row>
        <row r="127">
          <cell r="A127" t="str">
            <v>SDG</v>
          </cell>
        </row>
        <row r="128">
          <cell r="A128" t="str">
            <v>SEK</v>
          </cell>
        </row>
        <row r="129">
          <cell r="A129" t="str">
            <v>SGD</v>
          </cell>
        </row>
        <row r="130">
          <cell r="A130" t="str">
            <v>SHP</v>
          </cell>
        </row>
        <row r="131">
          <cell r="A131" t="str">
            <v>SLL</v>
          </cell>
        </row>
        <row r="132">
          <cell r="A132" t="str">
            <v>SOS</v>
          </cell>
        </row>
        <row r="133">
          <cell r="A133" t="str">
            <v>SPL*</v>
          </cell>
        </row>
        <row r="134">
          <cell r="A134" t="str">
            <v>SRD</v>
          </cell>
        </row>
        <row r="135">
          <cell r="A135" t="str">
            <v>STD</v>
          </cell>
        </row>
        <row r="136">
          <cell r="A136" t="str">
            <v>SVC</v>
          </cell>
        </row>
        <row r="137">
          <cell r="A137" t="str">
            <v>SYP</v>
          </cell>
        </row>
        <row r="138">
          <cell r="A138" t="str">
            <v>SZL</v>
          </cell>
        </row>
        <row r="139">
          <cell r="A139" t="str">
            <v>THB</v>
          </cell>
        </row>
        <row r="140">
          <cell r="A140" t="str">
            <v>TJS</v>
          </cell>
        </row>
        <row r="141">
          <cell r="A141" t="str">
            <v>TMT</v>
          </cell>
        </row>
        <row r="142">
          <cell r="A142" t="str">
            <v>TND</v>
          </cell>
        </row>
        <row r="143">
          <cell r="A143" t="str">
            <v>TOP</v>
          </cell>
        </row>
        <row r="144">
          <cell r="A144" t="str">
            <v>TRY</v>
          </cell>
        </row>
        <row r="145">
          <cell r="A145" t="str">
            <v>TTD</v>
          </cell>
        </row>
        <row r="146">
          <cell r="A146" t="str">
            <v>TVD</v>
          </cell>
        </row>
        <row r="147">
          <cell r="A147" t="str">
            <v>TWD</v>
          </cell>
        </row>
        <row r="148">
          <cell r="A148" t="str">
            <v>TZS</v>
          </cell>
        </row>
        <row r="149">
          <cell r="A149" t="str">
            <v>UAH</v>
          </cell>
        </row>
        <row r="150">
          <cell r="A150" t="str">
            <v>UGX</v>
          </cell>
        </row>
        <row r="151">
          <cell r="A151" t="str">
            <v>USD</v>
          </cell>
        </row>
        <row r="152">
          <cell r="A152" t="str">
            <v>UYU</v>
          </cell>
        </row>
        <row r="153">
          <cell r="A153" t="str">
            <v>UZS</v>
          </cell>
        </row>
        <row r="154">
          <cell r="A154" t="str">
            <v>VEF</v>
          </cell>
        </row>
        <row r="155">
          <cell r="A155" t="str">
            <v>VND</v>
          </cell>
        </row>
        <row r="156">
          <cell r="A156" t="str">
            <v>VUV</v>
          </cell>
        </row>
        <row r="157">
          <cell r="A157" t="str">
            <v>WST</v>
          </cell>
        </row>
        <row r="158">
          <cell r="A158" t="str">
            <v>XAF</v>
          </cell>
        </row>
        <row r="159">
          <cell r="A159" t="str">
            <v>XCD</v>
          </cell>
        </row>
        <row r="160">
          <cell r="A160" t="str">
            <v>XDR</v>
          </cell>
        </row>
        <row r="161">
          <cell r="A161" t="str">
            <v>XOF</v>
          </cell>
        </row>
        <row r="162">
          <cell r="A162" t="str">
            <v>XPF</v>
          </cell>
        </row>
        <row r="163">
          <cell r="A163" t="str">
            <v>YER</v>
          </cell>
        </row>
        <row r="164">
          <cell r="A164" t="str">
            <v>ZAR</v>
          </cell>
        </row>
        <row r="165">
          <cell r="A165" t="str">
            <v>ZMK</v>
          </cell>
        </row>
        <row r="166">
          <cell r="A166" t="str">
            <v>ZWD</v>
          </cell>
        </row>
      </sheetData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  <sheetName val="Technical"/>
      <sheetName val="Ratings"/>
      <sheetName val="Trial Balance"/>
      <sheetName val="Deposi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  <pageSetUpPr fitToPage="1"/>
  </sheetPr>
  <dimension ref="A2:U63"/>
  <sheetViews>
    <sheetView tabSelected="1" view="pageBreakPreview" zoomScaleNormal="100" zoomScaleSheetLayoutView="100" workbookViewId="0">
      <selection activeCell="B3" sqref="B3"/>
    </sheetView>
  </sheetViews>
  <sheetFormatPr defaultColWidth="9.140625" defaultRowHeight="12.75" x14ac:dyDescent="0.2"/>
  <cols>
    <col min="1" max="1" width="4.42578125" style="6" customWidth="1"/>
    <col min="2" max="2" width="42.28515625" style="6" bestFit="1" customWidth="1"/>
    <col min="3" max="3" width="17.28515625" style="6" bestFit="1" customWidth="1"/>
    <col min="4" max="4" width="10.42578125" style="6" bestFit="1" customWidth="1"/>
    <col min="5" max="5" width="10.28515625" style="6" bestFit="1" customWidth="1"/>
    <col min="6" max="6" width="9.7109375" style="6" bestFit="1" customWidth="1"/>
    <col min="7" max="7" width="10.5703125" style="6" bestFit="1" customWidth="1"/>
    <col min="8" max="8" width="10.28515625" style="6" bestFit="1" customWidth="1"/>
    <col min="9" max="9" width="10.5703125" style="6" bestFit="1" customWidth="1"/>
    <col min="10" max="11" width="10.28515625" style="6" bestFit="1" customWidth="1"/>
    <col min="12" max="12" width="11.140625" style="6" customWidth="1"/>
    <col min="13" max="13" width="9.85546875" style="6" bestFit="1" customWidth="1"/>
    <col min="14" max="15" width="10.42578125" style="6" bestFit="1" customWidth="1"/>
    <col min="16" max="16" width="9.85546875" style="6" bestFit="1" customWidth="1"/>
    <col min="17" max="17" width="10.42578125" style="6" bestFit="1" customWidth="1"/>
    <col min="18" max="18" width="11" style="6" customWidth="1"/>
    <col min="19" max="19" width="12.140625" style="6" bestFit="1" customWidth="1"/>
    <col min="20" max="16384" width="9.140625" style="6"/>
  </cols>
  <sheetData>
    <row r="2" spans="1:10" x14ac:dyDescent="0.2">
      <c r="A2" s="6" t="s">
        <v>281</v>
      </c>
    </row>
    <row r="3" spans="1:10" x14ac:dyDescent="0.2">
      <c r="B3" s="65">
        <v>45961</v>
      </c>
    </row>
    <row r="4" spans="1:10" ht="13.5" thickBot="1" x14ac:dyDescent="0.25"/>
    <row r="5" spans="1:10" x14ac:dyDescent="0.2">
      <c r="A5" s="173" t="s">
        <v>0</v>
      </c>
      <c r="B5" s="171" t="s">
        <v>282</v>
      </c>
      <c r="C5" s="175" t="s">
        <v>27</v>
      </c>
      <c r="D5" s="176"/>
      <c r="E5" s="176"/>
      <c r="F5" s="176"/>
      <c r="G5" s="176"/>
      <c r="H5" s="176"/>
      <c r="I5" s="176"/>
      <c r="J5" s="177"/>
    </row>
    <row r="6" spans="1:10" s="11" customFormat="1" ht="117.75" customHeight="1" x14ac:dyDescent="0.2">
      <c r="A6" s="174"/>
      <c r="B6" s="172"/>
      <c r="C6" s="8" t="s">
        <v>28</v>
      </c>
      <c r="D6" s="9" t="s">
        <v>29</v>
      </c>
      <c r="E6" s="9" t="s">
        <v>30</v>
      </c>
      <c r="F6" s="9" t="s">
        <v>31</v>
      </c>
      <c r="G6" s="9" t="s">
        <v>32</v>
      </c>
      <c r="H6" s="9" t="s">
        <v>33</v>
      </c>
      <c r="I6" s="9" t="s">
        <v>34</v>
      </c>
      <c r="J6" s="9" t="s">
        <v>35</v>
      </c>
    </row>
    <row r="7" spans="1:10" x14ac:dyDescent="0.2">
      <c r="A7" s="55">
        <f t="shared" ref="A7:A25" si="0">A32</f>
        <v>1</v>
      </c>
      <c r="B7" s="15" t="str">
        <f t="shared" ref="B7:B25" si="1">B32</f>
        <v>საქართველოს ბანკი</v>
      </c>
      <c r="C7" s="58">
        <f t="shared" ref="C7:C25" si="2">C32/C$31</f>
        <v>0.38820362586640156</v>
      </c>
      <c r="D7" s="59">
        <f t="shared" ref="D7" si="3">E32/E$31</f>
        <v>0.38045841799811708</v>
      </c>
      <c r="E7" s="59">
        <f t="shared" ref="E7" si="4">G32/G$31</f>
        <v>0.39077268365456785</v>
      </c>
      <c r="F7" s="59">
        <f t="shared" ref="F7" si="5">H32/H$31</f>
        <v>0.39903437925576885</v>
      </c>
      <c r="G7" s="59">
        <f t="shared" ref="G7" si="6">J32/J$31</f>
        <v>0.40634380069902915</v>
      </c>
      <c r="H7" s="59">
        <f t="shared" ref="H7" si="7">K32/K$31</f>
        <v>0.33139412897478204</v>
      </c>
      <c r="I7" s="59">
        <f t="shared" ref="I7" si="8">L32/L$31</f>
        <v>0.4588209931404959</v>
      </c>
      <c r="J7" s="59">
        <f t="shared" ref="J7" si="9">O32/O$31</f>
        <v>0.37332427083579128</v>
      </c>
    </row>
    <row r="8" spans="1:10" x14ac:dyDescent="0.2">
      <c r="A8" s="54">
        <f t="shared" si="0"/>
        <v>2</v>
      </c>
      <c r="B8" s="12" t="str">
        <f t="shared" si="1"/>
        <v>თი–ბი–სი ბანკი</v>
      </c>
      <c r="C8" s="56">
        <f t="shared" si="2"/>
        <v>0.37623052707258114</v>
      </c>
      <c r="D8" s="57">
        <f t="shared" ref="D8:D24" si="10">E33/E$31</f>
        <v>0.37105117267585958</v>
      </c>
      <c r="E8" s="57">
        <f t="shared" ref="E8:E24" si="11">G33/G$31</f>
        <v>0.37952786277220735</v>
      </c>
      <c r="F8" s="57">
        <f t="shared" ref="F8:F24" si="12">H33/H$31</f>
        <v>0.38441495150366517</v>
      </c>
      <c r="G8" s="57">
        <f t="shared" ref="G8:G24" si="13">J33/J$31</f>
        <v>0.36859627391354605</v>
      </c>
      <c r="H8" s="57">
        <f t="shared" ref="H8:H24" si="14">K33/K$31</f>
        <v>0.39034882773352392</v>
      </c>
      <c r="I8" s="57">
        <f t="shared" ref="I8:I24" si="15">L33/L$31</f>
        <v>0.35336588094926613</v>
      </c>
      <c r="J8" s="57">
        <f t="shared" ref="J8:J24" si="16">O33/O$31</f>
        <v>0.35713316201710821</v>
      </c>
    </row>
    <row r="9" spans="1:10" x14ac:dyDescent="0.2">
      <c r="A9" s="55">
        <f t="shared" si="0"/>
        <v>3</v>
      </c>
      <c r="B9" s="15" t="str">
        <f t="shared" si="1"/>
        <v>ლიბერთი ბანკი</v>
      </c>
      <c r="C9" s="58">
        <f t="shared" si="2"/>
        <v>5.5358160839671447E-2</v>
      </c>
      <c r="D9" s="59">
        <f t="shared" si="10"/>
        <v>5.98347130122691E-2</v>
      </c>
      <c r="E9" s="59">
        <f t="shared" si="11"/>
        <v>5.6930643370598749E-2</v>
      </c>
      <c r="F9" s="59">
        <f t="shared" si="12"/>
        <v>6.2064452259224613E-2</v>
      </c>
      <c r="G9" s="59">
        <f t="shared" si="13"/>
        <v>6.8577931367518052E-2</v>
      </c>
      <c r="H9" s="59">
        <f t="shared" si="14"/>
        <v>8.2340092643525931E-2</v>
      </c>
      <c r="I9" s="59">
        <f t="shared" si="15"/>
        <v>5.8942137519765445E-2</v>
      </c>
      <c r="J9" s="59">
        <f t="shared" si="16"/>
        <v>4.6250725939724652E-2</v>
      </c>
    </row>
    <row r="10" spans="1:10" x14ac:dyDescent="0.2">
      <c r="A10" s="54">
        <f t="shared" si="0"/>
        <v>4</v>
      </c>
      <c r="B10" s="12" t="str">
        <f t="shared" si="1"/>
        <v>ბაზის ბანკი</v>
      </c>
      <c r="C10" s="56">
        <f t="shared" si="2"/>
        <v>4.4999959190283836E-2</v>
      </c>
      <c r="D10" s="57">
        <f t="shared" si="10"/>
        <v>4.6014601934972338E-2</v>
      </c>
      <c r="E10" s="57">
        <f t="shared" si="11"/>
        <v>4.5333326865052655E-2</v>
      </c>
      <c r="F10" s="57">
        <f t="shared" si="12"/>
        <v>4.8717429956140847E-2</v>
      </c>
      <c r="G10" s="57">
        <f t="shared" si="13"/>
        <v>5.115055861011588E-2</v>
      </c>
      <c r="H10" s="57">
        <f t="shared" si="14"/>
        <v>6.3386394232774507E-2</v>
      </c>
      <c r="I10" s="57">
        <f t="shared" si="15"/>
        <v>4.2583445694467259E-2</v>
      </c>
      <c r="J10" s="57">
        <f t="shared" si="16"/>
        <v>4.3069175078499194E-2</v>
      </c>
    </row>
    <row r="11" spans="1:10" x14ac:dyDescent="0.2">
      <c r="A11" s="55">
        <f t="shared" si="0"/>
        <v>5</v>
      </c>
      <c r="B11" s="15" t="str">
        <f t="shared" si="1"/>
        <v>კრედო ბანკი</v>
      </c>
      <c r="C11" s="58">
        <f t="shared" si="2"/>
        <v>3.457054183143498E-2</v>
      </c>
      <c r="D11" s="59">
        <f t="shared" si="10"/>
        <v>4.220262046336843E-2</v>
      </c>
      <c r="E11" s="59">
        <f t="shared" si="11"/>
        <v>3.545328039879421E-2</v>
      </c>
      <c r="F11" s="59">
        <f t="shared" si="12"/>
        <v>2.3668466028572782E-2</v>
      </c>
      <c r="G11" s="59">
        <f t="shared" si="13"/>
        <v>2.681111712738745E-2</v>
      </c>
      <c r="H11" s="59">
        <f t="shared" si="14"/>
        <v>2.2324113236306863E-2</v>
      </c>
      <c r="I11" s="59">
        <f t="shared" si="15"/>
        <v>2.9952763531712986E-2</v>
      </c>
      <c r="J11" s="59">
        <f t="shared" si="16"/>
        <v>2.9457935684421045E-2</v>
      </c>
    </row>
    <row r="12" spans="1:10" x14ac:dyDescent="0.2">
      <c r="A12" s="54">
        <f t="shared" si="0"/>
        <v>6</v>
      </c>
      <c r="B12" s="12" t="str">
        <f t="shared" si="1"/>
        <v>ტერა ბანკი</v>
      </c>
      <c r="C12" s="56">
        <f t="shared" si="2"/>
        <v>2.1073113632729731E-2</v>
      </c>
      <c r="D12" s="57">
        <f t="shared" si="10"/>
        <v>2.3626022975538428E-2</v>
      </c>
      <c r="E12" s="57">
        <f t="shared" si="11"/>
        <v>2.1379290975568597E-2</v>
      </c>
      <c r="F12" s="57">
        <f t="shared" si="12"/>
        <v>2.0487153464360974E-2</v>
      </c>
      <c r="G12" s="57">
        <f t="shared" si="13"/>
        <v>2.0121302886622061E-2</v>
      </c>
      <c r="H12" s="57">
        <f t="shared" si="14"/>
        <v>2.4805791396272054E-2</v>
      </c>
      <c r="I12" s="57">
        <f t="shared" si="15"/>
        <v>1.6841384517997549E-2</v>
      </c>
      <c r="J12" s="57">
        <f t="shared" si="16"/>
        <v>1.9299809391115776E-2</v>
      </c>
    </row>
    <row r="13" spans="1:10" x14ac:dyDescent="0.2">
      <c r="A13" s="55">
        <f t="shared" si="0"/>
        <v>7</v>
      </c>
      <c r="B13" s="15" t="str">
        <f t="shared" si="1"/>
        <v>პროკრედიტ ბანკი</v>
      </c>
      <c r="C13" s="58">
        <f t="shared" si="2"/>
        <v>2.0894782193629356E-2</v>
      </c>
      <c r="D13" s="59">
        <f t="shared" si="10"/>
        <v>2.0136963279262961E-2</v>
      </c>
      <c r="E13" s="59">
        <f t="shared" si="11"/>
        <v>2.0684133933776373E-2</v>
      </c>
      <c r="F13" s="59">
        <f t="shared" si="12"/>
        <v>2.0875545942859328E-2</v>
      </c>
      <c r="G13" s="59">
        <f t="shared" si="13"/>
        <v>2.1654945068592162E-2</v>
      </c>
      <c r="H13" s="59">
        <f t="shared" si="14"/>
        <v>2.7312878426456556E-2</v>
      </c>
      <c r="I13" s="59">
        <f t="shared" si="15"/>
        <v>1.7693453966482444E-2</v>
      </c>
      <c r="J13" s="59">
        <f t="shared" si="16"/>
        <v>2.2114805525427345E-2</v>
      </c>
    </row>
    <row r="14" spans="1:10" x14ac:dyDescent="0.2">
      <c r="A14" s="54">
        <f t="shared" si="0"/>
        <v>8</v>
      </c>
      <c r="B14" s="12" t="str">
        <f t="shared" si="1"/>
        <v>ქართუ ბანკი</v>
      </c>
      <c r="C14" s="56">
        <f t="shared" si="2"/>
        <v>1.7871597320930542E-2</v>
      </c>
      <c r="D14" s="57">
        <f t="shared" si="10"/>
        <v>1.5523174678814526E-2</v>
      </c>
      <c r="E14" s="57">
        <f t="shared" si="11"/>
        <v>1.5554084687427062E-2</v>
      </c>
      <c r="F14" s="57">
        <f t="shared" si="12"/>
        <v>1.9082083467176183E-2</v>
      </c>
      <c r="G14" s="57">
        <f t="shared" si="13"/>
        <v>2.0915928909759445E-2</v>
      </c>
      <c r="H14" s="57">
        <f t="shared" si="14"/>
        <v>3.34285293753162E-2</v>
      </c>
      <c r="I14" s="57">
        <f t="shared" si="15"/>
        <v>1.2155034732796664E-2</v>
      </c>
      <c r="J14" s="57">
        <f t="shared" si="16"/>
        <v>3.1294065034549179E-2</v>
      </c>
    </row>
    <row r="15" spans="1:10" x14ac:dyDescent="0.2">
      <c r="A15" s="55">
        <f t="shared" si="0"/>
        <v>9</v>
      </c>
      <c r="B15" s="15" t="str">
        <f t="shared" si="1"/>
        <v>ხალიკ ბანკი</v>
      </c>
      <c r="C15" s="58">
        <f t="shared" si="2"/>
        <v>1.0348821633083646E-2</v>
      </c>
      <c r="D15" s="59">
        <f t="shared" si="10"/>
        <v>1.3716544996870189E-2</v>
      </c>
      <c r="E15" s="59">
        <f t="shared" si="11"/>
        <v>9.1429555480785143E-3</v>
      </c>
      <c r="F15" s="59">
        <f t="shared" si="12"/>
        <v>4.3586390782606342E-3</v>
      </c>
      <c r="G15" s="59">
        <f t="shared" si="13"/>
        <v>3.2575773938435322E-3</v>
      </c>
      <c r="H15" s="59">
        <f t="shared" si="14"/>
        <v>4.186487369748893E-3</v>
      </c>
      <c r="I15" s="59">
        <f t="shared" si="15"/>
        <v>2.6071864522296448E-3</v>
      </c>
      <c r="J15" s="59">
        <f t="shared" si="16"/>
        <v>1.7332903679200345E-2</v>
      </c>
    </row>
    <row r="16" spans="1:10" x14ac:dyDescent="0.2">
      <c r="A16" s="54">
        <f t="shared" si="0"/>
        <v>10</v>
      </c>
      <c r="B16" s="12" t="str">
        <f t="shared" si="1"/>
        <v>მიკრობანკი კრისტალი</v>
      </c>
      <c r="C16" s="56">
        <f t="shared" si="2"/>
        <v>6.2046398084057959E-3</v>
      </c>
      <c r="D16" s="57">
        <f t="shared" si="10"/>
        <v>8.2338695651305114E-3</v>
      </c>
      <c r="E16" s="57">
        <f t="shared" si="11"/>
        <v>6.0744918958551154E-3</v>
      </c>
      <c r="F16" s="57">
        <f t="shared" si="12"/>
        <v>4.0137467011351396E-4</v>
      </c>
      <c r="G16" s="57">
        <f t="shared" si="13"/>
        <v>4.5867665805945712E-4</v>
      </c>
      <c r="H16" s="57">
        <f t="shared" si="14"/>
        <v>8.2670684459714424E-6</v>
      </c>
      <c r="I16" s="57">
        <f t="shared" si="15"/>
        <v>7.7403802213042543E-4</v>
      </c>
      <c r="J16" s="57">
        <f t="shared" si="16"/>
        <v>6.9584247604660152E-3</v>
      </c>
    </row>
    <row r="17" spans="1:20" x14ac:dyDescent="0.2">
      <c r="A17" s="55">
        <f t="shared" si="0"/>
        <v>11</v>
      </c>
      <c r="B17" s="15" t="str">
        <f t="shared" si="1"/>
        <v>პაშაბანკი</v>
      </c>
      <c r="C17" s="58">
        <f t="shared" si="2"/>
        <v>6.1187920533180094E-3</v>
      </c>
      <c r="D17" s="59">
        <f t="shared" si="10"/>
        <v>5.1861685055764719E-3</v>
      </c>
      <c r="E17" s="59">
        <f t="shared" si="11"/>
        <v>5.6166936863979861E-3</v>
      </c>
      <c r="F17" s="59">
        <f t="shared" si="12"/>
        <v>5.6156601205399632E-3</v>
      </c>
      <c r="G17" s="59">
        <f t="shared" si="13"/>
        <v>4.7120013609754079E-3</v>
      </c>
      <c r="H17" s="59">
        <f t="shared" si="14"/>
        <v>7.8027422261543839E-3</v>
      </c>
      <c r="I17" s="59">
        <f t="shared" si="15"/>
        <v>2.5479704928290485E-3</v>
      </c>
      <c r="J17" s="59">
        <f t="shared" si="16"/>
        <v>9.0268232490709321E-3</v>
      </c>
    </row>
    <row r="18" spans="1:20" x14ac:dyDescent="0.2">
      <c r="A18" s="54">
        <f t="shared" si="0"/>
        <v>12</v>
      </c>
      <c r="B18" s="12" t="str">
        <f t="shared" si="1"/>
        <v>იშ ბანკ</v>
      </c>
      <c r="C18" s="56">
        <f t="shared" si="2"/>
        <v>4.4395033267050008E-3</v>
      </c>
      <c r="D18" s="57">
        <f t="shared" si="10"/>
        <v>4.5892290248632089E-3</v>
      </c>
      <c r="E18" s="57">
        <f t="shared" si="11"/>
        <v>3.433231059190427E-3</v>
      </c>
      <c r="F18" s="57">
        <f t="shared" si="12"/>
        <v>3.4152457814438978E-3</v>
      </c>
      <c r="G18" s="57">
        <f t="shared" si="13"/>
        <v>1.2599721919223173E-3</v>
      </c>
      <c r="H18" s="57">
        <f t="shared" si="14"/>
        <v>2.2320952534545606E-3</v>
      </c>
      <c r="I18" s="57">
        <f t="shared" si="15"/>
        <v>5.7932492818906032E-4</v>
      </c>
      <c r="J18" s="57">
        <f t="shared" si="16"/>
        <v>1.0267586690274255E-2</v>
      </c>
    </row>
    <row r="19" spans="1:20" ht="12" customHeight="1" x14ac:dyDescent="0.2">
      <c r="A19" s="55">
        <f t="shared" si="0"/>
        <v>13</v>
      </c>
      <c r="B19" s="15" t="str">
        <f t="shared" si="1"/>
        <v>ვი–თი–ბი ბანკი</v>
      </c>
      <c r="C19" s="58">
        <f t="shared" si="2"/>
        <v>4.215801189422913E-3</v>
      </c>
      <c r="D19" s="59">
        <f t="shared" si="10"/>
        <v>2.2847782444429384E-3</v>
      </c>
      <c r="E19" s="59">
        <f t="shared" si="11"/>
        <v>1.7750885259947761E-3</v>
      </c>
      <c r="F19" s="59">
        <f t="shared" si="12"/>
        <v>1.9321885148365598E-4</v>
      </c>
      <c r="G19" s="59">
        <f t="shared" si="13"/>
        <v>2.1587493825798548E-4</v>
      </c>
      <c r="H19" s="59">
        <f t="shared" si="14"/>
        <v>3.839598726443297E-4</v>
      </c>
      <c r="I19" s="59">
        <f t="shared" si="15"/>
        <v>9.8187625620294868E-5</v>
      </c>
      <c r="J19" s="59">
        <f t="shared" si="16"/>
        <v>1.83518131988364E-2</v>
      </c>
    </row>
    <row r="20" spans="1:20" x14ac:dyDescent="0.2">
      <c r="A20" s="54">
        <f t="shared" si="0"/>
        <v>14</v>
      </c>
      <c r="B20" s="12" t="str">
        <f t="shared" si="1"/>
        <v>ზირაათ ბანკი</v>
      </c>
      <c r="C20" s="56">
        <f t="shared" si="2"/>
        <v>3.50988838302509E-3</v>
      </c>
      <c r="D20" s="57">
        <f t="shared" si="10"/>
        <v>3.4373261769809187E-3</v>
      </c>
      <c r="E20" s="57">
        <f t="shared" si="11"/>
        <v>3.1340310876285041E-3</v>
      </c>
      <c r="F20" s="57">
        <f t="shared" si="12"/>
        <v>3.8159721484745121E-3</v>
      </c>
      <c r="G20" s="57">
        <f t="shared" si="13"/>
        <v>2.281994326729128E-3</v>
      </c>
      <c r="H20" s="57">
        <f t="shared" si="14"/>
        <v>3.5175728150155295E-3</v>
      </c>
      <c r="I20" s="57">
        <f t="shared" si="15"/>
        <v>1.4168845988986939E-3</v>
      </c>
      <c r="J20" s="57">
        <f t="shared" si="16"/>
        <v>5.6867621020468334E-3</v>
      </c>
    </row>
    <row r="21" spans="1:20" x14ac:dyDescent="0.2">
      <c r="A21" s="55">
        <f t="shared" si="0"/>
        <v>15</v>
      </c>
      <c r="B21" s="15" t="str">
        <f t="shared" si="1"/>
        <v>სილქ ბანკი</v>
      </c>
      <c r="C21" s="58">
        <f t="shared" si="2"/>
        <v>1.9392335697894689E-3</v>
      </c>
      <c r="D21" s="59">
        <f t="shared" si="10"/>
        <v>1.5392433899433068E-3</v>
      </c>
      <c r="E21" s="59">
        <f t="shared" si="11"/>
        <v>1.6006386377664381E-3</v>
      </c>
      <c r="F21" s="59">
        <f t="shared" si="12"/>
        <v>1.8655006393555932E-3</v>
      </c>
      <c r="G21" s="59">
        <f t="shared" si="13"/>
        <v>1.3748976669787415E-3</v>
      </c>
      <c r="H21" s="59">
        <f t="shared" si="14"/>
        <v>1.2102715700203182E-3</v>
      </c>
      <c r="I21" s="59">
        <f t="shared" si="15"/>
        <v>1.4901632201456739E-3</v>
      </c>
      <c r="J21" s="59">
        <f t="shared" si="16"/>
        <v>3.9002928056977994E-3</v>
      </c>
    </row>
    <row r="22" spans="1:20" x14ac:dyDescent="0.2">
      <c r="A22" s="54">
        <f t="shared" si="0"/>
        <v>16</v>
      </c>
      <c r="B22" s="12" t="str">
        <f t="shared" si="1"/>
        <v>მიკრობანკი ემბისი</v>
      </c>
      <c r="C22" s="56">
        <f t="shared" si="2"/>
        <v>1.8800276052173973E-3</v>
      </c>
      <c r="D22" s="57">
        <f t="shared" si="10"/>
        <v>2.1651530779901052E-3</v>
      </c>
      <c r="E22" s="57">
        <f t="shared" si="11"/>
        <v>1.8831155872605435E-3</v>
      </c>
      <c r="F22" s="57">
        <f t="shared" si="12"/>
        <v>4.1622873692544773E-5</v>
      </c>
      <c r="G22" s="57">
        <f t="shared" si="13"/>
        <v>4.7565095606758346E-5</v>
      </c>
      <c r="H22" s="57">
        <f t="shared" si="14"/>
        <v>3.1432566272190041E-6</v>
      </c>
      <c r="I22" s="57">
        <f t="shared" si="15"/>
        <v>7.8667745413015937E-5</v>
      </c>
      <c r="J22" s="57">
        <f t="shared" si="16"/>
        <v>1.8621427699389644E-3</v>
      </c>
    </row>
    <row r="23" spans="1:20" x14ac:dyDescent="0.2">
      <c r="A23" s="55">
        <f t="shared" si="0"/>
        <v>17</v>
      </c>
      <c r="B23" s="15" t="str">
        <f t="shared" si="1"/>
        <v>პეივბანკი</v>
      </c>
      <c r="C23" s="58">
        <f t="shared" si="2"/>
        <v>1.3946128175639477E-3</v>
      </c>
      <c r="D23" s="59">
        <f t="shared" si="10"/>
        <v>0</v>
      </c>
      <c r="E23" s="59">
        <f t="shared" si="11"/>
        <v>1.5409688958505307E-3</v>
      </c>
      <c r="F23" s="59">
        <f t="shared" si="12"/>
        <v>1.8950742872192816E-3</v>
      </c>
      <c r="G23" s="59">
        <f t="shared" si="13"/>
        <v>2.1656233069727096E-3</v>
      </c>
      <c r="H23" s="59">
        <f t="shared" si="14"/>
        <v>5.2586385462506527E-3</v>
      </c>
      <c r="I23" s="59">
        <f t="shared" si="15"/>
        <v>0</v>
      </c>
      <c r="J23" s="59">
        <f t="shared" si="16"/>
        <v>5.4695417542046775E-4</v>
      </c>
    </row>
    <row r="24" spans="1:20" x14ac:dyDescent="0.2">
      <c r="A24" s="54">
        <f t="shared" si="0"/>
        <v>18</v>
      </c>
      <c r="B24" s="12" t="str">
        <f t="shared" si="1"/>
        <v>ჰეშბანკი</v>
      </c>
      <c r="C24" s="56">
        <f t="shared" si="2"/>
        <v>5.7015506603388054E-4</v>
      </c>
      <c r="D24" s="57">
        <f t="shared" si="10"/>
        <v>0</v>
      </c>
      <c r="E24" s="57">
        <f t="shared" si="11"/>
        <v>5.2100653906036658E-5</v>
      </c>
      <c r="F24" s="57">
        <f t="shared" si="12"/>
        <v>1.8638488426519309E-5</v>
      </c>
      <c r="G24" s="57">
        <f t="shared" si="13"/>
        <v>1.4428907599024058E-5</v>
      </c>
      <c r="H24" s="57">
        <f t="shared" si="14"/>
        <v>3.6718926194069548E-6</v>
      </c>
      <c r="I24" s="57">
        <f t="shared" si="15"/>
        <v>2.1960600963312771E-5</v>
      </c>
      <c r="J24" s="57">
        <f t="shared" si="16"/>
        <v>3.5705997723245149E-3</v>
      </c>
    </row>
    <row r="25" spans="1:20" ht="13.5" thickBot="1" x14ac:dyDescent="0.25">
      <c r="A25" s="55">
        <f t="shared" si="0"/>
        <v>19</v>
      </c>
      <c r="B25" s="15" t="str">
        <f t="shared" si="1"/>
        <v>პეისერა</v>
      </c>
      <c r="C25" s="58">
        <f t="shared" si="2"/>
        <v>1.7621659977992319E-4</v>
      </c>
      <c r="D25" s="59">
        <f t="shared" ref="D25" si="17">E50/E$31</f>
        <v>0</v>
      </c>
      <c r="E25" s="59">
        <f t="shared" ref="E25" si="18">G50/G$31</f>
        <v>1.1137776407853163E-4</v>
      </c>
      <c r="F25" s="59">
        <f t="shared" ref="F25" si="19">H50/H$31</f>
        <v>3.4591183224795946E-5</v>
      </c>
      <c r="G25" s="59">
        <f t="shared" ref="G25" si="20">J50/J$31</f>
        <v>3.9529570483119221E-5</v>
      </c>
      <c r="H25" s="59">
        <f t="shared" ref="H25" si="21">K50/K$31</f>
        <v>5.2394110062352217E-5</v>
      </c>
      <c r="I25" s="59">
        <f t="shared" ref="I25" si="22">L50/L$31</f>
        <v>3.0522260595838044E-5</v>
      </c>
      <c r="J25" s="59">
        <f t="shared" ref="J25" si="23">O50/O$31</f>
        <v>5.5174729008709985E-4</v>
      </c>
    </row>
    <row r="26" spans="1:20" ht="13.5" thickBot="1" x14ac:dyDescent="0.25">
      <c r="A26" s="18"/>
      <c r="B26" s="19" t="str">
        <f>B31</f>
        <v>კონსოლიდირებული</v>
      </c>
      <c r="C26" s="20">
        <f>SUM(C7:C25)</f>
        <v>1.0000000000000075</v>
      </c>
      <c r="D26" s="21">
        <f t="shared" ref="D26:J26" si="24">SUM(D7:D25)</f>
        <v>0.99999999999999989</v>
      </c>
      <c r="E26" s="21">
        <f t="shared" si="24"/>
        <v>1</v>
      </c>
      <c r="F26" s="21">
        <f t="shared" si="24"/>
        <v>1.0000000000000036</v>
      </c>
      <c r="G26" s="21">
        <f t="shared" si="24"/>
        <v>0.99999999999999856</v>
      </c>
      <c r="H26" s="21">
        <f t="shared" si="24"/>
        <v>1.0000000000000016</v>
      </c>
      <c r="I26" s="21">
        <f t="shared" si="24"/>
        <v>0.99999999999999922</v>
      </c>
      <c r="J26" s="21">
        <f t="shared" si="24"/>
        <v>1.0000000000000004</v>
      </c>
    </row>
    <row r="27" spans="1:20" x14ac:dyDescent="0.2">
      <c r="A27" s="126"/>
      <c r="B27" s="127"/>
      <c r="C27" s="128"/>
      <c r="D27" s="128"/>
      <c r="E27" s="128"/>
      <c r="F27" s="128"/>
      <c r="G27" s="128"/>
      <c r="H27" s="128"/>
      <c r="I27" s="128"/>
      <c r="J27" s="128"/>
    </row>
    <row r="28" spans="1:20" ht="13.5" thickBot="1" x14ac:dyDescent="0.25">
      <c r="B28" s="61" t="s">
        <v>36</v>
      </c>
      <c r="S28" s="23"/>
    </row>
    <row r="29" spans="1:20" ht="13.5" thickBot="1" x14ac:dyDescent="0.25">
      <c r="A29" s="173" t="s">
        <v>0</v>
      </c>
      <c r="B29" s="171" t="s">
        <v>282</v>
      </c>
      <c r="C29" s="175" t="s">
        <v>28</v>
      </c>
      <c r="D29" s="176"/>
      <c r="E29" s="176"/>
      <c r="F29" s="177"/>
      <c r="G29" s="159" t="s">
        <v>37</v>
      </c>
      <c r="H29" s="169"/>
      <c r="I29" s="169"/>
      <c r="J29" s="169"/>
      <c r="K29" s="169"/>
      <c r="L29" s="169"/>
      <c r="M29" s="169"/>
      <c r="N29" s="170"/>
      <c r="O29" s="168" t="s">
        <v>38</v>
      </c>
      <c r="P29" s="169"/>
      <c r="Q29" s="170"/>
      <c r="R29" s="168" t="s">
        <v>39</v>
      </c>
      <c r="S29" s="169"/>
      <c r="T29" s="170"/>
    </row>
    <row r="30" spans="1:20" ht="150.75" customHeight="1" thickBot="1" x14ac:dyDescent="0.25">
      <c r="A30" s="174"/>
      <c r="B30" s="172"/>
      <c r="C30" s="8" t="s">
        <v>40</v>
      </c>
      <c r="D30" s="9" t="s">
        <v>41</v>
      </c>
      <c r="E30" s="9" t="s">
        <v>29</v>
      </c>
      <c r="F30" s="10" t="s">
        <v>42</v>
      </c>
      <c r="G30" s="81" t="s">
        <v>30</v>
      </c>
      <c r="H30" s="82" t="s">
        <v>43</v>
      </c>
      <c r="I30" s="82" t="s">
        <v>174</v>
      </c>
      <c r="J30" s="82" t="s">
        <v>32</v>
      </c>
      <c r="K30" s="82" t="s">
        <v>33</v>
      </c>
      <c r="L30" s="82" t="s">
        <v>34</v>
      </c>
      <c r="M30" s="82" t="s">
        <v>162</v>
      </c>
      <c r="N30" s="83" t="s">
        <v>44</v>
      </c>
      <c r="O30" s="81" t="s">
        <v>35</v>
      </c>
      <c r="P30" s="82" t="s">
        <v>45</v>
      </c>
      <c r="Q30" s="83" t="s">
        <v>46</v>
      </c>
      <c r="R30" s="81" t="str">
        <f>YEAR($B$3)&amp;" წლის "&amp;MONTH($B$3)&amp;" თვის წმინდა მოგება"</f>
        <v>2025 წლის 10 თვის წმინდა მოგება</v>
      </c>
      <c r="S30" s="82" t="s">
        <v>77</v>
      </c>
      <c r="T30" s="83" t="s">
        <v>78</v>
      </c>
    </row>
    <row r="31" spans="1:20" ht="13.5" thickBot="1" x14ac:dyDescent="0.25">
      <c r="A31" s="113"/>
      <c r="B31" s="114" t="s">
        <v>81</v>
      </c>
      <c r="C31" s="162">
        <v>104715587538.549</v>
      </c>
      <c r="D31" s="163">
        <v>14951276715.4718</v>
      </c>
      <c r="E31" s="163">
        <v>70076447348.754807</v>
      </c>
      <c r="F31" s="164">
        <v>-1230637804.3006802</v>
      </c>
      <c r="G31" s="162">
        <v>89297544103.9319</v>
      </c>
      <c r="H31" s="163">
        <v>67710173276.786377</v>
      </c>
      <c r="I31" s="163">
        <v>6507376484.3427496</v>
      </c>
      <c r="J31" s="163">
        <v>59251213240.483002</v>
      </c>
      <c r="K31" s="163">
        <v>24400956108.970001</v>
      </c>
      <c r="L31" s="163">
        <v>34850257131.512901</v>
      </c>
      <c r="M31" s="163">
        <v>2205596321.0999999</v>
      </c>
      <c r="N31" s="164">
        <v>19736759884.176609</v>
      </c>
      <c r="O31" s="115">
        <v>15418043410.1581</v>
      </c>
      <c r="P31" s="166">
        <v>1203237117.1199999</v>
      </c>
      <c r="Q31" s="165">
        <v>18475164213.632</v>
      </c>
      <c r="R31" s="115">
        <v>2690163956.1149201</v>
      </c>
      <c r="S31" s="116">
        <v>3.2413820349784156E-2</v>
      </c>
      <c r="T31" s="117">
        <v>0.22040238872038062</v>
      </c>
    </row>
    <row r="32" spans="1:20" x14ac:dyDescent="0.2">
      <c r="A32" s="55">
        <v>1</v>
      </c>
      <c r="B32" s="15" t="s">
        <v>137</v>
      </c>
      <c r="C32" s="27">
        <v>40650970767.195297</v>
      </c>
      <c r="D32" s="28">
        <v>4354822763.23699</v>
      </c>
      <c r="E32" s="28">
        <v>26661174297.2356</v>
      </c>
      <c r="F32" s="29">
        <v>-397689418.918235</v>
      </c>
      <c r="G32" s="27">
        <v>34895040953.2556</v>
      </c>
      <c r="H32" s="28">
        <v>27018686962.803001</v>
      </c>
      <c r="I32" s="28">
        <v>2198587650.5665002</v>
      </c>
      <c r="J32" s="28">
        <v>24076363184.1665</v>
      </c>
      <c r="K32" s="28">
        <v>8086333595.8839998</v>
      </c>
      <c r="L32" s="28">
        <v>15990029588.2824</v>
      </c>
      <c r="M32" s="84"/>
      <c r="N32" s="29">
        <v>7222981616.5506601</v>
      </c>
      <c r="O32" s="27">
        <v>5755929813.8118496</v>
      </c>
      <c r="P32" s="28">
        <v>27993660.18</v>
      </c>
      <c r="Q32" s="29">
        <v>6969999568.9573498</v>
      </c>
      <c r="R32" s="27">
        <v>1346209775.58183</v>
      </c>
      <c r="S32" s="69">
        <v>4.1201141006938544E-2</v>
      </c>
      <c r="T32" s="70">
        <v>0.29970145417837996</v>
      </c>
    </row>
    <row r="33" spans="1:21" x14ac:dyDescent="0.2">
      <c r="A33" s="54">
        <v>2</v>
      </c>
      <c r="B33" s="12" t="s">
        <v>138</v>
      </c>
      <c r="C33" s="24">
        <v>39397200692.3433</v>
      </c>
      <c r="D33" s="25">
        <v>6170893522.6707993</v>
      </c>
      <c r="E33" s="25">
        <v>26001947965.7136</v>
      </c>
      <c r="F33" s="26">
        <v>-393033213.45380002</v>
      </c>
      <c r="G33" s="24">
        <v>33890906064.572201</v>
      </c>
      <c r="H33" s="25">
        <v>26028802976.500599</v>
      </c>
      <c r="I33" s="25">
        <v>3344952948.7589402</v>
      </c>
      <c r="J33" s="25">
        <v>21839776425.299</v>
      </c>
      <c r="K33" s="25">
        <v>9524884612.7136097</v>
      </c>
      <c r="L33" s="25">
        <v>12314891812.585501</v>
      </c>
      <c r="M33" s="84"/>
      <c r="N33" s="26">
        <v>7139984212.1871996</v>
      </c>
      <c r="O33" s="24">
        <v>5506294595.1868</v>
      </c>
      <c r="P33" s="25">
        <v>21015907.690000001</v>
      </c>
      <c r="Q33" s="26">
        <v>6939131517.9898005</v>
      </c>
      <c r="R33" s="24">
        <v>1011258437.0721</v>
      </c>
      <c r="S33" s="71">
        <v>3.2384208677503162E-2</v>
      </c>
      <c r="T33" s="72">
        <v>0.22784728052838565</v>
      </c>
    </row>
    <row r="34" spans="1:21" x14ac:dyDescent="0.2">
      <c r="A34" s="55">
        <v>3</v>
      </c>
      <c r="B34" s="15" t="s">
        <v>139</v>
      </c>
      <c r="C34" s="27">
        <v>5796862337.3796902</v>
      </c>
      <c r="D34" s="28">
        <v>689027240.60684299</v>
      </c>
      <c r="E34" s="28">
        <v>4193004116.0321298</v>
      </c>
      <c r="F34" s="29">
        <v>-138038591.05447301</v>
      </c>
      <c r="G34" s="27">
        <v>5083766637.2512598</v>
      </c>
      <c r="H34" s="28">
        <v>4202394816.8009343</v>
      </c>
      <c r="I34" s="28">
        <v>100042595.443914</v>
      </c>
      <c r="J34" s="28">
        <v>4063325635.0480199</v>
      </c>
      <c r="K34" s="28">
        <v>2009176986.6032</v>
      </c>
      <c r="L34" s="28">
        <v>2054148648.4448199</v>
      </c>
      <c r="M34" s="84"/>
      <c r="N34" s="29">
        <v>785163381.83118796</v>
      </c>
      <c r="O34" s="27">
        <v>713095700.28999996</v>
      </c>
      <c r="P34" s="28">
        <v>44490459.259999998</v>
      </c>
      <c r="Q34" s="29">
        <v>710348974.44529998</v>
      </c>
      <c r="R34" s="27">
        <v>105186974.139355</v>
      </c>
      <c r="S34" s="69">
        <v>2.3177284787754004E-2</v>
      </c>
      <c r="T34" s="70">
        <v>0.19191664004518924</v>
      </c>
    </row>
    <row r="35" spans="1:21" x14ac:dyDescent="0.2">
      <c r="A35" s="54">
        <v>4</v>
      </c>
      <c r="B35" s="12" t="s">
        <v>142</v>
      </c>
      <c r="C35" s="24">
        <v>4712197165.8212996</v>
      </c>
      <c r="D35" s="25">
        <v>798819041.06130004</v>
      </c>
      <c r="E35" s="25">
        <v>3224539829.77</v>
      </c>
      <c r="F35" s="26">
        <v>-36391230.880000003</v>
      </c>
      <c r="G35" s="24">
        <v>4048154755.1100001</v>
      </c>
      <c r="H35" s="25">
        <v>3298665623.9300003</v>
      </c>
      <c r="I35" s="25">
        <v>258413942.09099999</v>
      </c>
      <c r="J35" s="25">
        <v>3030732655.5777998</v>
      </c>
      <c r="K35" s="25">
        <v>1546688623.5797999</v>
      </c>
      <c r="L35" s="25">
        <v>1484044031.9979999</v>
      </c>
      <c r="M35" s="84"/>
      <c r="N35" s="26">
        <v>674473319.8499999</v>
      </c>
      <c r="O35" s="24">
        <v>664042411</v>
      </c>
      <c r="P35" s="25">
        <v>18251557</v>
      </c>
      <c r="Q35" s="26">
        <v>799351779.97000003</v>
      </c>
      <c r="R35" s="24">
        <v>88065912.689999998</v>
      </c>
      <c r="S35" s="71">
        <v>2.5031823826281666E-2</v>
      </c>
      <c r="T35" s="72">
        <v>0.16693327460253221</v>
      </c>
    </row>
    <row r="36" spans="1:21" x14ac:dyDescent="0.2">
      <c r="A36" s="55">
        <v>5</v>
      </c>
      <c r="B36" s="15" t="s">
        <v>145</v>
      </c>
      <c r="C36" s="27">
        <v>3620074599.4046998</v>
      </c>
      <c r="D36" s="28">
        <v>501108131.07239902</v>
      </c>
      <c r="E36" s="28">
        <v>2957409710.8807201</v>
      </c>
      <c r="F36" s="29">
        <v>-75907744.828410998</v>
      </c>
      <c r="G36" s="27">
        <v>3165890870.04039</v>
      </c>
      <c r="H36" s="28">
        <v>1602595935.9903951</v>
      </c>
      <c r="I36" s="28">
        <v>0</v>
      </c>
      <c r="J36" s="28">
        <v>1588591218.1303999</v>
      </c>
      <c r="K36" s="28">
        <v>544729707.25080001</v>
      </c>
      <c r="L36" s="28">
        <v>1043861510.8796</v>
      </c>
      <c r="M36" s="84"/>
      <c r="N36" s="29">
        <v>1471976755.3899999</v>
      </c>
      <c r="O36" s="27">
        <v>454183731.15604901</v>
      </c>
      <c r="P36" s="28">
        <v>5270620</v>
      </c>
      <c r="Q36" s="29">
        <v>539270042.416049</v>
      </c>
      <c r="R36" s="27">
        <v>73903798.836049005</v>
      </c>
      <c r="S36" s="69">
        <v>2.6702063329559721E-2</v>
      </c>
      <c r="T36" s="70">
        <v>0.21449092737715916</v>
      </c>
    </row>
    <row r="37" spans="1:21" x14ac:dyDescent="0.2">
      <c r="A37" s="54">
        <v>6</v>
      </c>
      <c r="B37" s="12" t="s">
        <v>144</v>
      </c>
      <c r="C37" s="24">
        <v>2206683475.3179002</v>
      </c>
      <c r="D37" s="25">
        <v>242629602.65000001</v>
      </c>
      <c r="E37" s="25">
        <v>1655627755.1057899</v>
      </c>
      <c r="F37" s="26">
        <v>-34975053.658863001</v>
      </c>
      <c r="G37" s="24">
        <v>1909118178.80163</v>
      </c>
      <c r="H37" s="25">
        <v>1387188711.0199959</v>
      </c>
      <c r="I37" s="25">
        <v>178210151.1063</v>
      </c>
      <c r="J37" s="25">
        <v>1192211608.01159</v>
      </c>
      <c r="K37" s="25">
        <v>605285027.10870004</v>
      </c>
      <c r="L37" s="25">
        <v>586926580.90289497</v>
      </c>
      <c r="M37" s="84"/>
      <c r="N37" s="26">
        <v>472480372.44999999</v>
      </c>
      <c r="O37" s="24">
        <v>297565299</v>
      </c>
      <c r="P37" s="25">
        <v>121372000</v>
      </c>
      <c r="Q37" s="26">
        <v>367376732.09719002</v>
      </c>
      <c r="R37" s="24">
        <v>25004227.786274001</v>
      </c>
      <c r="S37" s="71">
        <v>1.4409442675964666E-2</v>
      </c>
      <c r="T37" s="72">
        <v>0.10314320358719707</v>
      </c>
    </row>
    <row r="38" spans="1:21" x14ac:dyDescent="0.2">
      <c r="A38" s="55">
        <v>7</v>
      </c>
      <c r="B38" s="15" t="s">
        <v>141</v>
      </c>
      <c r="C38" s="27">
        <v>2188009393.8959098</v>
      </c>
      <c r="D38" s="28">
        <v>595672852.04063499</v>
      </c>
      <c r="E38" s="28">
        <v>1411126847.0030799</v>
      </c>
      <c r="F38" s="29">
        <v>-28852732.018541999</v>
      </c>
      <c r="G38" s="27">
        <v>1847042362.2030301</v>
      </c>
      <c r="H38" s="28">
        <v>1413486833.0385199</v>
      </c>
      <c r="I38" s="28">
        <v>130405065.0169</v>
      </c>
      <c r="J38" s="28">
        <v>1283081767.9700999</v>
      </c>
      <c r="K38" s="28">
        <v>666460347.69360006</v>
      </c>
      <c r="L38" s="28">
        <v>616621420.27649999</v>
      </c>
      <c r="M38" s="84"/>
      <c r="N38" s="29">
        <v>416234968.22168803</v>
      </c>
      <c r="O38" s="27">
        <v>340967031.598243</v>
      </c>
      <c r="P38" s="28">
        <v>112482804.98999999</v>
      </c>
      <c r="Q38" s="29">
        <v>368173716.05817902</v>
      </c>
      <c r="R38" s="27">
        <v>25292257.848184999</v>
      </c>
      <c r="S38" s="69">
        <v>1.492632756348799E-2</v>
      </c>
      <c r="T38" s="70">
        <v>9.267843838806436E-2</v>
      </c>
    </row>
    <row r="39" spans="1:21" x14ac:dyDescent="0.2">
      <c r="A39" s="54">
        <v>8</v>
      </c>
      <c r="B39" s="12" t="s">
        <v>143</v>
      </c>
      <c r="C39" s="24">
        <v>1871434813.7135999</v>
      </c>
      <c r="D39" s="25">
        <v>648024020.47394705</v>
      </c>
      <c r="E39" s="25">
        <v>1087808933.06547</v>
      </c>
      <c r="F39" s="26">
        <v>-34173066.761014998</v>
      </c>
      <c r="G39" s="24">
        <v>1388941563.37181</v>
      </c>
      <c r="H39" s="25">
        <v>1292051178.0446</v>
      </c>
      <c r="I39" s="25">
        <v>52678710.925141998</v>
      </c>
      <c r="J39" s="25">
        <v>1239294163.9549401</v>
      </c>
      <c r="K39" s="25">
        <v>815688078.07450497</v>
      </c>
      <c r="L39" s="25">
        <v>423606085.88043398</v>
      </c>
      <c r="M39" s="84"/>
      <c r="N39" s="26">
        <v>82013927.808899999</v>
      </c>
      <c r="O39" s="24">
        <v>482493253.18299001</v>
      </c>
      <c r="P39" s="25">
        <v>114430000</v>
      </c>
      <c r="Q39" s="26">
        <v>527718227.84298998</v>
      </c>
      <c r="R39" s="24">
        <v>35658328.304508001</v>
      </c>
      <c r="S39" s="71">
        <v>2.2971430343617521E-2</v>
      </c>
      <c r="T39" s="72">
        <v>9.2293510747229301E-2</v>
      </c>
    </row>
    <row r="40" spans="1:21" x14ac:dyDescent="0.2">
      <c r="A40" s="55">
        <v>9</v>
      </c>
      <c r="B40" s="15" t="s">
        <v>146</v>
      </c>
      <c r="C40" s="27">
        <v>1083682937.6400001</v>
      </c>
      <c r="D40" s="28">
        <v>86259871.579999998</v>
      </c>
      <c r="E40" s="28">
        <v>961206743.27999997</v>
      </c>
      <c r="F40" s="29">
        <v>-18819200.969999999</v>
      </c>
      <c r="G40" s="27">
        <v>816443476.29482996</v>
      </c>
      <c r="H40" s="28">
        <v>295124207.24000001</v>
      </c>
      <c r="I40" s="28">
        <v>102105212.29000001</v>
      </c>
      <c r="J40" s="28">
        <v>193015412.81</v>
      </c>
      <c r="K40" s="28">
        <v>102154294.56</v>
      </c>
      <c r="L40" s="28">
        <v>90861118.25</v>
      </c>
      <c r="M40" s="84"/>
      <c r="N40" s="29">
        <v>503938996.05000001</v>
      </c>
      <c r="O40" s="27">
        <v>267239461.34999999</v>
      </c>
      <c r="P40" s="28">
        <v>76000000</v>
      </c>
      <c r="Q40" s="29">
        <v>286678416.10000002</v>
      </c>
      <c r="R40" s="27">
        <v>16168163.24</v>
      </c>
      <c r="S40" s="69">
        <v>1.8564262241438003E-2</v>
      </c>
      <c r="T40" s="70">
        <v>7.4626971694910713E-2</v>
      </c>
    </row>
    <row r="41" spans="1:21" x14ac:dyDescent="0.2">
      <c r="A41" s="54">
        <v>10</v>
      </c>
      <c r="B41" s="12" t="s">
        <v>288</v>
      </c>
      <c r="C41" s="24">
        <v>649722503.00228298</v>
      </c>
      <c r="D41" s="25">
        <v>52065630.290300004</v>
      </c>
      <c r="E41" s="25">
        <v>577000327.05738294</v>
      </c>
      <c r="F41" s="26">
        <v>-18860512.259200003</v>
      </c>
      <c r="G41" s="24">
        <v>542437207.97909904</v>
      </c>
      <c r="H41" s="25">
        <v>27177148.462299</v>
      </c>
      <c r="I41" s="25">
        <v>0</v>
      </c>
      <c r="J41" s="25">
        <v>27177148.475113001</v>
      </c>
      <c r="K41" s="25">
        <v>201724.3743</v>
      </c>
      <c r="L41" s="25">
        <v>26975424.100813001</v>
      </c>
      <c r="M41" s="84"/>
      <c r="N41" s="26">
        <v>485602627.49540001</v>
      </c>
      <c r="O41" s="24">
        <v>107285295.023184</v>
      </c>
      <c r="P41" s="25">
        <v>3634576</v>
      </c>
      <c r="Q41" s="26">
        <v>120046919.64318401</v>
      </c>
      <c r="R41" s="24">
        <v>14090173.42</v>
      </c>
      <c r="S41" s="71">
        <v>2.6840712739962847E-2</v>
      </c>
      <c r="T41" s="72">
        <v>0.16675577740287567</v>
      </c>
    </row>
    <row r="42" spans="1:21" x14ac:dyDescent="0.2">
      <c r="A42" s="55">
        <v>11</v>
      </c>
      <c r="B42" s="15" t="s">
        <v>238</v>
      </c>
      <c r="C42" s="27">
        <v>640732904.88940001</v>
      </c>
      <c r="D42" s="28">
        <v>169850959.18150002</v>
      </c>
      <c r="E42" s="28">
        <v>363428264.22280002</v>
      </c>
      <c r="F42" s="29">
        <v>-11496523.907099999</v>
      </c>
      <c r="G42" s="27">
        <v>501556952.17940003</v>
      </c>
      <c r="H42" s="28">
        <v>380237319.82529998</v>
      </c>
      <c r="I42" s="28">
        <v>66697608.815499999</v>
      </c>
      <c r="J42" s="28">
        <v>279191797.42860001</v>
      </c>
      <c r="K42" s="28">
        <v>190394370.59</v>
      </c>
      <c r="L42" s="28">
        <v>88797426.838599995</v>
      </c>
      <c r="M42" s="84"/>
      <c r="N42" s="29">
        <v>105231814.8158</v>
      </c>
      <c r="O42" s="27">
        <v>139175952.71000001</v>
      </c>
      <c r="P42" s="28">
        <v>136800000</v>
      </c>
      <c r="Q42" s="29">
        <v>162824888.68000001</v>
      </c>
      <c r="R42" s="27">
        <v>1588724.7444</v>
      </c>
      <c r="S42" s="69">
        <v>2.921044302379524E-3</v>
      </c>
      <c r="T42" s="70">
        <v>1.5292811574555035E-2</v>
      </c>
    </row>
    <row r="43" spans="1:21" x14ac:dyDescent="0.2">
      <c r="A43" s="54">
        <v>12</v>
      </c>
      <c r="B43" s="12" t="s">
        <v>239</v>
      </c>
      <c r="C43" s="24">
        <v>464885199.23525703</v>
      </c>
      <c r="D43" s="25">
        <v>85288758.190944999</v>
      </c>
      <c r="E43" s="25">
        <v>321596866.132204</v>
      </c>
      <c r="F43" s="26">
        <v>-1979509.08879</v>
      </c>
      <c r="G43" s="24">
        <v>306579101.927046</v>
      </c>
      <c r="H43" s="25">
        <v>231246883.64438</v>
      </c>
      <c r="I43" s="25">
        <v>39749424.909332</v>
      </c>
      <c r="J43" s="25">
        <v>74654881.020668</v>
      </c>
      <c r="K43" s="25">
        <v>54465258.310585</v>
      </c>
      <c r="L43" s="25">
        <v>20189622.710083999</v>
      </c>
      <c r="M43" s="84"/>
      <c r="N43" s="26">
        <v>67496579.215255007</v>
      </c>
      <c r="O43" s="24">
        <v>158306097.30820999</v>
      </c>
      <c r="P43" s="25">
        <v>69161600</v>
      </c>
      <c r="Q43" s="26">
        <v>155755072.04821</v>
      </c>
      <c r="R43" s="24">
        <v>12280307.126673</v>
      </c>
      <c r="S43" s="71">
        <v>3.069791922051331E-2</v>
      </c>
      <c r="T43" s="72">
        <v>9.6816616752257806E-2</v>
      </c>
    </row>
    <row r="44" spans="1:21" x14ac:dyDescent="0.2">
      <c r="A44" s="55">
        <v>13</v>
      </c>
      <c r="B44" s="15" t="s">
        <v>140</v>
      </c>
      <c r="C44" s="27">
        <v>441460098.49613398</v>
      </c>
      <c r="D44" s="28">
        <v>205152091.91340002</v>
      </c>
      <c r="E44" s="28">
        <v>160109142.35028601</v>
      </c>
      <c r="F44" s="29">
        <v>-27291782.903939001</v>
      </c>
      <c r="G44" s="27">
        <v>158511045.938402</v>
      </c>
      <c r="H44" s="28">
        <v>13082881.914299998</v>
      </c>
      <c r="I44" s="28">
        <v>0</v>
      </c>
      <c r="J44" s="28">
        <v>12790852</v>
      </c>
      <c r="K44" s="28">
        <v>9368988</v>
      </c>
      <c r="L44" s="28">
        <v>3421864</v>
      </c>
      <c r="M44" s="84"/>
      <c r="N44" s="29">
        <v>126787798.6425</v>
      </c>
      <c r="O44" s="27">
        <v>282949052.55477202</v>
      </c>
      <c r="P44" s="28">
        <v>209008277</v>
      </c>
      <c r="Q44" s="29">
        <v>321760278.20665199</v>
      </c>
      <c r="R44" s="27">
        <v>-47631116.006669</v>
      </c>
      <c r="S44" s="69">
        <v>-0.12778435237350247</v>
      </c>
      <c r="T44" s="70">
        <v>-0.19242466178729412</v>
      </c>
    </row>
    <row r="45" spans="1:21" x14ac:dyDescent="0.2">
      <c r="A45" s="54">
        <v>14</v>
      </c>
      <c r="B45" s="12" t="s">
        <v>147</v>
      </c>
      <c r="C45" s="24">
        <v>367540024.22320002</v>
      </c>
      <c r="D45" s="25">
        <v>118151230.87010001</v>
      </c>
      <c r="E45" s="25">
        <v>240875606.8617</v>
      </c>
      <c r="F45" s="26">
        <v>-5838651.0974000003</v>
      </c>
      <c r="G45" s="24">
        <v>279861279.27060002</v>
      </c>
      <c r="H45" s="25">
        <v>258380135.3926</v>
      </c>
      <c r="I45" s="25">
        <v>14947103.4505</v>
      </c>
      <c r="J45" s="25">
        <v>135210932.4666</v>
      </c>
      <c r="K45" s="25">
        <v>85832139.869299993</v>
      </c>
      <c r="L45" s="25">
        <v>49378792.5973</v>
      </c>
      <c r="M45" s="84"/>
      <c r="N45" s="26">
        <v>11169240.8189</v>
      </c>
      <c r="O45" s="24">
        <v>87678744.952600002</v>
      </c>
      <c r="P45" s="25">
        <v>50000000</v>
      </c>
      <c r="Q45" s="26">
        <v>86598524.962599993</v>
      </c>
      <c r="R45" s="24">
        <v>5710683.5142999999</v>
      </c>
      <c r="S45" s="71">
        <v>2.2279221072040816E-2</v>
      </c>
      <c r="T45" s="72">
        <v>8.0982496311332114E-2</v>
      </c>
    </row>
    <row r="46" spans="1:21" x14ac:dyDescent="0.2">
      <c r="A46" s="55">
        <v>15</v>
      </c>
      <c r="B46" s="15" t="s">
        <v>161</v>
      </c>
      <c r="C46" s="27">
        <v>203067982.63498199</v>
      </c>
      <c r="D46" s="28">
        <v>44935946.450000003</v>
      </c>
      <c r="E46" s="28">
        <v>107864708.372281</v>
      </c>
      <c r="F46" s="29">
        <v>-4879794.2680789996</v>
      </c>
      <c r="G46" s="27">
        <v>142933099.35040599</v>
      </c>
      <c r="H46" s="28">
        <v>126313371.53872299</v>
      </c>
      <c r="I46" s="28">
        <v>20586070.968722999</v>
      </c>
      <c r="J46" s="28">
        <v>81464354.849999994</v>
      </c>
      <c r="K46" s="28">
        <v>29531783.460000001</v>
      </c>
      <c r="L46" s="28">
        <v>51932571.390000001</v>
      </c>
      <c r="M46" s="84"/>
      <c r="N46" s="29">
        <v>13887765.362934999</v>
      </c>
      <c r="O46" s="27">
        <v>60134883.790576003</v>
      </c>
      <c r="P46" s="28">
        <v>104746400</v>
      </c>
      <c r="Q46" s="29">
        <v>55198072.699754998</v>
      </c>
      <c r="R46" s="27">
        <v>-19707289.500473</v>
      </c>
      <c r="S46" s="69">
        <v>-0.10655676127497105</v>
      </c>
      <c r="T46" s="70">
        <v>-0.35683985263165052</v>
      </c>
      <c r="U46" s="74"/>
    </row>
    <row r="47" spans="1:21" x14ac:dyDescent="0.2">
      <c r="A47" s="54">
        <v>16</v>
      </c>
      <c r="B47" s="12" t="s">
        <v>287</v>
      </c>
      <c r="C47" s="24">
        <v>196868195.26903099</v>
      </c>
      <c r="D47" s="25">
        <v>36676127.4001</v>
      </c>
      <c r="E47" s="25">
        <v>151726235.67176801</v>
      </c>
      <c r="F47" s="26">
        <v>-2410778.2328369999</v>
      </c>
      <c r="G47" s="24">
        <v>168157597.2062</v>
      </c>
      <c r="H47" s="25">
        <v>2818291.9899999998</v>
      </c>
      <c r="I47" s="25">
        <v>0</v>
      </c>
      <c r="J47" s="25">
        <v>2818289.6225999999</v>
      </c>
      <c r="K47" s="25">
        <v>76698.467000000004</v>
      </c>
      <c r="L47" s="25">
        <v>2741591.1556000002</v>
      </c>
      <c r="M47" s="84"/>
      <c r="N47" s="26">
        <v>157336507.4862</v>
      </c>
      <c r="O47" s="24">
        <v>28710598.062830999</v>
      </c>
      <c r="P47" s="25">
        <v>2254500</v>
      </c>
      <c r="Q47" s="26">
        <v>30965117.344831001</v>
      </c>
      <c r="R47" s="24">
        <v>6370675.0583870001</v>
      </c>
      <c r="S47" s="71">
        <v>4.7289102952992365E-2</v>
      </c>
      <c r="T47" s="72">
        <v>0.30417718910374608</v>
      </c>
    </row>
    <row r="48" spans="1:21" x14ac:dyDescent="0.2">
      <c r="A48" s="55">
        <v>17</v>
      </c>
      <c r="B48" s="15" t="s">
        <v>270</v>
      </c>
      <c r="C48" s="27">
        <v>146037700.58000001</v>
      </c>
      <c r="D48" s="28">
        <v>104142457.08</v>
      </c>
      <c r="E48" s="28">
        <v>0</v>
      </c>
      <c r="F48" s="29">
        <v>0</v>
      </c>
      <c r="G48" s="27">
        <v>137604737.94</v>
      </c>
      <c r="H48" s="28">
        <v>128315808.36</v>
      </c>
      <c r="I48" s="28">
        <v>0</v>
      </c>
      <c r="J48" s="28">
        <v>128315808.36</v>
      </c>
      <c r="K48" s="28">
        <v>128315808.36</v>
      </c>
      <c r="L48" s="28">
        <v>0</v>
      </c>
      <c r="M48" s="84"/>
      <c r="N48" s="29">
        <v>0</v>
      </c>
      <c r="O48" s="27">
        <v>8432963.2200000007</v>
      </c>
      <c r="P48" s="28">
        <v>8052000</v>
      </c>
      <c r="Q48" s="29">
        <v>8181417.9000000004</v>
      </c>
      <c r="R48" s="27">
        <v>1010243.83</v>
      </c>
      <c r="S48" s="69">
        <v>2.2329509560766875E-2</v>
      </c>
      <c r="T48" s="70">
        <v>0.15808045361077808</v>
      </c>
      <c r="U48" s="74"/>
    </row>
    <row r="49" spans="1:21" x14ac:dyDescent="0.2">
      <c r="A49" s="54">
        <v>18</v>
      </c>
      <c r="B49" s="12" t="s">
        <v>272</v>
      </c>
      <c r="C49" s="24">
        <v>59704122.727817997</v>
      </c>
      <c r="D49" s="25">
        <v>34241875.212541997</v>
      </c>
      <c r="E49" s="25">
        <v>0</v>
      </c>
      <c r="F49" s="26">
        <v>0</v>
      </c>
      <c r="G49" s="24">
        <v>4652460.4400180001</v>
      </c>
      <c r="H49" s="25">
        <v>1262015.2809769998</v>
      </c>
      <c r="I49" s="25">
        <v>0</v>
      </c>
      <c r="J49" s="25">
        <v>854930.28097700002</v>
      </c>
      <c r="K49" s="25">
        <v>89597.690642999994</v>
      </c>
      <c r="L49" s="25">
        <v>765332.59033399995</v>
      </c>
      <c r="M49" s="84"/>
      <c r="N49" s="26">
        <v>0</v>
      </c>
      <c r="O49" s="24">
        <v>55051662.289999999</v>
      </c>
      <c r="P49" s="25">
        <v>71647750</v>
      </c>
      <c r="Q49" s="26">
        <v>17502501.039999999</v>
      </c>
      <c r="R49" s="24">
        <v>-9125752.6400000006</v>
      </c>
      <c r="S49" s="71">
        <v>-0.2941677943390365</v>
      </c>
      <c r="T49" s="72">
        <v>-0.31641485301570266</v>
      </c>
    </row>
    <row r="50" spans="1:21" x14ac:dyDescent="0.2">
      <c r="A50" s="55">
        <v>19</v>
      </c>
      <c r="B50" s="15" t="s">
        <v>164</v>
      </c>
      <c r="C50" s="27">
        <v>18452624.780000001</v>
      </c>
      <c r="D50" s="28">
        <v>13514593.49</v>
      </c>
      <c r="E50" s="28">
        <v>0</v>
      </c>
      <c r="F50" s="29">
        <v>0</v>
      </c>
      <c r="G50" s="27">
        <v>9945760.8000000007</v>
      </c>
      <c r="H50" s="28">
        <v>2342175.0099999998</v>
      </c>
      <c r="I50" s="28">
        <v>0</v>
      </c>
      <c r="J50" s="28">
        <v>2342175.0099999998</v>
      </c>
      <c r="K50" s="28">
        <v>1278466.3799999999</v>
      </c>
      <c r="L50" s="28">
        <v>1063708.6299999999</v>
      </c>
      <c r="M50" s="84"/>
      <c r="N50" s="29">
        <v>0</v>
      </c>
      <c r="O50" s="27">
        <v>8506863.6699999999</v>
      </c>
      <c r="P50" s="28">
        <v>6625005</v>
      </c>
      <c r="Q50" s="29">
        <v>8282445.2300000004</v>
      </c>
      <c r="R50" s="27">
        <v>-1170568.93</v>
      </c>
      <c r="S50" s="69">
        <v>-6.6035957149891203E-2</v>
      </c>
      <c r="T50" s="70">
        <v>-0.15205910162799785</v>
      </c>
      <c r="U50" s="74"/>
    </row>
    <row r="51" spans="1:21" x14ac:dyDescent="0.2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</row>
    <row r="52" spans="1:21" x14ac:dyDescent="0.2">
      <c r="K52" s="85"/>
      <c r="L52" s="86"/>
    </row>
    <row r="53" spans="1:21" x14ac:dyDescent="0.2">
      <c r="C53" s="60"/>
      <c r="K53" s="85"/>
      <c r="L53" s="86"/>
    </row>
    <row r="54" spans="1:21" x14ac:dyDescent="0.2">
      <c r="K54" s="85"/>
      <c r="L54" s="86"/>
    </row>
    <row r="55" spans="1:21" x14ac:dyDescent="0.2">
      <c r="K55" s="85"/>
      <c r="L55" s="86"/>
    </row>
    <row r="56" spans="1:21" x14ac:dyDescent="0.2">
      <c r="K56" s="85"/>
      <c r="L56" s="86"/>
    </row>
    <row r="57" spans="1:21" x14ac:dyDescent="0.2">
      <c r="K57" s="85"/>
      <c r="L57" s="86"/>
    </row>
    <row r="58" spans="1:21" x14ac:dyDescent="0.2">
      <c r="K58" s="85"/>
      <c r="L58" s="86"/>
    </row>
    <row r="59" spans="1:21" x14ac:dyDescent="0.2">
      <c r="K59" s="85"/>
      <c r="L59" s="86"/>
    </row>
    <row r="60" spans="1:21" x14ac:dyDescent="0.2">
      <c r="K60" s="85"/>
      <c r="L60" s="86"/>
    </row>
    <row r="61" spans="1:21" x14ac:dyDescent="0.2">
      <c r="K61" s="85"/>
      <c r="L61" s="86"/>
    </row>
    <row r="62" spans="1:21" x14ac:dyDescent="0.2">
      <c r="K62" s="85"/>
      <c r="L62" s="86"/>
    </row>
    <row r="63" spans="1:21" x14ac:dyDescent="0.2">
      <c r="K63" s="85"/>
      <c r="L63" s="86"/>
    </row>
  </sheetData>
  <mergeCells count="9">
    <mergeCell ref="R29:T29"/>
    <mergeCell ref="O29:Q29"/>
    <mergeCell ref="B5:B6"/>
    <mergeCell ref="A5:A6"/>
    <mergeCell ref="A29:A30"/>
    <mergeCell ref="B29:B30"/>
    <mergeCell ref="C5:J5"/>
    <mergeCell ref="C29:F29"/>
    <mergeCell ref="H29:N29"/>
  </mergeCells>
  <pageMargins left="0" right="0" top="0.25" bottom="0.25" header="0.05" footer="0.05"/>
  <pageSetup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  <pageSetUpPr fitToPage="1"/>
  </sheetPr>
  <dimension ref="A1:Z50"/>
  <sheetViews>
    <sheetView view="pageBreakPreview" zoomScaleNormal="100" zoomScaleSheetLayoutView="100" workbookViewId="0">
      <selection activeCell="B3" sqref="B3"/>
    </sheetView>
  </sheetViews>
  <sheetFormatPr defaultColWidth="9.140625" defaultRowHeight="12.75" x14ac:dyDescent="0.2"/>
  <cols>
    <col min="1" max="1" width="5.85546875" style="6" customWidth="1"/>
    <col min="2" max="2" width="33.7109375" style="6" bestFit="1" customWidth="1"/>
    <col min="3" max="3" width="12.28515625" style="6" bestFit="1" customWidth="1"/>
    <col min="4" max="5" width="12.7109375" style="6" bestFit="1" customWidth="1"/>
    <col min="6" max="6" width="11.85546875" style="6" bestFit="1" customWidth="1"/>
    <col min="7" max="8" width="13.42578125" style="6" bestFit="1" customWidth="1"/>
    <col min="9" max="9" width="13" style="6" bestFit="1" customWidth="1"/>
    <col min="10" max="10" width="12.5703125" style="6" bestFit="1" customWidth="1"/>
    <col min="11" max="11" width="12.28515625" style="6" bestFit="1" customWidth="1"/>
    <col min="12" max="12" width="12.5703125" style="6" bestFit="1" customWidth="1"/>
    <col min="13" max="13" width="11.5703125" style="6" bestFit="1" customWidth="1"/>
    <col min="14" max="14" width="10.85546875" style="6" bestFit="1" customWidth="1"/>
    <col min="15" max="15" width="12.5703125" style="6" bestFit="1" customWidth="1"/>
    <col min="16" max="16" width="14" style="6" bestFit="1" customWidth="1"/>
    <col min="17" max="17" width="9.5703125" style="6" customWidth="1"/>
    <col min="18" max="18" width="9.42578125" style="6" bestFit="1" customWidth="1"/>
    <col min="19" max="19" width="8.85546875" style="6" bestFit="1" customWidth="1"/>
    <col min="20" max="20" width="8" style="6" bestFit="1" customWidth="1"/>
    <col min="21" max="21" width="9.28515625" style="6" bestFit="1" customWidth="1"/>
    <col min="22" max="22" width="12.28515625" style="6" bestFit="1" customWidth="1"/>
    <col min="23" max="23" width="6.7109375" style="6" bestFit="1" customWidth="1"/>
    <col min="24" max="24" width="7.28515625" style="6" bestFit="1" customWidth="1"/>
    <col min="25" max="26" width="12.140625" style="6" bestFit="1" customWidth="1"/>
    <col min="27" max="16384" width="9.140625" style="6"/>
  </cols>
  <sheetData>
    <row r="1" spans="1:10" x14ac:dyDescent="0.2">
      <c r="C1" s="62"/>
    </row>
    <row r="2" spans="1:10" x14ac:dyDescent="0.2">
      <c r="A2" s="6" t="s">
        <v>286</v>
      </c>
    </row>
    <row r="3" spans="1:10" x14ac:dyDescent="0.2">
      <c r="B3" s="76">
        <f>BS!B3</f>
        <v>45961</v>
      </c>
    </row>
    <row r="4" spans="1:10" ht="13.5" thickBot="1" x14ac:dyDescent="0.25"/>
    <row r="5" spans="1:10" x14ac:dyDescent="0.2">
      <c r="A5" s="173" t="s">
        <v>0</v>
      </c>
      <c r="B5" s="171" t="s">
        <v>283</v>
      </c>
      <c r="C5" s="175" t="s">
        <v>47</v>
      </c>
      <c r="D5" s="176"/>
      <c r="E5" s="176"/>
      <c r="F5" s="176"/>
      <c r="G5" s="176"/>
      <c r="H5" s="176"/>
      <c r="I5" s="176"/>
      <c r="J5" s="177"/>
    </row>
    <row r="6" spans="1:10" s="11" customFormat="1" ht="55.5" x14ac:dyDescent="0.2">
      <c r="A6" s="174"/>
      <c r="B6" s="172"/>
      <c r="C6" s="8" t="s">
        <v>1</v>
      </c>
      <c r="D6" s="9" t="s">
        <v>6</v>
      </c>
      <c r="E6" s="9" t="s">
        <v>7</v>
      </c>
      <c r="F6" s="9" t="s">
        <v>26</v>
      </c>
      <c r="G6" s="9" t="s">
        <v>48</v>
      </c>
      <c r="H6" s="9" t="s">
        <v>25</v>
      </c>
      <c r="I6" s="9" t="s">
        <v>8</v>
      </c>
      <c r="J6" s="8" t="s">
        <v>10</v>
      </c>
    </row>
    <row r="7" spans="1:10" x14ac:dyDescent="0.2">
      <c r="A7" s="54">
        <f t="shared" ref="A7:A25" si="0">A32</f>
        <v>1</v>
      </c>
      <c r="B7" s="12" t="str">
        <f t="shared" ref="B7:B25" si="1">B32</f>
        <v>Bank of Georgia</v>
      </c>
      <c r="C7" s="30">
        <f>BS!C7</f>
        <v>0.38820362586640156</v>
      </c>
      <c r="D7" s="31">
        <f>BS!D7</f>
        <v>0.38045841799811708</v>
      </c>
      <c r="E7" s="31">
        <f>BS!E7</f>
        <v>0.39077268365456785</v>
      </c>
      <c r="F7" s="31">
        <f>BS!F7</f>
        <v>0.39903437925576885</v>
      </c>
      <c r="G7" s="31">
        <f>BS!G7</f>
        <v>0.40634380069902915</v>
      </c>
      <c r="H7" s="31">
        <f>BS!H7</f>
        <v>0.33139412897478204</v>
      </c>
      <c r="I7" s="31">
        <f>BS!I7</f>
        <v>0.4588209931404959</v>
      </c>
      <c r="J7" s="32">
        <f>BS!J7</f>
        <v>0.37332427083579128</v>
      </c>
    </row>
    <row r="8" spans="1:10" x14ac:dyDescent="0.2">
      <c r="A8" s="55">
        <f t="shared" si="0"/>
        <v>2</v>
      </c>
      <c r="B8" s="15" t="str">
        <f t="shared" si="1"/>
        <v>TBC Bank</v>
      </c>
      <c r="C8" s="33">
        <f>BS!C8</f>
        <v>0.37623052707258114</v>
      </c>
      <c r="D8" s="34">
        <f>BS!D8</f>
        <v>0.37105117267585958</v>
      </c>
      <c r="E8" s="34">
        <f>BS!E8</f>
        <v>0.37952786277220735</v>
      </c>
      <c r="F8" s="34">
        <f>BS!F8</f>
        <v>0.38441495150366517</v>
      </c>
      <c r="G8" s="34">
        <f>BS!G8</f>
        <v>0.36859627391354605</v>
      </c>
      <c r="H8" s="34">
        <f>BS!H8</f>
        <v>0.39034882773352392</v>
      </c>
      <c r="I8" s="34">
        <f>BS!I8</f>
        <v>0.35336588094926613</v>
      </c>
      <c r="J8" s="35">
        <f>BS!J8</f>
        <v>0.35713316201710821</v>
      </c>
    </row>
    <row r="9" spans="1:10" x14ac:dyDescent="0.2">
      <c r="A9" s="54">
        <f t="shared" si="0"/>
        <v>3</v>
      </c>
      <c r="B9" s="12" t="str">
        <f t="shared" si="1"/>
        <v>Liberty Bank</v>
      </c>
      <c r="C9" s="30">
        <f>BS!C9</f>
        <v>5.5358160839671447E-2</v>
      </c>
      <c r="D9" s="31">
        <f>BS!D9</f>
        <v>5.98347130122691E-2</v>
      </c>
      <c r="E9" s="31">
        <f>BS!E9</f>
        <v>5.6930643370598749E-2</v>
      </c>
      <c r="F9" s="31">
        <f>BS!F9</f>
        <v>6.2064452259224613E-2</v>
      </c>
      <c r="G9" s="31">
        <f>BS!G9</f>
        <v>6.8577931367518052E-2</v>
      </c>
      <c r="H9" s="31">
        <f>BS!H9</f>
        <v>8.2340092643525931E-2</v>
      </c>
      <c r="I9" s="31">
        <f>BS!I9</f>
        <v>5.8942137519765445E-2</v>
      </c>
      <c r="J9" s="32">
        <f>BS!J9</f>
        <v>4.6250725939724652E-2</v>
      </c>
    </row>
    <row r="10" spans="1:10" x14ac:dyDescent="0.2">
      <c r="A10" s="55">
        <f t="shared" si="0"/>
        <v>4</v>
      </c>
      <c r="B10" s="15" t="str">
        <f t="shared" si="1"/>
        <v>Basis Bank</v>
      </c>
      <c r="C10" s="33">
        <f>BS!C10</f>
        <v>4.4999959190283836E-2</v>
      </c>
      <c r="D10" s="34">
        <f>BS!D10</f>
        <v>4.6014601934972338E-2</v>
      </c>
      <c r="E10" s="34">
        <f>BS!E10</f>
        <v>4.5333326865052655E-2</v>
      </c>
      <c r="F10" s="34">
        <f>BS!F10</f>
        <v>4.8717429956140847E-2</v>
      </c>
      <c r="G10" s="34">
        <f>BS!G10</f>
        <v>5.115055861011588E-2</v>
      </c>
      <c r="H10" s="34">
        <f>BS!H10</f>
        <v>6.3386394232774507E-2</v>
      </c>
      <c r="I10" s="34">
        <f>BS!I10</f>
        <v>4.2583445694467259E-2</v>
      </c>
      <c r="J10" s="35">
        <f>BS!J10</f>
        <v>4.3069175078499194E-2</v>
      </c>
    </row>
    <row r="11" spans="1:10" x14ac:dyDescent="0.2">
      <c r="A11" s="54">
        <f t="shared" si="0"/>
        <v>5</v>
      </c>
      <c r="B11" s="12" t="str">
        <f t="shared" si="1"/>
        <v>Credo Bank</v>
      </c>
      <c r="C11" s="30">
        <f>BS!C11</f>
        <v>3.457054183143498E-2</v>
      </c>
      <c r="D11" s="31">
        <f>BS!D11</f>
        <v>4.220262046336843E-2</v>
      </c>
      <c r="E11" s="31">
        <f>BS!E11</f>
        <v>3.545328039879421E-2</v>
      </c>
      <c r="F11" s="31">
        <f>BS!F11</f>
        <v>2.3668466028572782E-2</v>
      </c>
      <c r="G11" s="31">
        <f>BS!G11</f>
        <v>2.681111712738745E-2</v>
      </c>
      <c r="H11" s="31">
        <f>BS!H11</f>
        <v>2.2324113236306863E-2</v>
      </c>
      <c r="I11" s="31">
        <f>BS!I11</f>
        <v>2.9952763531712986E-2</v>
      </c>
      <c r="J11" s="32">
        <f>BS!J11</f>
        <v>2.9457935684421045E-2</v>
      </c>
    </row>
    <row r="12" spans="1:10" x14ac:dyDescent="0.2">
      <c r="A12" s="55">
        <f t="shared" si="0"/>
        <v>6</v>
      </c>
      <c r="B12" s="15" t="str">
        <f t="shared" si="1"/>
        <v>Tera bank</v>
      </c>
      <c r="C12" s="33">
        <f>BS!C12</f>
        <v>2.1073113632729731E-2</v>
      </c>
      <c r="D12" s="34">
        <f>BS!D12</f>
        <v>2.3626022975538428E-2</v>
      </c>
      <c r="E12" s="34">
        <f>BS!E12</f>
        <v>2.1379290975568597E-2</v>
      </c>
      <c r="F12" s="34">
        <f>BS!F12</f>
        <v>2.0487153464360974E-2</v>
      </c>
      <c r="G12" s="34">
        <f>BS!G12</f>
        <v>2.0121302886622061E-2</v>
      </c>
      <c r="H12" s="34">
        <f>BS!H12</f>
        <v>2.4805791396272054E-2</v>
      </c>
      <c r="I12" s="34">
        <f>BS!I12</f>
        <v>1.6841384517997549E-2</v>
      </c>
      <c r="J12" s="35">
        <f>BS!J12</f>
        <v>1.9299809391115776E-2</v>
      </c>
    </row>
    <row r="13" spans="1:10" x14ac:dyDescent="0.2">
      <c r="A13" s="54">
        <f t="shared" si="0"/>
        <v>7</v>
      </c>
      <c r="B13" s="12" t="str">
        <f t="shared" si="1"/>
        <v>ProCredit Bank</v>
      </c>
      <c r="C13" s="30">
        <f>BS!C13</f>
        <v>2.0894782193629356E-2</v>
      </c>
      <c r="D13" s="31">
        <f>BS!D13</f>
        <v>2.0136963279262961E-2</v>
      </c>
      <c r="E13" s="31">
        <f>BS!E13</f>
        <v>2.0684133933776373E-2</v>
      </c>
      <c r="F13" s="31">
        <f>BS!F13</f>
        <v>2.0875545942859328E-2</v>
      </c>
      <c r="G13" s="31">
        <f>BS!G13</f>
        <v>2.1654945068592162E-2</v>
      </c>
      <c r="H13" s="31">
        <f>BS!H13</f>
        <v>2.7312878426456556E-2</v>
      </c>
      <c r="I13" s="31">
        <f>BS!I13</f>
        <v>1.7693453966482444E-2</v>
      </c>
      <c r="J13" s="32">
        <f>BS!J13</f>
        <v>2.2114805525427345E-2</v>
      </c>
    </row>
    <row r="14" spans="1:10" x14ac:dyDescent="0.2">
      <c r="A14" s="55">
        <f t="shared" si="0"/>
        <v>8</v>
      </c>
      <c r="B14" s="15" t="str">
        <f t="shared" si="1"/>
        <v>Cartu Bank</v>
      </c>
      <c r="C14" s="33">
        <f>BS!C14</f>
        <v>1.7871597320930542E-2</v>
      </c>
      <c r="D14" s="34">
        <f>BS!D14</f>
        <v>1.5523174678814526E-2</v>
      </c>
      <c r="E14" s="34">
        <f>BS!E14</f>
        <v>1.5554084687427062E-2</v>
      </c>
      <c r="F14" s="34">
        <f>BS!F14</f>
        <v>1.9082083467176183E-2</v>
      </c>
      <c r="G14" s="34">
        <f>BS!G14</f>
        <v>2.0915928909759445E-2</v>
      </c>
      <c r="H14" s="34">
        <f>BS!H14</f>
        <v>3.34285293753162E-2</v>
      </c>
      <c r="I14" s="34">
        <f>BS!I14</f>
        <v>1.2155034732796664E-2</v>
      </c>
      <c r="J14" s="35">
        <f>BS!J14</f>
        <v>3.1294065034549179E-2</v>
      </c>
    </row>
    <row r="15" spans="1:10" x14ac:dyDescent="0.2">
      <c r="A15" s="54">
        <f t="shared" si="0"/>
        <v>9</v>
      </c>
      <c r="B15" s="12" t="str">
        <f t="shared" si="1"/>
        <v>HALYK Bank</v>
      </c>
      <c r="C15" s="30">
        <f>BS!C15</f>
        <v>1.0348821633083646E-2</v>
      </c>
      <c r="D15" s="31">
        <f>BS!D15</f>
        <v>1.3716544996870189E-2</v>
      </c>
      <c r="E15" s="31">
        <f>BS!E15</f>
        <v>9.1429555480785143E-3</v>
      </c>
      <c r="F15" s="31">
        <f>BS!F15</f>
        <v>4.3586390782606342E-3</v>
      </c>
      <c r="G15" s="31">
        <f>BS!G15</f>
        <v>3.2575773938435322E-3</v>
      </c>
      <c r="H15" s="31">
        <f>BS!H15</f>
        <v>4.186487369748893E-3</v>
      </c>
      <c r="I15" s="31">
        <f>BS!I15</f>
        <v>2.6071864522296448E-3</v>
      </c>
      <c r="J15" s="32">
        <f>BS!J15</f>
        <v>1.7332903679200345E-2</v>
      </c>
    </row>
    <row r="16" spans="1:10" x14ac:dyDescent="0.2">
      <c r="A16" s="55">
        <f t="shared" si="0"/>
        <v>10</v>
      </c>
      <c r="B16" s="15" t="str">
        <f t="shared" si="1"/>
        <v>Microbank Crystal</v>
      </c>
      <c r="C16" s="33">
        <f>BS!C16</f>
        <v>6.2046398084057959E-3</v>
      </c>
      <c r="D16" s="34">
        <f>BS!D16</f>
        <v>8.2338695651305114E-3</v>
      </c>
      <c r="E16" s="34">
        <f>BS!E16</f>
        <v>6.0744918958551154E-3</v>
      </c>
      <c r="F16" s="34">
        <f>BS!F16</f>
        <v>4.0137467011351396E-4</v>
      </c>
      <c r="G16" s="34">
        <f>BS!G16</f>
        <v>4.5867665805945712E-4</v>
      </c>
      <c r="H16" s="34">
        <f>BS!H16</f>
        <v>8.2670684459714424E-6</v>
      </c>
      <c r="I16" s="34">
        <f>BS!I16</f>
        <v>7.7403802213042543E-4</v>
      </c>
      <c r="J16" s="35">
        <f>BS!J16</f>
        <v>6.9584247604660152E-3</v>
      </c>
    </row>
    <row r="17" spans="1:26" x14ac:dyDescent="0.2">
      <c r="A17" s="54">
        <f t="shared" si="0"/>
        <v>11</v>
      </c>
      <c r="B17" s="12" t="str">
        <f t="shared" si="1"/>
        <v>Pasha Bank</v>
      </c>
      <c r="C17" s="30">
        <f>BS!C17</f>
        <v>6.1187920533180094E-3</v>
      </c>
      <c r="D17" s="31">
        <f>BS!D17</f>
        <v>5.1861685055764719E-3</v>
      </c>
      <c r="E17" s="31">
        <f>BS!E17</f>
        <v>5.6166936863979861E-3</v>
      </c>
      <c r="F17" s="31">
        <f>BS!F17</f>
        <v>5.6156601205399632E-3</v>
      </c>
      <c r="G17" s="31">
        <f>BS!G17</f>
        <v>4.7120013609754079E-3</v>
      </c>
      <c r="H17" s="31">
        <f>BS!H17</f>
        <v>7.8027422261543839E-3</v>
      </c>
      <c r="I17" s="31">
        <f>BS!I17</f>
        <v>2.5479704928290485E-3</v>
      </c>
      <c r="J17" s="32">
        <f>BS!J17</f>
        <v>9.0268232490709321E-3</v>
      </c>
    </row>
    <row r="18" spans="1:26" x14ac:dyDescent="0.2">
      <c r="A18" s="55">
        <f t="shared" si="0"/>
        <v>12</v>
      </c>
      <c r="B18" s="15" t="str">
        <f t="shared" si="1"/>
        <v>IS Bank</v>
      </c>
      <c r="C18" s="33">
        <f>BS!C18</f>
        <v>4.4395033267050008E-3</v>
      </c>
      <c r="D18" s="34">
        <f>BS!D18</f>
        <v>4.5892290248632089E-3</v>
      </c>
      <c r="E18" s="34">
        <f>BS!E18</f>
        <v>3.433231059190427E-3</v>
      </c>
      <c r="F18" s="34">
        <f>BS!F18</f>
        <v>3.4152457814438978E-3</v>
      </c>
      <c r="G18" s="34">
        <f>BS!G18</f>
        <v>1.2599721919223173E-3</v>
      </c>
      <c r="H18" s="34">
        <f>BS!H18</f>
        <v>2.2320952534545606E-3</v>
      </c>
      <c r="I18" s="34">
        <f>BS!I18</f>
        <v>5.7932492818906032E-4</v>
      </c>
      <c r="J18" s="35">
        <f>BS!J18</f>
        <v>1.0267586690274255E-2</v>
      </c>
    </row>
    <row r="19" spans="1:26" x14ac:dyDescent="0.2">
      <c r="A19" s="54">
        <f t="shared" si="0"/>
        <v>13</v>
      </c>
      <c r="B19" s="12" t="str">
        <f t="shared" si="1"/>
        <v>VTB Bank Georgia</v>
      </c>
      <c r="C19" s="30">
        <f>BS!C19</f>
        <v>4.215801189422913E-3</v>
      </c>
      <c r="D19" s="31">
        <f>BS!D19</f>
        <v>2.2847782444429384E-3</v>
      </c>
      <c r="E19" s="31">
        <f>BS!E19</f>
        <v>1.7750885259947761E-3</v>
      </c>
      <c r="F19" s="31">
        <f>BS!F19</f>
        <v>1.9321885148365598E-4</v>
      </c>
      <c r="G19" s="31">
        <f>BS!G19</f>
        <v>2.1587493825798548E-4</v>
      </c>
      <c r="H19" s="31">
        <f>BS!H19</f>
        <v>3.839598726443297E-4</v>
      </c>
      <c r="I19" s="31">
        <f>BS!I19</f>
        <v>9.8187625620294868E-5</v>
      </c>
      <c r="J19" s="32">
        <f>BS!J19</f>
        <v>1.83518131988364E-2</v>
      </c>
    </row>
    <row r="20" spans="1:26" x14ac:dyDescent="0.2">
      <c r="A20" s="55">
        <f t="shared" si="0"/>
        <v>14</v>
      </c>
      <c r="B20" s="15" t="str">
        <f t="shared" si="1"/>
        <v>Ziraat Bank</v>
      </c>
      <c r="C20" s="33">
        <f>BS!C20</f>
        <v>3.50988838302509E-3</v>
      </c>
      <c r="D20" s="34">
        <f>BS!D20</f>
        <v>3.4373261769809187E-3</v>
      </c>
      <c r="E20" s="34">
        <f>BS!E20</f>
        <v>3.1340310876285041E-3</v>
      </c>
      <c r="F20" s="34">
        <f>BS!F20</f>
        <v>3.8159721484745121E-3</v>
      </c>
      <c r="G20" s="34">
        <f>BS!G20</f>
        <v>2.281994326729128E-3</v>
      </c>
      <c r="H20" s="34">
        <f>BS!H20</f>
        <v>3.5175728150155295E-3</v>
      </c>
      <c r="I20" s="34">
        <f>BS!I20</f>
        <v>1.4168845988986939E-3</v>
      </c>
      <c r="J20" s="35">
        <f>BS!J20</f>
        <v>5.6867621020468334E-3</v>
      </c>
    </row>
    <row r="21" spans="1:26" x14ac:dyDescent="0.2">
      <c r="A21" s="54">
        <f t="shared" si="0"/>
        <v>15</v>
      </c>
      <c r="B21" s="12" t="str">
        <f t="shared" si="1"/>
        <v>Silk Bank</v>
      </c>
      <c r="C21" s="30">
        <f>BS!C21</f>
        <v>1.9392335697894689E-3</v>
      </c>
      <c r="D21" s="31">
        <f>BS!D21</f>
        <v>1.5392433899433068E-3</v>
      </c>
      <c r="E21" s="31">
        <f>BS!E21</f>
        <v>1.6006386377664381E-3</v>
      </c>
      <c r="F21" s="31">
        <f>BS!F21</f>
        <v>1.8655006393555932E-3</v>
      </c>
      <c r="G21" s="31">
        <f>BS!G21</f>
        <v>1.3748976669787415E-3</v>
      </c>
      <c r="H21" s="31">
        <f>BS!H21</f>
        <v>1.2102715700203182E-3</v>
      </c>
      <c r="I21" s="31">
        <f>BS!I21</f>
        <v>1.4901632201456739E-3</v>
      </c>
      <c r="J21" s="32">
        <f>BS!J21</f>
        <v>3.9002928056977994E-3</v>
      </c>
    </row>
    <row r="22" spans="1:26" s="77" customFormat="1" x14ac:dyDescent="0.2">
      <c r="A22" s="55">
        <f t="shared" si="0"/>
        <v>16</v>
      </c>
      <c r="B22" s="15" t="str">
        <f t="shared" si="1"/>
        <v>Microbank MBC</v>
      </c>
      <c r="C22" s="33">
        <f>BS!C22</f>
        <v>1.8800276052173973E-3</v>
      </c>
      <c r="D22" s="34">
        <f>BS!D22</f>
        <v>2.1651530779901052E-3</v>
      </c>
      <c r="E22" s="34">
        <f>BS!E22</f>
        <v>1.8831155872605435E-3</v>
      </c>
      <c r="F22" s="34">
        <f>BS!F22</f>
        <v>4.1622873692544773E-5</v>
      </c>
      <c r="G22" s="34">
        <f>BS!G22</f>
        <v>4.7565095606758346E-5</v>
      </c>
      <c r="H22" s="34">
        <f>BS!H22</f>
        <v>3.1432566272190041E-6</v>
      </c>
      <c r="I22" s="34">
        <f>BS!I22</f>
        <v>7.8667745413015937E-5</v>
      </c>
      <c r="J22" s="35">
        <f>BS!J22</f>
        <v>1.8621427699389644E-3</v>
      </c>
    </row>
    <row r="23" spans="1:26" x14ac:dyDescent="0.2">
      <c r="A23" s="54">
        <f t="shared" si="0"/>
        <v>17</v>
      </c>
      <c r="B23" s="12" t="str">
        <f t="shared" si="1"/>
        <v>PaveBank</v>
      </c>
      <c r="C23" s="30">
        <f>BS!C23</f>
        <v>1.3946128175639477E-3</v>
      </c>
      <c r="D23" s="31">
        <f>BS!D23</f>
        <v>0</v>
      </c>
      <c r="E23" s="31">
        <f>BS!E23</f>
        <v>1.5409688958505307E-3</v>
      </c>
      <c r="F23" s="31">
        <f>BS!F23</f>
        <v>1.8950742872192816E-3</v>
      </c>
      <c r="G23" s="31">
        <f>BS!G23</f>
        <v>2.1656233069727096E-3</v>
      </c>
      <c r="H23" s="31">
        <f>BS!H23</f>
        <v>5.2586385462506527E-3</v>
      </c>
      <c r="I23" s="31">
        <f>BS!I23</f>
        <v>0</v>
      </c>
      <c r="J23" s="32">
        <f>BS!J23</f>
        <v>5.4695417542046775E-4</v>
      </c>
    </row>
    <row r="24" spans="1:26" x14ac:dyDescent="0.2">
      <c r="A24" s="55">
        <f t="shared" si="0"/>
        <v>18</v>
      </c>
      <c r="B24" s="15" t="str">
        <f t="shared" si="1"/>
        <v>HashBank</v>
      </c>
      <c r="C24" s="33">
        <f>BS!C24</f>
        <v>5.7015506603388054E-4</v>
      </c>
      <c r="D24" s="34">
        <f>BS!D24</f>
        <v>0</v>
      </c>
      <c r="E24" s="34">
        <f>BS!E24</f>
        <v>5.2100653906036658E-5</v>
      </c>
      <c r="F24" s="34">
        <f>BS!F24</f>
        <v>1.8638488426519309E-5</v>
      </c>
      <c r="G24" s="34">
        <f>BS!G24</f>
        <v>1.4428907599024058E-5</v>
      </c>
      <c r="H24" s="34">
        <f>BS!H24</f>
        <v>3.6718926194069548E-6</v>
      </c>
      <c r="I24" s="34">
        <f>BS!I24</f>
        <v>2.1960600963312771E-5</v>
      </c>
      <c r="J24" s="35">
        <f>BS!J24</f>
        <v>3.5705997723245149E-3</v>
      </c>
    </row>
    <row r="25" spans="1:26" ht="13.5" thickBot="1" x14ac:dyDescent="0.25">
      <c r="A25" s="54">
        <f t="shared" si="0"/>
        <v>19</v>
      </c>
      <c r="B25" s="12" t="str">
        <f t="shared" si="1"/>
        <v>Paysera</v>
      </c>
      <c r="C25" s="30">
        <f>BS!C25</f>
        <v>1.7621659977992319E-4</v>
      </c>
      <c r="D25" s="31">
        <f>BS!D25</f>
        <v>0</v>
      </c>
      <c r="E25" s="31">
        <f>BS!E25</f>
        <v>1.1137776407853163E-4</v>
      </c>
      <c r="F25" s="31">
        <f>BS!F25</f>
        <v>3.4591183224795946E-5</v>
      </c>
      <c r="G25" s="31">
        <f>BS!G25</f>
        <v>3.9529570483119221E-5</v>
      </c>
      <c r="H25" s="31">
        <f>BS!H25</f>
        <v>5.2394110062352217E-5</v>
      </c>
      <c r="I25" s="31">
        <f>BS!I25</f>
        <v>3.0522260595838044E-5</v>
      </c>
      <c r="J25" s="32">
        <f>BS!J25</f>
        <v>5.5174729008709985E-4</v>
      </c>
    </row>
    <row r="26" spans="1:26" ht="13.5" thickBot="1" x14ac:dyDescent="0.25">
      <c r="A26" s="55"/>
      <c r="B26" s="19" t="s">
        <v>49</v>
      </c>
      <c r="C26" s="20">
        <f>SUM(C7:C25)</f>
        <v>1.0000000000000075</v>
      </c>
      <c r="D26" s="21">
        <f t="shared" ref="D26:J26" si="2">SUM(D7:D25)</f>
        <v>0.99999999999999989</v>
      </c>
      <c r="E26" s="21">
        <f t="shared" si="2"/>
        <v>1</v>
      </c>
      <c r="F26" s="21">
        <f t="shared" si="2"/>
        <v>1.0000000000000036</v>
      </c>
      <c r="G26" s="21">
        <f t="shared" si="2"/>
        <v>0.99999999999999856</v>
      </c>
      <c r="H26" s="21">
        <f t="shared" si="2"/>
        <v>1.0000000000000016</v>
      </c>
      <c r="I26" s="21">
        <f t="shared" si="2"/>
        <v>0.99999999999999922</v>
      </c>
      <c r="J26" s="22">
        <f t="shared" si="2"/>
        <v>1.0000000000000004</v>
      </c>
    </row>
    <row r="27" spans="1:26" x14ac:dyDescent="0.2">
      <c r="A27" s="55"/>
      <c r="B27" s="15"/>
      <c r="Y27" s="23"/>
      <c r="Z27" s="23"/>
    </row>
    <row r="28" spans="1:26" ht="13.5" thickBot="1" x14ac:dyDescent="0.25">
      <c r="B28" s="61" t="s">
        <v>52</v>
      </c>
    </row>
    <row r="29" spans="1:26" x14ac:dyDescent="0.2">
      <c r="A29" s="173" t="s">
        <v>0</v>
      </c>
      <c r="B29" s="171" t="s">
        <v>283</v>
      </c>
      <c r="C29" s="175" t="s">
        <v>1</v>
      </c>
      <c r="D29" s="176"/>
      <c r="E29" s="176"/>
      <c r="F29" s="177"/>
      <c r="G29" s="78" t="s">
        <v>2</v>
      </c>
      <c r="H29" s="79"/>
      <c r="I29" s="79"/>
      <c r="J29" s="79"/>
      <c r="K29" s="79"/>
      <c r="L29" s="79"/>
      <c r="M29" s="79"/>
      <c r="N29" s="80"/>
      <c r="O29" s="175" t="s">
        <v>3</v>
      </c>
      <c r="P29" s="176"/>
      <c r="Q29" s="177"/>
      <c r="R29" s="175" t="s">
        <v>4</v>
      </c>
      <c r="S29" s="176"/>
      <c r="T29" s="177"/>
    </row>
    <row r="30" spans="1:26" ht="105" x14ac:dyDescent="0.2">
      <c r="A30" s="174"/>
      <c r="B30" s="172"/>
      <c r="C30" s="8" t="s">
        <v>5</v>
      </c>
      <c r="D30" s="9" t="s">
        <v>50</v>
      </c>
      <c r="E30" s="9" t="s">
        <v>6</v>
      </c>
      <c r="F30" s="10" t="s">
        <v>9</v>
      </c>
      <c r="G30" s="8" t="s">
        <v>7</v>
      </c>
      <c r="H30" s="9" t="s">
        <v>26</v>
      </c>
      <c r="I30" s="9" t="s">
        <v>268</v>
      </c>
      <c r="J30" s="9" t="s">
        <v>48</v>
      </c>
      <c r="K30" s="9" t="s">
        <v>25</v>
      </c>
      <c r="L30" s="9" t="s">
        <v>8</v>
      </c>
      <c r="M30" s="9" t="s">
        <v>163</v>
      </c>
      <c r="N30" s="10" t="s">
        <v>51</v>
      </c>
      <c r="O30" s="8" t="s">
        <v>10</v>
      </c>
      <c r="P30" s="9" t="s">
        <v>11</v>
      </c>
      <c r="Q30" s="10" t="s">
        <v>12</v>
      </c>
      <c r="R30" s="8" t="str">
        <f>"NET Income of "&amp;MONTH($B$3)&amp;" months "&amp;YEAR($B$3)</f>
        <v>NET Income of 10 months 2025</v>
      </c>
      <c r="S30" s="9" t="s">
        <v>79</v>
      </c>
      <c r="T30" s="10" t="s">
        <v>80</v>
      </c>
    </row>
    <row r="31" spans="1:26" x14ac:dyDescent="0.2">
      <c r="A31" s="118"/>
      <c r="B31" s="119" t="s">
        <v>263</v>
      </c>
      <c r="C31" s="120">
        <f>BS!C31</f>
        <v>104715587538.549</v>
      </c>
      <c r="D31" s="121">
        <f>BS!D31</f>
        <v>14951276715.4718</v>
      </c>
      <c r="E31" s="121">
        <f>BS!E31</f>
        <v>70076447348.754807</v>
      </c>
      <c r="F31" s="122">
        <f>BS!F31</f>
        <v>-1230637804.3006802</v>
      </c>
      <c r="G31" s="120">
        <f>BS!G31</f>
        <v>89297544103.9319</v>
      </c>
      <c r="H31" s="121">
        <f>BS!H31</f>
        <v>67710173276.786377</v>
      </c>
      <c r="I31" s="121">
        <f>BS!I31</f>
        <v>6507376484.3427496</v>
      </c>
      <c r="J31" s="121">
        <f>BS!J31</f>
        <v>59251213240.483002</v>
      </c>
      <c r="K31" s="121">
        <f>BS!K31</f>
        <v>24400956108.970001</v>
      </c>
      <c r="L31" s="121">
        <f>BS!L31</f>
        <v>34850257131.512901</v>
      </c>
      <c r="M31" s="121">
        <f>BS!M31</f>
        <v>2205596321.0999999</v>
      </c>
      <c r="N31" s="122">
        <f>BS!N31</f>
        <v>19736759884.176609</v>
      </c>
      <c r="O31" s="120">
        <f>BS!O31</f>
        <v>15418043410.1581</v>
      </c>
      <c r="P31" s="121">
        <f>BS!P31</f>
        <v>1203237117.1199999</v>
      </c>
      <c r="Q31" s="122">
        <f>BS!Q31</f>
        <v>18475164213.632</v>
      </c>
      <c r="R31" s="123">
        <f>BS!R31</f>
        <v>2690163956.1149201</v>
      </c>
      <c r="S31" s="124">
        <f>BS!S31</f>
        <v>3.2413820349784156E-2</v>
      </c>
      <c r="T31" s="125">
        <f>BS!T31</f>
        <v>0.22040238872038062</v>
      </c>
    </row>
    <row r="32" spans="1:26" x14ac:dyDescent="0.2">
      <c r="A32" s="55">
        <v>1</v>
      </c>
      <c r="B32" s="15" t="s">
        <v>148</v>
      </c>
      <c r="C32" s="27">
        <f>BS!C32</f>
        <v>40650970767.195297</v>
      </c>
      <c r="D32" s="28">
        <f>BS!D32</f>
        <v>4354822763.23699</v>
      </c>
      <c r="E32" s="28">
        <f>BS!E32</f>
        <v>26661174297.2356</v>
      </c>
      <c r="F32" s="29">
        <f>BS!F32</f>
        <v>-397689418.918235</v>
      </c>
      <c r="G32" s="27">
        <f>BS!G32</f>
        <v>34895040953.2556</v>
      </c>
      <c r="H32" s="28">
        <f>BS!H32</f>
        <v>27018686962.803001</v>
      </c>
      <c r="I32" s="28">
        <f>BS!I32</f>
        <v>2198587650.5665002</v>
      </c>
      <c r="J32" s="28">
        <f>BS!J32</f>
        <v>24076363184.1665</v>
      </c>
      <c r="K32" s="28">
        <f>BS!K32</f>
        <v>8086333595.8839998</v>
      </c>
      <c r="L32" s="28">
        <f>BS!L32</f>
        <v>15990029588.2824</v>
      </c>
      <c r="M32" s="84"/>
      <c r="N32" s="29">
        <f>BS!N32</f>
        <v>7222981616.5506601</v>
      </c>
      <c r="O32" s="27">
        <f>BS!O32</f>
        <v>5755929813.8118496</v>
      </c>
      <c r="P32" s="28">
        <f>BS!P32</f>
        <v>27993660.18</v>
      </c>
      <c r="Q32" s="29">
        <f>BS!Q32</f>
        <v>6969999568.9573498</v>
      </c>
      <c r="R32" s="27">
        <f>BS!R32</f>
        <v>1346209775.58183</v>
      </c>
      <c r="S32" s="69">
        <f>BS!S32</f>
        <v>4.1201141006938544E-2</v>
      </c>
      <c r="T32" s="70">
        <f>BS!T32</f>
        <v>0.29970145417837996</v>
      </c>
    </row>
    <row r="33" spans="1:21" x14ac:dyDescent="0.2">
      <c r="A33" s="54">
        <v>2</v>
      </c>
      <c r="B33" s="12" t="s">
        <v>149</v>
      </c>
      <c r="C33" s="24">
        <f>BS!C33</f>
        <v>39397200692.3433</v>
      </c>
      <c r="D33" s="25">
        <f>BS!D33</f>
        <v>6170893522.6707993</v>
      </c>
      <c r="E33" s="25">
        <f>BS!E33</f>
        <v>26001947965.7136</v>
      </c>
      <c r="F33" s="26">
        <f>BS!F33</f>
        <v>-393033213.45380002</v>
      </c>
      <c r="G33" s="24">
        <f>BS!G33</f>
        <v>33890906064.572201</v>
      </c>
      <c r="H33" s="25">
        <f>BS!H33</f>
        <v>26028802976.500599</v>
      </c>
      <c r="I33" s="25">
        <f>BS!I33</f>
        <v>3344952948.7589402</v>
      </c>
      <c r="J33" s="25">
        <f>BS!J33</f>
        <v>21839776425.299</v>
      </c>
      <c r="K33" s="25">
        <f>BS!K33</f>
        <v>9524884612.7136097</v>
      </c>
      <c r="L33" s="25">
        <f>BS!L33</f>
        <v>12314891812.585501</v>
      </c>
      <c r="M33" s="84"/>
      <c r="N33" s="26">
        <f>BS!N33</f>
        <v>7139984212.1871996</v>
      </c>
      <c r="O33" s="24">
        <f>BS!O33</f>
        <v>5506294595.1868</v>
      </c>
      <c r="P33" s="25">
        <f>BS!P33</f>
        <v>21015907.690000001</v>
      </c>
      <c r="Q33" s="26">
        <f>BS!Q33</f>
        <v>6939131517.9898005</v>
      </c>
      <c r="R33" s="24">
        <f>BS!R33</f>
        <v>1011258437.0721</v>
      </c>
      <c r="S33" s="71">
        <f>BS!S33</f>
        <v>3.2384208677503162E-2</v>
      </c>
      <c r="T33" s="72">
        <f>BS!T33</f>
        <v>0.22784728052838565</v>
      </c>
    </row>
    <row r="34" spans="1:21" x14ac:dyDescent="0.2">
      <c r="A34" s="55">
        <v>3</v>
      </c>
      <c r="B34" s="15" t="s">
        <v>150</v>
      </c>
      <c r="C34" s="27">
        <f>BS!C34</f>
        <v>5796862337.3796902</v>
      </c>
      <c r="D34" s="28">
        <f>BS!D34</f>
        <v>689027240.60684299</v>
      </c>
      <c r="E34" s="28">
        <f>BS!E34</f>
        <v>4193004116.0321298</v>
      </c>
      <c r="F34" s="29">
        <f>BS!F34</f>
        <v>-138038591.05447301</v>
      </c>
      <c r="G34" s="27">
        <f>BS!G34</f>
        <v>5083766637.2512598</v>
      </c>
      <c r="H34" s="28">
        <f>BS!H34</f>
        <v>4202394816.8009343</v>
      </c>
      <c r="I34" s="28">
        <f>BS!I34</f>
        <v>100042595.443914</v>
      </c>
      <c r="J34" s="28">
        <f>BS!J34</f>
        <v>4063325635.0480199</v>
      </c>
      <c r="K34" s="28">
        <f>BS!K34</f>
        <v>2009176986.6032</v>
      </c>
      <c r="L34" s="28">
        <f>BS!L34</f>
        <v>2054148648.4448199</v>
      </c>
      <c r="M34" s="84"/>
      <c r="N34" s="29">
        <f>BS!N34</f>
        <v>785163381.83118796</v>
      </c>
      <c r="O34" s="27">
        <f>BS!O34</f>
        <v>713095700.28999996</v>
      </c>
      <c r="P34" s="28">
        <f>BS!P34</f>
        <v>44490459.259999998</v>
      </c>
      <c r="Q34" s="29">
        <f>BS!Q34</f>
        <v>710348974.44529998</v>
      </c>
      <c r="R34" s="27">
        <f>BS!R34</f>
        <v>105186974.139355</v>
      </c>
      <c r="S34" s="69">
        <f>BS!S34</f>
        <v>2.3177284787754004E-2</v>
      </c>
      <c r="T34" s="70">
        <f>BS!T34</f>
        <v>0.19191664004518924</v>
      </c>
    </row>
    <row r="35" spans="1:21" x14ac:dyDescent="0.2">
      <c r="A35" s="54">
        <v>4</v>
      </c>
      <c r="B35" s="12" t="s">
        <v>153</v>
      </c>
      <c r="C35" s="24">
        <f>BS!C35</f>
        <v>4712197165.8212996</v>
      </c>
      <c r="D35" s="25">
        <f>BS!D35</f>
        <v>798819041.06130004</v>
      </c>
      <c r="E35" s="25">
        <f>BS!E35</f>
        <v>3224539829.77</v>
      </c>
      <c r="F35" s="26">
        <f>BS!F35</f>
        <v>-36391230.880000003</v>
      </c>
      <c r="G35" s="24">
        <f>BS!G35</f>
        <v>4048154755.1100001</v>
      </c>
      <c r="H35" s="25">
        <f>BS!H35</f>
        <v>3298665623.9300003</v>
      </c>
      <c r="I35" s="25">
        <f>BS!I35</f>
        <v>258413942.09099999</v>
      </c>
      <c r="J35" s="25">
        <f>BS!J35</f>
        <v>3030732655.5777998</v>
      </c>
      <c r="K35" s="25">
        <f>BS!K35</f>
        <v>1546688623.5797999</v>
      </c>
      <c r="L35" s="25">
        <f>BS!L35</f>
        <v>1484044031.9979999</v>
      </c>
      <c r="M35" s="84"/>
      <c r="N35" s="26">
        <f>BS!N35</f>
        <v>674473319.8499999</v>
      </c>
      <c r="O35" s="24">
        <f>BS!O35</f>
        <v>664042411</v>
      </c>
      <c r="P35" s="25">
        <f>BS!P35</f>
        <v>18251557</v>
      </c>
      <c r="Q35" s="26">
        <f>BS!Q35</f>
        <v>799351779.97000003</v>
      </c>
      <c r="R35" s="24">
        <f>BS!R35</f>
        <v>88065912.689999998</v>
      </c>
      <c r="S35" s="71">
        <f>BS!S35</f>
        <v>2.5031823826281666E-2</v>
      </c>
      <c r="T35" s="72">
        <f>BS!T35</f>
        <v>0.16693327460253221</v>
      </c>
    </row>
    <row r="36" spans="1:21" x14ac:dyDescent="0.2">
      <c r="A36" s="55">
        <v>5</v>
      </c>
      <c r="B36" s="15" t="s">
        <v>156</v>
      </c>
      <c r="C36" s="27">
        <f>BS!C36</f>
        <v>3620074599.4046998</v>
      </c>
      <c r="D36" s="28">
        <f>BS!D36</f>
        <v>501108131.07239902</v>
      </c>
      <c r="E36" s="28">
        <f>BS!E36</f>
        <v>2957409710.8807201</v>
      </c>
      <c r="F36" s="29">
        <f>BS!F36</f>
        <v>-75907744.828410998</v>
      </c>
      <c r="G36" s="27">
        <f>BS!G36</f>
        <v>3165890870.04039</v>
      </c>
      <c r="H36" s="28">
        <f>BS!H36</f>
        <v>1602595935.9903951</v>
      </c>
      <c r="I36" s="28">
        <f>BS!I36</f>
        <v>0</v>
      </c>
      <c r="J36" s="28">
        <f>BS!J36</f>
        <v>1588591218.1303999</v>
      </c>
      <c r="K36" s="28">
        <f>BS!K36</f>
        <v>544729707.25080001</v>
      </c>
      <c r="L36" s="28">
        <f>BS!L36</f>
        <v>1043861510.8796</v>
      </c>
      <c r="M36" s="84"/>
      <c r="N36" s="29">
        <f>BS!N36</f>
        <v>1471976755.3899999</v>
      </c>
      <c r="O36" s="27">
        <f>BS!O36</f>
        <v>454183731.15604901</v>
      </c>
      <c r="P36" s="28">
        <f>BS!P36</f>
        <v>5270620</v>
      </c>
      <c r="Q36" s="29">
        <f>BS!Q36</f>
        <v>539270042.416049</v>
      </c>
      <c r="R36" s="27">
        <f>BS!R36</f>
        <v>73903798.836049005</v>
      </c>
      <c r="S36" s="69">
        <f>BS!S36</f>
        <v>2.6702063329559721E-2</v>
      </c>
      <c r="T36" s="70">
        <f>BS!T36</f>
        <v>0.21449092737715916</v>
      </c>
    </row>
    <row r="37" spans="1:21" x14ac:dyDescent="0.2">
      <c r="A37" s="54">
        <v>6</v>
      </c>
      <c r="B37" s="12" t="s">
        <v>155</v>
      </c>
      <c r="C37" s="24">
        <f>BS!C37</f>
        <v>2206683475.3179002</v>
      </c>
      <c r="D37" s="25">
        <f>BS!D37</f>
        <v>242629602.65000001</v>
      </c>
      <c r="E37" s="25">
        <f>BS!E37</f>
        <v>1655627755.1057899</v>
      </c>
      <c r="F37" s="26">
        <f>BS!F37</f>
        <v>-34975053.658863001</v>
      </c>
      <c r="G37" s="24">
        <f>BS!G37</f>
        <v>1909118178.80163</v>
      </c>
      <c r="H37" s="25">
        <f>BS!H37</f>
        <v>1387188711.0199959</v>
      </c>
      <c r="I37" s="25">
        <f>BS!I37</f>
        <v>178210151.1063</v>
      </c>
      <c r="J37" s="25">
        <f>BS!J37</f>
        <v>1192211608.01159</v>
      </c>
      <c r="K37" s="25">
        <f>BS!K37</f>
        <v>605285027.10870004</v>
      </c>
      <c r="L37" s="25">
        <f>BS!L37</f>
        <v>586926580.90289497</v>
      </c>
      <c r="M37" s="84"/>
      <c r="N37" s="26">
        <f>BS!N37</f>
        <v>472480372.44999999</v>
      </c>
      <c r="O37" s="24">
        <f>BS!O37</f>
        <v>297565299</v>
      </c>
      <c r="P37" s="25">
        <f>BS!P37</f>
        <v>121372000</v>
      </c>
      <c r="Q37" s="26">
        <f>BS!Q37</f>
        <v>367376732.09719002</v>
      </c>
      <c r="R37" s="24">
        <f>BS!R37</f>
        <v>25004227.786274001</v>
      </c>
      <c r="S37" s="71">
        <f>BS!S37</f>
        <v>1.4409442675964666E-2</v>
      </c>
      <c r="T37" s="72">
        <f>BS!T37</f>
        <v>0.10314320358719707</v>
      </c>
    </row>
    <row r="38" spans="1:21" x14ac:dyDescent="0.2">
      <c r="A38" s="55">
        <v>7</v>
      </c>
      <c r="B38" s="15" t="s">
        <v>152</v>
      </c>
      <c r="C38" s="27">
        <f>BS!C38</f>
        <v>2188009393.8959098</v>
      </c>
      <c r="D38" s="28">
        <f>BS!D38</f>
        <v>595672852.04063499</v>
      </c>
      <c r="E38" s="28">
        <f>BS!E38</f>
        <v>1411126847.0030799</v>
      </c>
      <c r="F38" s="29">
        <f>BS!F38</f>
        <v>-28852732.018541999</v>
      </c>
      <c r="G38" s="27">
        <f>BS!G38</f>
        <v>1847042362.2030301</v>
      </c>
      <c r="H38" s="28">
        <f>BS!H38</f>
        <v>1413486833.0385199</v>
      </c>
      <c r="I38" s="28">
        <f>BS!I38</f>
        <v>130405065.0169</v>
      </c>
      <c r="J38" s="28">
        <f>BS!J38</f>
        <v>1283081767.9700999</v>
      </c>
      <c r="K38" s="28">
        <f>BS!K38</f>
        <v>666460347.69360006</v>
      </c>
      <c r="L38" s="28">
        <f>BS!L38</f>
        <v>616621420.27649999</v>
      </c>
      <c r="M38" s="84"/>
      <c r="N38" s="29">
        <f>BS!N38</f>
        <v>416234968.22168803</v>
      </c>
      <c r="O38" s="27">
        <f>BS!O38</f>
        <v>340967031.598243</v>
      </c>
      <c r="P38" s="28">
        <f>BS!P38</f>
        <v>112482804.98999999</v>
      </c>
      <c r="Q38" s="29">
        <f>BS!Q38</f>
        <v>368173716.05817902</v>
      </c>
      <c r="R38" s="27">
        <f>BS!R38</f>
        <v>25292257.848184999</v>
      </c>
      <c r="S38" s="69">
        <f>BS!S38</f>
        <v>1.492632756348799E-2</v>
      </c>
      <c r="T38" s="70">
        <f>BS!T38</f>
        <v>9.267843838806436E-2</v>
      </c>
    </row>
    <row r="39" spans="1:21" x14ac:dyDescent="0.2">
      <c r="A39" s="54">
        <v>8</v>
      </c>
      <c r="B39" s="12" t="s">
        <v>154</v>
      </c>
      <c r="C39" s="24">
        <f>BS!C39</f>
        <v>1871434813.7135999</v>
      </c>
      <c r="D39" s="25">
        <f>BS!D39</f>
        <v>648024020.47394705</v>
      </c>
      <c r="E39" s="25">
        <f>BS!E39</f>
        <v>1087808933.06547</v>
      </c>
      <c r="F39" s="26">
        <f>BS!F39</f>
        <v>-34173066.761014998</v>
      </c>
      <c r="G39" s="24">
        <f>BS!G39</f>
        <v>1388941563.37181</v>
      </c>
      <c r="H39" s="25">
        <f>BS!H39</f>
        <v>1292051178.0446</v>
      </c>
      <c r="I39" s="25">
        <f>BS!I39</f>
        <v>52678710.925141998</v>
      </c>
      <c r="J39" s="25">
        <f>BS!J39</f>
        <v>1239294163.9549401</v>
      </c>
      <c r="K39" s="25">
        <f>BS!K39</f>
        <v>815688078.07450497</v>
      </c>
      <c r="L39" s="25">
        <f>BS!L39</f>
        <v>423606085.88043398</v>
      </c>
      <c r="M39" s="84"/>
      <c r="N39" s="26">
        <f>BS!N39</f>
        <v>82013927.808899999</v>
      </c>
      <c r="O39" s="24">
        <f>BS!O39</f>
        <v>482493253.18299001</v>
      </c>
      <c r="P39" s="25">
        <f>BS!P39</f>
        <v>114430000</v>
      </c>
      <c r="Q39" s="26">
        <f>BS!Q39</f>
        <v>527718227.84298998</v>
      </c>
      <c r="R39" s="24">
        <f>BS!R39</f>
        <v>35658328.304508001</v>
      </c>
      <c r="S39" s="71">
        <f>BS!S39</f>
        <v>2.2971430343617521E-2</v>
      </c>
      <c r="T39" s="72">
        <f>BS!T39</f>
        <v>9.2293510747229301E-2</v>
      </c>
    </row>
    <row r="40" spans="1:21" x14ac:dyDescent="0.2">
      <c r="A40" s="55">
        <v>9</v>
      </c>
      <c r="B40" s="15" t="s">
        <v>157</v>
      </c>
      <c r="C40" s="27">
        <f>BS!C40</f>
        <v>1083682937.6400001</v>
      </c>
      <c r="D40" s="28">
        <f>BS!D40</f>
        <v>86259871.579999998</v>
      </c>
      <c r="E40" s="28">
        <f>BS!E40</f>
        <v>961206743.27999997</v>
      </c>
      <c r="F40" s="29">
        <f>BS!F40</f>
        <v>-18819200.969999999</v>
      </c>
      <c r="G40" s="27">
        <f>BS!G40</f>
        <v>816443476.29482996</v>
      </c>
      <c r="H40" s="28">
        <f>BS!H40</f>
        <v>295124207.24000001</v>
      </c>
      <c r="I40" s="28">
        <f>BS!I40</f>
        <v>102105212.29000001</v>
      </c>
      <c r="J40" s="28">
        <f>BS!J40</f>
        <v>193015412.81</v>
      </c>
      <c r="K40" s="28">
        <f>BS!K40</f>
        <v>102154294.56</v>
      </c>
      <c r="L40" s="28">
        <f>BS!L40</f>
        <v>90861118.25</v>
      </c>
      <c r="M40" s="84"/>
      <c r="N40" s="29">
        <f>BS!N40</f>
        <v>503938996.05000001</v>
      </c>
      <c r="O40" s="27">
        <f>BS!O40</f>
        <v>267239461.34999999</v>
      </c>
      <c r="P40" s="28">
        <f>BS!P40</f>
        <v>76000000</v>
      </c>
      <c r="Q40" s="29">
        <f>BS!Q40</f>
        <v>286678416.10000002</v>
      </c>
      <c r="R40" s="27">
        <f>BS!R40</f>
        <v>16168163.24</v>
      </c>
      <c r="S40" s="69">
        <f>BS!S40</f>
        <v>1.8564262241438003E-2</v>
      </c>
      <c r="T40" s="70">
        <f>BS!T40</f>
        <v>7.4626971694910713E-2</v>
      </c>
    </row>
    <row r="41" spans="1:21" x14ac:dyDescent="0.2">
      <c r="A41" s="54">
        <v>10</v>
      </c>
      <c r="B41" s="12" t="s">
        <v>289</v>
      </c>
      <c r="C41" s="24">
        <f>BS!C41</f>
        <v>649722503.00228298</v>
      </c>
      <c r="D41" s="25">
        <f>BS!D41</f>
        <v>52065630.290300004</v>
      </c>
      <c r="E41" s="25">
        <f>BS!E41</f>
        <v>577000327.05738294</v>
      </c>
      <c r="F41" s="26">
        <f>BS!F41</f>
        <v>-18860512.259200003</v>
      </c>
      <c r="G41" s="24">
        <f>BS!G41</f>
        <v>542437207.97909904</v>
      </c>
      <c r="H41" s="25">
        <f>BS!H41</f>
        <v>27177148.462299</v>
      </c>
      <c r="I41" s="25">
        <f>BS!I41</f>
        <v>0</v>
      </c>
      <c r="J41" s="25">
        <f>BS!J41</f>
        <v>27177148.475113001</v>
      </c>
      <c r="K41" s="25">
        <f>BS!K41</f>
        <v>201724.3743</v>
      </c>
      <c r="L41" s="25">
        <f>BS!L41</f>
        <v>26975424.100813001</v>
      </c>
      <c r="M41" s="84"/>
      <c r="N41" s="26">
        <f>BS!N41</f>
        <v>485602627.49540001</v>
      </c>
      <c r="O41" s="24">
        <f>BS!O41</f>
        <v>107285295.023184</v>
      </c>
      <c r="P41" s="25">
        <f>BS!P41</f>
        <v>3634576</v>
      </c>
      <c r="Q41" s="26">
        <f>BS!Q41</f>
        <v>120046919.64318401</v>
      </c>
      <c r="R41" s="24">
        <f>BS!R41</f>
        <v>14090173.42</v>
      </c>
      <c r="S41" s="71">
        <f>BS!S41</f>
        <v>2.6840712739962847E-2</v>
      </c>
      <c r="T41" s="72">
        <f>BS!T41</f>
        <v>0.16675577740287567</v>
      </c>
    </row>
    <row r="42" spans="1:21" x14ac:dyDescent="0.2">
      <c r="A42" s="55">
        <v>11</v>
      </c>
      <c r="B42" s="15" t="s">
        <v>158</v>
      </c>
      <c r="C42" s="27">
        <f>BS!C42</f>
        <v>640732904.88940001</v>
      </c>
      <c r="D42" s="28">
        <f>BS!D42</f>
        <v>169850959.18150002</v>
      </c>
      <c r="E42" s="28">
        <f>BS!E42</f>
        <v>363428264.22280002</v>
      </c>
      <c r="F42" s="29">
        <f>BS!F42</f>
        <v>-11496523.907099999</v>
      </c>
      <c r="G42" s="27">
        <f>BS!G42</f>
        <v>501556952.17940003</v>
      </c>
      <c r="H42" s="28">
        <f>BS!H42</f>
        <v>380237319.82529998</v>
      </c>
      <c r="I42" s="28">
        <f>BS!I42</f>
        <v>66697608.815499999</v>
      </c>
      <c r="J42" s="28">
        <f>BS!J42</f>
        <v>279191797.42860001</v>
      </c>
      <c r="K42" s="28">
        <f>BS!K42</f>
        <v>190394370.59</v>
      </c>
      <c r="L42" s="28">
        <f>BS!L42</f>
        <v>88797426.838599995</v>
      </c>
      <c r="M42" s="84"/>
      <c r="N42" s="29">
        <f>BS!N42</f>
        <v>105231814.8158</v>
      </c>
      <c r="O42" s="27">
        <f>BS!O42</f>
        <v>139175952.71000001</v>
      </c>
      <c r="P42" s="28">
        <f>BS!P42</f>
        <v>136800000</v>
      </c>
      <c r="Q42" s="29">
        <f>BS!Q42</f>
        <v>162824888.68000001</v>
      </c>
      <c r="R42" s="27">
        <f>BS!R42</f>
        <v>1588724.7444</v>
      </c>
      <c r="S42" s="69">
        <f>BS!S42</f>
        <v>2.921044302379524E-3</v>
      </c>
      <c r="T42" s="70">
        <f>BS!T42</f>
        <v>1.5292811574555035E-2</v>
      </c>
    </row>
    <row r="43" spans="1:21" x14ac:dyDescent="0.2">
      <c r="A43" s="54">
        <v>12</v>
      </c>
      <c r="B43" s="12" t="s">
        <v>240</v>
      </c>
      <c r="C43" s="24">
        <f>BS!C43</f>
        <v>464885199.23525703</v>
      </c>
      <c r="D43" s="25">
        <f>BS!D43</f>
        <v>85288758.190944999</v>
      </c>
      <c r="E43" s="25">
        <f>BS!E43</f>
        <v>321596866.132204</v>
      </c>
      <c r="F43" s="26">
        <f>BS!F43</f>
        <v>-1979509.08879</v>
      </c>
      <c r="G43" s="24">
        <f>BS!G43</f>
        <v>306579101.927046</v>
      </c>
      <c r="H43" s="25">
        <f>BS!H43</f>
        <v>231246883.64438</v>
      </c>
      <c r="I43" s="25">
        <f>BS!I43</f>
        <v>39749424.909332</v>
      </c>
      <c r="J43" s="25">
        <f>BS!J43</f>
        <v>74654881.020668</v>
      </c>
      <c r="K43" s="25">
        <f>BS!K43</f>
        <v>54465258.310585</v>
      </c>
      <c r="L43" s="25">
        <f>BS!L43</f>
        <v>20189622.710083999</v>
      </c>
      <c r="M43" s="84"/>
      <c r="N43" s="26">
        <f>BS!N43</f>
        <v>67496579.215255007</v>
      </c>
      <c r="O43" s="24">
        <f>BS!O43</f>
        <v>158306097.30820999</v>
      </c>
      <c r="P43" s="25">
        <f>BS!P43</f>
        <v>69161600</v>
      </c>
      <c r="Q43" s="26">
        <f>BS!Q43</f>
        <v>155755072.04821</v>
      </c>
      <c r="R43" s="24">
        <f>BS!R43</f>
        <v>12280307.126673</v>
      </c>
      <c r="S43" s="71">
        <f>BS!S43</f>
        <v>3.069791922051331E-2</v>
      </c>
      <c r="T43" s="72">
        <f>BS!T43</f>
        <v>9.6816616752257806E-2</v>
      </c>
    </row>
    <row r="44" spans="1:21" x14ac:dyDescent="0.2">
      <c r="A44" s="55">
        <v>13</v>
      </c>
      <c r="B44" s="15" t="s">
        <v>151</v>
      </c>
      <c r="C44" s="27">
        <f>BS!C44</f>
        <v>441460098.49613398</v>
      </c>
      <c r="D44" s="28">
        <f>BS!D44</f>
        <v>205152091.91340002</v>
      </c>
      <c r="E44" s="28">
        <f>BS!E44</f>
        <v>160109142.35028601</v>
      </c>
      <c r="F44" s="29">
        <f>BS!F44</f>
        <v>-27291782.903939001</v>
      </c>
      <c r="G44" s="27">
        <f>BS!G44</f>
        <v>158511045.938402</v>
      </c>
      <c r="H44" s="28">
        <f>BS!H44</f>
        <v>13082881.914299998</v>
      </c>
      <c r="I44" s="28">
        <f>BS!I44</f>
        <v>0</v>
      </c>
      <c r="J44" s="28">
        <f>BS!J44</f>
        <v>12790852</v>
      </c>
      <c r="K44" s="28">
        <f>BS!K44</f>
        <v>9368988</v>
      </c>
      <c r="L44" s="28">
        <f>BS!L44</f>
        <v>3421864</v>
      </c>
      <c r="M44" s="84"/>
      <c r="N44" s="29">
        <f>BS!N44</f>
        <v>126787798.6425</v>
      </c>
      <c r="O44" s="27">
        <f>BS!O44</f>
        <v>282949052.55477202</v>
      </c>
      <c r="P44" s="28">
        <f>BS!P44</f>
        <v>209008277</v>
      </c>
      <c r="Q44" s="29">
        <f>BS!Q44</f>
        <v>321760278.20665199</v>
      </c>
      <c r="R44" s="27">
        <f>BS!R44</f>
        <v>-47631116.006669</v>
      </c>
      <c r="S44" s="69">
        <f>BS!S44</f>
        <v>-0.12778435237350247</v>
      </c>
      <c r="T44" s="70">
        <f>BS!T44</f>
        <v>-0.19242466178729412</v>
      </c>
    </row>
    <row r="45" spans="1:21" x14ac:dyDescent="0.2">
      <c r="A45" s="54">
        <v>14</v>
      </c>
      <c r="B45" s="12" t="s">
        <v>159</v>
      </c>
      <c r="C45" s="24">
        <f>BS!C45</f>
        <v>367540024.22320002</v>
      </c>
      <c r="D45" s="25">
        <f>BS!D45</f>
        <v>118151230.87010001</v>
      </c>
      <c r="E45" s="25">
        <f>BS!E45</f>
        <v>240875606.8617</v>
      </c>
      <c r="F45" s="26">
        <f>BS!F45</f>
        <v>-5838651.0974000003</v>
      </c>
      <c r="G45" s="24">
        <f>BS!G45</f>
        <v>279861279.27060002</v>
      </c>
      <c r="H45" s="25">
        <f>BS!H45</f>
        <v>258380135.3926</v>
      </c>
      <c r="I45" s="25">
        <f>BS!I45</f>
        <v>14947103.4505</v>
      </c>
      <c r="J45" s="25">
        <f>BS!J45</f>
        <v>135210932.4666</v>
      </c>
      <c r="K45" s="25">
        <f>BS!K45</f>
        <v>85832139.869299993</v>
      </c>
      <c r="L45" s="25">
        <f>BS!L45</f>
        <v>49378792.5973</v>
      </c>
      <c r="M45" s="84"/>
      <c r="N45" s="26">
        <f>BS!N45</f>
        <v>11169240.8189</v>
      </c>
      <c r="O45" s="24">
        <f>BS!O45</f>
        <v>87678744.952600002</v>
      </c>
      <c r="P45" s="25">
        <f>BS!P45</f>
        <v>50000000</v>
      </c>
      <c r="Q45" s="26">
        <f>BS!Q45</f>
        <v>86598524.962599993</v>
      </c>
      <c r="R45" s="24">
        <f>BS!R45</f>
        <v>5710683.5142999999</v>
      </c>
      <c r="S45" s="71">
        <f>BS!S45</f>
        <v>2.2279221072040816E-2</v>
      </c>
      <c r="T45" s="72">
        <f>BS!T45</f>
        <v>8.0982496311332114E-2</v>
      </c>
      <c r="U45" s="73"/>
    </row>
    <row r="46" spans="1:21" x14ac:dyDescent="0.2">
      <c r="A46" s="55">
        <v>15</v>
      </c>
      <c r="B46" s="15" t="s">
        <v>160</v>
      </c>
      <c r="C46" s="27">
        <f>BS!C46</f>
        <v>203067982.63498199</v>
      </c>
      <c r="D46" s="28">
        <f>BS!D46</f>
        <v>44935946.450000003</v>
      </c>
      <c r="E46" s="28">
        <f>BS!E46</f>
        <v>107864708.372281</v>
      </c>
      <c r="F46" s="29">
        <f>BS!F46</f>
        <v>-4879794.2680789996</v>
      </c>
      <c r="G46" s="27">
        <f>BS!G46</f>
        <v>142933099.35040599</v>
      </c>
      <c r="H46" s="28">
        <f>BS!H46</f>
        <v>126313371.53872299</v>
      </c>
      <c r="I46" s="28">
        <f>BS!I46</f>
        <v>20586070.968722999</v>
      </c>
      <c r="J46" s="28">
        <f>BS!J46</f>
        <v>81464354.849999994</v>
      </c>
      <c r="K46" s="28">
        <f>BS!K46</f>
        <v>29531783.460000001</v>
      </c>
      <c r="L46" s="28">
        <f>BS!L46</f>
        <v>51932571.390000001</v>
      </c>
      <c r="M46" s="84"/>
      <c r="N46" s="29">
        <f>BS!N46</f>
        <v>13887765.362934999</v>
      </c>
      <c r="O46" s="27">
        <f>BS!O46</f>
        <v>60134883.790576003</v>
      </c>
      <c r="P46" s="28">
        <f>BS!P46</f>
        <v>104746400</v>
      </c>
      <c r="Q46" s="29">
        <f>BS!Q46</f>
        <v>55198072.699754998</v>
      </c>
      <c r="R46" s="27">
        <f>BS!R46</f>
        <v>-19707289.500473</v>
      </c>
      <c r="S46" s="69">
        <f>BS!S46</f>
        <v>-0.10655676127497105</v>
      </c>
      <c r="T46" s="70">
        <f>BS!T46</f>
        <v>-0.35683985263165052</v>
      </c>
      <c r="U46" s="74"/>
    </row>
    <row r="47" spans="1:21" x14ac:dyDescent="0.2">
      <c r="A47" s="55">
        <v>16</v>
      </c>
      <c r="B47" s="12" t="s">
        <v>290</v>
      </c>
      <c r="C47" s="24">
        <f>BS!C47</f>
        <v>196868195.26903099</v>
      </c>
      <c r="D47" s="25">
        <f>BS!D47</f>
        <v>36676127.4001</v>
      </c>
      <c r="E47" s="25">
        <f>BS!E47</f>
        <v>151726235.67176801</v>
      </c>
      <c r="F47" s="26">
        <f>BS!F47</f>
        <v>-2410778.2328369999</v>
      </c>
      <c r="G47" s="24">
        <f>BS!G47</f>
        <v>168157597.2062</v>
      </c>
      <c r="H47" s="25">
        <f>BS!H47</f>
        <v>2818291.9899999998</v>
      </c>
      <c r="I47" s="25">
        <f>BS!I47</f>
        <v>0</v>
      </c>
      <c r="J47" s="25">
        <f>BS!J47</f>
        <v>2818289.6225999999</v>
      </c>
      <c r="K47" s="25">
        <f>BS!K47</f>
        <v>76698.467000000004</v>
      </c>
      <c r="L47" s="25">
        <f>BS!L47</f>
        <v>2741591.1556000002</v>
      </c>
      <c r="M47" s="84"/>
      <c r="N47" s="26">
        <f>BS!N47</f>
        <v>157336507.4862</v>
      </c>
      <c r="O47" s="24">
        <f>BS!O47</f>
        <v>28710598.062830999</v>
      </c>
      <c r="P47" s="25">
        <f>BS!P47</f>
        <v>2254500</v>
      </c>
      <c r="Q47" s="26">
        <f>BS!Q47</f>
        <v>30965117.344831001</v>
      </c>
      <c r="R47" s="24">
        <f>BS!R47</f>
        <v>6370675.0583870001</v>
      </c>
      <c r="S47" s="71">
        <f>BS!S47</f>
        <v>4.7289102952992365E-2</v>
      </c>
      <c r="T47" s="72">
        <f>BS!T47</f>
        <v>0.30417718910374608</v>
      </c>
    </row>
    <row r="48" spans="1:21" x14ac:dyDescent="0.2">
      <c r="A48" s="55">
        <v>17</v>
      </c>
      <c r="B48" s="15" t="s">
        <v>271</v>
      </c>
      <c r="C48" s="27">
        <f>BS!C48</f>
        <v>146037700.58000001</v>
      </c>
      <c r="D48" s="28">
        <f>BS!D48</f>
        <v>104142457.08</v>
      </c>
      <c r="E48" s="28">
        <f>BS!E48</f>
        <v>0</v>
      </c>
      <c r="F48" s="29">
        <f>BS!F48</f>
        <v>0</v>
      </c>
      <c r="G48" s="27">
        <f>BS!G48</f>
        <v>137604737.94</v>
      </c>
      <c r="H48" s="28">
        <f>BS!H48</f>
        <v>128315808.36</v>
      </c>
      <c r="I48" s="28">
        <f>BS!I48</f>
        <v>0</v>
      </c>
      <c r="J48" s="28">
        <f>BS!J48</f>
        <v>128315808.36</v>
      </c>
      <c r="K48" s="28">
        <f>BS!K48</f>
        <v>128315808.36</v>
      </c>
      <c r="L48" s="28">
        <f>BS!L48</f>
        <v>0</v>
      </c>
      <c r="M48" s="84"/>
      <c r="N48" s="29">
        <f>BS!N48</f>
        <v>0</v>
      </c>
      <c r="O48" s="27">
        <f>BS!O48</f>
        <v>8432963.2200000007</v>
      </c>
      <c r="P48" s="28">
        <f>BS!P48</f>
        <v>8052000</v>
      </c>
      <c r="Q48" s="29">
        <f>BS!Q48</f>
        <v>8181417.9000000004</v>
      </c>
      <c r="R48" s="27">
        <f>BS!R48</f>
        <v>1010243.83</v>
      </c>
      <c r="S48" s="69">
        <f>BS!S48</f>
        <v>2.2329509560766875E-2</v>
      </c>
      <c r="T48" s="70">
        <f>BS!T48</f>
        <v>0.15808045361077808</v>
      </c>
      <c r="U48" s="74"/>
    </row>
    <row r="49" spans="1:21" x14ac:dyDescent="0.2">
      <c r="A49" s="55">
        <v>18</v>
      </c>
      <c r="B49" s="12" t="s">
        <v>273</v>
      </c>
      <c r="C49" s="24">
        <f>BS!C49</f>
        <v>59704122.727817997</v>
      </c>
      <c r="D49" s="25">
        <f>BS!D49</f>
        <v>34241875.212541997</v>
      </c>
      <c r="E49" s="25">
        <f>BS!E49</f>
        <v>0</v>
      </c>
      <c r="F49" s="26">
        <f>BS!F49</f>
        <v>0</v>
      </c>
      <c r="G49" s="24">
        <f>BS!G49</f>
        <v>4652460.4400180001</v>
      </c>
      <c r="H49" s="25">
        <f>BS!H49</f>
        <v>1262015.2809769998</v>
      </c>
      <c r="I49" s="25">
        <f>BS!I49</f>
        <v>0</v>
      </c>
      <c r="J49" s="25">
        <f>BS!J49</f>
        <v>854930.28097700002</v>
      </c>
      <c r="K49" s="25">
        <f>BS!K49</f>
        <v>89597.690642999994</v>
      </c>
      <c r="L49" s="25">
        <f>BS!L49</f>
        <v>765332.59033399995</v>
      </c>
      <c r="M49" s="84"/>
      <c r="N49" s="26">
        <f>BS!N49</f>
        <v>0</v>
      </c>
      <c r="O49" s="24">
        <f>BS!O49</f>
        <v>55051662.289999999</v>
      </c>
      <c r="P49" s="25">
        <f>BS!P49</f>
        <v>71647750</v>
      </c>
      <c r="Q49" s="26">
        <f>BS!Q49</f>
        <v>17502501.039999999</v>
      </c>
      <c r="R49" s="24">
        <f>BS!R49</f>
        <v>-9125752.6400000006</v>
      </c>
      <c r="S49" s="71">
        <f>BS!S49</f>
        <v>-0.2941677943390365</v>
      </c>
      <c r="T49" s="72">
        <f>BS!T49</f>
        <v>-0.31641485301570266</v>
      </c>
    </row>
    <row r="50" spans="1:21" x14ac:dyDescent="0.2">
      <c r="A50" s="55">
        <v>19</v>
      </c>
      <c r="B50" s="15" t="s">
        <v>165</v>
      </c>
      <c r="C50" s="27">
        <f>BS!C50</f>
        <v>18452624.780000001</v>
      </c>
      <c r="D50" s="28">
        <f>BS!D50</f>
        <v>13514593.49</v>
      </c>
      <c r="E50" s="28">
        <f>BS!E50</f>
        <v>0</v>
      </c>
      <c r="F50" s="29">
        <f>BS!F50</f>
        <v>0</v>
      </c>
      <c r="G50" s="27">
        <f>BS!G50</f>
        <v>9945760.8000000007</v>
      </c>
      <c r="H50" s="28">
        <f>BS!H50</f>
        <v>2342175.0099999998</v>
      </c>
      <c r="I50" s="28">
        <f>BS!I50</f>
        <v>0</v>
      </c>
      <c r="J50" s="28">
        <f>BS!J50</f>
        <v>2342175.0099999998</v>
      </c>
      <c r="K50" s="28">
        <f>BS!K50</f>
        <v>1278466.3799999999</v>
      </c>
      <c r="L50" s="28">
        <f>BS!L50</f>
        <v>1063708.6299999999</v>
      </c>
      <c r="M50" s="84"/>
      <c r="N50" s="29">
        <f>BS!N50</f>
        <v>0</v>
      </c>
      <c r="O50" s="27">
        <f>BS!O50</f>
        <v>8506863.6699999999</v>
      </c>
      <c r="P50" s="28">
        <f>BS!P50</f>
        <v>6625005</v>
      </c>
      <c r="Q50" s="29">
        <f>BS!Q50</f>
        <v>8282445.2300000004</v>
      </c>
      <c r="R50" s="27">
        <f>BS!R50</f>
        <v>-1170568.93</v>
      </c>
      <c r="S50" s="69">
        <f>BS!S50</f>
        <v>-6.6035957149891203E-2</v>
      </c>
      <c r="T50" s="70">
        <f>BS!T50</f>
        <v>-0.15205910162799785</v>
      </c>
      <c r="U50" s="74"/>
    </row>
  </sheetData>
  <mergeCells count="8">
    <mergeCell ref="O29:Q29"/>
    <mergeCell ref="R29:T29"/>
    <mergeCell ref="B29:B30"/>
    <mergeCell ref="A29:A30"/>
    <mergeCell ref="B5:B6"/>
    <mergeCell ref="A5:A6"/>
    <mergeCell ref="C5:J5"/>
    <mergeCell ref="C29:F29"/>
  </mergeCells>
  <pageMargins left="0.7" right="0.2" top="0.25" bottom="0.25" header="0.05" footer="0.05"/>
  <pageSetup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  <pageSetUpPr fitToPage="1"/>
  </sheetPr>
  <dimension ref="A1:V50"/>
  <sheetViews>
    <sheetView view="pageBreakPreview" zoomScaleNormal="100" zoomScaleSheetLayoutView="100" workbookViewId="0">
      <selection activeCell="B3" sqref="B3"/>
    </sheetView>
  </sheetViews>
  <sheetFormatPr defaultColWidth="9.140625" defaultRowHeight="12.75" x14ac:dyDescent="0.2"/>
  <cols>
    <col min="1" max="1" width="4.5703125" style="6" customWidth="1"/>
    <col min="2" max="2" width="42.28515625" style="6" bestFit="1" customWidth="1"/>
    <col min="3" max="6" width="10.85546875" style="6" bestFit="1" customWidth="1"/>
    <col min="7" max="7" width="11.85546875" style="6" customWidth="1"/>
    <col min="8" max="8" width="9.7109375" style="6" bestFit="1" customWidth="1"/>
    <col min="9" max="9" width="9.42578125" style="6" bestFit="1" customWidth="1"/>
    <col min="10" max="10" width="10.28515625" style="6" bestFit="1" customWidth="1"/>
    <col min="11" max="11" width="9.42578125" style="6" bestFit="1" customWidth="1"/>
    <col min="12" max="12" width="9.28515625" style="6" bestFit="1" customWidth="1"/>
    <col min="13" max="13" width="12.28515625" style="6" bestFit="1" customWidth="1"/>
    <col min="14" max="14" width="12.5703125" style="6" customWidth="1"/>
    <col min="15" max="15" width="9.28515625" style="6" customWidth="1"/>
    <col min="16" max="16" width="8" style="6" bestFit="1" customWidth="1"/>
    <col min="17" max="17" width="9.28515625" style="6" bestFit="1" customWidth="1"/>
    <col min="18" max="18" width="12.28515625" style="6" bestFit="1" customWidth="1"/>
    <col min="19" max="19" width="6.7109375" style="6" bestFit="1" customWidth="1"/>
    <col min="20" max="20" width="7.28515625" style="6" bestFit="1" customWidth="1"/>
    <col min="21" max="22" width="12.140625" style="6" bestFit="1" customWidth="1"/>
    <col min="23" max="16384" width="9.140625" style="6"/>
  </cols>
  <sheetData>
    <row r="1" spans="1:6" x14ac:dyDescent="0.2">
      <c r="C1" s="7"/>
    </row>
    <row r="2" spans="1:6" x14ac:dyDescent="0.2">
      <c r="A2" s="6" t="s">
        <v>285</v>
      </c>
      <c r="C2" s="7"/>
    </row>
    <row r="3" spans="1:6" x14ac:dyDescent="0.2">
      <c r="A3" s="49"/>
      <c r="B3" s="63">
        <f>BS!B3</f>
        <v>45961</v>
      </c>
    </row>
    <row r="4" spans="1:6" ht="13.5" thickBot="1" x14ac:dyDescent="0.25"/>
    <row r="5" spans="1:6" ht="15.75" customHeight="1" x14ac:dyDescent="0.2">
      <c r="A5" s="180" t="s">
        <v>0</v>
      </c>
      <c r="B5" s="182" t="s">
        <v>282</v>
      </c>
      <c r="C5" s="79" t="s">
        <v>27</v>
      </c>
      <c r="D5" s="79"/>
      <c r="E5" s="79"/>
      <c r="F5" s="80"/>
    </row>
    <row r="6" spans="1:6" s="11" customFormat="1" ht="111" customHeight="1" x14ac:dyDescent="0.2">
      <c r="A6" s="181"/>
      <c r="B6" s="183"/>
      <c r="C6" s="9" t="s">
        <v>40</v>
      </c>
      <c r="D6" s="36" t="s">
        <v>53</v>
      </c>
      <c r="E6" s="36" t="s">
        <v>54</v>
      </c>
      <c r="F6" s="37" t="s">
        <v>55</v>
      </c>
    </row>
    <row r="7" spans="1:6" x14ac:dyDescent="0.2">
      <c r="A7" s="54">
        <f t="shared" ref="A7:A20" si="0">A32</f>
        <v>1</v>
      </c>
      <c r="B7" s="12" t="str">
        <f>BS!B7</f>
        <v>საქართველოს ბანკი</v>
      </c>
      <c r="C7" s="13">
        <f t="shared" ref="C7:C20" si="1">IFERROR(C32/C$31,0)</f>
        <v>0.38820362586640156</v>
      </c>
      <c r="D7" s="14">
        <f>IFERROR(H32/ABS(H$31),0)</f>
        <v>0.40246324426516022</v>
      </c>
      <c r="E7" s="14">
        <f>IFERROR(I32/ABS(I$31),0)</f>
        <v>0.47674769609653062</v>
      </c>
      <c r="F7" s="14">
        <f t="shared" ref="F7:F20" si="2">IFERROR(O32/ABS(O$31),0)</f>
        <v>0.50041923003310129</v>
      </c>
    </row>
    <row r="8" spans="1:6" x14ac:dyDescent="0.2">
      <c r="A8" s="55">
        <f t="shared" si="0"/>
        <v>2</v>
      </c>
      <c r="B8" s="15" t="str">
        <f>BS!B8</f>
        <v>თი–ბი–სი ბანკი</v>
      </c>
      <c r="C8" s="16">
        <f t="shared" si="1"/>
        <v>0.37623052707258114</v>
      </c>
      <c r="D8" s="17">
        <f t="shared" ref="D8:E8" si="3">IFERROR(H33/ABS(H$31),0)</f>
        <v>0.31671728221920742</v>
      </c>
      <c r="E8" s="17">
        <f t="shared" si="3"/>
        <v>0.39602890830152165</v>
      </c>
      <c r="F8" s="17">
        <f t="shared" si="2"/>
        <v>0.37590959271216273</v>
      </c>
    </row>
    <row r="9" spans="1:6" x14ac:dyDescent="0.2">
      <c r="A9" s="54">
        <f t="shared" si="0"/>
        <v>3</v>
      </c>
      <c r="B9" s="12" t="str">
        <f>BS!B9</f>
        <v>ლიბერთი ბანკი</v>
      </c>
      <c r="C9" s="13">
        <f t="shared" si="1"/>
        <v>5.5358160839671447E-2</v>
      </c>
      <c r="D9" s="14">
        <f t="shared" ref="D9:E9" si="4">IFERROR(H34/ABS(H$31),0)</f>
        <v>7.2806892687871272E-2</v>
      </c>
      <c r="E9" s="14">
        <f t="shared" si="4"/>
        <v>3.0946915918962457E-2</v>
      </c>
      <c r="F9" s="14">
        <f t="shared" si="2"/>
        <v>3.9100581174711699E-2</v>
      </c>
    </row>
    <row r="10" spans="1:6" x14ac:dyDescent="0.2">
      <c r="A10" s="55">
        <f t="shared" si="0"/>
        <v>4</v>
      </c>
      <c r="B10" s="15" t="str">
        <f>BS!B10</f>
        <v>ბაზის ბანკი</v>
      </c>
      <c r="C10" s="16">
        <f t="shared" si="1"/>
        <v>4.4999959190283836E-2</v>
      </c>
      <c r="D10" s="17">
        <f t="shared" ref="D10:E10" si="5">IFERROR(H35/ABS(H$31),0)</f>
        <v>3.4906257948883516E-2</v>
      </c>
      <c r="E10" s="17">
        <f t="shared" si="5"/>
        <v>2.2859267449245158E-2</v>
      </c>
      <c r="F10" s="17">
        <f t="shared" si="2"/>
        <v>3.273626222291038E-2</v>
      </c>
    </row>
    <row r="11" spans="1:6" x14ac:dyDescent="0.2">
      <c r="A11" s="54">
        <f t="shared" si="0"/>
        <v>5</v>
      </c>
      <c r="B11" s="12" t="str">
        <f>BS!B11</f>
        <v>კრედო ბანკი</v>
      </c>
      <c r="C11" s="13">
        <f t="shared" si="1"/>
        <v>3.457054183143498E-2</v>
      </c>
      <c r="D11" s="14">
        <f t="shared" ref="D11:E11" si="6">IFERROR(H36/ABS(H$31),0)</f>
        <v>7.2514829119758858E-2</v>
      </c>
      <c r="E11" s="14">
        <f t="shared" si="6"/>
        <v>5.0449357988790987E-2</v>
      </c>
      <c r="F11" s="14">
        <f t="shared" si="2"/>
        <v>2.7471856749868646E-2</v>
      </c>
    </row>
    <row r="12" spans="1:6" x14ac:dyDescent="0.2">
      <c r="A12" s="55">
        <f t="shared" si="0"/>
        <v>6</v>
      </c>
      <c r="B12" s="15" t="str">
        <f>BS!B12</f>
        <v>ტერა ბანკი</v>
      </c>
      <c r="C12" s="16">
        <f t="shared" si="1"/>
        <v>2.1073113632729731E-2</v>
      </c>
      <c r="D12" s="17">
        <f t="shared" ref="D12:E12" si="7">IFERROR(H37/ABS(H$31),0)</f>
        <v>1.6365401457903092E-2</v>
      </c>
      <c r="E12" s="17">
        <f t="shared" si="7"/>
        <v>3.4191421539799694E-3</v>
      </c>
      <c r="F12" s="17">
        <f t="shared" si="2"/>
        <v>9.2946854519546079E-3</v>
      </c>
    </row>
    <row r="13" spans="1:6" x14ac:dyDescent="0.2">
      <c r="A13" s="54">
        <f t="shared" si="0"/>
        <v>7</v>
      </c>
      <c r="B13" s="12" t="str">
        <f>BS!B13</f>
        <v>პროკრედიტ ბანკი</v>
      </c>
      <c r="C13" s="13">
        <f t="shared" si="1"/>
        <v>2.0894782193629356E-2</v>
      </c>
      <c r="D13" s="14">
        <f t="shared" ref="D13:E13" si="8">IFERROR(H38/ABS(H$31),0)</f>
        <v>1.4362570990673581E-2</v>
      </c>
      <c r="E13" s="14">
        <f t="shared" si="8"/>
        <v>4.6869982229275145E-3</v>
      </c>
      <c r="F13" s="14">
        <f t="shared" si="2"/>
        <v>9.4017532986024992E-3</v>
      </c>
    </row>
    <row r="14" spans="1:6" x14ac:dyDescent="0.2">
      <c r="A14" s="55">
        <f t="shared" si="0"/>
        <v>8</v>
      </c>
      <c r="B14" s="15" t="str">
        <f>BS!B14</f>
        <v>ქართუ ბანკი</v>
      </c>
      <c r="C14" s="16">
        <f t="shared" si="1"/>
        <v>1.7871597320930542E-2</v>
      </c>
      <c r="D14" s="17">
        <f t="shared" ref="D14:E14" si="9">IFERROR(H39/ABS(H$31),0)</f>
        <v>1.5750486576694318E-2</v>
      </c>
      <c r="E14" s="17">
        <f t="shared" si="9"/>
        <v>5.3542123107348065E-3</v>
      </c>
      <c r="F14" s="17">
        <f t="shared" si="2"/>
        <v>1.3255076228143741E-2</v>
      </c>
    </row>
    <row r="15" spans="1:6" x14ac:dyDescent="0.2">
      <c r="A15" s="54">
        <f t="shared" si="0"/>
        <v>9</v>
      </c>
      <c r="B15" s="12" t="str">
        <f>BS!B15</f>
        <v>ხალიკ ბანკი</v>
      </c>
      <c r="C15" s="13">
        <f t="shared" si="1"/>
        <v>1.0348821633083646E-2</v>
      </c>
      <c r="D15" s="14">
        <f t="shared" ref="D15:E15" si="10">IFERROR(H40/ABS(H$31),0)</f>
        <v>9.8071547302313843E-3</v>
      </c>
      <c r="E15" s="14">
        <f t="shared" si="10"/>
        <v>1.2940920766606702E-4</v>
      </c>
      <c r="F15" s="14">
        <f t="shared" si="2"/>
        <v>6.0101032887786262E-3</v>
      </c>
    </row>
    <row r="16" spans="1:6" x14ac:dyDescent="0.2">
      <c r="A16" s="55">
        <f t="shared" si="0"/>
        <v>10</v>
      </c>
      <c r="B16" s="15" t="str">
        <f>BS!B16</f>
        <v>მიკრობანკი კრისტალი</v>
      </c>
      <c r="C16" s="16">
        <f t="shared" si="1"/>
        <v>6.2046398084057959E-3</v>
      </c>
      <c r="D16" s="17">
        <f t="shared" ref="D16:E16" si="11">IFERROR(H41/ABS(H$31),0)</f>
        <v>2.3300561309996245E-2</v>
      </c>
      <c r="E16" s="17">
        <f t="shared" si="11"/>
        <v>2.1242266839495744E-3</v>
      </c>
      <c r="F16" s="17">
        <f t="shared" si="2"/>
        <v>5.2376634472304584E-3</v>
      </c>
    </row>
    <row r="17" spans="1:22" x14ac:dyDescent="0.2">
      <c r="A17" s="54">
        <f t="shared" si="0"/>
        <v>11</v>
      </c>
      <c r="B17" s="12" t="str">
        <f>BS!B17</f>
        <v>პაშაბანკი</v>
      </c>
      <c r="C17" s="13">
        <f t="shared" si="1"/>
        <v>6.1187920533180094E-3</v>
      </c>
      <c r="D17" s="14">
        <f t="shared" ref="D17:E17" si="12">IFERROR(H42/ABS(H$31),0)</f>
        <v>4.475234734933828E-3</v>
      </c>
      <c r="E17" s="14">
        <f t="shared" si="12"/>
        <v>7.9898111576643456E-4</v>
      </c>
      <c r="F17" s="14">
        <f t="shared" si="2"/>
        <v>5.9056799894620696E-4</v>
      </c>
    </row>
    <row r="18" spans="1:22" x14ac:dyDescent="0.2">
      <c r="A18" s="55">
        <f t="shared" si="0"/>
        <v>12</v>
      </c>
      <c r="B18" s="15" t="str">
        <f>BS!B18</f>
        <v>იშ ბანკ</v>
      </c>
      <c r="C18" s="16">
        <f t="shared" si="1"/>
        <v>4.4395033267050008E-3</v>
      </c>
      <c r="D18" s="17">
        <f t="shared" ref="D18:E18" si="13">IFERROR(H43/ABS(H$31),0)</f>
        <v>4.7055236509361475E-3</v>
      </c>
      <c r="E18" s="17">
        <f t="shared" si="13"/>
        <v>3.4822689639843044E-3</v>
      </c>
      <c r="F18" s="17">
        <f t="shared" si="2"/>
        <v>4.5648917043732791E-3</v>
      </c>
    </row>
    <row r="19" spans="1:22" x14ac:dyDescent="0.2">
      <c r="A19" s="54">
        <f t="shared" si="0"/>
        <v>13</v>
      </c>
      <c r="B19" s="12" t="str">
        <f>BS!B19</f>
        <v>ვი–თი–ბი ბანკი</v>
      </c>
      <c r="C19" s="13">
        <f t="shared" si="1"/>
        <v>4.215801189422913E-3</v>
      </c>
      <c r="D19" s="14">
        <f t="shared" ref="D19:E19" si="14">IFERROR(H44/ABS(H$31),0)</f>
        <v>4.5214874547346712E-4</v>
      </c>
      <c r="E19" s="14">
        <f t="shared" si="14"/>
        <v>-2.5829191632899809E-6</v>
      </c>
      <c r="F19" s="14">
        <f t="shared" si="2"/>
        <v>-1.7705655411225152E-2</v>
      </c>
    </row>
    <row r="20" spans="1:22" x14ac:dyDescent="0.2">
      <c r="A20" s="55">
        <f t="shared" si="0"/>
        <v>14</v>
      </c>
      <c r="B20" s="15" t="str">
        <f>BS!B20</f>
        <v>ზირაათ ბანკი</v>
      </c>
      <c r="C20" s="16">
        <f t="shared" si="1"/>
        <v>3.50988838302509E-3</v>
      </c>
      <c r="D20" s="17">
        <f t="shared" ref="D20:E20" si="15">IFERROR(H45/ABS(H$31),0)</f>
        <v>3.3199868485454648E-3</v>
      </c>
      <c r="E20" s="17">
        <f t="shared" si="15"/>
        <v>1.3041372255915488E-4</v>
      </c>
      <c r="F20" s="17">
        <f t="shared" si="2"/>
        <v>2.1228012892371261E-3</v>
      </c>
    </row>
    <row r="21" spans="1:22" x14ac:dyDescent="0.2">
      <c r="A21" s="54">
        <f t="shared" ref="A21:A25" si="16">A46</f>
        <v>15</v>
      </c>
      <c r="B21" s="12" t="str">
        <f>BS!B21</f>
        <v>სილქ ბანკი</v>
      </c>
      <c r="C21" s="13">
        <f t="shared" ref="C21:C25" si="17">IFERROR(C46/C$31,0)</f>
        <v>1.9392335697894689E-3</v>
      </c>
      <c r="D21" s="14">
        <f t="shared" ref="D21:D24" si="18">IFERROR(H46/ABS(H$31),0)</f>
        <v>2.1184476493344311E-3</v>
      </c>
      <c r="E21" s="14">
        <f t="shared" ref="E21:E24" si="19">IFERROR(I46/ABS(I$31),0)</f>
        <v>3.0053405083315726E-5</v>
      </c>
      <c r="F21" s="14">
        <f t="shared" ref="F21:F24" si="20">IFERROR(O46/ABS(O$31),0)</f>
        <v>-7.3256834237471029E-3</v>
      </c>
    </row>
    <row r="22" spans="1:22" x14ac:dyDescent="0.2">
      <c r="A22" s="55">
        <f t="shared" si="16"/>
        <v>16</v>
      </c>
      <c r="B22" s="15" t="str">
        <f>BS!B22</f>
        <v>მიკრობანკი ემბისი</v>
      </c>
      <c r="C22" s="16">
        <f t="shared" si="17"/>
        <v>1.8800276052173973E-3</v>
      </c>
      <c r="D22" s="17">
        <f t="shared" si="18"/>
        <v>4.9538086953791948E-3</v>
      </c>
      <c r="E22" s="17">
        <f t="shared" si="19"/>
        <v>-7.4245180435629661E-4</v>
      </c>
      <c r="F22" s="17">
        <f t="shared" si="20"/>
        <v>2.3681363523981635E-3</v>
      </c>
    </row>
    <row r="23" spans="1:22" x14ac:dyDescent="0.2">
      <c r="A23" s="54">
        <f t="shared" si="16"/>
        <v>17</v>
      </c>
      <c r="B23" s="12" t="str">
        <f>BS!B23</f>
        <v>პეივბანკი</v>
      </c>
      <c r="C23" s="13">
        <f t="shared" si="17"/>
        <v>1.3946128175639477E-3</v>
      </c>
      <c r="D23" s="14">
        <f t="shared" si="18"/>
        <v>2.8701398232217355E-4</v>
      </c>
      <c r="E23" s="14">
        <f t="shared" si="19"/>
        <v>3.5298599425054845E-3</v>
      </c>
      <c r="F23" s="14">
        <f t="shared" si="20"/>
        <v>3.7553243834958426E-4</v>
      </c>
    </row>
    <row r="24" spans="1:22" s="77" customFormat="1" x14ac:dyDescent="0.2">
      <c r="A24" s="55">
        <f t="shared" si="16"/>
        <v>18</v>
      </c>
      <c r="B24" s="15" t="str">
        <f>BS!B24</f>
        <v>ჰეშბანკი</v>
      </c>
      <c r="C24" s="16">
        <f t="shared" si="17"/>
        <v>5.7015506603388054E-4</v>
      </c>
      <c r="D24" s="17">
        <f t="shared" si="18"/>
        <v>5.6890658964062668E-4</v>
      </c>
      <c r="E24" s="17">
        <f t="shared" si="19"/>
        <v>-1.0878599814741323E-4</v>
      </c>
      <c r="F24" s="17">
        <f t="shared" si="20"/>
        <v>-3.3922663409628111E-3</v>
      </c>
    </row>
    <row r="25" spans="1:22" s="77" customFormat="1" ht="13.5" thickBot="1" x14ac:dyDescent="0.25">
      <c r="A25" s="54">
        <f t="shared" si="16"/>
        <v>19</v>
      </c>
      <c r="B25" s="12" t="str">
        <f>BS!B25</f>
        <v>პეისერა</v>
      </c>
      <c r="C25" s="13">
        <f t="shared" si="17"/>
        <v>1.7621659977992319E-4</v>
      </c>
      <c r="D25" s="14">
        <f t="shared" ref="D25" si="21">IFERROR(H50/ABS(H$31),0)</f>
        <v>1.2424779705661119E-4</v>
      </c>
      <c r="E25" s="14">
        <f t="shared" ref="E25" si="22">IFERROR(I50/ABS(I$31),0)</f>
        <v>1.3610923745945616E-4</v>
      </c>
      <c r="F25" s="14">
        <f t="shared" ref="F25" si="23">IFERROR(O50/ABS(O$31),0)</f>
        <v>-4.3512921483436707E-4</v>
      </c>
    </row>
    <row r="26" spans="1:22" ht="13.5" thickBot="1" x14ac:dyDescent="0.25">
      <c r="A26" s="18"/>
      <c r="B26" s="19" t="str">
        <f>BS!B26</f>
        <v>კონსოლიდირებული</v>
      </c>
      <c r="C26" s="20">
        <f>SUM(C7:C25)</f>
        <v>1.0000000000000075</v>
      </c>
      <c r="D26" s="20">
        <f t="shared" ref="D26:F26" si="24">SUM(D7:D25)</f>
        <v>1.000000000000002</v>
      </c>
      <c r="E26" s="20">
        <f t="shared" si="24"/>
        <v>1</v>
      </c>
      <c r="F26" s="20">
        <f t="shared" si="24"/>
        <v>0.99999999999999956</v>
      </c>
    </row>
    <row r="27" spans="1:22" x14ac:dyDescent="0.2">
      <c r="A27" s="126"/>
      <c r="B27" s="127"/>
      <c r="C27" s="128"/>
      <c r="D27" s="128"/>
      <c r="E27" s="128"/>
      <c r="F27" s="128"/>
    </row>
    <row r="28" spans="1:22" ht="13.5" thickBot="1" x14ac:dyDescent="0.25">
      <c r="B28" s="61" t="s">
        <v>36</v>
      </c>
      <c r="U28" s="23"/>
      <c r="V28" s="23"/>
    </row>
    <row r="29" spans="1:22" ht="15.75" customHeight="1" x14ac:dyDescent="0.2">
      <c r="A29" s="180" t="s">
        <v>0</v>
      </c>
      <c r="B29" s="182" t="s">
        <v>282</v>
      </c>
      <c r="C29" s="184" t="s">
        <v>56</v>
      </c>
      <c r="D29" s="186" t="s">
        <v>280</v>
      </c>
      <c r="E29" s="187"/>
      <c r="F29" s="187"/>
      <c r="G29" s="187"/>
      <c r="H29" s="188"/>
      <c r="I29" s="191" t="s">
        <v>279</v>
      </c>
      <c r="J29" s="192"/>
      <c r="K29" s="192"/>
      <c r="L29" s="193"/>
      <c r="M29" s="189" t="s">
        <v>57</v>
      </c>
      <c r="N29" s="189" t="s">
        <v>235</v>
      </c>
      <c r="O29" s="178" t="str">
        <f>YEAR($B$3)&amp;" წლის "&amp;MONTH($B$3)&amp;" თვის წმინდა მოგება"</f>
        <v>2025 წლის 10 თვის წმინდა მოგება</v>
      </c>
      <c r="P29" s="38"/>
    </row>
    <row r="30" spans="1:22" ht="121.5" customHeight="1" x14ac:dyDescent="0.2">
      <c r="A30" s="181"/>
      <c r="B30" s="183"/>
      <c r="C30" s="185"/>
      <c r="D30" s="39" t="s">
        <v>58</v>
      </c>
      <c r="E30" s="36" t="s">
        <v>59</v>
      </c>
      <c r="F30" s="36" t="s">
        <v>60</v>
      </c>
      <c r="G30" s="36" t="s">
        <v>61</v>
      </c>
      <c r="H30" s="37" t="s">
        <v>53</v>
      </c>
      <c r="I30" s="36" t="s">
        <v>234</v>
      </c>
      <c r="J30" s="36" t="s">
        <v>180</v>
      </c>
      <c r="K30" s="40" t="s">
        <v>275</v>
      </c>
      <c r="L30" s="40" t="s">
        <v>62</v>
      </c>
      <c r="M30" s="190"/>
      <c r="N30" s="190"/>
      <c r="O30" s="179"/>
      <c r="P30" s="38"/>
    </row>
    <row r="31" spans="1:22" x14ac:dyDescent="0.2">
      <c r="A31" s="129"/>
      <c r="B31" s="130" t="str">
        <f>BS!B31</f>
        <v>კონსოლიდირებული</v>
      </c>
      <c r="C31" s="131">
        <v>104715587538.549</v>
      </c>
      <c r="D31" s="131">
        <v>8323388904.4127398</v>
      </c>
      <c r="E31" s="131">
        <v>6993699849.6360502</v>
      </c>
      <c r="F31" s="131">
        <v>-4026076174.1377401</v>
      </c>
      <c r="G31" s="131">
        <v>-2498854037.913888</v>
      </c>
      <c r="H31" s="131">
        <v>4297312730.2749996</v>
      </c>
      <c r="I31" s="131">
        <v>695499892.34344399</v>
      </c>
      <c r="J31" s="131">
        <v>620005094.97986305</v>
      </c>
      <c r="K31" s="131">
        <v>-2107534526.86588</v>
      </c>
      <c r="L31" s="131">
        <v>-680108745.64141405</v>
      </c>
      <c r="M31" s="131">
        <v>-446340793.914343</v>
      </c>
      <c r="N31" s="131">
        <v>3170863190.7192426</v>
      </c>
      <c r="O31" s="131">
        <v>2690163956.1149201</v>
      </c>
    </row>
    <row r="32" spans="1:22" x14ac:dyDescent="0.2">
      <c r="A32" s="55">
        <f>BS!A32</f>
        <v>1</v>
      </c>
      <c r="B32" s="15" t="str">
        <f>BS!B32</f>
        <v>საქართველოს ბანკი</v>
      </c>
      <c r="C32" s="67">
        <v>40650970767.195297</v>
      </c>
      <c r="D32" s="27">
        <v>3212862886.8084698</v>
      </c>
      <c r="E32" s="28">
        <v>2641622383.7094498</v>
      </c>
      <c r="F32" s="28">
        <v>-1483352463.76002</v>
      </c>
      <c r="G32" s="28">
        <v>-953340366.14001703</v>
      </c>
      <c r="H32" s="29">
        <v>1729510423.0484498</v>
      </c>
      <c r="I32" s="28">
        <v>331577971.31012201</v>
      </c>
      <c r="J32" s="28">
        <v>311098840.06800002</v>
      </c>
      <c r="K32" s="28">
        <v>-683895405.63999999</v>
      </c>
      <c r="L32" s="29">
        <v>-23307659.184897002</v>
      </c>
      <c r="M32" s="28">
        <v>-131703009.38172799</v>
      </c>
      <c r="N32" s="28">
        <v>1574499754.4818249</v>
      </c>
      <c r="O32" s="29">
        <v>1346209775.58183</v>
      </c>
    </row>
    <row r="33" spans="1:16" x14ac:dyDescent="0.2">
      <c r="A33" s="54">
        <f>BS!A33</f>
        <v>2</v>
      </c>
      <c r="B33" s="12" t="str">
        <f>BS!B33</f>
        <v>თი–ბი–სი ბანკი</v>
      </c>
      <c r="C33" s="68">
        <v>39397200692.3433</v>
      </c>
      <c r="D33" s="24">
        <v>2868322898.4466</v>
      </c>
      <c r="E33" s="25">
        <v>2378590986.7653999</v>
      </c>
      <c r="F33" s="25">
        <v>-1507289689.6679001</v>
      </c>
      <c r="G33" s="25">
        <v>-909826098.78649998</v>
      </c>
      <c r="H33" s="26">
        <v>1361033208.7786999</v>
      </c>
      <c r="I33" s="25">
        <v>275438063.08859998</v>
      </c>
      <c r="J33" s="25">
        <v>245413740.78</v>
      </c>
      <c r="K33" s="25">
        <v>-629154056.43710005</v>
      </c>
      <c r="L33" s="26">
        <v>4991773.1719000004</v>
      </c>
      <c r="M33" s="25">
        <v>-180659990.28729999</v>
      </c>
      <c r="N33" s="25">
        <v>1185364991.6633</v>
      </c>
      <c r="O33" s="26">
        <v>1011258437.0721</v>
      </c>
    </row>
    <row r="34" spans="1:16" x14ac:dyDescent="0.2">
      <c r="A34" s="55">
        <f>BS!A34</f>
        <v>3</v>
      </c>
      <c r="B34" s="15" t="str">
        <f>BS!B34</f>
        <v>ლიბერთი ბანკი</v>
      </c>
      <c r="C34" s="67">
        <v>5796862337.3796902</v>
      </c>
      <c r="D34" s="27">
        <v>594627095.06700003</v>
      </c>
      <c r="E34" s="28">
        <v>524488726.94700003</v>
      </c>
      <c r="F34" s="28">
        <v>-281753108.267645</v>
      </c>
      <c r="G34" s="28">
        <v>-208044084.97142702</v>
      </c>
      <c r="H34" s="29">
        <v>312873986.79935503</v>
      </c>
      <c r="I34" s="28">
        <v>21523576.690000001</v>
      </c>
      <c r="J34" s="28">
        <v>11404882.050000001</v>
      </c>
      <c r="K34" s="28">
        <v>-217381463.97</v>
      </c>
      <c r="L34" s="29">
        <v>-164383893.86000001</v>
      </c>
      <c r="M34" s="28">
        <v>-27966729.899999999</v>
      </c>
      <c r="N34" s="28">
        <v>120523363.03935501</v>
      </c>
      <c r="O34" s="29">
        <v>105186974.139355</v>
      </c>
    </row>
    <row r="35" spans="1:16" x14ac:dyDescent="0.2">
      <c r="A35" s="54">
        <f>BS!A35</f>
        <v>4</v>
      </c>
      <c r="B35" s="12" t="str">
        <f>BS!B35</f>
        <v>ბაზის ბანკი</v>
      </c>
      <c r="C35" s="68">
        <v>4712197165.8212996</v>
      </c>
      <c r="D35" s="24">
        <v>338216909.72000003</v>
      </c>
      <c r="E35" s="25">
        <v>292127258.68000001</v>
      </c>
      <c r="F35" s="25">
        <v>-188213803.06999999</v>
      </c>
      <c r="G35" s="25">
        <v>-145190015.78999999</v>
      </c>
      <c r="H35" s="26">
        <v>150003106.65000004</v>
      </c>
      <c r="I35" s="25">
        <v>15898618.050000001</v>
      </c>
      <c r="J35" s="25">
        <v>15039732.26</v>
      </c>
      <c r="K35" s="25">
        <v>-75664246.989999995</v>
      </c>
      <c r="L35" s="26">
        <v>-43550010.770000003</v>
      </c>
      <c r="M35" s="25">
        <v>-3929362.4400000004</v>
      </c>
      <c r="N35" s="25">
        <v>102523733.44000003</v>
      </c>
      <c r="O35" s="26">
        <v>88065912.689999998</v>
      </c>
    </row>
    <row r="36" spans="1:16" x14ac:dyDescent="0.2">
      <c r="A36" s="55">
        <f>BS!A36</f>
        <v>5</v>
      </c>
      <c r="B36" s="15" t="str">
        <f>BS!B36</f>
        <v>კრედო ბანკი</v>
      </c>
      <c r="C36" s="67">
        <v>3620074599.4046998</v>
      </c>
      <c r="D36" s="27">
        <v>527948877.93005598</v>
      </c>
      <c r="E36" s="28">
        <v>479312959.11005503</v>
      </c>
      <c r="F36" s="28">
        <v>-216329979.62</v>
      </c>
      <c r="G36" s="28">
        <v>-82565238.189999998</v>
      </c>
      <c r="H36" s="29">
        <v>311618898.31005597</v>
      </c>
      <c r="I36" s="28">
        <v>35087523.049999997</v>
      </c>
      <c r="J36" s="28">
        <v>9053023.3300000001</v>
      </c>
      <c r="K36" s="28">
        <v>-178953155.18000001</v>
      </c>
      <c r="L36" s="29">
        <v>-150501310.22</v>
      </c>
      <c r="M36" s="28">
        <v>-70304861.74400799</v>
      </c>
      <c r="N36" s="28">
        <v>90812726.346047983</v>
      </c>
      <c r="O36" s="29">
        <v>73903798.836049005</v>
      </c>
    </row>
    <row r="37" spans="1:16" x14ac:dyDescent="0.2">
      <c r="A37" s="54">
        <f>BS!A37</f>
        <v>6</v>
      </c>
      <c r="B37" s="12" t="str">
        <f>BS!B37</f>
        <v>ტერა ბანკი</v>
      </c>
      <c r="C37" s="68">
        <v>2206683475.3179002</v>
      </c>
      <c r="D37" s="24">
        <v>176140664</v>
      </c>
      <c r="E37" s="25">
        <v>155217121.43082401</v>
      </c>
      <c r="F37" s="25">
        <v>-105813415.978892</v>
      </c>
      <c r="G37" s="25">
        <v>-68692160.429999992</v>
      </c>
      <c r="H37" s="26">
        <v>70327248.021108001</v>
      </c>
      <c r="I37" s="25">
        <v>2378013</v>
      </c>
      <c r="J37" s="25">
        <v>690648</v>
      </c>
      <c r="K37" s="25">
        <v>-43691113.219038002</v>
      </c>
      <c r="L37" s="26">
        <v>-35653154.274905004</v>
      </c>
      <c r="M37" s="25">
        <v>-5109552.9599289997</v>
      </c>
      <c r="N37" s="25">
        <v>29564540.786273997</v>
      </c>
      <c r="O37" s="26">
        <v>25004227.786274001</v>
      </c>
    </row>
    <row r="38" spans="1:16" x14ac:dyDescent="0.2">
      <c r="A38" s="55">
        <f>BS!A38</f>
        <v>7</v>
      </c>
      <c r="B38" s="15" t="str">
        <f>BS!B38</f>
        <v>პროკრედიტ ბანკი</v>
      </c>
      <c r="C38" s="67">
        <v>2188009393.8959098</v>
      </c>
      <c r="D38" s="27">
        <v>119644015.69509999</v>
      </c>
      <c r="E38" s="28">
        <v>104429439.8239</v>
      </c>
      <c r="F38" s="28">
        <v>-57923556.5374</v>
      </c>
      <c r="G38" s="28">
        <v>-41682764.8037</v>
      </c>
      <c r="H38" s="29">
        <v>61720459.157699995</v>
      </c>
      <c r="I38" s="28">
        <v>3259806.7594599999</v>
      </c>
      <c r="J38" s="28">
        <v>11103110.15</v>
      </c>
      <c r="K38" s="28">
        <v>-55477768.607500002</v>
      </c>
      <c r="L38" s="29">
        <v>-38627926.370293997</v>
      </c>
      <c r="M38" s="28">
        <v>5607278.3307800004</v>
      </c>
      <c r="N38" s="28">
        <v>28699811.118185997</v>
      </c>
      <c r="O38" s="29">
        <v>25292257.848184999</v>
      </c>
    </row>
    <row r="39" spans="1:16" x14ac:dyDescent="0.2">
      <c r="A39" s="54">
        <f>BS!A39</f>
        <v>8</v>
      </c>
      <c r="B39" s="12" t="str">
        <f>BS!B39</f>
        <v>ქართუ ბანკი</v>
      </c>
      <c r="C39" s="68">
        <v>1871434813.7135999</v>
      </c>
      <c r="D39" s="24">
        <v>100399081.63292</v>
      </c>
      <c r="E39" s="25">
        <v>81442223.718967006</v>
      </c>
      <c r="F39" s="25">
        <v>-32714315.158865999</v>
      </c>
      <c r="G39" s="25">
        <v>-27221492.401199996</v>
      </c>
      <c r="H39" s="26">
        <v>67684766.474053994</v>
      </c>
      <c r="I39" s="25">
        <v>3723854.0857000002</v>
      </c>
      <c r="J39" s="25">
        <v>9606466.6500000004</v>
      </c>
      <c r="K39" s="25">
        <v>-39702268.425062001</v>
      </c>
      <c r="L39" s="26">
        <v>-27911379.798723999</v>
      </c>
      <c r="M39" s="25">
        <v>4582123.0743580004</v>
      </c>
      <c r="N39" s="25">
        <v>44355509.749687999</v>
      </c>
      <c r="O39" s="26">
        <v>35658328.304508001</v>
      </c>
    </row>
    <row r="40" spans="1:16" x14ac:dyDescent="0.2">
      <c r="A40" s="55">
        <f>BS!A40</f>
        <v>9</v>
      </c>
      <c r="B40" s="15" t="str">
        <f>BS!B40</f>
        <v>ხალიკ ბანკი</v>
      </c>
      <c r="C40" s="67">
        <v>1083682937.6400001</v>
      </c>
      <c r="D40" s="27">
        <v>75648889.400000006</v>
      </c>
      <c r="E40" s="28">
        <v>70559728.049999997</v>
      </c>
      <c r="F40" s="28">
        <v>-33504478.530000001</v>
      </c>
      <c r="G40" s="28">
        <v>-14974382.809999999</v>
      </c>
      <c r="H40" s="29">
        <v>42144410.870000005</v>
      </c>
      <c r="I40" s="28">
        <v>90004.09</v>
      </c>
      <c r="J40" s="28">
        <v>1926880.84</v>
      </c>
      <c r="K40" s="28">
        <v>-23122787.949999999</v>
      </c>
      <c r="L40" s="29">
        <v>-20640879.91</v>
      </c>
      <c r="M40" s="28">
        <v>-1527662.4800000002</v>
      </c>
      <c r="N40" s="28">
        <v>19975868.480000004</v>
      </c>
      <c r="O40" s="29">
        <v>16168163.24</v>
      </c>
    </row>
    <row r="41" spans="1:16" x14ac:dyDescent="0.2">
      <c r="A41" s="54">
        <f>BS!A41</f>
        <v>10</v>
      </c>
      <c r="B41" s="12" t="str">
        <f>BS!B41</f>
        <v>მიკრობანკი კრისტალი</v>
      </c>
      <c r="C41" s="68">
        <v>649722503.00228298</v>
      </c>
      <c r="D41" s="24">
        <v>142876896.66999999</v>
      </c>
      <c r="E41" s="25">
        <v>128201424.79000001</v>
      </c>
      <c r="F41" s="25">
        <v>-42747097.93</v>
      </c>
      <c r="G41" s="25">
        <v>-323554.15999999997</v>
      </c>
      <c r="H41" s="26">
        <v>100129798.73999998</v>
      </c>
      <c r="I41" s="25">
        <v>1477399.43</v>
      </c>
      <c r="J41" s="25">
        <v>-3127814.15</v>
      </c>
      <c r="K41" s="25">
        <v>-54624610.340000004</v>
      </c>
      <c r="L41" s="26">
        <v>-62481703.530000001</v>
      </c>
      <c r="M41" s="25">
        <v>-20035378.440000001</v>
      </c>
      <c r="N41" s="25">
        <v>17612716.769999977</v>
      </c>
      <c r="O41" s="26">
        <v>14090173.42</v>
      </c>
    </row>
    <row r="42" spans="1:16" x14ac:dyDescent="0.2">
      <c r="A42" s="55">
        <f>BS!A42</f>
        <v>11</v>
      </c>
      <c r="B42" s="15" t="str">
        <f>BS!B42</f>
        <v>პაშაბანკი</v>
      </c>
      <c r="C42" s="67">
        <v>640732904.88940001</v>
      </c>
      <c r="D42" s="27">
        <v>43210161.332500003</v>
      </c>
      <c r="E42" s="28">
        <v>31083623.469999999</v>
      </c>
      <c r="F42" s="28">
        <v>-23978678.1351</v>
      </c>
      <c r="G42" s="28">
        <v>-19790806.647399999</v>
      </c>
      <c r="H42" s="29">
        <v>19231483.197400004</v>
      </c>
      <c r="I42" s="28">
        <v>555691.28</v>
      </c>
      <c r="J42" s="28">
        <v>2986943.57</v>
      </c>
      <c r="K42" s="28">
        <v>-25484537.760000002</v>
      </c>
      <c r="L42" s="29">
        <v>-13840957.119999999</v>
      </c>
      <c r="M42" s="28">
        <v>-2728194.2930000001</v>
      </c>
      <c r="N42" s="28">
        <v>2662331.7844000044</v>
      </c>
      <c r="O42" s="29">
        <v>1588724.7444</v>
      </c>
    </row>
    <row r="43" spans="1:16" x14ac:dyDescent="0.2">
      <c r="A43" s="54">
        <f>BS!A43</f>
        <v>12</v>
      </c>
      <c r="B43" s="12" t="str">
        <f>BS!B43</f>
        <v>იშ ბანკ</v>
      </c>
      <c r="C43" s="68">
        <v>464885199.23525703</v>
      </c>
      <c r="D43" s="24">
        <v>33800894.135077</v>
      </c>
      <c r="E43" s="25">
        <v>28506882.277299002</v>
      </c>
      <c r="F43" s="25">
        <v>-13579787.447299</v>
      </c>
      <c r="G43" s="25">
        <v>-8921523.5823149998</v>
      </c>
      <c r="H43" s="26">
        <v>20221106.687778</v>
      </c>
      <c r="I43" s="25">
        <v>2421917.6895619999</v>
      </c>
      <c r="J43" s="25">
        <v>1687679.69</v>
      </c>
      <c r="K43" s="25">
        <v>-8142001.477806</v>
      </c>
      <c r="L43" s="26">
        <v>-4825416.4082439998</v>
      </c>
      <c r="M43" s="25">
        <v>-158594.57642199995</v>
      </c>
      <c r="N43" s="25">
        <v>15237095.703112001</v>
      </c>
      <c r="O43" s="26">
        <v>12280307.126673</v>
      </c>
    </row>
    <row r="44" spans="1:16" x14ac:dyDescent="0.2">
      <c r="A44" s="55">
        <f>BS!A44</f>
        <v>13</v>
      </c>
      <c r="B44" s="15" t="str">
        <f>BS!B44</f>
        <v>ვი–თი–ბი ბანკი</v>
      </c>
      <c r="C44" s="67">
        <v>441460098.49613398</v>
      </c>
      <c r="D44" s="27">
        <v>10385587.569901001</v>
      </c>
      <c r="E44" s="28">
        <v>11083090.048031</v>
      </c>
      <c r="F44" s="28">
        <v>-8442563.0099999998</v>
      </c>
      <c r="G44" s="28">
        <v>-759369.01</v>
      </c>
      <c r="H44" s="29">
        <v>1943024.5599010009</v>
      </c>
      <c r="I44" s="28">
        <v>-1796.42</v>
      </c>
      <c r="J44" s="28">
        <v>16217</v>
      </c>
      <c r="K44" s="28">
        <v>-9945464.8000000007</v>
      </c>
      <c r="L44" s="29">
        <v>-40952187.963777997</v>
      </c>
      <c r="M44" s="28">
        <v>-8283400.6027920004</v>
      </c>
      <c r="N44" s="28">
        <v>-47292564.006669</v>
      </c>
      <c r="O44" s="29">
        <v>-47631116.006669</v>
      </c>
    </row>
    <row r="45" spans="1:16" x14ac:dyDescent="0.2">
      <c r="A45" s="54">
        <f>BS!A45</f>
        <v>14</v>
      </c>
      <c r="B45" s="12" t="str">
        <f>BS!B45</f>
        <v>ზირაათ ბანკი</v>
      </c>
      <c r="C45" s="68">
        <v>367540024.22320002</v>
      </c>
      <c r="D45" s="24">
        <v>21375451.878600001</v>
      </c>
      <c r="E45" s="25">
        <v>19526122.818599999</v>
      </c>
      <c r="F45" s="25">
        <v>-7108430.1299999999</v>
      </c>
      <c r="G45" s="25">
        <v>-6400112.7699999996</v>
      </c>
      <c r="H45" s="26">
        <v>14267021.748600002</v>
      </c>
      <c r="I45" s="25">
        <v>90702.73</v>
      </c>
      <c r="J45" s="25">
        <v>1609740.94</v>
      </c>
      <c r="K45" s="25">
        <v>-6789066.8399999999</v>
      </c>
      <c r="L45" s="26">
        <v>-5015819.51</v>
      </c>
      <c r="M45" s="25">
        <v>-2181102.7242999999</v>
      </c>
      <c r="N45" s="25">
        <v>7070099.5143000027</v>
      </c>
      <c r="O45" s="26">
        <v>5710683.5142999999</v>
      </c>
      <c r="P45" s="73"/>
    </row>
    <row r="46" spans="1:16" x14ac:dyDescent="0.2">
      <c r="A46" s="55">
        <f>BS!A46</f>
        <v>15</v>
      </c>
      <c r="B46" s="15" t="str">
        <f>BS!B46</f>
        <v>სილქ ბანკი</v>
      </c>
      <c r="C46" s="67">
        <v>203067982.63498199</v>
      </c>
      <c r="D46" s="27">
        <v>21226505.786525</v>
      </c>
      <c r="E46" s="28">
        <v>18001561.926525</v>
      </c>
      <c r="F46" s="28">
        <v>-12122873.734619001</v>
      </c>
      <c r="G46" s="28">
        <v>-11097180.481327999</v>
      </c>
      <c r="H46" s="29">
        <v>9103632.051905999</v>
      </c>
      <c r="I46" s="28">
        <v>20902.14</v>
      </c>
      <c r="J46" s="28">
        <v>617698.75</v>
      </c>
      <c r="K46" s="28">
        <v>-26754433.099380001</v>
      </c>
      <c r="L46" s="29">
        <v>-26063017.314918</v>
      </c>
      <c r="M46" s="28">
        <v>-2784797.5559430006</v>
      </c>
      <c r="N46" s="28">
        <v>-19744182.818955</v>
      </c>
      <c r="O46" s="29">
        <v>-19707289.500473</v>
      </c>
      <c r="P46" s="74"/>
    </row>
    <row r="47" spans="1:16" x14ac:dyDescent="0.2">
      <c r="A47" s="54">
        <f>BS!A47</f>
        <v>16</v>
      </c>
      <c r="B47" s="12" t="str">
        <f>BS!B47</f>
        <v>მიკრობანკი ემბისი</v>
      </c>
      <c r="C47" s="68">
        <v>196868195.26903099</v>
      </c>
      <c r="D47" s="24">
        <v>32399575.699999999</v>
      </c>
      <c r="E47" s="25">
        <v>29506316.07</v>
      </c>
      <c r="F47" s="25">
        <v>-11111510.529999999</v>
      </c>
      <c r="G47" s="25">
        <v>-23649.63</v>
      </c>
      <c r="H47" s="26">
        <v>21288065.170000002</v>
      </c>
      <c r="I47" s="25">
        <v>-516375.15</v>
      </c>
      <c r="J47" s="25">
        <v>393274.42186300003</v>
      </c>
      <c r="K47" s="25">
        <v>-12727792.67</v>
      </c>
      <c r="L47" s="26">
        <v>-15133485.317554001</v>
      </c>
      <c r="M47" s="25">
        <v>976095.20594099991</v>
      </c>
      <c r="N47" s="25">
        <v>7130675.058387001</v>
      </c>
      <c r="O47" s="26">
        <v>6370675.0583870001</v>
      </c>
      <c r="P47" s="73"/>
    </row>
    <row r="48" spans="1:16" x14ac:dyDescent="0.2">
      <c r="A48" s="55">
        <f>BS!A48</f>
        <v>17</v>
      </c>
      <c r="B48" s="15" t="str">
        <f>BS!B48</f>
        <v>პეივბანკი</v>
      </c>
      <c r="C48" s="67">
        <v>146037700.58000001</v>
      </c>
      <c r="D48" s="27">
        <v>1278131.53</v>
      </c>
      <c r="E48" s="28">
        <v>0</v>
      </c>
      <c r="F48" s="28">
        <v>-44742.69</v>
      </c>
      <c r="G48" s="28">
        <v>0</v>
      </c>
      <c r="H48" s="29">
        <v>1233388.8400000001</v>
      </c>
      <c r="I48" s="28">
        <v>2455017.21</v>
      </c>
      <c r="J48" s="28">
        <v>-18360.04</v>
      </c>
      <c r="K48" s="28">
        <v>-3227462.39</v>
      </c>
      <c r="L48" s="29">
        <v>-223145.01</v>
      </c>
      <c r="M48" s="28">
        <v>0</v>
      </c>
      <c r="N48" s="28">
        <v>1010243.8300000001</v>
      </c>
      <c r="O48" s="29">
        <v>1010243.83</v>
      </c>
      <c r="P48" s="74"/>
    </row>
    <row r="49" spans="1:16" x14ac:dyDescent="0.2">
      <c r="A49" s="54">
        <f>BS!A49</f>
        <v>18</v>
      </c>
      <c r="B49" s="12" t="str">
        <f>BS!B49</f>
        <v>ჰეშბანკი</v>
      </c>
      <c r="C49" s="68">
        <v>59704122.727817997</v>
      </c>
      <c r="D49" s="24">
        <v>2489352.41</v>
      </c>
      <c r="E49" s="25">
        <v>0</v>
      </c>
      <c r="F49" s="25">
        <v>-44582.879999999997</v>
      </c>
      <c r="G49" s="25">
        <v>-1237.31</v>
      </c>
      <c r="H49" s="26">
        <v>2444769.5300000003</v>
      </c>
      <c r="I49" s="25">
        <v>-75660.649999999994</v>
      </c>
      <c r="J49" s="25">
        <v>9142.44</v>
      </c>
      <c r="K49" s="25">
        <v>-10270137.689999999</v>
      </c>
      <c r="L49" s="26">
        <v>-10279747.189999999</v>
      </c>
      <c r="M49" s="25">
        <v>-131706.63</v>
      </c>
      <c r="N49" s="25">
        <v>-7966684.2899999991</v>
      </c>
      <c r="O49" s="26">
        <v>-9125752.6400000006</v>
      </c>
      <c r="P49" s="73"/>
    </row>
    <row r="50" spans="1:16" x14ac:dyDescent="0.2">
      <c r="A50" s="55">
        <f>BS!A50</f>
        <v>19</v>
      </c>
      <c r="B50" s="15" t="str">
        <f>BS!B50</f>
        <v>პეისერა</v>
      </c>
      <c r="C50" s="67">
        <v>18452624.780000001</v>
      </c>
      <c r="D50" s="27">
        <v>535028.69999999995</v>
      </c>
      <c r="E50" s="28">
        <v>0</v>
      </c>
      <c r="F50" s="28">
        <v>-1097.06</v>
      </c>
      <c r="G50" s="28">
        <v>0</v>
      </c>
      <c r="H50" s="29">
        <v>533931.6399999999</v>
      </c>
      <c r="I50" s="28">
        <v>94663.96</v>
      </c>
      <c r="J50" s="28">
        <v>493248.23</v>
      </c>
      <c r="K50" s="28">
        <v>-2526753.38</v>
      </c>
      <c r="L50" s="29">
        <v>-1708825.06</v>
      </c>
      <c r="M50" s="28">
        <v>-1946.51</v>
      </c>
      <c r="N50" s="28">
        <v>-1176839.9300000002</v>
      </c>
      <c r="O50" s="29">
        <v>-1170568.93</v>
      </c>
      <c r="P50" s="74"/>
    </row>
  </sheetData>
  <mergeCells count="10">
    <mergeCell ref="O29:O30"/>
    <mergeCell ref="A5:A6"/>
    <mergeCell ref="B5:B6"/>
    <mergeCell ref="A29:A30"/>
    <mergeCell ref="B29:B30"/>
    <mergeCell ref="C29:C30"/>
    <mergeCell ref="D29:H29"/>
    <mergeCell ref="M29:M30"/>
    <mergeCell ref="N29:N30"/>
    <mergeCell ref="I29:L29"/>
  </mergeCells>
  <pageMargins left="0.7" right="0.2" top="0.25" bottom="0.25" header="0.3" footer="0.3"/>
  <pageSetup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  <pageSetUpPr fitToPage="1"/>
  </sheetPr>
  <dimension ref="A1:V50"/>
  <sheetViews>
    <sheetView view="pageBreakPreview" topLeftCell="A2" zoomScaleNormal="85" zoomScaleSheetLayoutView="100" workbookViewId="0">
      <selection activeCell="B3" sqref="B3"/>
    </sheetView>
  </sheetViews>
  <sheetFormatPr defaultColWidth="9.140625" defaultRowHeight="12.75" x14ac:dyDescent="0.2"/>
  <cols>
    <col min="1" max="1" width="4.5703125" style="6" customWidth="1"/>
    <col min="2" max="2" width="30.42578125" style="6" bestFit="1" customWidth="1"/>
    <col min="3" max="6" width="10.85546875" style="6" bestFit="1" customWidth="1"/>
    <col min="7" max="7" width="11.85546875" style="6" bestFit="1" customWidth="1"/>
    <col min="8" max="8" width="9.7109375" style="6" bestFit="1" customWidth="1"/>
    <col min="9" max="9" width="9.42578125" style="6" bestFit="1" customWidth="1"/>
    <col min="10" max="10" width="9" style="6" bestFit="1" customWidth="1"/>
    <col min="11" max="11" width="9.42578125" style="6" bestFit="1" customWidth="1"/>
    <col min="12" max="12" width="9.28515625" style="6" bestFit="1" customWidth="1"/>
    <col min="13" max="13" width="12.28515625" style="6" bestFit="1" customWidth="1"/>
    <col min="14" max="14" width="12.5703125" style="6" customWidth="1"/>
    <col min="15" max="15" width="8.85546875" style="6" bestFit="1" customWidth="1"/>
    <col min="16" max="16" width="8" style="6" bestFit="1" customWidth="1"/>
    <col min="17" max="17" width="9.28515625" style="6" bestFit="1" customWidth="1"/>
    <col min="18" max="18" width="12.28515625" style="6" bestFit="1" customWidth="1"/>
    <col min="19" max="19" width="6.7109375" style="6" bestFit="1" customWidth="1"/>
    <col min="20" max="20" width="7.28515625" style="6" bestFit="1" customWidth="1"/>
    <col min="21" max="22" width="12.140625" style="6" bestFit="1" customWidth="1"/>
    <col min="23" max="16384" width="9.140625" style="6"/>
  </cols>
  <sheetData>
    <row r="1" spans="1:6" ht="9" hidden="1" customHeight="1" x14ac:dyDescent="0.2"/>
    <row r="2" spans="1:6" x14ac:dyDescent="0.2">
      <c r="A2" s="6" t="s">
        <v>284</v>
      </c>
    </row>
    <row r="3" spans="1:6" x14ac:dyDescent="0.2">
      <c r="B3" s="64">
        <f>'BS-E'!B3</f>
        <v>45961</v>
      </c>
    </row>
    <row r="4" spans="1:6" ht="13.5" thickBot="1" x14ac:dyDescent="0.25"/>
    <row r="5" spans="1:6" ht="15.75" customHeight="1" x14ac:dyDescent="0.2">
      <c r="A5" s="173" t="s">
        <v>0</v>
      </c>
      <c r="B5" s="171" t="s">
        <v>283</v>
      </c>
      <c r="C5" s="198" t="s">
        <v>47</v>
      </c>
      <c r="D5" s="199"/>
      <c r="E5" s="199"/>
      <c r="F5" s="200"/>
    </row>
    <row r="6" spans="1:6" s="11" customFormat="1" ht="180.75" customHeight="1" x14ac:dyDescent="0.2">
      <c r="A6" s="174"/>
      <c r="B6" s="172"/>
      <c r="C6" s="9" t="s">
        <v>5</v>
      </c>
      <c r="D6" s="36" t="s">
        <v>63</v>
      </c>
      <c r="E6" s="36" t="s">
        <v>16</v>
      </c>
      <c r="F6" s="37" t="s">
        <v>64</v>
      </c>
    </row>
    <row r="7" spans="1:6" x14ac:dyDescent="0.2">
      <c r="A7" s="54">
        <f>A32</f>
        <v>1</v>
      </c>
      <c r="B7" s="12" t="str">
        <f>B32</f>
        <v>Bank of Georgia</v>
      </c>
      <c r="C7" s="30">
        <f>IS!C7</f>
        <v>0.38820362586640156</v>
      </c>
      <c r="D7" s="31">
        <f>IS!D7</f>
        <v>0.40246324426516022</v>
      </c>
      <c r="E7" s="31">
        <f>IS!E7</f>
        <v>0.47674769609653062</v>
      </c>
      <c r="F7" s="32">
        <f>IS!F7</f>
        <v>0.50041923003310129</v>
      </c>
    </row>
    <row r="8" spans="1:6" x14ac:dyDescent="0.2">
      <c r="A8" s="55">
        <f t="shared" ref="A8" si="0">A33</f>
        <v>2</v>
      </c>
      <c r="B8" s="15" t="str">
        <f t="shared" ref="B8:B22" si="1">B33</f>
        <v>TBC Bank</v>
      </c>
      <c r="C8" s="33">
        <f>IS!C8</f>
        <v>0.37623052707258114</v>
      </c>
      <c r="D8" s="34">
        <f>IS!D8</f>
        <v>0.31671728221920742</v>
      </c>
      <c r="E8" s="34">
        <f>IS!E8</f>
        <v>0.39602890830152165</v>
      </c>
      <c r="F8" s="35">
        <f>IS!F8</f>
        <v>0.37590959271216273</v>
      </c>
    </row>
    <row r="9" spans="1:6" x14ac:dyDescent="0.2">
      <c r="A9" s="54">
        <f t="shared" ref="A9" si="2">A34</f>
        <v>3</v>
      </c>
      <c r="B9" s="12" t="str">
        <f t="shared" si="1"/>
        <v>Liberty Bank</v>
      </c>
      <c r="C9" s="30">
        <f>IS!C9</f>
        <v>5.5358160839671447E-2</v>
      </c>
      <c r="D9" s="31">
        <f>IS!D9</f>
        <v>7.2806892687871272E-2</v>
      </c>
      <c r="E9" s="31">
        <f>IS!E9</f>
        <v>3.0946915918962457E-2</v>
      </c>
      <c r="F9" s="32">
        <f>IS!F9</f>
        <v>3.9100581174711699E-2</v>
      </c>
    </row>
    <row r="10" spans="1:6" x14ac:dyDescent="0.2">
      <c r="A10" s="55">
        <f t="shared" ref="A10" si="3">A35</f>
        <v>4</v>
      </c>
      <c r="B10" s="15" t="str">
        <f t="shared" si="1"/>
        <v>Basis Bank</v>
      </c>
      <c r="C10" s="33">
        <f>IS!C10</f>
        <v>4.4999959190283836E-2</v>
      </c>
      <c r="D10" s="34">
        <f>IS!D10</f>
        <v>3.4906257948883516E-2</v>
      </c>
      <c r="E10" s="34">
        <f>IS!E10</f>
        <v>2.2859267449245158E-2</v>
      </c>
      <c r="F10" s="35">
        <f>IS!F10</f>
        <v>3.273626222291038E-2</v>
      </c>
    </row>
    <row r="11" spans="1:6" x14ac:dyDescent="0.2">
      <c r="A11" s="54">
        <f t="shared" ref="A11" si="4">A36</f>
        <v>5</v>
      </c>
      <c r="B11" s="12" t="str">
        <f t="shared" si="1"/>
        <v>Credo Bank</v>
      </c>
      <c r="C11" s="30">
        <f>IS!C11</f>
        <v>3.457054183143498E-2</v>
      </c>
      <c r="D11" s="31">
        <f>IS!D11</f>
        <v>7.2514829119758858E-2</v>
      </c>
      <c r="E11" s="31">
        <f>IS!E11</f>
        <v>5.0449357988790987E-2</v>
      </c>
      <c r="F11" s="32">
        <f>IS!F11</f>
        <v>2.7471856749868646E-2</v>
      </c>
    </row>
    <row r="12" spans="1:6" x14ac:dyDescent="0.2">
      <c r="A12" s="55">
        <f t="shared" ref="A12" si="5">A37</f>
        <v>6</v>
      </c>
      <c r="B12" s="15" t="str">
        <f t="shared" si="1"/>
        <v>Tera bank</v>
      </c>
      <c r="C12" s="33">
        <f>IS!C12</f>
        <v>2.1073113632729731E-2</v>
      </c>
      <c r="D12" s="34">
        <f>IS!D12</f>
        <v>1.6365401457903092E-2</v>
      </c>
      <c r="E12" s="34">
        <f>IS!E12</f>
        <v>3.4191421539799694E-3</v>
      </c>
      <c r="F12" s="35">
        <f>IS!F12</f>
        <v>9.2946854519546079E-3</v>
      </c>
    </row>
    <row r="13" spans="1:6" x14ac:dyDescent="0.2">
      <c r="A13" s="54">
        <f t="shared" ref="A13" si="6">A38</f>
        <v>7</v>
      </c>
      <c r="B13" s="12" t="str">
        <f t="shared" si="1"/>
        <v>ProCredit Bank</v>
      </c>
      <c r="C13" s="30">
        <f>IS!C13</f>
        <v>2.0894782193629356E-2</v>
      </c>
      <c r="D13" s="31">
        <f>IS!D13</f>
        <v>1.4362570990673581E-2</v>
      </c>
      <c r="E13" s="31">
        <f>IS!E13</f>
        <v>4.6869982229275145E-3</v>
      </c>
      <c r="F13" s="32">
        <f>IS!F13</f>
        <v>9.4017532986024992E-3</v>
      </c>
    </row>
    <row r="14" spans="1:6" x14ac:dyDescent="0.2">
      <c r="A14" s="55">
        <f t="shared" ref="A14" si="7">A39</f>
        <v>8</v>
      </c>
      <c r="B14" s="15" t="str">
        <f t="shared" si="1"/>
        <v>Cartu Bank</v>
      </c>
      <c r="C14" s="33">
        <f>IS!C14</f>
        <v>1.7871597320930542E-2</v>
      </c>
      <c r="D14" s="34">
        <f>IS!D14</f>
        <v>1.5750486576694318E-2</v>
      </c>
      <c r="E14" s="34">
        <f>IS!E14</f>
        <v>5.3542123107348065E-3</v>
      </c>
      <c r="F14" s="35">
        <f>IS!F14</f>
        <v>1.3255076228143741E-2</v>
      </c>
    </row>
    <row r="15" spans="1:6" x14ac:dyDescent="0.2">
      <c r="A15" s="54">
        <f t="shared" ref="A15" si="8">A40</f>
        <v>9</v>
      </c>
      <c r="B15" s="12" t="str">
        <f t="shared" si="1"/>
        <v>HALYK Bank</v>
      </c>
      <c r="C15" s="30">
        <f>IS!C15</f>
        <v>1.0348821633083646E-2</v>
      </c>
      <c r="D15" s="31">
        <f>IS!D15</f>
        <v>9.8071547302313843E-3</v>
      </c>
      <c r="E15" s="31">
        <f>IS!E15</f>
        <v>1.2940920766606702E-4</v>
      </c>
      <c r="F15" s="32">
        <f>IS!F15</f>
        <v>6.0101032887786262E-3</v>
      </c>
    </row>
    <row r="16" spans="1:6" x14ac:dyDescent="0.2">
      <c r="A16" s="55">
        <f t="shared" ref="A16" si="9">A41</f>
        <v>10</v>
      </c>
      <c r="B16" s="15" t="str">
        <f t="shared" si="1"/>
        <v>Microbank Crystal</v>
      </c>
      <c r="C16" s="33">
        <f>IS!C16</f>
        <v>6.2046398084057959E-3</v>
      </c>
      <c r="D16" s="34">
        <f>IS!D16</f>
        <v>2.3300561309996245E-2</v>
      </c>
      <c r="E16" s="34">
        <f>IS!E16</f>
        <v>2.1242266839495744E-3</v>
      </c>
      <c r="F16" s="35">
        <f>IS!F16</f>
        <v>5.2376634472304584E-3</v>
      </c>
    </row>
    <row r="17" spans="1:22" x14ac:dyDescent="0.2">
      <c r="A17" s="54">
        <f t="shared" ref="A17" si="10">A42</f>
        <v>11</v>
      </c>
      <c r="B17" s="12" t="str">
        <f t="shared" si="1"/>
        <v>Pasha Bank</v>
      </c>
      <c r="C17" s="30">
        <f>IS!C17</f>
        <v>6.1187920533180094E-3</v>
      </c>
      <c r="D17" s="31">
        <f>IS!D17</f>
        <v>4.475234734933828E-3</v>
      </c>
      <c r="E17" s="31">
        <f>IS!E17</f>
        <v>7.9898111576643456E-4</v>
      </c>
      <c r="F17" s="32">
        <f>IS!F17</f>
        <v>5.9056799894620696E-4</v>
      </c>
    </row>
    <row r="18" spans="1:22" x14ac:dyDescent="0.2">
      <c r="A18" s="55">
        <f t="shared" ref="A18" si="11">A43</f>
        <v>12</v>
      </c>
      <c r="B18" s="15" t="str">
        <f t="shared" si="1"/>
        <v>IS Bank</v>
      </c>
      <c r="C18" s="33">
        <f>IS!C18</f>
        <v>4.4395033267050008E-3</v>
      </c>
      <c r="D18" s="34">
        <f>IS!D18</f>
        <v>4.7055236509361475E-3</v>
      </c>
      <c r="E18" s="34">
        <f>IS!E18</f>
        <v>3.4822689639843044E-3</v>
      </c>
      <c r="F18" s="35">
        <f>IS!F18</f>
        <v>4.5648917043732791E-3</v>
      </c>
    </row>
    <row r="19" spans="1:22" x14ac:dyDescent="0.2">
      <c r="A19" s="54">
        <f t="shared" ref="A19" si="12">A44</f>
        <v>13</v>
      </c>
      <c r="B19" s="12" t="str">
        <f t="shared" si="1"/>
        <v>VTB Bank Georgia</v>
      </c>
      <c r="C19" s="30">
        <f>IS!C19</f>
        <v>4.215801189422913E-3</v>
      </c>
      <c r="D19" s="31">
        <f>IS!D19</f>
        <v>4.5214874547346712E-4</v>
      </c>
      <c r="E19" s="31">
        <f>IS!E19</f>
        <v>-2.5829191632899809E-6</v>
      </c>
      <c r="F19" s="32">
        <f>IS!F19</f>
        <v>-1.7705655411225152E-2</v>
      </c>
    </row>
    <row r="20" spans="1:22" x14ac:dyDescent="0.2">
      <c r="A20" s="55">
        <f t="shared" ref="A20" si="13">A45</f>
        <v>14</v>
      </c>
      <c r="B20" s="15" t="str">
        <f t="shared" si="1"/>
        <v>Ziraat Bank</v>
      </c>
      <c r="C20" s="33">
        <f>IS!C20</f>
        <v>3.50988838302509E-3</v>
      </c>
      <c r="D20" s="34">
        <f>IS!D20</f>
        <v>3.3199868485454648E-3</v>
      </c>
      <c r="E20" s="34">
        <f>IS!E20</f>
        <v>1.3041372255915488E-4</v>
      </c>
      <c r="F20" s="35">
        <f>IS!F20</f>
        <v>2.1228012892371261E-3</v>
      </c>
    </row>
    <row r="21" spans="1:22" x14ac:dyDescent="0.2">
      <c r="A21" s="54">
        <f t="shared" ref="A21" si="14">A46</f>
        <v>15</v>
      </c>
      <c r="B21" s="12" t="str">
        <f t="shared" si="1"/>
        <v>Silk Bank</v>
      </c>
      <c r="C21" s="30">
        <f>IS!C21</f>
        <v>1.9392335697894689E-3</v>
      </c>
      <c r="D21" s="31">
        <f>IS!D21</f>
        <v>2.1184476493344311E-3</v>
      </c>
      <c r="E21" s="31">
        <f>IS!E21</f>
        <v>3.0053405083315726E-5</v>
      </c>
      <c r="F21" s="32">
        <f>IS!F21</f>
        <v>-7.3256834237471029E-3</v>
      </c>
    </row>
    <row r="22" spans="1:22" x14ac:dyDescent="0.2">
      <c r="A22" s="55">
        <f t="shared" ref="A22:B25" si="15">A47</f>
        <v>16</v>
      </c>
      <c r="B22" s="15" t="str">
        <f t="shared" si="1"/>
        <v>Microbank MBC</v>
      </c>
      <c r="C22" s="33">
        <f>IS!C22</f>
        <v>1.8800276052173973E-3</v>
      </c>
      <c r="D22" s="34">
        <f>IS!D22</f>
        <v>4.9538086953791948E-3</v>
      </c>
      <c r="E22" s="34">
        <f>IS!E22</f>
        <v>-7.4245180435629661E-4</v>
      </c>
      <c r="F22" s="35">
        <f>IS!F22</f>
        <v>2.3681363523981635E-3</v>
      </c>
    </row>
    <row r="23" spans="1:22" x14ac:dyDescent="0.2">
      <c r="A23" s="54">
        <f t="shared" si="15"/>
        <v>17</v>
      </c>
      <c r="B23" s="12" t="str">
        <f t="shared" si="15"/>
        <v>PaveBank</v>
      </c>
      <c r="C23" s="30">
        <f>IS!C23</f>
        <v>1.3946128175639477E-3</v>
      </c>
      <c r="D23" s="31">
        <f>IS!D23</f>
        <v>2.8701398232217355E-4</v>
      </c>
      <c r="E23" s="31">
        <f>IS!E23</f>
        <v>3.5298599425054845E-3</v>
      </c>
      <c r="F23" s="32">
        <f>IS!F23</f>
        <v>3.7553243834958426E-4</v>
      </c>
    </row>
    <row r="24" spans="1:22" x14ac:dyDescent="0.2">
      <c r="A24" s="55">
        <f t="shared" si="15"/>
        <v>18</v>
      </c>
      <c r="B24" s="15" t="str">
        <f t="shared" si="15"/>
        <v>HashBank</v>
      </c>
      <c r="C24" s="33">
        <f>IS!C24</f>
        <v>5.7015506603388054E-4</v>
      </c>
      <c r="D24" s="34">
        <f>IS!D24</f>
        <v>5.6890658964062668E-4</v>
      </c>
      <c r="E24" s="34">
        <f>IS!E24</f>
        <v>-1.0878599814741323E-4</v>
      </c>
      <c r="F24" s="35">
        <f>IS!F24</f>
        <v>-3.3922663409628111E-3</v>
      </c>
    </row>
    <row r="25" spans="1:22" ht="13.5" thickBot="1" x14ac:dyDescent="0.25">
      <c r="A25" s="55">
        <f t="shared" si="15"/>
        <v>19</v>
      </c>
      <c r="B25" s="15" t="str">
        <f t="shared" si="15"/>
        <v>Paysera</v>
      </c>
      <c r="C25" s="33">
        <f>IS!C25</f>
        <v>1.7621659977992319E-4</v>
      </c>
      <c r="D25" s="34">
        <f>IS!D25</f>
        <v>1.2424779705661119E-4</v>
      </c>
      <c r="E25" s="34">
        <f>IS!E25</f>
        <v>1.3610923745945616E-4</v>
      </c>
      <c r="F25" s="35">
        <f>IS!F25</f>
        <v>-4.3512921483436707E-4</v>
      </c>
    </row>
    <row r="26" spans="1:22" ht="13.5" thickBot="1" x14ac:dyDescent="0.25">
      <c r="A26" s="18"/>
      <c r="B26" s="19" t="s">
        <v>49</v>
      </c>
      <c r="C26" s="20">
        <f>SUM(C7:C25)</f>
        <v>1.0000000000000075</v>
      </c>
      <c r="D26" s="21">
        <f t="shared" ref="D26:F26" si="16">SUM(D7:D25)</f>
        <v>1.000000000000002</v>
      </c>
      <c r="E26" s="21">
        <f t="shared" si="16"/>
        <v>1</v>
      </c>
      <c r="F26" s="21">
        <f t="shared" si="16"/>
        <v>0.99999999999999956</v>
      </c>
    </row>
    <row r="27" spans="1:22" x14ac:dyDescent="0.2">
      <c r="A27" s="126"/>
      <c r="B27" s="127"/>
      <c r="C27" s="128"/>
      <c r="D27" s="128"/>
      <c r="E27" s="128"/>
      <c r="F27" s="128"/>
    </row>
    <row r="28" spans="1:22" ht="13.5" thickBot="1" x14ac:dyDescent="0.25">
      <c r="B28" s="61" t="s">
        <v>52</v>
      </c>
      <c r="U28" s="23"/>
      <c r="V28" s="23"/>
    </row>
    <row r="29" spans="1:22" ht="15.75" customHeight="1" x14ac:dyDescent="0.2">
      <c r="A29" s="173" t="s">
        <v>0</v>
      </c>
      <c r="B29" s="171" t="s">
        <v>283</v>
      </c>
      <c r="C29" s="184" t="s">
        <v>5</v>
      </c>
      <c r="D29" s="186" t="s">
        <v>278</v>
      </c>
      <c r="E29" s="187"/>
      <c r="F29" s="187"/>
      <c r="G29" s="187"/>
      <c r="H29" s="188"/>
      <c r="I29" s="201" t="s">
        <v>277</v>
      </c>
      <c r="J29" s="202"/>
      <c r="K29" s="202"/>
      <c r="L29" s="203"/>
      <c r="M29" s="196" t="s">
        <v>14</v>
      </c>
      <c r="N29" s="196" t="s">
        <v>237</v>
      </c>
      <c r="O29" s="194" t="str">
        <f>'BS-E'!$R$30</f>
        <v>NET Income of 10 months 2025</v>
      </c>
      <c r="P29" s="38"/>
    </row>
    <row r="30" spans="1:22" ht="131.25" customHeight="1" x14ac:dyDescent="0.2">
      <c r="A30" s="174"/>
      <c r="B30" s="172"/>
      <c r="C30" s="185"/>
      <c r="D30" s="39" t="s">
        <v>17</v>
      </c>
      <c r="E30" s="36" t="s">
        <v>18</v>
      </c>
      <c r="F30" s="36" t="s">
        <v>19</v>
      </c>
      <c r="G30" s="36" t="s">
        <v>20</v>
      </c>
      <c r="H30" s="37" t="s">
        <v>15</v>
      </c>
      <c r="I30" s="36" t="s">
        <v>236</v>
      </c>
      <c r="J30" s="36" t="s">
        <v>21</v>
      </c>
      <c r="K30" s="40" t="s">
        <v>276</v>
      </c>
      <c r="L30" s="40" t="s">
        <v>65</v>
      </c>
      <c r="M30" s="197"/>
      <c r="N30" s="197"/>
      <c r="O30" s="195"/>
      <c r="P30" s="38"/>
    </row>
    <row r="31" spans="1:22" x14ac:dyDescent="0.2">
      <c r="A31" s="132"/>
      <c r="B31" s="119" t="str">
        <f>'BS-E'!B31</f>
        <v>Consolidated</v>
      </c>
      <c r="C31" s="133">
        <f>IS!C31</f>
        <v>104715587538.549</v>
      </c>
      <c r="D31" s="134">
        <f>IS!D31</f>
        <v>8323388904.4127398</v>
      </c>
      <c r="E31" s="134">
        <f>IS!E31</f>
        <v>6993699849.6360502</v>
      </c>
      <c r="F31" s="134">
        <f>IS!F31</f>
        <v>-4026076174.1377401</v>
      </c>
      <c r="G31" s="134">
        <f>IS!G31</f>
        <v>-2498854037.913888</v>
      </c>
      <c r="H31" s="134">
        <f>IS!H31</f>
        <v>4297312730.2749996</v>
      </c>
      <c r="I31" s="135">
        <f>IS!I31</f>
        <v>695499892.34344399</v>
      </c>
      <c r="J31" s="135">
        <f>IS!J31</f>
        <v>620005094.97986305</v>
      </c>
      <c r="K31" s="133">
        <f>IS!K31</f>
        <v>-2107534526.86588</v>
      </c>
      <c r="L31" s="135">
        <f>IS!L31</f>
        <v>-680108745.64141405</v>
      </c>
      <c r="M31" s="135">
        <f>IS!M31</f>
        <v>-446340793.914343</v>
      </c>
      <c r="N31" s="135">
        <f>IS!N31</f>
        <v>3170863190.7192426</v>
      </c>
      <c r="O31" s="136">
        <f>IS!O31</f>
        <v>2690163956.1149201</v>
      </c>
    </row>
    <row r="32" spans="1:22" x14ac:dyDescent="0.2">
      <c r="A32" s="55">
        <f>'BS-E'!A32</f>
        <v>1</v>
      </c>
      <c r="B32" s="15" t="str">
        <f>'BS-E'!B32</f>
        <v>Bank of Georgia</v>
      </c>
      <c r="C32" s="45">
        <f>IS!C32</f>
        <v>40650970767.195297</v>
      </c>
      <c r="D32" s="46">
        <f>IS!D32</f>
        <v>3212862886.8084698</v>
      </c>
      <c r="E32" s="47">
        <f>IS!E32</f>
        <v>2641622383.7094498</v>
      </c>
      <c r="F32" s="47">
        <f>IS!F32</f>
        <v>-1483352463.76002</v>
      </c>
      <c r="G32" s="47">
        <f>IS!G32</f>
        <v>-953340366.14001703</v>
      </c>
      <c r="H32" s="48">
        <f>IS!H32</f>
        <v>1729510423.0484498</v>
      </c>
      <c r="I32" s="47">
        <f>IS!I32</f>
        <v>331577971.31012201</v>
      </c>
      <c r="J32" s="47">
        <f>IS!J32</f>
        <v>311098840.06800002</v>
      </c>
      <c r="K32" s="45">
        <f>IS!K32</f>
        <v>-683895405.63999999</v>
      </c>
      <c r="L32" s="47">
        <f>IS!L32</f>
        <v>-23307659.184897002</v>
      </c>
      <c r="M32" s="47">
        <f>IS!M32</f>
        <v>-131703009.38172799</v>
      </c>
      <c r="N32" s="47">
        <f>IS!N32</f>
        <v>1574499754.4818249</v>
      </c>
      <c r="O32" s="48">
        <f>IS!O32</f>
        <v>1346209775.58183</v>
      </c>
    </row>
    <row r="33" spans="1:16" x14ac:dyDescent="0.2">
      <c r="A33" s="54">
        <f>'BS-E'!A33</f>
        <v>2</v>
      </c>
      <c r="B33" s="12" t="str">
        <f>'BS-E'!B33</f>
        <v>TBC Bank</v>
      </c>
      <c r="C33" s="41">
        <f>IS!C33</f>
        <v>39397200692.3433</v>
      </c>
      <c r="D33" s="42">
        <f>IS!D33</f>
        <v>2868322898.4466</v>
      </c>
      <c r="E33" s="43">
        <f>IS!E33</f>
        <v>2378590986.7653999</v>
      </c>
      <c r="F33" s="43">
        <f>IS!F33</f>
        <v>-1507289689.6679001</v>
      </c>
      <c r="G33" s="43">
        <f>IS!G33</f>
        <v>-909826098.78649998</v>
      </c>
      <c r="H33" s="44">
        <f>IS!H33</f>
        <v>1361033208.7786999</v>
      </c>
      <c r="I33" s="43">
        <f>IS!I33</f>
        <v>275438063.08859998</v>
      </c>
      <c r="J33" s="43">
        <f>IS!J33</f>
        <v>245413740.78</v>
      </c>
      <c r="K33" s="41">
        <f>IS!K33</f>
        <v>-629154056.43710005</v>
      </c>
      <c r="L33" s="43">
        <f>IS!L33</f>
        <v>4991773.1719000004</v>
      </c>
      <c r="M33" s="43">
        <f>IS!M33</f>
        <v>-180659990.28729999</v>
      </c>
      <c r="N33" s="43">
        <f>IS!N33</f>
        <v>1185364991.6633</v>
      </c>
      <c r="O33" s="44">
        <f>IS!O33</f>
        <v>1011258437.0721</v>
      </c>
    </row>
    <row r="34" spans="1:16" x14ac:dyDescent="0.2">
      <c r="A34" s="55">
        <f>'BS-E'!A34</f>
        <v>3</v>
      </c>
      <c r="B34" s="15" t="str">
        <f>'BS-E'!B34</f>
        <v>Liberty Bank</v>
      </c>
      <c r="C34" s="45">
        <f>IS!C34</f>
        <v>5796862337.3796902</v>
      </c>
      <c r="D34" s="46">
        <f>IS!D34</f>
        <v>594627095.06700003</v>
      </c>
      <c r="E34" s="47">
        <f>IS!E34</f>
        <v>524488726.94700003</v>
      </c>
      <c r="F34" s="47">
        <f>IS!F34</f>
        <v>-281753108.267645</v>
      </c>
      <c r="G34" s="47">
        <f>IS!G34</f>
        <v>-208044084.97142702</v>
      </c>
      <c r="H34" s="48">
        <f>IS!H34</f>
        <v>312873986.79935503</v>
      </c>
      <c r="I34" s="47">
        <f>IS!I34</f>
        <v>21523576.690000001</v>
      </c>
      <c r="J34" s="47">
        <f>IS!J34</f>
        <v>11404882.050000001</v>
      </c>
      <c r="K34" s="45">
        <f>IS!K34</f>
        <v>-217381463.97</v>
      </c>
      <c r="L34" s="47">
        <f>IS!L34</f>
        <v>-164383893.86000001</v>
      </c>
      <c r="M34" s="47">
        <f>IS!M34</f>
        <v>-27966729.899999999</v>
      </c>
      <c r="N34" s="47">
        <f>IS!N34</f>
        <v>120523363.03935501</v>
      </c>
      <c r="O34" s="48">
        <f>IS!O34</f>
        <v>105186974.139355</v>
      </c>
    </row>
    <row r="35" spans="1:16" x14ac:dyDescent="0.2">
      <c r="A35" s="54">
        <f>'BS-E'!A35</f>
        <v>4</v>
      </c>
      <c r="B35" s="12" t="str">
        <f>'BS-E'!B35</f>
        <v>Basis Bank</v>
      </c>
      <c r="C35" s="41">
        <f>IS!C35</f>
        <v>4712197165.8212996</v>
      </c>
      <c r="D35" s="42">
        <f>IS!D35</f>
        <v>338216909.72000003</v>
      </c>
      <c r="E35" s="43">
        <f>IS!E35</f>
        <v>292127258.68000001</v>
      </c>
      <c r="F35" s="43">
        <f>IS!F35</f>
        <v>-188213803.06999999</v>
      </c>
      <c r="G35" s="43">
        <f>IS!G35</f>
        <v>-145190015.78999999</v>
      </c>
      <c r="H35" s="44">
        <f>IS!H35</f>
        <v>150003106.65000004</v>
      </c>
      <c r="I35" s="43">
        <f>IS!I35</f>
        <v>15898618.050000001</v>
      </c>
      <c r="J35" s="43">
        <f>IS!J35</f>
        <v>15039732.26</v>
      </c>
      <c r="K35" s="41">
        <f>IS!K35</f>
        <v>-75664246.989999995</v>
      </c>
      <c r="L35" s="43">
        <f>IS!L35</f>
        <v>-43550010.770000003</v>
      </c>
      <c r="M35" s="43">
        <f>IS!M35</f>
        <v>-3929362.4400000004</v>
      </c>
      <c r="N35" s="43">
        <f>IS!N35</f>
        <v>102523733.44000003</v>
      </c>
      <c r="O35" s="44">
        <f>IS!O35</f>
        <v>88065912.689999998</v>
      </c>
    </row>
    <row r="36" spans="1:16" x14ac:dyDescent="0.2">
      <c r="A36" s="55">
        <f>'BS-E'!A36</f>
        <v>5</v>
      </c>
      <c r="B36" s="15" t="str">
        <f>'BS-E'!B36</f>
        <v>Credo Bank</v>
      </c>
      <c r="C36" s="45">
        <f>IS!C36</f>
        <v>3620074599.4046998</v>
      </c>
      <c r="D36" s="46">
        <f>IS!D36</f>
        <v>527948877.93005598</v>
      </c>
      <c r="E36" s="47">
        <f>IS!E36</f>
        <v>479312959.11005503</v>
      </c>
      <c r="F36" s="47">
        <f>IS!F36</f>
        <v>-216329979.62</v>
      </c>
      <c r="G36" s="47">
        <f>IS!G36</f>
        <v>-82565238.189999998</v>
      </c>
      <c r="H36" s="48">
        <f>IS!H36</f>
        <v>311618898.31005597</v>
      </c>
      <c r="I36" s="47">
        <f>IS!I36</f>
        <v>35087523.049999997</v>
      </c>
      <c r="J36" s="47">
        <f>IS!J36</f>
        <v>9053023.3300000001</v>
      </c>
      <c r="K36" s="45">
        <f>IS!K36</f>
        <v>-178953155.18000001</v>
      </c>
      <c r="L36" s="47">
        <f>IS!L36</f>
        <v>-150501310.22</v>
      </c>
      <c r="M36" s="47">
        <f>IS!M36</f>
        <v>-70304861.74400799</v>
      </c>
      <c r="N36" s="47">
        <f>IS!N36</f>
        <v>90812726.346047983</v>
      </c>
      <c r="O36" s="48">
        <f>IS!O36</f>
        <v>73903798.836049005</v>
      </c>
    </row>
    <row r="37" spans="1:16" x14ac:dyDescent="0.2">
      <c r="A37" s="54">
        <f>'BS-E'!A37</f>
        <v>6</v>
      </c>
      <c r="B37" s="12" t="str">
        <f>'BS-E'!B37</f>
        <v>Tera bank</v>
      </c>
      <c r="C37" s="41">
        <f>IS!C37</f>
        <v>2206683475.3179002</v>
      </c>
      <c r="D37" s="42">
        <f>IS!D37</f>
        <v>176140664</v>
      </c>
      <c r="E37" s="43">
        <f>IS!E37</f>
        <v>155217121.43082401</v>
      </c>
      <c r="F37" s="43">
        <f>IS!F37</f>
        <v>-105813415.978892</v>
      </c>
      <c r="G37" s="43">
        <f>IS!G37</f>
        <v>-68692160.429999992</v>
      </c>
      <c r="H37" s="44">
        <f>IS!H37</f>
        <v>70327248.021108001</v>
      </c>
      <c r="I37" s="43">
        <f>IS!I37</f>
        <v>2378013</v>
      </c>
      <c r="J37" s="43">
        <f>IS!J37</f>
        <v>690648</v>
      </c>
      <c r="K37" s="41">
        <f>IS!K37</f>
        <v>-43691113.219038002</v>
      </c>
      <c r="L37" s="43">
        <f>IS!L37</f>
        <v>-35653154.274905004</v>
      </c>
      <c r="M37" s="43">
        <f>IS!M37</f>
        <v>-5109552.9599289997</v>
      </c>
      <c r="N37" s="43">
        <f>IS!N37</f>
        <v>29564540.786273997</v>
      </c>
      <c r="O37" s="44">
        <f>IS!O37</f>
        <v>25004227.786274001</v>
      </c>
    </row>
    <row r="38" spans="1:16" x14ac:dyDescent="0.2">
      <c r="A38" s="55">
        <f>'BS-E'!A38</f>
        <v>7</v>
      </c>
      <c r="B38" s="15" t="str">
        <f>'BS-E'!B38</f>
        <v>ProCredit Bank</v>
      </c>
      <c r="C38" s="45">
        <f>IS!C38</f>
        <v>2188009393.8959098</v>
      </c>
      <c r="D38" s="46">
        <f>IS!D38</f>
        <v>119644015.69509999</v>
      </c>
      <c r="E38" s="47">
        <f>IS!E38</f>
        <v>104429439.8239</v>
      </c>
      <c r="F38" s="47">
        <f>IS!F38</f>
        <v>-57923556.5374</v>
      </c>
      <c r="G38" s="47">
        <f>IS!G38</f>
        <v>-41682764.8037</v>
      </c>
      <c r="H38" s="48">
        <f>IS!H38</f>
        <v>61720459.157699995</v>
      </c>
      <c r="I38" s="47">
        <f>IS!I38</f>
        <v>3259806.7594599999</v>
      </c>
      <c r="J38" s="47">
        <f>IS!J38</f>
        <v>11103110.15</v>
      </c>
      <c r="K38" s="45">
        <f>IS!K38</f>
        <v>-55477768.607500002</v>
      </c>
      <c r="L38" s="47">
        <f>IS!L38</f>
        <v>-38627926.370293997</v>
      </c>
      <c r="M38" s="47">
        <f>IS!M38</f>
        <v>5607278.3307800004</v>
      </c>
      <c r="N38" s="47">
        <f>IS!N38</f>
        <v>28699811.118185997</v>
      </c>
      <c r="O38" s="48">
        <f>IS!O38</f>
        <v>25292257.848184999</v>
      </c>
    </row>
    <row r="39" spans="1:16" x14ac:dyDescent="0.2">
      <c r="A39" s="54">
        <f>'BS-E'!A39</f>
        <v>8</v>
      </c>
      <c r="B39" s="12" t="str">
        <f>'BS-E'!B39</f>
        <v>Cartu Bank</v>
      </c>
      <c r="C39" s="41">
        <f>IS!C39</f>
        <v>1871434813.7135999</v>
      </c>
      <c r="D39" s="42">
        <f>IS!D39</f>
        <v>100399081.63292</v>
      </c>
      <c r="E39" s="43">
        <f>IS!E39</f>
        <v>81442223.718967006</v>
      </c>
      <c r="F39" s="43">
        <f>IS!F39</f>
        <v>-32714315.158865999</v>
      </c>
      <c r="G39" s="43">
        <f>IS!G39</f>
        <v>-27221492.401199996</v>
      </c>
      <c r="H39" s="44">
        <f>IS!H39</f>
        <v>67684766.474053994</v>
      </c>
      <c r="I39" s="43">
        <f>IS!I39</f>
        <v>3723854.0857000002</v>
      </c>
      <c r="J39" s="43">
        <f>IS!J39</f>
        <v>9606466.6500000004</v>
      </c>
      <c r="K39" s="41">
        <f>IS!K39</f>
        <v>-39702268.425062001</v>
      </c>
      <c r="L39" s="43">
        <f>IS!L39</f>
        <v>-27911379.798723999</v>
      </c>
      <c r="M39" s="43">
        <f>IS!M39</f>
        <v>4582123.0743580004</v>
      </c>
      <c r="N39" s="43">
        <f>IS!N39</f>
        <v>44355509.749687999</v>
      </c>
      <c r="O39" s="44">
        <f>IS!O39</f>
        <v>35658328.304508001</v>
      </c>
    </row>
    <row r="40" spans="1:16" x14ac:dyDescent="0.2">
      <c r="A40" s="55">
        <f>'BS-E'!A40</f>
        <v>9</v>
      </c>
      <c r="B40" s="15" t="str">
        <f>'BS-E'!B40</f>
        <v>HALYK Bank</v>
      </c>
      <c r="C40" s="45">
        <f>IS!C40</f>
        <v>1083682937.6400001</v>
      </c>
      <c r="D40" s="46">
        <f>IS!D40</f>
        <v>75648889.400000006</v>
      </c>
      <c r="E40" s="47">
        <f>IS!E40</f>
        <v>70559728.049999997</v>
      </c>
      <c r="F40" s="47">
        <f>IS!F40</f>
        <v>-33504478.530000001</v>
      </c>
      <c r="G40" s="47">
        <f>IS!G40</f>
        <v>-14974382.809999999</v>
      </c>
      <c r="H40" s="48">
        <f>IS!H40</f>
        <v>42144410.870000005</v>
      </c>
      <c r="I40" s="47">
        <f>IS!I40</f>
        <v>90004.09</v>
      </c>
      <c r="J40" s="47">
        <f>IS!J40</f>
        <v>1926880.84</v>
      </c>
      <c r="K40" s="45">
        <f>IS!K40</f>
        <v>-23122787.949999999</v>
      </c>
      <c r="L40" s="47">
        <f>IS!L40</f>
        <v>-20640879.91</v>
      </c>
      <c r="M40" s="47">
        <f>IS!M40</f>
        <v>-1527662.4800000002</v>
      </c>
      <c r="N40" s="47">
        <f>IS!N40</f>
        <v>19975868.480000004</v>
      </c>
      <c r="O40" s="48">
        <f>IS!O40</f>
        <v>16168163.24</v>
      </c>
    </row>
    <row r="41" spans="1:16" x14ac:dyDescent="0.2">
      <c r="A41" s="54">
        <f>'BS-E'!A41</f>
        <v>10</v>
      </c>
      <c r="B41" s="12" t="str">
        <f>'BS-E'!B41</f>
        <v>Microbank Crystal</v>
      </c>
      <c r="C41" s="41">
        <f>IS!C41</f>
        <v>649722503.00228298</v>
      </c>
      <c r="D41" s="42">
        <f>IS!D41</f>
        <v>142876896.66999999</v>
      </c>
      <c r="E41" s="43">
        <f>IS!E41</f>
        <v>128201424.79000001</v>
      </c>
      <c r="F41" s="43">
        <f>IS!F41</f>
        <v>-42747097.93</v>
      </c>
      <c r="G41" s="43">
        <f>IS!G41</f>
        <v>-323554.15999999997</v>
      </c>
      <c r="H41" s="44">
        <f>IS!H41</f>
        <v>100129798.73999998</v>
      </c>
      <c r="I41" s="43">
        <f>IS!I41</f>
        <v>1477399.43</v>
      </c>
      <c r="J41" s="43">
        <f>IS!J41</f>
        <v>-3127814.15</v>
      </c>
      <c r="K41" s="41">
        <f>IS!K41</f>
        <v>-54624610.340000004</v>
      </c>
      <c r="L41" s="43">
        <f>IS!L41</f>
        <v>-62481703.530000001</v>
      </c>
      <c r="M41" s="43">
        <f>IS!M41</f>
        <v>-20035378.440000001</v>
      </c>
      <c r="N41" s="43">
        <f>IS!N41</f>
        <v>17612716.769999977</v>
      </c>
      <c r="O41" s="44">
        <f>IS!O41</f>
        <v>14090173.42</v>
      </c>
    </row>
    <row r="42" spans="1:16" x14ac:dyDescent="0.2">
      <c r="A42" s="55">
        <f>'BS-E'!A42</f>
        <v>11</v>
      </c>
      <c r="B42" s="15" t="str">
        <f>'BS-E'!B42</f>
        <v>Pasha Bank</v>
      </c>
      <c r="C42" s="45">
        <f>IS!C42</f>
        <v>640732904.88940001</v>
      </c>
      <c r="D42" s="46">
        <f>IS!D42</f>
        <v>43210161.332500003</v>
      </c>
      <c r="E42" s="47">
        <f>IS!E42</f>
        <v>31083623.469999999</v>
      </c>
      <c r="F42" s="47">
        <f>IS!F42</f>
        <v>-23978678.1351</v>
      </c>
      <c r="G42" s="47">
        <f>IS!G42</f>
        <v>-19790806.647399999</v>
      </c>
      <c r="H42" s="48">
        <f>IS!H42</f>
        <v>19231483.197400004</v>
      </c>
      <c r="I42" s="47">
        <f>IS!I42</f>
        <v>555691.28</v>
      </c>
      <c r="J42" s="47">
        <f>IS!J42</f>
        <v>2986943.57</v>
      </c>
      <c r="K42" s="45">
        <f>IS!K42</f>
        <v>-25484537.760000002</v>
      </c>
      <c r="L42" s="47">
        <f>IS!L42</f>
        <v>-13840957.119999999</v>
      </c>
      <c r="M42" s="47">
        <f>IS!M42</f>
        <v>-2728194.2930000001</v>
      </c>
      <c r="N42" s="47">
        <f>IS!N42</f>
        <v>2662331.7844000044</v>
      </c>
      <c r="O42" s="48">
        <f>IS!O42</f>
        <v>1588724.7444</v>
      </c>
    </row>
    <row r="43" spans="1:16" x14ac:dyDescent="0.2">
      <c r="A43" s="54">
        <f>'BS-E'!A43</f>
        <v>12</v>
      </c>
      <c r="B43" s="12" t="str">
        <f>'BS-E'!B43</f>
        <v>IS Bank</v>
      </c>
      <c r="C43" s="41">
        <f>IS!C43</f>
        <v>464885199.23525703</v>
      </c>
      <c r="D43" s="42">
        <f>IS!D43</f>
        <v>33800894.135077</v>
      </c>
      <c r="E43" s="43">
        <f>IS!E43</f>
        <v>28506882.277299002</v>
      </c>
      <c r="F43" s="43">
        <f>IS!F43</f>
        <v>-13579787.447299</v>
      </c>
      <c r="G43" s="43">
        <f>IS!G43</f>
        <v>-8921523.5823149998</v>
      </c>
      <c r="H43" s="44">
        <f>IS!H43</f>
        <v>20221106.687778</v>
      </c>
      <c r="I43" s="43">
        <f>IS!I43</f>
        <v>2421917.6895619999</v>
      </c>
      <c r="J43" s="43">
        <f>IS!J43</f>
        <v>1687679.69</v>
      </c>
      <c r="K43" s="41">
        <f>IS!K43</f>
        <v>-8142001.477806</v>
      </c>
      <c r="L43" s="43">
        <f>IS!L43</f>
        <v>-4825416.4082439998</v>
      </c>
      <c r="M43" s="43">
        <f>IS!M43</f>
        <v>-158594.57642199995</v>
      </c>
      <c r="N43" s="43">
        <f>IS!N43</f>
        <v>15237095.703112001</v>
      </c>
      <c r="O43" s="44">
        <f>IS!O43</f>
        <v>12280307.126673</v>
      </c>
    </row>
    <row r="44" spans="1:16" x14ac:dyDescent="0.2">
      <c r="A44" s="55">
        <f>'BS-E'!A44</f>
        <v>13</v>
      </c>
      <c r="B44" s="15" t="str">
        <f>'BS-E'!B44</f>
        <v>VTB Bank Georgia</v>
      </c>
      <c r="C44" s="45">
        <f>IS!C44</f>
        <v>441460098.49613398</v>
      </c>
      <c r="D44" s="46">
        <f>IS!D44</f>
        <v>10385587.569901001</v>
      </c>
      <c r="E44" s="47">
        <f>IS!E44</f>
        <v>11083090.048031</v>
      </c>
      <c r="F44" s="47">
        <f>IS!F44</f>
        <v>-8442563.0099999998</v>
      </c>
      <c r="G44" s="47">
        <f>IS!G44</f>
        <v>-759369.01</v>
      </c>
      <c r="H44" s="48">
        <f>IS!H44</f>
        <v>1943024.5599010009</v>
      </c>
      <c r="I44" s="47">
        <f>IS!I44</f>
        <v>-1796.42</v>
      </c>
      <c r="J44" s="47">
        <f>IS!J44</f>
        <v>16217</v>
      </c>
      <c r="K44" s="45">
        <f>IS!K44</f>
        <v>-9945464.8000000007</v>
      </c>
      <c r="L44" s="47">
        <f>IS!L44</f>
        <v>-40952187.963777997</v>
      </c>
      <c r="M44" s="47">
        <f>IS!M44</f>
        <v>-8283400.6027920004</v>
      </c>
      <c r="N44" s="47">
        <f>IS!N44</f>
        <v>-47292564.006669</v>
      </c>
      <c r="O44" s="48">
        <f>IS!O44</f>
        <v>-47631116.006669</v>
      </c>
    </row>
    <row r="45" spans="1:16" x14ac:dyDescent="0.2">
      <c r="A45" s="54">
        <f>'BS-E'!A45</f>
        <v>14</v>
      </c>
      <c r="B45" s="12" t="str">
        <f>'BS-E'!B45</f>
        <v>Ziraat Bank</v>
      </c>
      <c r="C45" s="41">
        <f>IS!C45</f>
        <v>367540024.22320002</v>
      </c>
      <c r="D45" s="42">
        <f>IS!D45</f>
        <v>21375451.878600001</v>
      </c>
      <c r="E45" s="43">
        <f>IS!E45</f>
        <v>19526122.818599999</v>
      </c>
      <c r="F45" s="43">
        <f>IS!F45</f>
        <v>-7108430.1299999999</v>
      </c>
      <c r="G45" s="43">
        <f>IS!G45</f>
        <v>-6400112.7699999996</v>
      </c>
      <c r="H45" s="44">
        <f>IS!H45</f>
        <v>14267021.748600002</v>
      </c>
      <c r="I45" s="43">
        <f>IS!I45</f>
        <v>90702.73</v>
      </c>
      <c r="J45" s="43">
        <f>IS!J45</f>
        <v>1609740.94</v>
      </c>
      <c r="K45" s="41">
        <f>IS!K45</f>
        <v>-6789066.8399999999</v>
      </c>
      <c r="L45" s="43">
        <f>IS!L45</f>
        <v>-5015819.51</v>
      </c>
      <c r="M45" s="43">
        <f>IS!M45</f>
        <v>-2181102.7242999999</v>
      </c>
      <c r="N45" s="43">
        <f>IS!N45</f>
        <v>7070099.5143000027</v>
      </c>
      <c r="O45" s="44">
        <f>IS!O45</f>
        <v>5710683.5142999999</v>
      </c>
      <c r="P45" s="73"/>
    </row>
    <row r="46" spans="1:16" x14ac:dyDescent="0.2">
      <c r="A46" s="55">
        <f>'BS-E'!A46</f>
        <v>15</v>
      </c>
      <c r="B46" s="15" t="str">
        <f>'BS-E'!B46</f>
        <v>Silk Bank</v>
      </c>
      <c r="C46" s="45">
        <f>IS!C46</f>
        <v>203067982.63498199</v>
      </c>
      <c r="D46" s="46">
        <f>IS!D46</f>
        <v>21226505.786525</v>
      </c>
      <c r="E46" s="47">
        <f>IS!E46</f>
        <v>18001561.926525</v>
      </c>
      <c r="F46" s="47">
        <f>IS!F46</f>
        <v>-12122873.734619001</v>
      </c>
      <c r="G46" s="47">
        <f>IS!G46</f>
        <v>-11097180.481327999</v>
      </c>
      <c r="H46" s="48">
        <f>IS!H46</f>
        <v>9103632.051905999</v>
      </c>
      <c r="I46" s="47">
        <f>IS!I46</f>
        <v>20902.14</v>
      </c>
      <c r="J46" s="47">
        <f>IS!J46</f>
        <v>617698.75</v>
      </c>
      <c r="K46" s="45">
        <f>IS!K46</f>
        <v>-26754433.099380001</v>
      </c>
      <c r="L46" s="47">
        <f>IS!L46</f>
        <v>-26063017.314918</v>
      </c>
      <c r="M46" s="47">
        <f>IS!M46</f>
        <v>-2784797.5559430006</v>
      </c>
      <c r="N46" s="47">
        <f>IS!N46</f>
        <v>-19744182.818955</v>
      </c>
      <c r="O46" s="48">
        <f>IS!O46</f>
        <v>-19707289.500473</v>
      </c>
      <c r="P46" s="74"/>
    </row>
    <row r="47" spans="1:16" x14ac:dyDescent="0.2">
      <c r="A47" s="54">
        <f>'BS-E'!A47</f>
        <v>16</v>
      </c>
      <c r="B47" s="12" t="str">
        <f>'BS-E'!B47</f>
        <v>Microbank MBC</v>
      </c>
      <c r="C47" s="41">
        <f>IS!C47</f>
        <v>196868195.26903099</v>
      </c>
      <c r="D47" s="42">
        <f>IS!D47</f>
        <v>32399575.699999999</v>
      </c>
      <c r="E47" s="43">
        <f>IS!E47</f>
        <v>29506316.07</v>
      </c>
      <c r="F47" s="43">
        <f>IS!F47</f>
        <v>-11111510.529999999</v>
      </c>
      <c r="G47" s="43">
        <f>IS!G47</f>
        <v>-23649.63</v>
      </c>
      <c r="H47" s="44">
        <f>IS!H47</f>
        <v>21288065.170000002</v>
      </c>
      <c r="I47" s="43">
        <f>IS!I47</f>
        <v>-516375.15</v>
      </c>
      <c r="J47" s="43">
        <f>IS!J47</f>
        <v>393274.42186300003</v>
      </c>
      <c r="K47" s="41">
        <f>IS!K47</f>
        <v>-12727792.67</v>
      </c>
      <c r="L47" s="43">
        <f>IS!L47</f>
        <v>-15133485.317554001</v>
      </c>
      <c r="M47" s="43">
        <f>IS!M47</f>
        <v>976095.20594099991</v>
      </c>
      <c r="N47" s="43">
        <f>IS!N47</f>
        <v>7130675.058387001</v>
      </c>
      <c r="O47" s="44">
        <f>IS!O47</f>
        <v>6370675.0583870001</v>
      </c>
    </row>
    <row r="48" spans="1:16" x14ac:dyDescent="0.2">
      <c r="A48" s="55">
        <f>'BS-E'!A48</f>
        <v>17</v>
      </c>
      <c r="B48" s="15" t="str">
        <f>'BS-E'!B48</f>
        <v>PaveBank</v>
      </c>
      <c r="C48" s="45">
        <f>IS!C48</f>
        <v>146037700.58000001</v>
      </c>
      <c r="D48" s="46">
        <f>IS!D48</f>
        <v>1278131.53</v>
      </c>
      <c r="E48" s="47">
        <f>IS!E48</f>
        <v>0</v>
      </c>
      <c r="F48" s="47">
        <f>IS!F48</f>
        <v>-44742.69</v>
      </c>
      <c r="G48" s="47">
        <f>IS!G48</f>
        <v>0</v>
      </c>
      <c r="H48" s="48">
        <f>IS!H48</f>
        <v>1233388.8400000001</v>
      </c>
      <c r="I48" s="47">
        <f>IS!I48</f>
        <v>2455017.21</v>
      </c>
      <c r="J48" s="47">
        <f>IS!J48</f>
        <v>-18360.04</v>
      </c>
      <c r="K48" s="45">
        <f>IS!K48</f>
        <v>-3227462.39</v>
      </c>
      <c r="L48" s="47">
        <f>IS!L48</f>
        <v>-223145.01</v>
      </c>
      <c r="M48" s="47">
        <f>IS!M48</f>
        <v>0</v>
      </c>
      <c r="N48" s="47">
        <f>IS!N48</f>
        <v>1010243.8300000001</v>
      </c>
      <c r="O48" s="48">
        <f>IS!O48</f>
        <v>1010243.83</v>
      </c>
      <c r="P48" s="74"/>
    </row>
    <row r="49" spans="1:16" x14ac:dyDescent="0.2">
      <c r="A49" s="54">
        <f>'BS-E'!A49</f>
        <v>18</v>
      </c>
      <c r="B49" s="12" t="str">
        <f>'BS-E'!B49</f>
        <v>HashBank</v>
      </c>
      <c r="C49" s="41">
        <f>IS!C49</f>
        <v>59704122.727817997</v>
      </c>
      <c r="D49" s="42">
        <f>IS!D49</f>
        <v>2489352.41</v>
      </c>
      <c r="E49" s="43">
        <f>IS!E49</f>
        <v>0</v>
      </c>
      <c r="F49" s="43">
        <f>IS!F49</f>
        <v>-44582.879999999997</v>
      </c>
      <c r="G49" s="43">
        <f>IS!G49</f>
        <v>-1237.31</v>
      </c>
      <c r="H49" s="44">
        <f>IS!H49</f>
        <v>2444769.5300000003</v>
      </c>
      <c r="I49" s="43">
        <f>IS!I49</f>
        <v>-75660.649999999994</v>
      </c>
      <c r="J49" s="43">
        <f>IS!J49</f>
        <v>9142.44</v>
      </c>
      <c r="K49" s="41">
        <f>IS!K49</f>
        <v>-10270137.689999999</v>
      </c>
      <c r="L49" s="43">
        <f>IS!L49</f>
        <v>-10279747.189999999</v>
      </c>
      <c r="M49" s="43">
        <f>IS!M49</f>
        <v>-131706.63</v>
      </c>
      <c r="N49" s="43">
        <f>IS!N49</f>
        <v>-7966684.2899999991</v>
      </c>
      <c r="O49" s="44">
        <f>IS!O49</f>
        <v>-9125752.6400000006</v>
      </c>
    </row>
    <row r="50" spans="1:16" x14ac:dyDescent="0.2">
      <c r="A50" s="55">
        <f>'BS-E'!A50</f>
        <v>19</v>
      </c>
      <c r="B50" s="15" t="str">
        <f>'BS-E'!B50</f>
        <v>Paysera</v>
      </c>
      <c r="C50" s="45">
        <f>IS!C50</f>
        <v>18452624.780000001</v>
      </c>
      <c r="D50" s="46">
        <f>IS!D50</f>
        <v>535028.69999999995</v>
      </c>
      <c r="E50" s="47">
        <f>IS!E50</f>
        <v>0</v>
      </c>
      <c r="F50" s="47">
        <f>IS!F50</f>
        <v>-1097.06</v>
      </c>
      <c r="G50" s="47">
        <f>IS!G50</f>
        <v>0</v>
      </c>
      <c r="H50" s="48">
        <f>IS!H50</f>
        <v>533931.6399999999</v>
      </c>
      <c r="I50" s="47">
        <f>IS!I50</f>
        <v>94663.96</v>
      </c>
      <c r="J50" s="47">
        <f>IS!J50</f>
        <v>493248.23</v>
      </c>
      <c r="K50" s="45">
        <f>IS!K50</f>
        <v>-2526753.38</v>
      </c>
      <c r="L50" s="47">
        <f>IS!L50</f>
        <v>-1708825.06</v>
      </c>
      <c r="M50" s="47">
        <f>IS!M50</f>
        <v>-1946.51</v>
      </c>
      <c r="N50" s="47">
        <f>IS!N50</f>
        <v>-1176839.9300000002</v>
      </c>
      <c r="O50" s="48">
        <f>IS!O50</f>
        <v>-1170568.93</v>
      </c>
      <c r="P50" s="74"/>
    </row>
  </sheetData>
  <mergeCells count="11">
    <mergeCell ref="O29:O30"/>
    <mergeCell ref="A5:A6"/>
    <mergeCell ref="B5:B6"/>
    <mergeCell ref="A29:A30"/>
    <mergeCell ref="B29:B30"/>
    <mergeCell ref="C29:C30"/>
    <mergeCell ref="D29:H29"/>
    <mergeCell ref="M29:M30"/>
    <mergeCell ref="N29:N30"/>
    <mergeCell ref="C5:F5"/>
    <mergeCell ref="I29:L29"/>
  </mergeCells>
  <pageMargins left="0.7" right="0.7" top="0.25" bottom="0.25" header="0.3" footer="0.3"/>
  <pageSetup scale="6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50"/>
    <pageSetUpPr fitToPage="1"/>
  </sheetPr>
  <dimension ref="A1:Q24"/>
  <sheetViews>
    <sheetView view="pageBreakPreview" zoomScaleNormal="76" zoomScaleSheetLayoutView="100" workbookViewId="0">
      <selection activeCell="B2" sqref="B2"/>
    </sheetView>
  </sheetViews>
  <sheetFormatPr defaultColWidth="9.140625" defaultRowHeight="12.75" x14ac:dyDescent="0.2"/>
  <cols>
    <col min="1" max="1" width="6.85546875" style="2" customWidth="1"/>
    <col min="2" max="2" width="49" style="2" customWidth="1"/>
    <col min="3" max="3" width="10.42578125" style="2" bestFit="1" customWidth="1"/>
    <col min="4" max="4" width="14.7109375" style="2" customWidth="1"/>
    <col min="5" max="6" width="10.42578125" style="2" bestFit="1" customWidth="1"/>
    <col min="7" max="7" width="13.28515625" style="2" customWidth="1"/>
    <col min="8" max="9" width="11.5703125" style="2" customWidth="1"/>
    <col min="10" max="10" width="14" style="2" customWidth="1"/>
    <col min="11" max="11" width="11.7109375" style="2" bestFit="1" customWidth="1"/>
    <col min="12" max="12" width="9.28515625" style="2" bestFit="1" customWidth="1"/>
    <col min="13" max="13" width="13.85546875" style="2" customWidth="1"/>
    <col min="14" max="14" width="11" style="2" customWidth="1"/>
    <col min="15" max="15" width="9.85546875" style="2" bestFit="1" customWidth="1"/>
    <col min="16" max="16" width="14.28515625" style="2" customWidth="1"/>
    <col min="17" max="17" width="15.85546875" style="2" bestFit="1" customWidth="1"/>
    <col min="18" max="16384" width="9.140625" style="2"/>
  </cols>
  <sheetData>
    <row r="1" spans="1:17" x14ac:dyDescent="0.2">
      <c r="B1" s="88" t="s">
        <v>181</v>
      </c>
    </row>
    <row r="2" spans="1:17" x14ac:dyDescent="0.2">
      <c r="A2" s="5"/>
      <c r="B2" s="63">
        <f>BS!B3</f>
        <v>45961</v>
      </c>
      <c r="C2" s="4"/>
      <c r="D2" s="4"/>
      <c r="E2" s="4"/>
      <c r="F2" s="4"/>
      <c r="G2" s="1"/>
      <c r="H2" s="1"/>
      <c r="I2" s="1"/>
      <c r="J2" s="1"/>
    </row>
    <row r="3" spans="1:17" x14ac:dyDescent="0.2">
      <c r="A3" s="1"/>
      <c r="B3" s="3" t="s">
        <v>36</v>
      </c>
      <c r="C3" s="1"/>
      <c r="D3" s="1"/>
      <c r="E3" s="1"/>
      <c r="F3" s="1"/>
      <c r="G3" s="1"/>
      <c r="H3" s="1"/>
      <c r="I3" s="1"/>
      <c r="J3" s="1"/>
      <c r="K3" s="1"/>
    </row>
    <row r="4" spans="1:17" ht="12.75" customHeight="1" x14ac:dyDescent="0.2">
      <c r="A4" s="87"/>
      <c r="B4" s="205"/>
      <c r="C4" s="204" t="s">
        <v>168</v>
      </c>
      <c r="D4" s="204"/>
      <c r="E4" s="204"/>
      <c r="F4" s="204" t="s">
        <v>167</v>
      </c>
      <c r="G4" s="204"/>
      <c r="H4" s="204"/>
      <c r="I4" s="204" t="s">
        <v>76</v>
      </c>
      <c r="J4" s="204"/>
      <c r="K4" s="204"/>
      <c r="L4" s="207" t="s">
        <v>169</v>
      </c>
      <c r="M4" s="207"/>
      <c r="N4" s="207"/>
      <c r="O4" s="204" t="s">
        <v>170</v>
      </c>
      <c r="P4" s="204"/>
      <c r="Q4" s="204"/>
    </row>
    <row r="5" spans="1:17" x14ac:dyDescent="0.2">
      <c r="A5" s="87"/>
      <c r="B5" s="206"/>
      <c r="C5" s="137" t="s">
        <v>67</v>
      </c>
      <c r="D5" s="138" t="s">
        <v>241</v>
      </c>
      <c r="E5" s="137" t="s">
        <v>66</v>
      </c>
      <c r="F5" s="137" t="s">
        <v>67</v>
      </c>
      <c r="G5" s="138" t="s">
        <v>241</v>
      </c>
      <c r="H5" s="137" t="s">
        <v>66</v>
      </c>
      <c r="I5" s="137" t="s">
        <v>67</v>
      </c>
      <c r="J5" s="138" t="s">
        <v>241</v>
      </c>
      <c r="K5" s="137" t="s">
        <v>66</v>
      </c>
      <c r="L5" s="139" t="s">
        <v>67</v>
      </c>
      <c r="M5" s="138" t="s">
        <v>241</v>
      </c>
      <c r="N5" s="139" t="s">
        <v>66</v>
      </c>
      <c r="O5" s="137" t="s">
        <v>67</v>
      </c>
      <c r="P5" s="138" t="s">
        <v>241</v>
      </c>
      <c r="Q5" s="137" t="s">
        <v>66</v>
      </c>
    </row>
    <row r="6" spans="1:17" x14ac:dyDescent="0.2">
      <c r="A6" s="87"/>
      <c r="B6" s="140" t="s">
        <v>171</v>
      </c>
      <c r="C6" s="141"/>
      <c r="D6" s="141"/>
      <c r="E6" s="140"/>
      <c r="F6" s="141"/>
      <c r="G6" s="141"/>
      <c r="H6" s="141"/>
      <c r="I6" s="141"/>
      <c r="J6" s="141"/>
      <c r="K6" s="141"/>
      <c r="L6" s="140"/>
      <c r="M6" s="141"/>
      <c r="N6" s="141"/>
      <c r="O6" s="141"/>
      <c r="P6" s="141"/>
      <c r="Q6" s="141"/>
    </row>
    <row r="7" spans="1:17" x14ac:dyDescent="0.2">
      <c r="A7" s="87"/>
      <c r="B7" s="89" t="s">
        <v>68</v>
      </c>
      <c r="C7" s="142">
        <v>0</v>
      </c>
      <c r="D7" s="142">
        <v>0</v>
      </c>
      <c r="E7" s="143">
        <v>0</v>
      </c>
      <c r="F7" s="142">
        <v>0</v>
      </c>
      <c r="G7" s="142">
        <v>0</v>
      </c>
      <c r="H7" s="143">
        <v>0</v>
      </c>
      <c r="I7" s="142">
        <v>0</v>
      </c>
      <c r="J7" s="142">
        <v>0</v>
      </c>
      <c r="K7" s="143">
        <v>0</v>
      </c>
      <c r="L7" s="142">
        <v>0</v>
      </c>
      <c r="M7" s="142">
        <v>0</v>
      </c>
      <c r="N7" s="143">
        <v>0</v>
      </c>
      <c r="O7" s="143">
        <v>0</v>
      </c>
      <c r="P7" s="143">
        <v>0</v>
      </c>
      <c r="Q7" s="143">
        <v>0</v>
      </c>
    </row>
    <row r="8" spans="1:17" x14ac:dyDescent="0.2">
      <c r="A8" s="87"/>
      <c r="B8" s="90" t="s">
        <v>69</v>
      </c>
      <c r="C8" s="144">
        <v>41430724.209999993</v>
      </c>
      <c r="D8" s="144">
        <v>667884815.71484947</v>
      </c>
      <c r="E8" s="143">
        <v>709315539.92484951</v>
      </c>
      <c r="F8" s="144">
        <v>20577.490000000002</v>
      </c>
      <c r="G8" s="144">
        <v>6109146.9799999995</v>
      </c>
      <c r="H8" s="143">
        <v>6129724.4699999997</v>
      </c>
      <c r="I8" s="144">
        <v>586269024.13961101</v>
      </c>
      <c r="J8" s="144">
        <v>636360657.43956423</v>
      </c>
      <c r="K8" s="143">
        <v>1222629681.5791752</v>
      </c>
      <c r="L8" s="144">
        <v>13508594.689999999</v>
      </c>
      <c r="M8" s="144">
        <v>0</v>
      </c>
      <c r="N8" s="143">
        <v>13508594.689999999</v>
      </c>
      <c r="O8" s="143">
        <v>641228920.52961087</v>
      </c>
      <c r="P8" s="143">
        <v>1310354620.1344135</v>
      </c>
      <c r="Q8" s="143">
        <v>1951583540.6640244</v>
      </c>
    </row>
    <row r="9" spans="1:17" x14ac:dyDescent="0.2">
      <c r="A9" s="87"/>
      <c r="B9" s="91" t="s">
        <v>172</v>
      </c>
      <c r="C9" s="142">
        <v>16692033.65</v>
      </c>
      <c r="D9" s="142">
        <v>331004133.66416848</v>
      </c>
      <c r="E9" s="143">
        <v>347696167.31416845</v>
      </c>
      <c r="F9" s="142">
        <v>20577.490000000002</v>
      </c>
      <c r="G9" s="142">
        <v>1356.9499999999971</v>
      </c>
      <c r="H9" s="143">
        <v>21934.44</v>
      </c>
      <c r="I9" s="142">
        <v>295283000.83811092</v>
      </c>
      <c r="J9" s="142">
        <v>79586433.161022663</v>
      </c>
      <c r="K9" s="143">
        <v>374869433.99913359</v>
      </c>
      <c r="L9" s="142">
        <v>13508594.689999999</v>
      </c>
      <c r="M9" s="142">
        <v>0</v>
      </c>
      <c r="N9" s="143">
        <v>13508594.689999999</v>
      </c>
      <c r="O9" s="143">
        <v>325504206.66811091</v>
      </c>
      <c r="P9" s="143">
        <v>410591923.77519113</v>
      </c>
      <c r="Q9" s="143">
        <v>736096130.44330204</v>
      </c>
    </row>
    <row r="10" spans="1:17" x14ac:dyDescent="0.2">
      <c r="A10" s="87"/>
      <c r="B10" s="92" t="s">
        <v>173</v>
      </c>
      <c r="C10" s="142">
        <v>24738690.559999999</v>
      </c>
      <c r="D10" s="142">
        <v>336880682.05068099</v>
      </c>
      <c r="E10" s="143">
        <v>361619372.610681</v>
      </c>
      <c r="F10" s="142">
        <v>0</v>
      </c>
      <c r="G10" s="142">
        <v>6107790.0300000003</v>
      </c>
      <c r="H10" s="143">
        <v>6107790.0300000003</v>
      </c>
      <c r="I10" s="142">
        <v>290986023.30150002</v>
      </c>
      <c r="J10" s="142">
        <v>556774224.2785418</v>
      </c>
      <c r="K10" s="143">
        <v>847760247.58004189</v>
      </c>
      <c r="L10" s="142">
        <v>0</v>
      </c>
      <c r="M10" s="142">
        <v>0</v>
      </c>
      <c r="N10" s="143">
        <v>0</v>
      </c>
      <c r="O10" s="143">
        <v>315724713.86150002</v>
      </c>
      <c r="P10" s="143">
        <v>899762696.35922289</v>
      </c>
      <c r="Q10" s="143">
        <v>1215487410.2207229</v>
      </c>
    </row>
    <row r="11" spans="1:17" x14ac:dyDescent="0.2">
      <c r="A11" s="87"/>
      <c r="B11" s="90" t="s">
        <v>174</v>
      </c>
      <c r="C11" s="144">
        <v>557135936.52389991</v>
      </c>
      <c r="D11" s="144">
        <v>635863929.88737142</v>
      </c>
      <c r="E11" s="143">
        <v>1192999866.4112713</v>
      </c>
      <c r="F11" s="144">
        <v>276837864.69000006</v>
      </c>
      <c r="G11" s="144">
        <v>249033838.94423294</v>
      </c>
      <c r="H11" s="143">
        <v>525871703.634233</v>
      </c>
      <c r="I11" s="144">
        <v>52691479.148999996</v>
      </c>
      <c r="J11" s="144">
        <v>71468152.076897532</v>
      </c>
      <c r="K11" s="143">
        <v>124159631.22589754</v>
      </c>
      <c r="L11" s="144">
        <v>4480717048.8838224</v>
      </c>
      <c r="M11" s="144">
        <v>183628234.18753242</v>
      </c>
      <c r="N11" s="143">
        <v>4664345283.0713549</v>
      </c>
      <c r="O11" s="143">
        <v>5367382329.2467232</v>
      </c>
      <c r="P11" s="143">
        <v>1139994155.0960283</v>
      </c>
      <c r="Q11" s="143">
        <v>6507376484.3427515</v>
      </c>
    </row>
    <row r="12" spans="1:17" ht="25.5" x14ac:dyDescent="0.2">
      <c r="A12" s="87"/>
      <c r="B12" s="93" t="s">
        <v>175</v>
      </c>
      <c r="C12" s="142">
        <v>546619224.24740005</v>
      </c>
      <c r="D12" s="142">
        <v>486273511.48925555</v>
      </c>
      <c r="E12" s="143">
        <v>1032892735.7366556</v>
      </c>
      <c r="F12" s="142">
        <v>144847097.59999999</v>
      </c>
      <c r="G12" s="142">
        <v>225022377.30262503</v>
      </c>
      <c r="H12" s="143">
        <v>369869474.90262502</v>
      </c>
      <c r="I12" s="142">
        <v>52691479.148999996</v>
      </c>
      <c r="J12" s="142">
        <v>71468152.076897532</v>
      </c>
      <c r="K12" s="143">
        <v>124159631.22589754</v>
      </c>
      <c r="L12" s="142">
        <v>4480717048.8838224</v>
      </c>
      <c r="M12" s="142">
        <v>60378599.791992188</v>
      </c>
      <c r="N12" s="143">
        <v>4541095648.6758146</v>
      </c>
      <c r="O12" s="143">
        <v>5224874849.8802223</v>
      </c>
      <c r="P12" s="143">
        <v>843142640.66077232</v>
      </c>
      <c r="Q12" s="143">
        <v>6068017490.5409946</v>
      </c>
    </row>
    <row r="13" spans="1:17" ht="25.5" x14ac:dyDescent="0.2">
      <c r="A13" s="87"/>
      <c r="B13" s="93" t="s">
        <v>176</v>
      </c>
      <c r="C13" s="142">
        <v>10516712.276499998</v>
      </c>
      <c r="D13" s="142">
        <v>149590418.39811504</v>
      </c>
      <c r="E13" s="143">
        <v>160107130.67461503</v>
      </c>
      <c r="F13" s="142">
        <v>131990767.09</v>
      </c>
      <c r="G13" s="142">
        <v>24011461.641608</v>
      </c>
      <c r="H13" s="143">
        <v>156002228.731608</v>
      </c>
      <c r="I13" s="142">
        <v>0</v>
      </c>
      <c r="J13" s="142">
        <v>0</v>
      </c>
      <c r="K13" s="143">
        <v>0</v>
      </c>
      <c r="L13" s="142">
        <v>0</v>
      </c>
      <c r="M13" s="142">
        <v>123249634.395533</v>
      </c>
      <c r="N13" s="143">
        <v>123249634.395533</v>
      </c>
      <c r="O13" s="143">
        <v>142507479.36649999</v>
      </c>
      <c r="P13" s="143">
        <v>296851514.435256</v>
      </c>
      <c r="Q13" s="143">
        <v>439358993.80175602</v>
      </c>
    </row>
    <row r="14" spans="1:17" x14ac:dyDescent="0.2">
      <c r="A14" s="87"/>
      <c r="B14" s="94" t="s">
        <v>177</v>
      </c>
      <c r="C14" s="144">
        <v>598566660.73390007</v>
      </c>
      <c r="D14" s="144">
        <v>1303748745.602222</v>
      </c>
      <c r="E14" s="143">
        <v>1902315406.336122</v>
      </c>
      <c r="F14" s="144">
        <v>276858442.18000007</v>
      </c>
      <c r="G14" s="144">
        <v>255142985.9242329</v>
      </c>
      <c r="H14" s="143">
        <v>532001428.10423297</v>
      </c>
      <c r="I14" s="144">
        <v>638960503.28861094</v>
      </c>
      <c r="J14" s="144">
        <v>707828809.51646185</v>
      </c>
      <c r="K14" s="143">
        <v>1346789312.8050728</v>
      </c>
      <c r="L14" s="144">
        <v>4494225643.573823</v>
      </c>
      <c r="M14" s="144">
        <v>183628234.18753052</v>
      </c>
      <c r="N14" s="143">
        <v>4677853877.7613535</v>
      </c>
      <c r="O14" s="143">
        <v>6008611249.7763329</v>
      </c>
      <c r="P14" s="143">
        <v>2450348775.2304487</v>
      </c>
      <c r="Q14" s="143">
        <v>8458960025.0067816</v>
      </c>
    </row>
    <row r="15" spans="1:17" x14ac:dyDescent="0.2">
      <c r="A15" s="87"/>
      <c r="B15" s="140" t="s">
        <v>178</v>
      </c>
      <c r="C15" s="145"/>
      <c r="D15" s="145"/>
      <c r="E15" s="146"/>
      <c r="F15" s="145"/>
      <c r="G15" s="145"/>
      <c r="H15" s="145"/>
      <c r="I15" s="145"/>
      <c r="J15" s="145"/>
      <c r="K15" s="145"/>
      <c r="L15" s="146"/>
      <c r="M15" s="145"/>
      <c r="N15" s="145"/>
      <c r="O15" s="145"/>
      <c r="P15" s="145"/>
      <c r="Q15" s="145"/>
    </row>
    <row r="16" spans="1:17" x14ac:dyDescent="0.2">
      <c r="A16" s="87"/>
      <c r="B16" s="89" t="s">
        <v>70</v>
      </c>
      <c r="C16" s="144">
        <v>6310941657.3606987</v>
      </c>
      <c r="D16" s="144">
        <v>4867058752.0378475</v>
      </c>
      <c r="E16" s="143">
        <v>11178000409.398546</v>
      </c>
      <c r="F16" s="144">
        <v>3431290993.5700002</v>
      </c>
      <c r="G16" s="144">
        <v>1933331491.7011867</v>
      </c>
      <c r="H16" s="143">
        <v>5364622485.2711868</v>
      </c>
      <c r="I16" s="144">
        <v>3826172538.9477</v>
      </c>
      <c r="J16" s="144">
        <v>1655171556.3356881</v>
      </c>
      <c r="K16" s="143">
        <v>5481344095.2833881</v>
      </c>
      <c r="L16" s="144">
        <v>1904155931.7803001</v>
      </c>
      <c r="M16" s="144">
        <v>472833187.23663568</v>
      </c>
      <c r="N16" s="143">
        <v>2376989119.0169358</v>
      </c>
      <c r="O16" s="143">
        <v>15472561121.658705</v>
      </c>
      <c r="P16" s="143">
        <v>8928394987.3113461</v>
      </c>
      <c r="Q16" s="143">
        <v>24400956108.970051</v>
      </c>
    </row>
    <row r="17" spans="1:17" x14ac:dyDescent="0.2">
      <c r="A17" s="87"/>
      <c r="B17" s="95" t="s">
        <v>71</v>
      </c>
      <c r="C17" s="147">
        <v>6206493914.5106993</v>
      </c>
      <c r="D17" s="147">
        <v>4045570004.7895346</v>
      </c>
      <c r="E17" s="143">
        <v>10252063919.300234</v>
      </c>
      <c r="F17" s="147">
        <v>3428792737.0699997</v>
      </c>
      <c r="G17" s="147">
        <v>1848902775.5473881</v>
      </c>
      <c r="H17" s="143">
        <v>5277695512.6173878</v>
      </c>
      <c r="I17" s="147">
        <v>3825316639.3677001</v>
      </c>
      <c r="J17" s="147">
        <v>1540668836.0641875</v>
      </c>
      <c r="K17" s="143">
        <v>5365985475.4318876</v>
      </c>
      <c r="L17" s="147">
        <v>1902587576.6503</v>
      </c>
      <c r="M17" s="147">
        <v>350055789.76001072</v>
      </c>
      <c r="N17" s="143">
        <v>2252643366.4103107</v>
      </c>
      <c r="O17" s="143">
        <v>15363190867.598701</v>
      </c>
      <c r="P17" s="143">
        <v>7785197406.1611137</v>
      </c>
      <c r="Q17" s="143">
        <v>23148388273.759815</v>
      </c>
    </row>
    <row r="18" spans="1:17" x14ac:dyDescent="0.2">
      <c r="A18" s="87"/>
      <c r="B18" s="95" t="s">
        <v>72</v>
      </c>
      <c r="C18" s="147">
        <v>104447742.84999999</v>
      </c>
      <c r="D18" s="147">
        <v>821488747.24830675</v>
      </c>
      <c r="E18" s="143">
        <v>925936490.09830678</v>
      </c>
      <c r="F18" s="147">
        <v>2498256.4999999995</v>
      </c>
      <c r="G18" s="147">
        <v>84428716.153802991</v>
      </c>
      <c r="H18" s="143">
        <v>86926972.653802991</v>
      </c>
      <c r="I18" s="147">
        <v>855899.58</v>
      </c>
      <c r="J18" s="147">
        <v>114502720.27149993</v>
      </c>
      <c r="K18" s="143">
        <v>115358619.85149993</v>
      </c>
      <c r="L18" s="147">
        <v>1568355.13</v>
      </c>
      <c r="M18" s="147">
        <v>122777397.4766247</v>
      </c>
      <c r="N18" s="143">
        <v>124345752.60662469</v>
      </c>
      <c r="O18" s="143">
        <v>109370254.05999997</v>
      </c>
      <c r="P18" s="143">
        <v>1143197581.1502345</v>
      </c>
      <c r="Q18" s="143">
        <v>1252567835.2102344</v>
      </c>
    </row>
    <row r="19" spans="1:17" x14ac:dyDescent="0.2">
      <c r="A19" s="87"/>
      <c r="B19" s="89" t="s">
        <v>73</v>
      </c>
      <c r="C19" s="144">
        <v>3779739774.1311021</v>
      </c>
      <c r="D19" s="144">
        <v>7074223241.9194202</v>
      </c>
      <c r="E19" s="143">
        <v>10853963016.050522</v>
      </c>
      <c r="F19" s="144">
        <v>1010974599.2099991</v>
      </c>
      <c r="G19" s="144">
        <v>3652512577.0846567</v>
      </c>
      <c r="H19" s="143">
        <v>4663487176.2946558</v>
      </c>
      <c r="I19" s="144">
        <v>6225608664.5168934</v>
      </c>
      <c r="J19" s="144">
        <v>8663905255.9922905</v>
      </c>
      <c r="K19" s="143">
        <v>14889513920.509184</v>
      </c>
      <c r="L19" s="144">
        <v>1787998631.7783003</v>
      </c>
      <c r="M19" s="144">
        <v>2655294386.8802824</v>
      </c>
      <c r="N19" s="143">
        <v>4443293018.6585827</v>
      </c>
      <c r="O19" s="143">
        <v>12804321669.636293</v>
      </c>
      <c r="P19" s="143">
        <v>22045935461.876686</v>
      </c>
      <c r="Q19" s="143">
        <v>34850257131.512978</v>
      </c>
    </row>
    <row r="20" spans="1:17" x14ac:dyDescent="0.2">
      <c r="A20" s="87"/>
      <c r="B20" s="95" t="s">
        <v>74</v>
      </c>
      <c r="C20" s="147">
        <v>3353035647.113102</v>
      </c>
      <c r="D20" s="147">
        <v>3397134293.2401657</v>
      </c>
      <c r="E20" s="143">
        <v>6750169940.3532677</v>
      </c>
      <c r="F20" s="147">
        <v>897496432.04999912</v>
      </c>
      <c r="G20" s="147">
        <v>2496628970.3330517</v>
      </c>
      <c r="H20" s="143">
        <v>3394125402.3830509</v>
      </c>
      <c r="I20" s="147">
        <v>5135908614.626893</v>
      </c>
      <c r="J20" s="147">
        <v>6349377180.7580061</v>
      </c>
      <c r="K20" s="143">
        <v>11485285795.384899</v>
      </c>
      <c r="L20" s="147">
        <v>1419053463.3291001</v>
      </c>
      <c r="M20" s="147">
        <v>1716382138.376513</v>
      </c>
      <c r="N20" s="143">
        <v>3135435601.7056131</v>
      </c>
      <c r="O20" s="143">
        <v>10805494157.119095</v>
      </c>
      <c r="P20" s="143">
        <v>13959522582.707729</v>
      </c>
      <c r="Q20" s="143">
        <v>24765016739.826824</v>
      </c>
    </row>
    <row r="21" spans="1:17" x14ac:dyDescent="0.2">
      <c r="A21" s="87"/>
      <c r="B21" s="95" t="s">
        <v>75</v>
      </c>
      <c r="C21" s="147">
        <v>426704127.01799995</v>
      </c>
      <c r="D21" s="147">
        <v>3677088948.6792536</v>
      </c>
      <c r="E21" s="143">
        <v>4103793075.6972537</v>
      </c>
      <c r="F21" s="147">
        <v>113478167.15999992</v>
      </c>
      <c r="G21" s="147">
        <v>1155883606.7515981</v>
      </c>
      <c r="H21" s="143">
        <v>1269361773.911598</v>
      </c>
      <c r="I21" s="147">
        <v>1089700049.8900011</v>
      </c>
      <c r="J21" s="147">
        <v>2314528075.2342873</v>
      </c>
      <c r="K21" s="143">
        <v>3404228125.1242886</v>
      </c>
      <c r="L21" s="147">
        <v>368945168.44919991</v>
      </c>
      <c r="M21" s="147">
        <v>938912248.50376368</v>
      </c>
      <c r="N21" s="143">
        <v>1307857416.9529636</v>
      </c>
      <c r="O21" s="143">
        <v>1998827512.5171998</v>
      </c>
      <c r="P21" s="143">
        <v>8086412879.1689043</v>
      </c>
      <c r="Q21" s="143">
        <v>10085240391.686104</v>
      </c>
    </row>
    <row r="22" spans="1:17" ht="25.5" x14ac:dyDescent="0.2">
      <c r="A22" s="87"/>
      <c r="B22" s="96" t="s">
        <v>179</v>
      </c>
      <c r="C22" s="148">
        <v>10090681431.4918</v>
      </c>
      <c r="D22" s="148">
        <v>11941281993.957251</v>
      </c>
      <c r="E22" s="143">
        <v>22031963425.449051</v>
      </c>
      <c r="F22" s="148">
        <v>4442265592.7799988</v>
      </c>
      <c r="G22" s="148">
        <v>5585844068.7858448</v>
      </c>
      <c r="H22" s="143">
        <v>10028109661.565844</v>
      </c>
      <c r="I22" s="148">
        <v>10051781203.464596</v>
      </c>
      <c r="J22" s="148">
        <v>10319076812.327972</v>
      </c>
      <c r="K22" s="143">
        <v>20370858015.792568</v>
      </c>
      <c r="L22" s="148">
        <v>3692154563.5586004</v>
      </c>
      <c r="M22" s="148">
        <v>3128127574.1169033</v>
      </c>
      <c r="N22" s="143">
        <v>6820282137.6755037</v>
      </c>
      <c r="O22" s="143">
        <v>28276882791.294998</v>
      </c>
      <c r="P22" s="143">
        <v>30974330449.188011</v>
      </c>
      <c r="Q22" s="143">
        <v>59251213240.483009</v>
      </c>
    </row>
    <row r="23" spans="1:17" x14ac:dyDescent="0.2">
      <c r="A23" s="87"/>
      <c r="B23" s="97" t="s">
        <v>43</v>
      </c>
      <c r="C23" s="144">
        <v>10689248092.225702</v>
      </c>
      <c r="D23" s="144">
        <v>13245030739.559469</v>
      </c>
      <c r="E23" s="143">
        <v>23934278831.785172</v>
      </c>
      <c r="F23" s="144">
        <v>4719124034.9599991</v>
      </c>
      <c r="G23" s="144">
        <v>5840987054.7100792</v>
      </c>
      <c r="H23" s="143">
        <v>10560111089.670078</v>
      </c>
      <c r="I23" s="144">
        <v>10690741706.753204</v>
      </c>
      <c r="J23" s="144">
        <v>11026905621.844429</v>
      </c>
      <c r="K23" s="143">
        <v>21717647328.597633</v>
      </c>
      <c r="L23" s="144">
        <v>8186380207.1324215</v>
      </c>
      <c r="M23" s="144">
        <v>3311755808.3044434</v>
      </c>
      <c r="N23" s="143">
        <v>11498136015.436865</v>
      </c>
      <c r="O23" s="143">
        <v>34285494041.071331</v>
      </c>
      <c r="P23" s="143">
        <v>33424679224.4184</v>
      </c>
      <c r="Q23" s="143">
        <v>67710173265.489731</v>
      </c>
    </row>
    <row r="24" spans="1:17" x14ac:dyDescent="0.2">
      <c r="Q24" s="167">
        <f>Q23-BS!H31</f>
        <v>-11.296646118164063</v>
      </c>
    </row>
  </sheetData>
  <mergeCells count="6">
    <mergeCell ref="O4:Q4"/>
    <mergeCell ref="B4:B5"/>
    <mergeCell ref="C4:E4"/>
    <mergeCell ref="F4:H4"/>
    <mergeCell ref="I4:K4"/>
    <mergeCell ref="L4:N4"/>
  </mergeCells>
  <pageMargins left="0.7" right="0.7" top="0.75" bottom="0.75" header="0.3" footer="0.3"/>
  <pageSetup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00B050"/>
    <pageSetUpPr fitToPage="1"/>
  </sheetPr>
  <dimension ref="A1:Q23"/>
  <sheetViews>
    <sheetView view="pageBreakPreview" zoomScale="115" zoomScaleNormal="100" zoomScaleSheetLayoutView="115" workbookViewId="0">
      <selection activeCell="B2" sqref="B2"/>
    </sheetView>
  </sheetViews>
  <sheetFormatPr defaultColWidth="9.140625" defaultRowHeight="12.75" x14ac:dyDescent="0.2"/>
  <cols>
    <col min="1" max="1" width="6.140625" style="50" bestFit="1" customWidth="1"/>
    <col min="2" max="2" width="47.85546875" style="50" bestFit="1" customWidth="1"/>
    <col min="3" max="7" width="10.140625" style="50" bestFit="1" customWidth="1"/>
    <col min="8" max="11" width="11.42578125" style="50" customWidth="1"/>
    <col min="12" max="13" width="9.140625" style="50"/>
    <col min="14" max="14" width="11.5703125" style="50" customWidth="1"/>
    <col min="15" max="17" width="9.85546875" style="50" bestFit="1" customWidth="1"/>
    <col min="18" max="16384" width="9.140625" style="50"/>
  </cols>
  <sheetData>
    <row r="1" spans="1:17" x14ac:dyDescent="0.2">
      <c r="B1" s="98" t="s">
        <v>24</v>
      </c>
    </row>
    <row r="2" spans="1:17" x14ac:dyDescent="0.2">
      <c r="A2" s="53"/>
      <c r="B2" s="64">
        <f>BS!B3</f>
        <v>45961</v>
      </c>
      <c r="C2" s="52"/>
      <c r="D2" s="52"/>
      <c r="E2" s="52"/>
      <c r="F2" s="52"/>
      <c r="G2" s="51"/>
      <c r="H2" s="51"/>
      <c r="I2" s="51"/>
      <c r="J2" s="51"/>
    </row>
    <row r="3" spans="1:17" x14ac:dyDescent="0.2">
      <c r="A3" s="51"/>
      <c r="B3" s="3" t="s">
        <v>52</v>
      </c>
      <c r="C3" s="51"/>
      <c r="D3" s="51"/>
      <c r="E3" s="51"/>
      <c r="F3" s="51"/>
      <c r="G3" s="51"/>
      <c r="H3" s="51"/>
      <c r="I3" s="51"/>
      <c r="J3" s="51"/>
      <c r="K3" s="51"/>
    </row>
    <row r="4" spans="1:17" ht="12.75" customHeight="1" x14ac:dyDescent="0.2">
      <c r="A4" s="208"/>
      <c r="B4" s="205"/>
      <c r="C4" s="204" t="s">
        <v>242</v>
      </c>
      <c r="D4" s="204"/>
      <c r="E4" s="204"/>
      <c r="F4" s="204" t="s">
        <v>243</v>
      </c>
      <c r="G4" s="204"/>
      <c r="H4" s="204"/>
      <c r="I4" s="204" t="s">
        <v>244</v>
      </c>
      <c r="J4" s="204"/>
      <c r="K4" s="204"/>
      <c r="L4" s="207" t="s">
        <v>245</v>
      </c>
      <c r="M4" s="207"/>
      <c r="N4" s="207"/>
      <c r="O4" s="204" t="s">
        <v>246</v>
      </c>
      <c r="P4" s="204"/>
      <c r="Q4" s="204"/>
    </row>
    <row r="5" spans="1:17" x14ac:dyDescent="0.2">
      <c r="A5" s="209"/>
      <c r="B5" s="206"/>
      <c r="C5" s="137" t="s">
        <v>22</v>
      </c>
      <c r="D5" s="138" t="s">
        <v>23</v>
      </c>
      <c r="E5" s="137" t="s">
        <v>13</v>
      </c>
      <c r="F5" s="137" t="s">
        <v>22</v>
      </c>
      <c r="G5" s="138" t="s">
        <v>23</v>
      </c>
      <c r="H5" s="137" t="s">
        <v>13</v>
      </c>
      <c r="I5" s="137" t="s">
        <v>22</v>
      </c>
      <c r="J5" s="138" t="s">
        <v>23</v>
      </c>
      <c r="K5" s="137" t="s">
        <v>13</v>
      </c>
      <c r="L5" s="137" t="s">
        <v>22</v>
      </c>
      <c r="M5" s="138" t="s">
        <v>23</v>
      </c>
      <c r="N5" s="137" t="s">
        <v>13</v>
      </c>
      <c r="O5" s="137" t="s">
        <v>22</v>
      </c>
      <c r="P5" s="138" t="s">
        <v>23</v>
      </c>
      <c r="Q5" s="137" t="s">
        <v>13</v>
      </c>
    </row>
    <row r="6" spans="1:17" x14ac:dyDescent="0.2">
      <c r="A6" s="149"/>
      <c r="B6" s="140" t="s">
        <v>247</v>
      </c>
      <c r="C6" s="141"/>
      <c r="D6" s="141"/>
      <c r="E6" s="140"/>
      <c r="F6" s="141"/>
      <c r="G6" s="141"/>
      <c r="H6" s="141"/>
      <c r="I6" s="141"/>
      <c r="J6" s="141"/>
      <c r="K6" s="141"/>
      <c r="L6" s="140"/>
      <c r="M6" s="141"/>
      <c r="N6" s="141"/>
      <c r="O6" s="141"/>
      <c r="P6" s="141"/>
      <c r="Q6" s="141"/>
    </row>
    <row r="7" spans="1:17" x14ac:dyDescent="0.2">
      <c r="A7" s="149"/>
      <c r="B7" s="89" t="s">
        <v>248</v>
      </c>
      <c r="C7" s="142">
        <f>'RC-D'!C7</f>
        <v>0</v>
      </c>
      <c r="D7" s="142">
        <f>'RC-D'!D7</f>
        <v>0</v>
      </c>
      <c r="E7" s="143">
        <f>'RC-D'!E7</f>
        <v>0</v>
      </c>
      <c r="F7" s="142">
        <f>'RC-D'!F7</f>
        <v>0</v>
      </c>
      <c r="G7" s="142">
        <f>'RC-D'!G7</f>
        <v>0</v>
      </c>
      <c r="H7" s="143">
        <f>'RC-D'!H7</f>
        <v>0</v>
      </c>
      <c r="I7" s="142">
        <f>'RC-D'!I7</f>
        <v>0</v>
      </c>
      <c r="J7" s="142">
        <f>'RC-D'!J7</f>
        <v>0</v>
      </c>
      <c r="K7" s="143">
        <f>'RC-D'!K7</f>
        <v>0</v>
      </c>
      <c r="L7" s="142">
        <f>'RC-D'!L7</f>
        <v>0</v>
      </c>
      <c r="M7" s="142">
        <f>'RC-D'!M7</f>
        <v>0</v>
      </c>
      <c r="N7" s="143">
        <f>'RC-D'!N7</f>
        <v>0</v>
      </c>
      <c r="O7" s="143">
        <f>'RC-D'!O7</f>
        <v>0</v>
      </c>
      <c r="P7" s="143">
        <f>'RC-D'!P7</f>
        <v>0</v>
      </c>
      <c r="Q7" s="143">
        <f>'RC-D'!Q7</f>
        <v>0</v>
      </c>
    </row>
    <row r="8" spans="1:17" x14ac:dyDescent="0.2">
      <c r="A8" s="149"/>
      <c r="B8" s="90" t="s">
        <v>249</v>
      </c>
      <c r="C8" s="144">
        <f>'RC-D'!C8</f>
        <v>41430724.209999993</v>
      </c>
      <c r="D8" s="144">
        <f>'RC-D'!D8</f>
        <v>667884815.71484947</v>
      </c>
      <c r="E8" s="143">
        <f>'RC-D'!E8</f>
        <v>709315539.92484951</v>
      </c>
      <c r="F8" s="144">
        <f>'RC-D'!F8</f>
        <v>20577.490000000002</v>
      </c>
      <c r="G8" s="144">
        <f>'RC-D'!G8</f>
        <v>6109146.9799999995</v>
      </c>
      <c r="H8" s="143">
        <f>'RC-D'!H8</f>
        <v>6129724.4699999997</v>
      </c>
      <c r="I8" s="144">
        <f>'RC-D'!I8</f>
        <v>586269024.13961101</v>
      </c>
      <c r="J8" s="144">
        <f>'RC-D'!J8</f>
        <v>636360657.43956423</v>
      </c>
      <c r="K8" s="143">
        <f>'RC-D'!K8</f>
        <v>1222629681.5791752</v>
      </c>
      <c r="L8" s="144">
        <f>'RC-D'!L8</f>
        <v>13508594.689999999</v>
      </c>
      <c r="M8" s="144">
        <f>'RC-D'!M8</f>
        <v>0</v>
      </c>
      <c r="N8" s="143">
        <f>'RC-D'!N8</f>
        <v>13508594.689999999</v>
      </c>
      <c r="O8" s="143">
        <f>'RC-D'!O8</f>
        <v>641228920.52961087</v>
      </c>
      <c r="P8" s="143">
        <f>'RC-D'!P8</f>
        <v>1310354620.1344135</v>
      </c>
      <c r="Q8" s="143">
        <f>'RC-D'!Q8</f>
        <v>1951583540.6640244</v>
      </c>
    </row>
    <row r="9" spans="1:17" x14ac:dyDescent="0.2">
      <c r="A9" s="149"/>
      <c r="B9" s="91" t="s">
        <v>250</v>
      </c>
      <c r="C9" s="142">
        <f>'RC-D'!C9</f>
        <v>16692033.65</v>
      </c>
      <c r="D9" s="142">
        <f>'RC-D'!D9</f>
        <v>331004133.66416848</v>
      </c>
      <c r="E9" s="143">
        <f>'RC-D'!E9</f>
        <v>347696167.31416845</v>
      </c>
      <c r="F9" s="142">
        <f>'RC-D'!F9</f>
        <v>20577.490000000002</v>
      </c>
      <c r="G9" s="142">
        <f>'RC-D'!G9</f>
        <v>1356.9499999999971</v>
      </c>
      <c r="H9" s="143">
        <f>'RC-D'!H9</f>
        <v>21934.44</v>
      </c>
      <c r="I9" s="142">
        <f>'RC-D'!I9</f>
        <v>295283000.83811092</v>
      </c>
      <c r="J9" s="142">
        <f>'RC-D'!J9</f>
        <v>79586433.161022663</v>
      </c>
      <c r="K9" s="143">
        <f>'RC-D'!K9</f>
        <v>374869433.99913359</v>
      </c>
      <c r="L9" s="142">
        <f>'RC-D'!L9</f>
        <v>13508594.689999999</v>
      </c>
      <c r="M9" s="142">
        <f>'RC-D'!M9</f>
        <v>0</v>
      </c>
      <c r="N9" s="143">
        <f>'RC-D'!N9</f>
        <v>13508594.689999999</v>
      </c>
      <c r="O9" s="143">
        <f>'RC-D'!O9</f>
        <v>325504206.66811091</v>
      </c>
      <c r="P9" s="143">
        <f>'RC-D'!P9</f>
        <v>410591923.77519113</v>
      </c>
      <c r="Q9" s="143">
        <f>'RC-D'!Q9</f>
        <v>736096130.44330204</v>
      </c>
    </row>
    <row r="10" spans="1:17" x14ac:dyDescent="0.2">
      <c r="A10" s="149"/>
      <c r="B10" s="92" t="s">
        <v>251</v>
      </c>
      <c r="C10" s="142">
        <f>'RC-D'!C10</f>
        <v>24738690.559999999</v>
      </c>
      <c r="D10" s="142">
        <f>'RC-D'!D10</f>
        <v>336880682.05068099</v>
      </c>
      <c r="E10" s="143">
        <f>'RC-D'!E10</f>
        <v>361619372.610681</v>
      </c>
      <c r="F10" s="142">
        <f>'RC-D'!F10</f>
        <v>0</v>
      </c>
      <c r="G10" s="142">
        <f>'RC-D'!G10</f>
        <v>6107790.0300000003</v>
      </c>
      <c r="H10" s="143">
        <f>'RC-D'!H10</f>
        <v>6107790.0300000003</v>
      </c>
      <c r="I10" s="142">
        <f>'RC-D'!I10</f>
        <v>290986023.30150002</v>
      </c>
      <c r="J10" s="142">
        <f>'RC-D'!J10</f>
        <v>556774224.2785418</v>
      </c>
      <c r="K10" s="143">
        <f>'RC-D'!K10</f>
        <v>847760247.58004189</v>
      </c>
      <c r="L10" s="142">
        <f>'RC-D'!L10</f>
        <v>0</v>
      </c>
      <c r="M10" s="142">
        <f>'RC-D'!M10</f>
        <v>0</v>
      </c>
      <c r="N10" s="143">
        <f>'RC-D'!N10</f>
        <v>0</v>
      </c>
      <c r="O10" s="143">
        <f>'RC-D'!O10</f>
        <v>315724713.86150002</v>
      </c>
      <c r="P10" s="143">
        <f>'RC-D'!P10</f>
        <v>899762696.35922289</v>
      </c>
      <c r="Q10" s="143">
        <f>'RC-D'!Q10</f>
        <v>1215487410.2207229</v>
      </c>
    </row>
    <row r="11" spans="1:17" x14ac:dyDescent="0.2">
      <c r="A11" s="149"/>
      <c r="B11" s="90" t="s">
        <v>252</v>
      </c>
      <c r="C11" s="144">
        <f>'RC-D'!C11</f>
        <v>557135936.52389991</v>
      </c>
      <c r="D11" s="144">
        <f>'RC-D'!D11</f>
        <v>635863929.88737142</v>
      </c>
      <c r="E11" s="143">
        <f>'RC-D'!E11</f>
        <v>1192999866.4112713</v>
      </c>
      <c r="F11" s="144">
        <f>'RC-D'!F11</f>
        <v>276837864.69000006</v>
      </c>
      <c r="G11" s="144">
        <f>'RC-D'!G11</f>
        <v>249033838.94423294</v>
      </c>
      <c r="H11" s="143">
        <f>'RC-D'!H11</f>
        <v>525871703.634233</v>
      </c>
      <c r="I11" s="144">
        <f>'RC-D'!I11</f>
        <v>52691479.148999996</v>
      </c>
      <c r="J11" s="144">
        <f>'RC-D'!J11</f>
        <v>71468152.076897532</v>
      </c>
      <c r="K11" s="143">
        <f>'RC-D'!K11</f>
        <v>124159631.22589754</v>
      </c>
      <c r="L11" s="144">
        <f>'RC-D'!L11</f>
        <v>4480717048.8838224</v>
      </c>
      <c r="M11" s="144">
        <f>'RC-D'!M11</f>
        <v>183628234.18753242</v>
      </c>
      <c r="N11" s="143">
        <f>'RC-D'!N11</f>
        <v>4664345283.0713549</v>
      </c>
      <c r="O11" s="143">
        <f>'RC-D'!O11</f>
        <v>5367382329.2467232</v>
      </c>
      <c r="P11" s="143">
        <f>'RC-D'!P11</f>
        <v>1139994155.0960283</v>
      </c>
      <c r="Q11" s="143">
        <f>'RC-D'!Q11</f>
        <v>6507376484.3427515</v>
      </c>
    </row>
    <row r="12" spans="1:17" x14ac:dyDescent="0.2">
      <c r="A12" s="149"/>
      <c r="B12" s="93" t="s">
        <v>253</v>
      </c>
      <c r="C12" s="142">
        <f>'RC-D'!C12</f>
        <v>546619224.24740005</v>
      </c>
      <c r="D12" s="142">
        <f>'RC-D'!D12</f>
        <v>486273511.48925555</v>
      </c>
      <c r="E12" s="143">
        <f>'RC-D'!E12</f>
        <v>1032892735.7366556</v>
      </c>
      <c r="F12" s="142">
        <f>'RC-D'!F12</f>
        <v>144847097.59999999</v>
      </c>
      <c r="G12" s="142">
        <f>'RC-D'!G12</f>
        <v>225022377.30262503</v>
      </c>
      <c r="H12" s="143">
        <f>'RC-D'!H12</f>
        <v>369869474.90262502</v>
      </c>
      <c r="I12" s="142">
        <f>'RC-D'!I12</f>
        <v>52691479.148999996</v>
      </c>
      <c r="J12" s="142">
        <f>'RC-D'!J12</f>
        <v>71468152.076897532</v>
      </c>
      <c r="K12" s="143">
        <f>'RC-D'!K12</f>
        <v>124159631.22589754</v>
      </c>
      <c r="L12" s="142">
        <f>'RC-D'!L12</f>
        <v>4480717048.8838224</v>
      </c>
      <c r="M12" s="142">
        <f>'RC-D'!M12</f>
        <v>60378599.791992188</v>
      </c>
      <c r="N12" s="143">
        <f>'RC-D'!N12</f>
        <v>4541095648.6758146</v>
      </c>
      <c r="O12" s="143">
        <f>'RC-D'!O12</f>
        <v>5224874849.8802223</v>
      </c>
      <c r="P12" s="143">
        <f>'RC-D'!P12</f>
        <v>843142640.66077232</v>
      </c>
      <c r="Q12" s="143">
        <f>'RC-D'!Q12</f>
        <v>6068017490.5409946</v>
      </c>
    </row>
    <row r="13" spans="1:17" x14ac:dyDescent="0.2">
      <c r="A13" s="149"/>
      <c r="B13" s="93" t="s">
        <v>254</v>
      </c>
      <c r="C13" s="142">
        <f>'RC-D'!C13</f>
        <v>10516712.276499998</v>
      </c>
      <c r="D13" s="142">
        <f>'RC-D'!D13</f>
        <v>149590418.39811504</v>
      </c>
      <c r="E13" s="143">
        <f>'RC-D'!E13</f>
        <v>160107130.67461503</v>
      </c>
      <c r="F13" s="142">
        <f>'RC-D'!F13</f>
        <v>131990767.09</v>
      </c>
      <c r="G13" s="142">
        <f>'RC-D'!G13</f>
        <v>24011461.641608</v>
      </c>
      <c r="H13" s="143">
        <f>'RC-D'!H13</f>
        <v>156002228.731608</v>
      </c>
      <c r="I13" s="142">
        <f>'RC-D'!I13</f>
        <v>0</v>
      </c>
      <c r="J13" s="142">
        <f>'RC-D'!J13</f>
        <v>0</v>
      </c>
      <c r="K13" s="143">
        <f>'RC-D'!K13</f>
        <v>0</v>
      </c>
      <c r="L13" s="142">
        <f>'RC-D'!L13</f>
        <v>0</v>
      </c>
      <c r="M13" s="142">
        <f>'RC-D'!M13</f>
        <v>123249634.395533</v>
      </c>
      <c r="N13" s="143">
        <f>'RC-D'!N13</f>
        <v>123249634.395533</v>
      </c>
      <c r="O13" s="143">
        <f>'RC-D'!O13</f>
        <v>142507479.36649999</v>
      </c>
      <c r="P13" s="143">
        <f>'RC-D'!P13</f>
        <v>296851514.435256</v>
      </c>
      <c r="Q13" s="143">
        <f>'RC-D'!Q13</f>
        <v>439358993.80175602</v>
      </c>
    </row>
    <row r="14" spans="1:17" x14ac:dyDescent="0.2">
      <c r="A14" s="149"/>
      <c r="B14" s="94" t="s">
        <v>255</v>
      </c>
      <c r="C14" s="144">
        <f>'RC-D'!C14</f>
        <v>598566660.73390007</v>
      </c>
      <c r="D14" s="144">
        <f>'RC-D'!D14</f>
        <v>1303748745.602222</v>
      </c>
      <c r="E14" s="143">
        <f>'RC-D'!E14</f>
        <v>1902315406.336122</v>
      </c>
      <c r="F14" s="144">
        <f>'RC-D'!F14</f>
        <v>276858442.18000007</v>
      </c>
      <c r="G14" s="144">
        <f>'RC-D'!G14</f>
        <v>255142985.9242329</v>
      </c>
      <c r="H14" s="143">
        <f>'RC-D'!H14</f>
        <v>532001428.10423297</v>
      </c>
      <c r="I14" s="144">
        <f>'RC-D'!I14</f>
        <v>638960503.28861094</v>
      </c>
      <c r="J14" s="144">
        <f>'RC-D'!J14</f>
        <v>707828809.51646185</v>
      </c>
      <c r="K14" s="143">
        <f>'RC-D'!K14</f>
        <v>1346789312.8050728</v>
      </c>
      <c r="L14" s="144">
        <f>'RC-D'!L14</f>
        <v>4494225643.573823</v>
      </c>
      <c r="M14" s="144">
        <f>'RC-D'!M14</f>
        <v>183628234.18753052</v>
      </c>
      <c r="N14" s="143">
        <f>'RC-D'!N14</f>
        <v>4677853877.7613535</v>
      </c>
      <c r="O14" s="143">
        <f>'RC-D'!O14</f>
        <v>6008611249.7763329</v>
      </c>
      <c r="P14" s="143">
        <f>'RC-D'!P14</f>
        <v>2450348775.2304487</v>
      </c>
      <c r="Q14" s="143">
        <f>'RC-D'!Q14</f>
        <v>8458960025.0067816</v>
      </c>
    </row>
    <row r="15" spans="1:17" x14ac:dyDescent="0.2">
      <c r="A15" s="149"/>
      <c r="B15" s="140" t="s">
        <v>256</v>
      </c>
      <c r="C15" s="145"/>
      <c r="D15" s="145"/>
      <c r="E15" s="146"/>
      <c r="F15" s="145"/>
      <c r="G15" s="145"/>
      <c r="H15" s="145"/>
      <c r="I15" s="145"/>
      <c r="J15" s="145"/>
      <c r="K15" s="145"/>
      <c r="L15" s="146"/>
      <c r="M15" s="145"/>
      <c r="N15" s="145"/>
      <c r="O15" s="145"/>
      <c r="P15" s="145"/>
      <c r="Q15" s="145"/>
    </row>
    <row r="16" spans="1:17" x14ac:dyDescent="0.2">
      <c r="A16" s="149"/>
      <c r="B16" s="89" t="s">
        <v>25</v>
      </c>
      <c r="C16" s="144">
        <f>'RC-D'!C16</f>
        <v>6310941657.3606987</v>
      </c>
      <c r="D16" s="144">
        <f>'RC-D'!D16</f>
        <v>4867058752.0378475</v>
      </c>
      <c r="E16" s="143">
        <f>'RC-D'!E16</f>
        <v>11178000409.398546</v>
      </c>
      <c r="F16" s="144">
        <f>'RC-D'!F16</f>
        <v>3431290993.5700002</v>
      </c>
      <c r="G16" s="144">
        <f>'RC-D'!G16</f>
        <v>1933331491.7011867</v>
      </c>
      <c r="H16" s="143">
        <f>'RC-D'!H16</f>
        <v>5364622485.2711868</v>
      </c>
      <c r="I16" s="144">
        <f>'RC-D'!I16</f>
        <v>3826172538.9477</v>
      </c>
      <c r="J16" s="144">
        <f>'RC-D'!J16</f>
        <v>1655171556.3356881</v>
      </c>
      <c r="K16" s="143">
        <f>'RC-D'!K16</f>
        <v>5481344095.2833881</v>
      </c>
      <c r="L16" s="144">
        <f>'RC-D'!L16</f>
        <v>1904155931.7803001</v>
      </c>
      <c r="M16" s="144">
        <f>'RC-D'!M16</f>
        <v>472833187.23663568</v>
      </c>
      <c r="N16" s="143">
        <f>'RC-D'!N16</f>
        <v>2376989119.0169358</v>
      </c>
      <c r="O16" s="143">
        <f>'RC-D'!O16</f>
        <v>15472561121.658705</v>
      </c>
      <c r="P16" s="143">
        <f>'RC-D'!P16</f>
        <v>8928394987.3113461</v>
      </c>
      <c r="Q16" s="143">
        <f>'RC-D'!Q16</f>
        <v>24400956108.970051</v>
      </c>
    </row>
    <row r="17" spans="1:17" x14ac:dyDescent="0.2">
      <c r="A17" s="149"/>
      <c r="B17" s="95" t="s">
        <v>257</v>
      </c>
      <c r="C17" s="147">
        <f>'RC-D'!C17</f>
        <v>6206493914.5106993</v>
      </c>
      <c r="D17" s="147">
        <f>'RC-D'!D17</f>
        <v>4045570004.7895346</v>
      </c>
      <c r="E17" s="143">
        <f>'RC-D'!E17</f>
        <v>10252063919.300234</v>
      </c>
      <c r="F17" s="147">
        <f>'RC-D'!F17</f>
        <v>3428792737.0699997</v>
      </c>
      <c r="G17" s="147">
        <f>'RC-D'!G17</f>
        <v>1848902775.5473881</v>
      </c>
      <c r="H17" s="143">
        <f>'RC-D'!H17</f>
        <v>5277695512.6173878</v>
      </c>
      <c r="I17" s="147">
        <f>'RC-D'!I17</f>
        <v>3825316639.3677001</v>
      </c>
      <c r="J17" s="147">
        <f>'RC-D'!J17</f>
        <v>1540668836.0641875</v>
      </c>
      <c r="K17" s="143">
        <f>'RC-D'!K17</f>
        <v>5365985475.4318876</v>
      </c>
      <c r="L17" s="147">
        <f>'RC-D'!L17</f>
        <v>1902587576.6503</v>
      </c>
      <c r="M17" s="147">
        <f>'RC-D'!M17</f>
        <v>350055789.76001072</v>
      </c>
      <c r="N17" s="143">
        <f>'RC-D'!N17</f>
        <v>2252643366.4103107</v>
      </c>
      <c r="O17" s="143">
        <f>'RC-D'!O17</f>
        <v>15363190867.598701</v>
      </c>
      <c r="P17" s="143">
        <f>'RC-D'!P17</f>
        <v>7785197406.1611137</v>
      </c>
      <c r="Q17" s="143">
        <f>'RC-D'!Q17</f>
        <v>23148388273.759815</v>
      </c>
    </row>
    <row r="18" spans="1:17" x14ac:dyDescent="0.2">
      <c r="A18" s="149"/>
      <c r="B18" s="95" t="s">
        <v>258</v>
      </c>
      <c r="C18" s="147">
        <f>'RC-D'!C18</f>
        <v>104447742.84999999</v>
      </c>
      <c r="D18" s="147">
        <f>'RC-D'!D18</f>
        <v>821488747.24830675</v>
      </c>
      <c r="E18" s="143">
        <f>'RC-D'!E18</f>
        <v>925936490.09830678</v>
      </c>
      <c r="F18" s="147">
        <f>'RC-D'!F18</f>
        <v>2498256.4999999995</v>
      </c>
      <c r="G18" s="147">
        <f>'RC-D'!G18</f>
        <v>84428716.153802991</v>
      </c>
      <c r="H18" s="143">
        <f>'RC-D'!H18</f>
        <v>86926972.653802991</v>
      </c>
      <c r="I18" s="147">
        <f>'RC-D'!I18</f>
        <v>855899.58</v>
      </c>
      <c r="J18" s="147">
        <f>'RC-D'!J18</f>
        <v>114502720.27149993</v>
      </c>
      <c r="K18" s="143">
        <f>'RC-D'!K18</f>
        <v>115358619.85149993</v>
      </c>
      <c r="L18" s="147">
        <f>'RC-D'!L18</f>
        <v>1568355.13</v>
      </c>
      <c r="M18" s="147">
        <f>'RC-D'!M18</f>
        <v>122777397.4766247</v>
      </c>
      <c r="N18" s="143">
        <f>'RC-D'!N18</f>
        <v>124345752.60662469</v>
      </c>
      <c r="O18" s="143">
        <f>'RC-D'!O18</f>
        <v>109370254.05999997</v>
      </c>
      <c r="P18" s="143">
        <f>'RC-D'!P18</f>
        <v>1143197581.1502345</v>
      </c>
      <c r="Q18" s="143">
        <f>'RC-D'!Q18</f>
        <v>1252567835.2102344</v>
      </c>
    </row>
    <row r="19" spans="1:17" x14ac:dyDescent="0.2">
      <c r="A19" s="150"/>
      <c r="B19" s="89" t="s">
        <v>8</v>
      </c>
      <c r="C19" s="144">
        <f>'RC-D'!C19</f>
        <v>3779739774.1311021</v>
      </c>
      <c r="D19" s="144">
        <f>'RC-D'!D19</f>
        <v>7074223241.9194202</v>
      </c>
      <c r="E19" s="143">
        <f>'RC-D'!E19</f>
        <v>10853963016.050522</v>
      </c>
      <c r="F19" s="144">
        <f>'RC-D'!F19</f>
        <v>1010974599.2099991</v>
      </c>
      <c r="G19" s="144">
        <f>'RC-D'!G19</f>
        <v>3652512577.0846567</v>
      </c>
      <c r="H19" s="143">
        <f>'RC-D'!H19</f>
        <v>4663487176.2946558</v>
      </c>
      <c r="I19" s="144">
        <f>'RC-D'!I19</f>
        <v>6225608664.5168934</v>
      </c>
      <c r="J19" s="144">
        <f>'RC-D'!J19</f>
        <v>8663905255.9922905</v>
      </c>
      <c r="K19" s="143">
        <f>'RC-D'!K19</f>
        <v>14889513920.509184</v>
      </c>
      <c r="L19" s="144">
        <f>'RC-D'!L19</f>
        <v>1787998631.7783003</v>
      </c>
      <c r="M19" s="144">
        <f>'RC-D'!M19</f>
        <v>2655294386.8802824</v>
      </c>
      <c r="N19" s="143">
        <f>'RC-D'!N19</f>
        <v>4443293018.6585827</v>
      </c>
      <c r="O19" s="143">
        <f>'RC-D'!O19</f>
        <v>12804321669.636293</v>
      </c>
      <c r="P19" s="143">
        <f>'RC-D'!P19</f>
        <v>22045935461.876686</v>
      </c>
      <c r="Q19" s="143">
        <f>'RC-D'!Q19</f>
        <v>34850257131.512978</v>
      </c>
    </row>
    <row r="20" spans="1:17" x14ac:dyDescent="0.2">
      <c r="B20" s="95" t="s">
        <v>259</v>
      </c>
      <c r="C20" s="147">
        <f>'RC-D'!C20</f>
        <v>3353035647.113102</v>
      </c>
      <c r="D20" s="147">
        <f>'RC-D'!D20</f>
        <v>3397134293.2401657</v>
      </c>
      <c r="E20" s="143">
        <f>'RC-D'!E20</f>
        <v>6750169940.3532677</v>
      </c>
      <c r="F20" s="147">
        <f>'RC-D'!F20</f>
        <v>897496432.04999912</v>
      </c>
      <c r="G20" s="147">
        <f>'RC-D'!G20</f>
        <v>2496628970.3330517</v>
      </c>
      <c r="H20" s="143">
        <f>'RC-D'!H20</f>
        <v>3394125402.3830509</v>
      </c>
      <c r="I20" s="147">
        <f>'RC-D'!I20</f>
        <v>5135908614.626893</v>
      </c>
      <c r="J20" s="147">
        <f>'RC-D'!J20</f>
        <v>6349377180.7580061</v>
      </c>
      <c r="K20" s="143">
        <f>'RC-D'!K20</f>
        <v>11485285795.384899</v>
      </c>
      <c r="L20" s="147">
        <f>'RC-D'!L20</f>
        <v>1419053463.3291001</v>
      </c>
      <c r="M20" s="147">
        <f>'RC-D'!M20</f>
        <v>1716382138.376513</v>
      </c>
      <c r="N20" s="143">
        <f>'RC-D'!N20</f>
        <v>3135435601.7056131</v>
      </c>
      <c r="O20" s="143">
        <f>'RC-D'!O20</f>
        <v>10805494157.119095</v>
      </c>
      <c r="P20" s="143">
        <f>'RC-D'!P20</f>
        <v>13959522582.707729</v>
      </c>
      <c r="Q20" s="143">
        <f>'RC-D'!Q20</f>
        <v>24765016739.826824</v>
      </c>
    </row>
    <row r="21" spans="1:17" x14ac:dyDescent="0.2">
      <c r="B21" s="95" t="s">
        <v>260</v>
      </c>
      <c r="C21" s="147">
        <f>'RC-D'!C21</f>
        <v>426704127.01799995</v>
      </c>
      <c r="D21" s="147">
        <f>'RC-D'!D21</f>
        <v>3677088948.6792536</v>
      </c>
      <c r="E21" s="143">
        <f>'RC-D'!E21</f>
        <v>4103793075.6972537</v>
      </c>
      <c r="F21" s="147">
        <f>'RC-D'!F21</f>
        <v>113478167.15999992</v>
      </c>
      <c r="G21" s="147">
        <f>'RC-D'!G21</f>
        <v>1155883606.7515981</v>
      </c>
      <c r="H21" s="143">
        <f>'RC-D'!H21</f>
        <v>1269361773.911598</v>
      </c>
      <c r="I21" s="147">
        <f>'RC-D'!I21</f>
        <v>1089700049.8900011</v>
      </c>
      <c r="J21" s="147">
        <f>'RC-D'!J21</f>
        <v>2314528075.2342873</v>
      </c>
      <c r="K21" s="143">
        <f>'RC-D'!K21</f>
        <v>3404228125.1242886</v>
      </c>
      <c r="L21" s="147">
        <f>'RC-D'!L21</f>
        <v>368945168.44919991</v>
      </c>
      <c r="M21" s="147">
        <f>'RC-D'!M21</f>
        <v>938912248.50376368</v>
      </c>
      <c r="N21" s="143">
        <f>'RC-D'!N21</f>
        <v>1307857416.9529636</v>
      </c>
      <c r="O21" s="143">
        <f>'RC-D'!O21</f>
        <v>1998827512.5171998</v>
      </c>
      <c r="P21" s="143">
        <f>'RC-D'!P21</f>
        <v>8086412879.1689043</v>
      </c>
      <c r="Q21" s="143">
        <f>'RC-D'!Q21</f>
        <v>10085240391.686104</v>
      </c>
    </row>
    <row r="22" spans="1:17" x14ac:dyDescent="0.2">
      <c r="B22" s="96" t="s">
        <v>261</v>
      </c>
      <c r="C22" s="148">
        <f>'RC-D'!C22</f>
        <v>10090681431.4918</v>
      </c>
      <c r="D22" s="148">
        <f>'RC-D'!D22</f>
        <v>11941281993.957251</v>
      </c>
      <c r="E22" s="143">
        <f>'RC-D'!E22</f>
        <v>22031963425.449051</v>
      </c>
      <c r="F22" s="148">
        <f>'RC-D'!F22</f>
        <v>4442265592.7799988</v>
      </c>
      <c r="G22" s="148">
        <f>'RC-D'!G22</f>
        <v>5585844068.7858448</v>
      </c>
      <c r="H22" s="143">
        <f>'RC-D'!H22</f>
        <v>10028109661.565844</v>
      </c>
      <c r="I22" s="148">
        <f>'RC-D'!I22</f>
        <v>10051781203.464596</v>
      </c>
      <c r="J22" s="148">
        <f>'RC-D'!J22</f>
        <v>10319076812.327972</v>
      </c>
      <c r="K22" s="143">
        <f>'RC-D'!K22</f>
        <v>20370858015.792568</v>
      </c>
      <c r="L22" s="148">
        <f>'RC-D'!L22</f>
        <v>3692154563.5586004</v>
      </c>
      <c r="M22" s="148">
        <f>'RC-D'!M22</f>
        <v>3128127574.1169033</v>
      </c>
      <c r="N22" s="143">
        <f>'RC-D'!N22</f>
        <v>6820282137.6755037</v>
      </c>
      <c r="O22" s="143">
        <f>'RC-D'!O22</f>
        <v>28276882791.294998</v>
      </c>
      <c r="P22" s="143">
        <f>'RC-D'!P22</f>
        <v>30974330449.188011</v>
      </c>
      <c r="Q22" s="143">
        <f>'RC-D'!Q22</f>
        <v>59251213240.483009</v>
      </c>
    </row>
    <row r="23" spans="1:17" x14ac:dyDescent="0.2">
      <c r="B23" s="151" t="s">
        <v>26</v>
      </c>
      <c r="C23" s="152">
        <f>'RC-D'!C23</f>
        <v>10689248092.225702</v>
      </c>
      <c r="D23" s="152">
        <f>'RC-D'!D23</f>
        <v>13245030739.559469</v>
      </c>
      <c r="E23" s="152">
        <f>'RC-D'!E23</f>
        <v>23934278831.785172</v>
      </c>
      <c r="F23" s="152">
        <f>'RC-D'!F23</f>
        <v>4719124034.9599991</v>
      </c>
      <c r="G23" s="152">
        <f>'RC-D'!G23</f>
        <v>5840987054.7100792</v>
      </c>
      <c r="H23" s="152">
        <f>'RC-D'!H23</f>
        <v>10560111089.670078</v>
      </c>
      <c r="I23" s="152">
        <f>'RC-D'!I23</f>
        <v>10690741706.753204</v>
      </c>
      <c r="J23" s="152">
        <f>'RC-D'!J23</f>
        <v>11026905621.844429</v>
      </c>
      <c r="K23" s="152">
        <f>'RC-D'!K23</f>
        <v>21717647328.597633</v>
      </c>
      <c r="L23" s="152">
        <f>'RC-D'!L23</f>
        <v>8186380207.1324215</v>
      </c>
      <c r="M23" s="152">
        <f>'RC-D'!M23</f>
        <v>3311755808.3044434</v>
      </c>
      <c r="N23" s="152">
        <f>'RC-D'!N23</f>
        <v>11498136015.436865</v>
      </c>
      <c r="O23" s="152">
        <f>'RC-D'!O23</f>
        <v>34285494041.071331</v>
      </c>
      <c r="P23" s="152">
        <f>'RC-D'!P23</f>
        <v>33424679224.4184</v>
      </c>
      <c r="Q23" s="152">
        <f>'RC-D'!Q23</f>
        <v>67710173265.489731</v>
      </c>
    </row>
  </sheetData>
  <mergeCells count="7">
    <mergeCell ref="O4:Q4"/>
    <mergeCell ref="A4:A5"/>
    <mergeCell ref="B4:B5"/>
    <mergeCell ref="C4:E4"/>
    <mergeCell ref="F4:H4"/>
    <mergeCell ref="I4:K4"/>
    <mergeCell ref="L4:N4"/>
  </mergeCells>
  <pageMargins left="0.25" right="0.25" top="0.75" bottom="0.75" header="0.3" footer="0.3"/>
  <pageSetup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50"/>
  </sheetPr>
  <dimension ref="A1:AB53"/>
  <sheetViews>
    <sheetView view="pageBreakPreview" zoomScaleNormal="115" zoomScaleSheetLayoutView="100" workbookViewId="0">
      <selection activeCell="A3" sqref="A3"/>
    </sheetView>
  </sheetViews>
  <sheetFormatPr defaultColWidth="8.7109375" defaultRowHeight="12.75" x14ac:dyDescent="0.2"/>
  <cols>
    <col min="1" max="1" width="59.7109375" style="104" customWidth="1"/>
    <col min="2" max="2" width="18.140625" style="104" bestFit="1" customWidth="1"/>
    <col min="3" max="4" width="9.85546875" style="104" bestFit="1" customWidth="1"/>
    <col min="5" max="7" width="8.85546875" style="104" bestFit="1" customWidth="1"/>
    <col min="8" max="13" width="8.7109375" style="104"/>
    <col min="14" max="16" width="8.85546875" style="104" bestFit="1" customWidth="1"/>
    <col min="17" max="19" width="9.85546875" style="104" bestFit="1" customWidth="1"/>
    <col min="20" max="28" width="8.85546875" style="104" bestFit="1" customWidth="1"/>
    <col min="29" max="16384" width="8.7109375" style="104"/>
  </cols>
  <sheetData>
    <row r="1" spans="1:28" x14ac:dyDescent="0.2">
      <c r="A1" s="107" t="s">
        <v>211</v>
      </c>
    </row>
    <row r="2" spans="1:28" x14ac:dyDescent="0.2">
      <c r="A2" s="66"/>
    </row>
    <row r="3" spans="1:28" x14ac:dyDescent="0.2">
      <c r="A3" s="66">
        <f>BS!B3</f>
        <v>45961</v>
      </c>
    </row>
    <row r="4" spans="1:28" x14ac:dyDescent="0.2">
      <c r="A4" s="160" t="s">
        <v>262</v>
      </c>
    </row>
    <row r="5" spans="1:28" ht="87" customHeight="1" x14ac:dyDescent="0.2">
      <c r="A5" s="211" t="s">
        <v>210</v>
      </c>
      <c r="B5" s="212" t="s">
        <v>183</v>
      </c>
      <c r="C5" s="212"/>
      <c r="D5" s="212"/>
      <c r="E5" s="212" t="s">
        <v>184</v>
      </c>
      <c r="F5" s="212"/>
      <c r="G5" s="212"/>
      <c r="H5" s="212" t="s">
        <v>185</v>
      </c>
      <c r="I5" s="212"/>
      <c r="J5" s="212"/>
      <c r="K5" s="212" t="s">
        <v>186</v>
      </c>
      <c r="L5" s="212"/>
      <c r="M5" s="212"/>
      <c r="N5" s="212" t="s">
        <v>187</v>
      </c>
      <c r="O5" s="212"/>
      <c r="P5" s="212"/>
      <c r="Q5" s="210" t="s">
        <v>188</v>
      </c>
      <c r="R5" s="210"/>
      <c r="S5" s="210"/>
      <c r="T5" s="210" t="s">
        <v>189</v>
      </c>
      <c r="U5" s="210"/>
      <c r="V5" s="210"/>
      <c r="W5" s="210" t="s">
        <v>190</v>
      </c>
      <c r="X5" s="210"/>
      <c r="Y5" s="210"/>
      <c r="Z5" s="210" t="s">
        <v>191</v>
      </c>
      <c r="AA5" s="210"/>
      <c r="AB5" s="210"/>
    </row>
    <row r="6" spans="1:28" x14ac:dyDescent="0.2">
      <c r="A6" s="211"/>
      <c r="B6" s="105" t="s">
        <v>22</v>
      </c>
      <c r="C6" s="105" t="s">
        <v>23</v>
      </c>
      <c r="D6" s="105" t="s">
        <v>66</v>
      </c>
      <c r="E6" s="105" t="s">
        <v>22</v>
      </c>
      <c r="F6" s="105" t="s">
        <v>23</v>
      </c>
      <c r="G6" s="105" t="s">
        <v>66</v>
      </c>
      <c r="H6" s="105" t="s">
        <v>22</v>
      </c>
      <c r="I6" s="105" t="s">
        <v>23</v>
      </c>
      <c r="J6" s="105" t="s">
        <v>66</v>
      </c>
      <c r="K6" s="105" t="s">
        <v>22</v>
      </c>
      <c r="L6" s="105" t="s">
        <v>23</v>
      </c>
      <c r="M6" s="105" t="s">
        <v>66</v>
      </c>
      <c r="N6" s="105" t="s">
        <v>22</v>
      </c>
      <c r="O6" s="105" t="s">
        <v>23</v>
      </c>
      <c r="P6" s="105" t="s">
        <v>66</v>
      </c>
      <c r="Q6" s="105" t="s">
        <v>22</v>
      </c>
      <c r="R6" s="105" t="s">
        <v>23</v>
      </c>
      <c r="S6" s="105" t="s">
        <v>66</v>
      </c>
      <c r="T6" s="105" t="s">
        <v>22</v>
      </c>
      <c r="U6" s="105" t="s">
        <v>23</v>
      </c>
      <c r="V6" s="105" t="s">
        <v>66</v>
      </c>
      <c r="W6" s="105" t="s">
        <v>22</v>
      </c>
      <c r="X6" s="105" t="s">
        <v>23</v>
      </c>
      <c r="Y6" s="105" t="s">
        <v>66</v>
      </c>
      <c r="Z6" s="105" t="s">
        <v>22</v>
      </c>
      <c r="AA6" s="105" t="s">
        <v>23</v>
      </c>
      <c r="AB6" s="105" t="s">
        <v>66</v>
      </c>
    </row>
    <row r="7" spans="1:28" x14ac:dyDescent="0.2">
      <c r="A7" s="100" t="s">
        <v>265</v>
      </c>
      <c r="B7" s="153">
        <v>131203158.88099998</v>
      </c>
      <c r="C7" s="153">
        <v>3128925.8532409999</v>
      </c>
      <c r="D7" s="153">
        <v>134332084.73424098</v>
      </c>
      <c r="E7" s="154">
        <v>277941.36873533</v>
      </c>
      <c r="F7" s="154">
        <v>14054.715114940002</v>
      </c>
      <c r="G7" s="154">
        <v>291996.08385027002</v>
      </c>
      <c r="H7" s="106">
        <v>9.5777799999999996E-2</v>
      </c>
      <c r="I7" s="102">
        <v>9.8018599999999997E-2</v>
      </c>
      <c r="J7" s="106">
        <v>9.5819600000000005E-2</v>
      </c>
      <c r="K7" s="103">
        <v>3.5940300000000001</v>
      </c>
      <c r="L7" s="103">
        <v>6.1285499999999997</v>
      </c>
      <c r="M7" s="103">
        <v>3.6529199999999999</v>
      </c>
      <c r="N7" s="157">
        <v>0</v>
      </c>
      <c r="O7" s="157">
        <v>0</v>
      </c>
      <c r="P7" s="157">
        <v>0</v>
      </c>
      <c r="Q7" s="157">
        <v>131203158.88099998</v>
      </c>
      <c r="R7" s="157">
        <v>3128925.8532409999</v>
      </c>
      <c r="S7" s="157">
        <v>134332084.73424098</v>
      </c>
      <c r="T7" s="157">
        <v>0</v>
      </c>
      <c r="U7" s="157">
        <v>0</v>
      </c>
      <c r="V7" s="157">
        <v>0</v>
      </c>
      <c r="W7" s="157">
        <v>0</v>
      </c>
      <c r="X7" s="157">
        <v>0</v>
      </c>
      <c r="Y7" s="157">
        <v>0</v>
      </c>
      <c r="Z7" s="157">
        <v>0</v>
      </c>
      <c r="AA7" s="157">
        <v>0</v>
      </c>
      <c r="AB7" s="157">
        <v>0</v>
      </c>
    </row>
    <row r="8" spans="1:28" x14ac:dyDescent="0.2">
      <c r="A8" s="99" t="s">
        <v>82</v>
      </c>
      <c r="B8" s="153">
        <v>7342784.2612999994</v>
      </c>
      <c r="C8" s="153">
        <v>28584851.826139212</v>
      </c>
      <c r="D8" s="153">
        <v>35927636.087439209</v>
      </c>
      <c r="E8" s="154">
        <v>63266.844005460007</v>
      </c>
      <c r="F8" s="154">
        <v>271188.05871999997</v>
      </c>
      <c r="G8" s="154">
        <v>334454.90272546001</v>
      </c>
      <c r="H8" s="106">
        <v>0.16658200000000001</v>
      </c>
      <c r="I8" s="102">
        <v>9.8193659712592571E-2</v>
      </c>
      <c r="J8" s="106">
        <v>0.11204500000000001</v>
      </c>
      <c r="K8" s="103">
        <v>48.160600000000002</v>
      </c>
      <c r="L8" s="103">
        <v>53.552433989507286</v>
      </c>
      <c r="M8" s="103">
        <v>52.460299999999997</v>
      </c>
      <c r="N8" s="157">
        <v>14438.61</v>
      </c>
      <c r="O8" s="157">
        <v>0</v>
      </c>
      <c r="P8" s="157">
        <v>14438.61</v>
      </c>
      <c r="Q8" s="157">
        <v>7315420.3012999995</v>
      </c>
      <c r="R8" s="157">
        <v>28584851.826139212</v>
      </c>
      <c r="S8" s="157">
        <v>35900272.127439208</v>
      </c>
      <c r="T8" s="157">
        <v>12925.35</v>
      </c>
      <c r="U8" s="157">
        <v>0</v>
      </c>
      <c r="V8" s="157">
        <v>12925.35</v>
      </c>
      <c r="W8" s="157">
        <v>14438.61</v>
      </c>
      <c r="X8" s="157">
        <v>0</v>
      </c>
      <c r="Y8" s="157">
        <v>14438.61</v>
      </c>
      <c r="Z8" s="157">
        <v>0</v>
      </c>
      <c r="AA8" s="157">
        <v>0</v>
      </c>
      <c r="AB8" s="157">
        <v>0</v>
      </c>
    </row>
    <row r="9" spans="1:28" x14ac:dyDescent="0.2">
      <c r="A9" s="99" t="s">
        <v>83</v>
      </c>
      <c r="B9" s="153">
        <v>1361272392.4904001</v>
      </c>
      <c r="C9" s="153">
        <v>149695074.42829999</v>
      </c>
      <c r="D9" s="153">
        <v>1510967466.9187</v>
      </c>
      <c r="E9" s="154">
        <v>3370072.4155582306</v>
      </c>
      <c r="F9" s="154">
        <v>416739.04765280994</v>
      </c>
      <c r="G9" s="154">
        <v>3786811.4632110405</v>
      </c>
      <c r="H9" s="106">
        <v>0.15268300000000001</v>
      </c>
      <c r="I9" s="102">
        <v>8.3785401632450837E-2</v>
      </c>
      <c r="J9" s="106">
        <v>0.145814</v>
      </c>
      <c r="K9" s="103">
        <v>26.691199999999998</v>
      </c>
      <c r="L9" s="103">
        <v>20.640662941354375</v>
      </c>
      <c r="M9" s="103">
        <v>26.089700000000001</v>
      </c>
      <c r="N9" s="157">
        <v>1805481.9302000001</v>
      </c>
      <c r="O9" s="157">
        <v>389844.92991000001</v>
      </c>
      <c r="P9" s="157">
        <v>2195326.8601100002</v>
      </c>
      <c r="Q9" s="157">
        <v>1357427579.7887001</v>
      </c>
      <c r="R9" s="157">
        <v>149305004.02759999</v>
      </c>
      <c r="S9" s="157">
        <v>1506732583.8162999</v>
      </c>
      <c r="T9" s="157">
        <v>1731519.3067000001</v>
      </c>
      <c r="U9" s="157">
        <v>0</v>
      </c>
      <c r="V9" s="157">
        <v>1731519.3067000001</v>
      </c>
      <c r="W9" s="157">
        <v>1839738.3102000002</v>
      </c>
      <c r="X9" s="157">
        <v>330215.50069999998</v>
      </c>
      <c r="Y9" s="157">
        <v>2169953.8108999999</v>
      </c>
      <c r="Z9" s="157">
        <v>273555.08480000001</v>
      </c>
      <c r="AA9" s="157">
        <v>59854.9</v>
      </c>
      <c r="AB9" s="157">
        <v>333409.98480000003</v>
      </c>
    </row>
    <row r="10" spans="1:28" x14ac:dyDescent="0.2">
      <c r="A10" s="99" t="s">
        <v>192</v>
      </c>
      <c r="B10" s="153">
        <v>253972486.57810006</v>
      </c>
      <c r="C10" s="153">
        <v>2969483.9580000001</v>
      </c>
      <c r="D10" s="153">
        <v>256941970.53610006</v>
      </c>
      <c r="E10" s="154">
        <v>576136.45160000003</v>
      </c>
      <c r="F10" s="154">
        <v>4179.6486000000004</v>
      </c>
      <c r="G10" s="154">
        <v>580316.10019999999</v>
      </c>
      <c r="H10" s="106">
        <v>0.142791</v>
      </c>
      <c r="I10" s="102">
        <v>9.6414E-2</v>
      </c>
      <c r="J10" s="106">
        <v>0.142236</v>
      </c>
      <c r="K10" s="103">
        <v>24.296900000000001</v>
      </c>
      <c r="L10" s="103">
        <v>83.620699999999999</v>
      </c>
      <c r="M10" s="103">
        <v>24.984500000000001</v>
      </c>
      <c r="N10" s="157">
        <v>0</v>
      </c>
      <c r="O10" s="157">
        <v>0</v>
      </c>
      <c r="P10" s="157">
        <v>0</v>
      </c>
      <c r="Q10" s="157">
        <v>253740289.61810005</v>
      </c>
      <c r="R10" s="157">
        <v>2969483.9580000001</v>
      </c>
      <c r="S10" s="157">
        <v>256709773.57610005</v>
      </c>
      <c r="T10" s="157">
        <v>232196.96</v>
      </c>
      <c r="U10" s="157">
        <v>0</v>
      </c>
      <c r="V10" s="157">
        <v>232196.96</v>
      </c>
      <c r="W10" s="157">
        <v>0</v>
      </c>
      <c r="X10" s="157">
        <v>0</v>
      </c>
      <c r="Y10" s="157">
        <v>0</v>
      </c>
      <c r="Z10" s="157">
        <v>0</v>
      </c>
      <c r="AA10" s="157">
        <v>0</v>
      </c>
      <c r="AB10" s="157">
        <v>0</v>
      </c>
    </row>
    <row r="11" spans="1:28" x14ac:dyDescent="0.2">
      <c r="A11" s="99" t="s">
        <v>84</v>
      </c>
      <c r="B11" s="153">
        <v>361492615.3389585</v>
      </c>
      <c r="C11" s="153">
        <v>3887668249.6797948</v>
      </c>
      <c r="D11" s="153">
        <v>4249160865.0187531</v>
      </c>
      <c r="E11" s="154">
        <v>15134819.831951993</v>
      </c>
      <c r="F11" s="154">
        <v>31385510.23436185</v>
      </c>
      <c r="G11" s="154">
        <v>46520330.06631384</v>
      </c>
      <c r="H11" s="106">
        <v>0.12784899999999999</v>
      </c>
      <c r="I11" s="102">
        <v>0.10611777519388452</v>
      </c>
      <c r="J11" s="106">
        <v>0.10789799999999999</v>
      </c>
      <c r="K11" s="103">
        <v>44.457700000000003</v>
      </c>
      <c r="L11" s="103">
        <v>39.465268527934349</v>
      </c>
      <c r="M11" s="103">
        <v>39.878999999999998</v>
      </c>
      <c r="N11" s="157">
        <v>22981816.084199999</v>
      </c>
      <c r="O11" s="157">
        <v>66850216.179982997</v>
      </c>
      <c r="P11" s="157">
        <v>89832032.264183</v>
      </c>
      <c r="Q11" s="157">
        <v>321012638.77235854</v>
      </c>
      <c r="R11" s="157">
        <v>3523308740.2688828</v>
      </c>
      <c r="S11" s="157">
        <v>3844321379.0412407</v>
      </c>
      <c r="T11" s="157">
        <v>5124836.77302837</v>
      </c>
      <c r="U11" s="157">
        <v>258506256.19691694</v>
      </c>
      <c r="V11" s="157">
        <v>263631092.96994531</v>
      </c>
      <c r="W11" s="157">
        <v>35355139.793571606</v>
      </c>
      <c r="X11" s="157">
        <v>94477821.463895023</v>
      </c>
      <c r="Y11" s="157">
        <v>129832961.25746663</v>
      </c>
      <c r="Z11" s="157">
        <v>0</v>
      </c>
      <c r="AA11" s="157">
        <v>11375431.7501</v>
      </c>
      <c r="AB11" s="157">
        <v>11375431.7501</v>
      </c>
    </row>
    <row r="12" spans="1:28" x14ac:dyDescent="0.2">
      <c r="A12" s="99" t="s">
        <v>85</v>
      </c>
      <c r="B12" s="153">
        <v>660684479.64132762</v>
      </c>
      <c r="C12" s="153">
        <v>3098182773.1584015</v>
      </c>
      <c r="D12" s="153">
        <v>3758867252.7997293</v>
      </c>
      <c r="E12" s="154">
        <v>8028790.8392774314</v>
      </c>
      <c r="F12" s="154">
        <v>21629308.54731803</v>
      </c>
      <c r="G12" s="154">
        <v>29658099.386595462</v>
      </c>
      <c r="H12" s="106">
        <v>0.12703400000000001</v>
      </c>
      <c r="I12" s="102">
        <v>8.7689297190382168E-2</v>
      </c>
      <c r="J12" s="106">
        <v>9.4567899999999996E-2</v>
      </c>
      <c r="K12" s="103">
        <v>101.67100000000001</v>
      </c>
      <c r="L12" s="103">
        <v>119.16287691936091</v>
      </c>
      <c r="M12" s="103">
        <v>116.124</v>
      </c>
      <c r="N12" s="157">
        <v>26718866.814999998</v>
      </c>
      <c r="O12" s="157">
        <v>51759760.971967004</v>
      </c>
      <c r="P12" s="157">
        <v>78478627.786967009</v>
      </c>
      <c r="Q12" s="157">
        <v>600844820.68063176</v>
      </c>
      <c r="R12" s="157">
        <v>2834196020.8839483</v>
      </c>
      <c r="S12" s="157">
        <v>3435040841.5645804</v>
      </c>
      <c r="T12" s="157">
        <v>26989859.880695801</v>
      </c>
      <c r="U12" s="157">
        <v>194974782.475954</v>
      </c>
      <c r="V12" s="157">
        <v>221964642.35664979</v>
      </c>
      <c r="W12" s="157">
        <v>32849799.080000002</v>
      </c>
      <c r="X12" s="157">
        <v>67283440.091068998</v>
      </c>
      <c r="Y12" s="157">
        <v>100133239.171069</v>
      </c>
      <c r="Z12" s="157">
        <v>0</v>
      </c>
      <c r="AA12" s="157">
        <v>1728529.70743</v>
      </c>
      <c r="AB12" s="157">
        <v>1728529.70743</v>
      </c>
    </row>
    <row r="13" spans="1:28" x14ac:dyDescent="0.2">
      <c r="A13" s="99" t="s">
        <v>86</v>
      </c>
      <c r="B13" s="153">
        <v>659050445.42909992</v>
      </c>
      <c r="C13" s="153">
        <v>524493264.28617895</v>
      </c>
      <c r="D13" s="153">
        <v>1183543709.7152789</v>
      </c>
      <c r="E13" s="154">
        <v>20790954.172324512</v>
      </c>
      <c r="F13" s="154">
        <v>7255952.9406974893</v>
      </c>
      <c r="G13" s="154">
        <v>28046907.113022</v>
      </c>
      <c r="H13" s="106">
        <v>0.14211399999999999</v>
      </c>
      <c r="I13" s="102">
        <v>9.3191515633034933E-2</v>
      </c>
      <c r="J13" s="106">
        <v>0.12039999999999999</v>
      </c>
      <c r="K13" s="103">
        <v>37.164400000000001</v>
      </c>
      <c r="L13" s="103">
        <v>60.111173547339668</v>
      </c>
      <c r="M13" s="103">
        <v>47.3767</v>
      </c>
      <c r="N13" s="157">
        <v>15253643.4066</v>
      </c>
      <c r="O13" s="157">
        <v>13245219.870299989</v>
      </c>
      <c r="P13" s="157">
        <v>28498863.27689999</v>
      </c>
      <c r="Q13" s="157">
        <v>564831905.44459999</v>
      </c>
      <c r="R13" s="157">
        <v>476398504.94990623</v>
      </c>
      <c r="S13" s="157">
        <v>1041230410.3945061</v>
      </c>
      <c r="T13" s="157">
        <v>58330111.093999997</v>
      </c>
      <c r="U13" s="157">
        <v>23549384.148716763</v>
      </c>
      <c r="V13" s="157">
        <v>81879495.242716759</v>
      </c>
      <c r="W13" s="157">
        <v>35825476.2447</v>
      </c>
      <c r="X13" s="157">
        <v>24545375.187555991</v>
      </c>
      <c r="Y13" s="157">
        <v>60370851.432255991</v>
      </c>
      <c r="Z13" s="157">
        <v>62952.645799999998</v>
      </c>
      <c r="AA13" s="157">
        <v>0</v>
      </c>
      <c r="AB13" s="157">
        <v>62952.645799999998</v>
      </c>
    </row>
    <row r="14" spans="1:28" x14ac:dyDescent="0.2">
      <c r="A14" s="99" t="s">
        <v>87</v>
      </c>
      <c r="B14" s="153">
        <v>711408660.52129984</v>
      </c>
      <c r="C14" s="153">
        <v>1419099974.121995</v>
      </c>
      <c r="D14" s="153">
        <v>2130508634.6432948</v>
      </c>
      <c r="E14" s="154">
        <v>11533819.14878924</v>
      </c>
      <c r="F14" s="154">
        <v>9998819.5744935498</v>
      </c>
      <c r="G14" s="154">
        <v>21532638.723282792</v>
      </c>
      <c r="H14" s="106">
        <v>0.13607</v>
      </c>
      <c r="I14" s="102">
        <v>9.9234850087183704E-2</v>
      </c>
      <c r="J14" s="106">
        <v>0.11166</v>
      </c>
      <c r="K14" s="103">
        <v>61.614600000000003</v>
      </c>
      <c r="L14" s="103">
        <v>67.330837434011784</v>
      </c>
      <c r="M14" s="103">
        <v>65.405699999999996</v>
      </c>
      <c r="N14" s="157">
        <v>10580353.904100001</v>
      </c>
      <c r="O14" s="157">
        <v>26232944.520187002</v>
      </c>
      <c r="P14" s="157">
        <v>36813298.424287006</v>
      </c>
      <c r="Q14" s="157">
        <v>582884580.54269981</v>
      </c>
      <c r="R14" s="157">
        <v>1345959960.6347799</v>
      </c>
      <c r="S14" s="157">
        <v>1928844541.17748</v>
      </c>
      <c r="T14" s="157">
        <v>110755159.9154</v>
      </c>
      <c r="U14" s="157">
        <v>32682778.582327999</v>
      </c>
      <c r="V14" s="157">
        <v>143437938.49772799</v>
      </c>
      <c r="W14" s="157">
        <v>17768920.063200001</v>
      </c>
      <c r="X14" s="157">
        <v>40081426.830786996</v>
      </c>
      <c r="Y14" s="157">
        <v>57850346.893987</v>
      </c>
      <c r="Z14" s="157">
        <v>0</v>
      </c>
      <c r="AA14" s="157">
        <v>375808.07410000003</v>
      </c>
      <c r="AB14" s="157">
        <v>375808.07410000003</v>
      </c>
    </row>
    <row r="15" spans="1:28" x14ac:dyDescent="0.2">
      <c r="A15" s="99" t="s">
        <v>193</v>
      </c>
      <c r="B15" s="153">
        <v>1471174656.2077682</v>
      </c>
      <c r="C15" s="153">
        <v>1124582935.3700254</v>
      </c>
      <c r="D15" s="153">
        <v>2595757591.5777936</v>
      </c>
      <c r="E15" s="154">
        <v>26166587.763636157</v>
      </c>
      <c r="F15" s="154">
        <v>7006944.24771633</v>
      </c>
      <c r="G15" s="154">
        <v>33173532.011352487</v>
      </c>
      <c r="H15" s="106">
        <v>0.13225899999999999</v>
      </c>
      <c r="I15" s="102">
        <v>8.4522988934623608E-2</v>
      </c>
      <c r="J15" s="106">
        <v>0.11174000000000001</v>
      </c>
      <c r="K15" s="103">
        <v>57.675400000000003</v>
      </c>
      <c r="L15" s="103">
        <v>62.724314296520411</v>
      </c>
      <c r="M15" s="103">
        <v>59.830599999999997</v>
      </c>
      <c r="N15" s="157">
        <v>20495480.028699998</v>
      </c>
      <c r="O15" s="157">
        <v>30103013.199839309</v>
      </c>
      <c r="P15" s="157">
        <v>50598493.228539303</v>
      </c>
      <c r="Q15" s="157">
        <v>1396191502.424468</v>
      </c>
      <c r="R15" s="157">
        <v>1036580848.8568481</v>
      </c>
      <c r="S15" s="157">
        <v>2432772351.2813163</v>
      </c>
      <c r="T15" s="157">
        <v>57137537.509699993</v>
      </c>
      <c r="U15" s="157">
        <v>78828793.260937989</v>
      </c>
      <c r="V15" s="157">
        <v>135966330.77063799</v>
      </c>
      <c r="W15" s="157">
        <v>16863665.6428</v>
      </c>
      <c r="X15" s="157">
        <v>8940619.9008393101</v>
      </c>
      <c r="Y15" s="157">
        <v>25804285.54363931</v>
      </c>
      <c r="Z15" s="157">
        <v>981950.63079999993</v>
      </c>
      <c r="AA15" s="157">
        <v>232673.35140000001</v>
      </c>
      <c r="AB15" s="157">
        <v>1214623.9822</v>
      </c>
    </row>
    <row r="16" spans="1:28" x14ac:dyDescent="0.2">
      <c r="A16" s="99" t="s">
        <v>88</v>
      </c>
      <c r="B16" s="153">
        <v>1175564842.9162929</v>
      </c>
      <c r="C16" s="153">
        <v>763061283.15862882</v>
      </c>
      <c r="D16" s="153">
        <v>1938626126.0749216</v>
      </c>
      <c r="E16" s="154">
        <v>27540148.815124549</v>
      </c>
      <c r="F16" s="154">
        <v>66167402.0643038</v>
      </c>
      <c r="G16" s="154">
        <v>93707550.879428357</v>
      </c>
      <c r="H16" s="106">
        <v>0.12872900000000001</v>
      </c>
      <c r="I16" s="102">
        <v>8.8524720420049496E-2</v>
      </c>
      <c r="J16" s="106">
        <v>0.113051</v>
      </c>
      <c r="K16" s="103">
        <v>56.292000000000002</v>
      </c>
      <c r="L16" s="103">
        <v>85.102177142528589</v>
      </c>
      <c r="M16" s="103">
        <v>67.555400000000006</v>
      </c>
      <c r="N16" s="157">
        <v>7549355.8582662307</v>
      </c>
      <c r="O16" s="157">
        <v>17950919.741808899</v>
      </c>
      <c r="P16" s="157">
        <v>25500275.600075129</v>
      </c>
      <c r="Q16" s="157">
        <v>1083754005.5514266</v>
      </c>
      <c r="R16" s="157">
        <v>567810202.23620987</v>
      </c>
      <c r="S16" s="157">
        <v>1651564207.7876365</v>
      </c>
      <c r="T16" s="157">
        <v>58970919.028700009</v>
      </c>
      <c r="U16" s="157">
        <v>95781329.650910005</v>
      </c>
      <c r="V16" s="157">
        <v>154752248.67961001</v>
      </c>
      <c r="W16" s="157">
        <v>16349495.27616623</v>
      </c>
      <c r="X16" s="157">
        <v>99469751.271508902</v>
      </c>
      <c r="Y16" s="157">
        <v>115819246.54767513</v>
      </c>
      <c r="Z16" s="157">
        <v>16490423.060000001</v>
      </c>
      <c r="AA16" s="157">
        <v>0</v>
      </c>
      <c r="AB16" s="157">
        <v>16490423.060000001</v>
      </c>
    </row>
    <row r="17" spans="1:28" x14ac:dyDescent="0.2">
      <c r="A17" s="99" t="s">
        <v>194</v>
      </c>
      <c r="B17" s="153">
        <v>339841359.93193996</v>
      </c>
      <c r="C17" s="153">
        <v>505673589.94526505</v>
      </c>
      <c r="D17" s="153">
        <v>845514949.87720501</v>
      </c>
      <c r="E17" s="154">
        <v>5051675.1808427805</v>
      </c>
      <c r="F17" s="154">
        <v>5436198.8670987897</v>
      </c>
      <c r="G17" s="154">
        <v>10487874.047941569</v>
      </c>
      <c r="H17" s="106">
        <v>0.13394500000000001</v>
      </c>
      <c r="I17" s="102">
        <v>8.1274819764561967E-2</v>
      </c>
      <c r="J17" s="106">
        <v>0.102386</v>
      </c>
      <c r="K17" s="103">
        <v>57.398899999999998</v>
      </c>
      <c r="L17" s="103">
        <v>61.362284913762302</v>
      </c>
      <c r="M17" s="103">
        <v>59.770899999999997</v>
      </c>
      <c r="N17" s="157">
        <v>3618594.5375999999</v>
      </c>
      <c r="O17" s="157">
        <v>3422672.8405449996</v>
      </c>
      <c r="P17" s="157">
        <v>7041267.378145</v>
      </c>
      <c r="Q17" s="157">
        <v>325454774.5194</v>
      </c>
      <c r="R17" s="157">
        <v>489746578.9329201</v>
      </c>
      <c r="S17" s="157">
        <v>815201353.4523201</v>
      </c>
      <c r="T17" s="157">
        <v>9132722.1130399983</v>
      </c>
      <c r="U17" s="157">
        <v>9645293.6284999996</v>
      </c>
      <c r="V17" s="157">
        <v>18778015.74154</v>
      </c>
      <c r="W17" s="157">
        <v>5253863.2994999997</v>
      </c>
      <c r="X17" s="157">
        <v>5988276.5664449995</v>
      </c>
      <c r="Y17" s="157">
        <v>11242139.865945</v>
      </c>
      <c r="Z17" s="157">
        <v>0</v>
      </c>
      <c r="AA17" s="157">
        <v>293440.8174</v>
      </c>
      <c r="AB17" s="157">
        <v>293440.8174</v>
      </c>
    </row>
    <row r="18" spans="1:28" x14ac:dyDescent="0.2">
      <c r="A18" s="99" t="s">
        <v>195</v>
      </c>
      <c r="B18" s="153">
        <v>260330896.70436901</v>
      </c>
      <c r="C18" s="153">
        <v>329391333.69339031</v>
      </c>
      <c r="D18" s="153">
        <v>589722230.39775932</v>
      </c>
      <c r="E18" s="154">
        <v>5649911.6313709607</v>
      </c>
      <c r="F18" s="154">
        <v>1016775.3158911499</v>
      </c>
      <c r="G18" s="154">
        <v>6666686.9472621102</v>
      </c>
      <c r="H18" s="106">
        <v>0.143568</v>
      </c>
      <c r="I18" s="102">
        <v>8.2078675136915413E-2</v>
      </c>
      <c r="J18" s="106">
        <v>0.10917300000000001</v>
      </c>
      <c r="K18" s="103">
        <v>51.863300000000002</v>
      </c>
      <c r="L18" s="103">
        <v>58.455938722614185</v>
      </c>
      <c r="M18" s="103">
        <v>55.552599999999998</v>
      </c>
      <c r="N18" s="157">
        <v>4757232.4819999998</v>
      </c>
      <c r="O18" s="157">
        <v>968730.21290000004</v>
      </c>
      <c r="P18" s="157">
        <v>5725962.6948999995</v>
      </c>
      <c r="Q18" s="157">
        <v>234345265.36526904</v>
      </c>
      <c r="R18" s="157">
        <v>256588969.69919029</v>
      </c>
      <c r="S18" s="157">
        <v>490934235.06445926</v>
      </c>
      <c r="T18" s="157">
        <v>20633730.291300002</v>
      </c>
      <c r="U18" s="157">
        <v>70227851.498999998</v>
      </c>
      <c r="V18" s="157">
        <v>90861581.790299997</v>
      </c>
      <c r="W18" s="157">
        <v>5346423.7729000002</v>
      </c>
      <c r="X18" s="157">
        <v>2385107.8407000001</v>
      </c>
      <c r="Y18" s="157">
        <v>7731531.6136000007</v>
      </c>
      <c r="Z18" s="157">
        <v>5477.2749000000003</v>
      </c>
      <c r="AA18" s="157">
        <v>189404.6545</v>
      </c>
      <c r="AB18" s="157">
        <v>194881.92939999999</v>
      </c>
    </row>
    <row r="19" spans="1:28" x14ac:dyDescent="0.2">
      <c r="A19" s="99" t="s">
        <v>89</v>
      </c>
      <c r="B19" s="153">
        <v>1038935262.884394</v>
      </c>
      <c r="C19" s="153">
        <v>1219853058.410337</v>
      </c>
      <c r="D19" s="153">
        <v>2258788321.2947307</v>
      </c>
      <c r="E19" s="154">
        <v>22864231.324603159</v>
      </c>
      <c r="F19" s="154">
        <v>24922045.501349516</v>
      </c>
      <c r="G19" s="154">
        <v>47786276.825952679</v>
      </c>
      <c r="H19" s="106">
        <v>0.137599</v>
      </c>
      <c r="I19" s="102">
        <v>8.209132418554653E-2</v>
      </c>
      <c r="J19" s="106">
        <v>0.10667600000000001</v>
      </c>
      <c r="K19" s="103">
        <v>62.338799999999999</v>
      </c>
      <c r="L19" s="103">
        <v>69.468061936404055</v>
      </c>
      <c r="M19" s="103">
        <v>66.310699999999997</v>
      </c>
      <c r="N19" s="157">
        <v>26562166.617400002</v>
      </c>
      <c r="O19" s="157">
        <v>64257400.016479403</v>
      </c>
      <c r="P19" s="157">
        <v>90819566.633879408</v>
      </c>
      <c r="Q19" s="157">
        <v>955669723.10289407</v>
      </c>
      <c r="R19" s="157">
        <v>1086591432.5237696</v>
      </c>
      <c r="S19" s="157">
        <v>2042261155.6266632</v>
      </c>
      <c r="T19" s="157">
        <v>50052138.224100001</v>
      </c>
      <c r="U19" s="157">
        <v>59876072.775487997</v>
      </c>
      <c r="V19" s="157">
        <v>109928210.999588</v>
      </c>
      <c r="W19" s="157">
        <v>32930396.196600005</v>
      </c>
      <c r="X19" s="157">
        <v>72413289.131079406</v>
      </c>
      <c r="Y19" s="157">
        <v>105343685.32767941</v>
      </c>
      <c r="Z19" s="157">
        <v>283005.36080000002</v>
      </c>
      <c r="AA19" s="157">
        <v>972263.98</v>
      </c>
      <c r="AB19" s="157">
        <v>1255269.3407999999</v>
      </c>
    </row>
    <row r="20" spans="1:28" x14ac:dyDescent="0.2">
      <c r="A20" s="99" t="s">
        <v>90</v>
      </c>
      <c r="B20" s="153">
        <v>424914752.65518528</v>
      </c>
      <c r="C20" s="153">
        <v>522064191.53264624</v>
      </c>
      <c r="D20" s="153">
        <v>946978944.18783152</v>
      </c>
      <c r="E20" s="154">
        <v>8248361.6206253394</v>
      </c>
      <c r="F20" s="154">
        <v>8777465.6411715504</v>
      </c>
      <c r="G20" s="154">
        <v>17025827.261796892</v>
      </c>
      <c r="H20" s="106">
        <v>0.131329</v>
      </c>
      <c r="I20" s="102">
        <v>8.3936201787920953E-2</v>
      </c>
      <c r="J20" s="106">
        <v>0.10485800000000001</v>
      </c>
      <c r="K20" s="103">
        <v>76.483800000000002</v>
      </c>
      <c r="L20" s="103">
        <v>62.190059278550045</v>
      </c>
      <c r="M20" s="103">
        <v>68.499399999999994</v>
      </c>
      <c r="N20" s="157">
        <v>15067110.095491359</v>
      </c>
      <c r="O20" s="157">
        <v>9435826.31480412</v>
      </c>
      <c r="P20" s="157">
        <v>24502936.410295479</v>
      </c>
      <c r="Q20" s="157">
        <v>386332811.03889394</v>
      </c>
      <c r="R20" s="157">
        <v>445976715.95269114</v>
      </c>
      <c r="S20" s="157">
        <v>832309526.99158502</v>
      </c>
      <c r="T20" s="157">
        <v>15130372.708700001</v>
      </c>
      <c r="U20" s="157">
        <v>58414706.833750986</v>
      </c>
      <c r="V20" s="157">
        <v>73545079.542450994</v>
      </c>
      <c r="W20" s="157">
        <v>23450251.958691362</v>
      </c>
      <c r="X20" s="157">
        <v>17672768.746204123</v>
      </c>
      <c r="Y20" s="157">
        <v>41123020.704895481</v>
      </c>
      <c r="Z20" s="157">
        <v>1316.9489000000001</v>
      </c>
      <c r="AA20" s="157">
        <v>0</v>
      </c>
      <c r="AB20" s="157">
        <v>1316.9489000000001</v>
      </c>
    </row>
    <row r="21" spans="1:28" x14ac:dyDescent="0.2">
      <c r="A21" s="99" t="s">
        <v>91</v>
      </c>
      <c r="B21" s="153">
        <v>771321399.87371218</v>
      </c>
      <c r="C21" s="153">
        <v>2301780998.5371165</v>
      </c>
      <c r="D21" s="153">
        <v>3073102398.4108286</v>
      </c>
      <c r="E21" s="154">
        <v>26831697.938559886</v>
      </c>
      <c r="F21" s="154">
        <v>26550848.394987181</v>
      </c>
      <c r="G21" s="154">
        <v>53382546.333547071</v>
      </c>
      <c r="H21" s="106">
        <v>0.13294500000000001</v>
      </c>
      <c r="I21" s="102">
        <v>8.7435434553692612E-2</v>
      </c>
      <c r="J21" s="106">
        <v>9.8632700000000004E-2</v>
      </c>
      <c r="K21" s="103">
        <v>108.264</v>
      </c>
      <c r="L21" s="103">
        <v>117.8467249199232</v>
      </c>
      <c r="M21" s="103">
        <v>115.509</v>
      </c>
      <c r="N21" s="157">
        <v>36931883.116799995</v>
      </c>
      <c r="O21" s="157">
        <v>86399797.39106299</v>
      </c>
      <c r="P21" s="157">
        <v>123331680.50786299</v>
      </c>
      <c r="Q21" s="157">
        <v>617111341.27701223</v>
      </c>
      <c r="R21" s="157">
        <v>1568319717.3916521</v>
      </c>
      <c r="S21" s="157">
        <v>2185431058.6686635</v>
      </c>
      <c r="T21" s="157">
        <v>91269951.601700008</v>
      </c>
      <c r="U21" s="157">
        <v>603173737.80846655</v>
      </c>
      <c r="V21" s="157">
        <v>694443689.4101665</v>
      </c>
      <c r="W21" s="157">
        <v>62302672.298600003</v>
      </c>
      <c r="X21" s="157">
        <v>129275328.33958298</v>
      </c>
      <c r="Y21" s="157">
        <v>191578000.638183</v>
      </c>
      <c r="Z21" s="157">
        <v>637434.69640000002</v>
      </c>
      <c r="AA21" s="157">
        <v>1012214.997415</v>
      </c>
      <c r="AB21" s="157">
        <v>1649649.6938149999</v>
      </c>
    </row>
    <row r="22" spans="1:28" x14ac:dyDescent="0.2">
      <c r="A22" s="99" t="s">
        <v>92</v>
      </c>
      <c r="B22" s="153">
        <v>383251900.15797001</v>
      </c>
      <c r="C22" s="153">
        <v>551664232.90214705</v>
      </c>
      <c r="D22" s="153">
        <v>934916133.06011701</v>
      </c>
      <c r="E22" s="154">
        <v>5745645.5150697399</v>
      </c>
      <c r="F22" s="154">
        <v>8125078.1693014801</v>
      </c>
      <c r="G22" s="154">
        <v>13870723.68437122</v>
      </c>
      <c r="H22" s="106">
        <v>0.12947400000000001</v>
      </c>
      <c r="I22" s="102">
        <v>8.0139713078635891E-2</v>
      </c>
      <c r="J22" s="106">
        <v>0.10054399999999999</v>
      </c>
      <c r="K22" s="103">
        <v>89.876599999999996</v>
      </c>
      <c r="L22" s="103">
        <v>106.18845421517435</v>
      </c>
      <c r="M22" s="103">
        <v>99.494</v>
      </c>
      <c r="N22" s="157">
        <v>13248158.822800001</v>
      </c>
      <c r="O22" s="157">
        <v>36858685.232538998</v>
      </c>
      <c r="P22" s="157">
        <v>50106844.055339001</v>
      </c>
      <c r="Q22" s="157">
        <v>335380770.28497005</v>
      </c>
      <c r="R22" s="157">
        <v>460679374.79140806</v>
      </c>
      <c r="S22" s="157">
        <v>796060145.07637799</v>
      </c>
      <c r="T22" s="157">
        <v>31047988.1985</v>
      </c>
      <c r="U22" s="157">
        <v>44271144.999239996</v>
      </c>
      <c r="V22" s="157">
        <v>75319133.197739989</v>
      </c>
      <c r="W22" s="157">
        <v>16706359.731700001</v>
      </c>
      <c r="X22" s="157">
        <v>45645618.239599004</v>
      </c>
      <c r="Y22" s="157">
        <v>62351977.971299008</v>
      </c>
      <c r="Z22" s="157">
        <v>116781.9428</v>
      </c>
      <c r="AA22" s="157">
        <v>1068094.8719000001</v>
      </c>
      <c r="AB22" s="157">
        <v>1184876.8147000002</v>
      </c>
    </row>
    <row r="23" spans="1:28" x14ac:dyDescent="0.2">
      <c r="A23" s="99" t="s">
        <v>93</v>
      </c>
      <c r="B23" s="153">
        <v>134564958.95806491</v>
      </c>
      <c r="C23" s="153">
        <v>664382879.65016568</v>
      </c>
      <c r="D23" s="153">
        <v>798947838.60823059</v>
      </c>
      <c r="E23" s="154">
        <v>15299169.10023148</v>
      </c>
      <c r="F23" s="154">
        <v>19329761.237466488</v>
      </c>
      <c r="G23" s="154">
        <v>34628930.337697968</v>
      </c>
      <c r="H23" s="106">
        <v>0.13148699999999999</v>
      </c>
      <c r="I23" s="102">
        <v>0.10056952267974563</v>
      </c>
      <c r="J23" s="106">
        <v>0.105809</v>
      </c>
      <c r="K23" s="103">
        <v>55.587699999999998</v>
      </c>
      <c r="L23" s="103">
        <v>61.896291034084335</v>
      </c>
      <c r="M23" s="103">
        <v>60.832799999999999</v>
      </c>
      <c r="N23" s="157">
        <v>18537976.533799998</v>
      </c>
      <c r="O23" s="157">
        <v>14409296.343699999</v>
      </c>
      <c r="P23" s="157">
        <v>32947272.877499998</v>
      </c>
      <c r="Q23" s="157">
        <v>69728053.631610021</v>
      </c>
      <c r="R23" s="157">
        <v>319062365.17811006</v>
      </c>
      <c r="S23" s="157">
        <v>388790418.80972004</v>
      </c>
      <c r="T23" s="157">
        <v>46238781.211054899</v>
      </c>
      <c r="U23" s="157">
        <v>285857255.87365562</v>
      </c>
      <c r="V23" s="157">
        <v>332096037.08471054</v>
      </c>
      <c r="W23" s="157">
        <v>18598124.115400001</v>
      </c>
      <c r="X23" s="157">
        <v>59463258.598399997</v>
      </c>
      <c r="Y23" s="157">
        <v>78061382.713799998</v>
      </c>
      <c r="Z23" s="157">
        <v>0</v>
      </c>
      <c r="AA23" s="157">
        <v>0</v>
      </c>
      <c r="AB23" s="157">
        <v>0</v>
      </c>
    </row>
    <row r="24" spans="1:28" x14ac:dyDescent="0.2">
      <c r="A24" s="99" t="s">
        <v>196</v>
      </c>
      <c r="B24" s="153">
        <v>115788666.1191</v>
      </c>
      <c r="C24" s="153">
        <v>596034593.01910806</v>
      </c>
      <c r="D24" s="153">
        <v>711823259.13820803</v>
      </c>
      <c r="E24" s="154">
        <v>3878330.1761670499</v>
      </c>
      <c r="F24" s="154">
        <v>6314414.3386615291</v>
      </c>
      <c r="G24" s="154">
        <v>10192744.51482858</v>
      </c>
      <c r="H24" s="106">
        <v>0.133937</v>
      </c>
      <c r="I24" s="102">
        <v>9.7953684157771712E-2</v>
      </c>
      <c r="J24" s="106">
        <v>0.10392700000000001</v>
      </c>
      <c r="K24" s="103">
        <v>41.2211</v>
      </c>
      <c r="L24" s="103">
        <v>52.193417247899923</v>
      </c>
      <c r="M24" s="103">
        <v>50.3643</v>
      </c>
      <c r="N24" s="157">
        <v>6836122.5231999997</v>
      </c>
      <c r="O24" s="157">
        <v>10532693.773200002</v>
      </c>
      <c r="P24" s="157">
        <v>17368816.296400003</v>
      </c>
      <c r="Q24" s="157">
        <v>107069650.10250001</v>
      </c>
      <c r="R24" s="157">
        <v>579018931.66806817</v>
      </c>
      <c r="S24" s="157">
        <v>686088581.77056801</v>
      </c>
      <c r="T24" s="157">
        <v>1862467.3012000001</v>
      </c>
      <c r="U24" s="157">
        <v>10633599.103640001</v>
      </c>
      <c r="V24" s="157">
        <v>12496066.404840002</v>
      </c>
      <c r="W24" s="157">
        <v>6843675.4831999997</v>
      </c>
      <c r="X24" s="157">
        <v>6266030.4604000002</v>
      </c>
      <c r="Y24" s="157">
        <v>13109705.943599999</v>
      </c>
      <c r="Z24" s="157">
        <v>12873.2322</v>
      </c>
      <c r="AA24" s="157">
        <v>116031.787</v>
      </c>
      <c r="AB24" s="157">
        <v>128905.0192</v>
      </c>
    </row>
    <row r="25" spans="1:28" x14ac:dyDescent="0.2">
      <c r="A25" s="99" t="s">
        <v>94</v>
      </c>
      <c r="B25" s="153">
        <v>889996687.43079984</v>
      </c>
      <c r="C25" s="153">
        <v>1685646123.3157849</v>
      </c>
      <c r="D25" s="153">
        <v>2575642810.7465849</v>
      </c>
      <c r="E25" s="154">
        <v>1684894.4985221101</v>
      </c>
      <c r="F25" s="154">
        <v>5138154.1154889492</v>
      </c>
      <c r="G25" s="154">
        <v>6823048.6140110595</v>
      </c>
      <c r="H25" s="106">
        <v>0.131526</v>
      </c>
      <c r="I25" s="102">
        <v>8.7849157665782288E-2</v>
      </c>
      <c r="J25" s="106">
        <v>0.103076</v>
      </c>
      <c r="K25" s="103">
        <v>36.899700000000003</v>
      </c>
      <c r="L25" s="103">
        <v>149.84347265149475</v>
      </c>
      <c r="M25" s="103">
        <v>110.431</v>
      </c>
      <c r="N25" s="157">
        <v>53.07</v>
      </c>
      <c r="O25" s="157">
        <v>217882.2396</v>
      </c>
      <c r="P25" s="157">
        <v>217935.30960000001</v>
      </c>
      <c r="Q25" s="157">
        <v>889834645.87899983</v>
      </c>
      <c r="R25" s="157">
        <v>1678454105.6466849</v>
      </c>
      <c r="S25" s="157">
        <v>2568288751.5256848</v>
      </c>
      <c r="T25" s="157">
        <v>161436.05369999999</v>
      </c>
      <c r="U25" s="157">
        <v>6974135.4295000006</v>
      </c>
      <c r="V25" s="157">
        <v>7135571.4832000006</v>
      </c>
      <c r="W25" s="157">
        <v>605.49810000000002</v>
      </c>
      <c r="X25" s="157">
        <v>217882.2396</v>
      </c>
      <c r="Y25" s="157">
        <v>218487.7377</v>
      </c>
      <c r="Z25" s="157">
        <v>0</v>
      </c>
      <c r="AA25" s="157">
        <v>0</v>
      </c>
      <c r="AB25" s="157">
        <v>0</v>
      </c>
    </row>
    <row r="26" spans="1:28" x14ac:dyDescent="0.2">
      <c r="A26" s="99" t="s">
        <v>95</v>
      </c>
      <c r="B26" s="153">
        <v>39686135.994100004</v>
      </c>
      <c r="C26" s="153">
        <v>293576367.1964367</v>
      </c>
      <c r="D26" s="153">
        <v>333262503.19053674</v>
      </c>
      <c r="E26" s="154">
        <v>812166.82490067021</v>
      </c>
      <c r="F26" s="154">
        <v>1154414.8404335501</v>
      </c>
      <c r="G26" s="154">
        <v>1966581.6653342203</v>
      </c>
      <c r="H26" s="106">
        <v>0.146672</v>
      </c>
      <c r="I26" s="102">
        <v>9.7744433481274387E-2</v>
      </c>
      <c r="J26" s="106">
        <v>0.103501</v>
      </c>
      <c r="K26" s="103">
        <v>57.195399999999999</v>
      </c>
      <c r="L26" s="103">
        <v>31.703706867787229</v>
      </c>
      <c r="M26" s="103">
        <v>34.741799999999998</v>
      </c>
      <c r="N26" s="157">
        <v>658831.03250000009</v>
      </c>
      <c r="O26" s="157">
        <v>520521.41119999997</v>
      </c>
      <c r="P26" s="157">
        <v>1179352.4437000002</v>
      </c>
      <c r="Q26" s="157">
        <v>36761276.744500004</v>
      </c>
      <c r="R26" s="157">
        <v>291380411.23083675</v>
      </c>
      <c r="S26" s="157">
        <v>328141687.97533673</v>
      </c>
      <c r="T26" s="157">
        <v>1979569.1967000002</v>
      </c>
      <c r="U26" s="157">
        <v>1117663.0656000001</v>
      </c>
      <c r="V26" s="157">
        <v>3097232.2623000005</v>
      </c>
      <c r="W26" s="157">
        <v>945290.05290000001</v>
      </c>
      <c r="X26" s="157">
        <v>1078292.8999999999</v>
      </c>
      <c r="Y26" s="157">
        <v>2023582.9528999999</v>
      </c>
      <c r="Z26" s="157">
        <v>0</v>
      </c>
      <c r="AA26" s="157">
        <v>0</v>
      </c>
      <c r="AB26" s="157">
        <v>0</v>
      </c>
    </row>
    <row r="27" spans="1:28" x14ac:dyDescent="0.2">
      <c r="A27" s="99" t="s">
        <v>96</v>
      </c>
      <c r="B27" s="153">
        <v>510450389.96490002</v>
      </c>
      <c r="C27" s="153">
        <v>551485069.53980398</v>
      </c>
      <c r="D27" s="153">
        <v>1061935459.504704</v>
      </c>
      <c r="E27" s="154">
        <v>11898139.218650527</v>
      </c>
      <c r="F27" s="154">
        <v>18625278.58377846</v>
      </c>
      <c r="G27" s="154">
        <v>30523417.802428987</v>
      </c>
      <c r="H27" s="106">
        <v>0.12539700000000001</v>
      </c>
      <c r="I27" s="102">
        <v>8.2284913434567231E-2</v>
      </c>
      <c r="J27" s="106">
        <v>0.102844</v>
      </c>
      <c r="K27" s="103">
        <v>93.235200000000006</v>
      </c>
      <c r="L27" s="103">
        <v>102.48193590270719</v>
      </c>
      <c r="M27" s="103">
        <v>98.063299999999998</v>
      </c>
      <c r="N27" s="157">
        <v>27114210.903499998</v>
      </c>
      <c r="O27" s="157">
        <v>31796351.309799999</v>
      </c>
      <c r="P27" s="157">
        <v>58910562.213299997</v>
      </c>
      <c r="Q27" s="157">
        <v>422402675.78150004</v>
      </c>
      <c r="R27" s="157">
        <v>462109086.47791815</v>
      </c>
      <c r="S27" s="157">
        <v>884511762.25941813</v>
      </c>
      <c r="T27" s="157">
        <v>52555280.126400001</v>
      </c>
      <c r="U27" s="157">
        <v>53029761.694585875</v>
      </c>
      <c r="V27" s="157">
        <v>105585041.82098588</v>
      </c>
      <c r="W27" s="157">
        <v>34566174.686799996</v>
      </c>
      <c r="X27" s="157">
        <v>24863262.027899999</v>
      </c>
      <c r="Y27" s="157">
        <v>59429436.714699998</v>
      </c>
      <c r="Z27" s="157">
        <v>926259.3702</v>
      </c>
      <c r="AA27" s="157">
        <v>11482959.339400001</v>
      </c>
      <c r="AB27" s="157">
        <v>12409218.709600002</v>
      </c>
    </row>
    <row r="28" spans="1:28" x14ac:dyDescent="0.2">
      <c r="A28" s="99" t="s">
        <v>97</v>
      </c>
      <c r="B28" s="153">
        <v>127970563.66000001</v>
      </c>
      <c r="C28" s="153">
        <v>100369534.139442</v>
      </c>
      <c r="D28" s="153">
        <v>228340097.79944199</v>
      </c>
      <c r="E28" s="154">
        <v>533503.86514955002</v>
      </c>
      <c r="F28" s="154">
        <v>521014.06589963997</v>
      </c>
      <c r="G28" s="154">
        <v>1054517.93104919</v>
      </c>
      <c r="H28" s="106">
        <v>0.135828</v>
      </c>
      <c r="I28" s="102">
        <v>8.1941137571631018E-2</v>
      </c>
      <c r="J28" s="106">
        <v>0.11208899999999999</v>
      </c>
      <c r="K28" s="103">
        <v>44.873699999999999</v>
      </c>
      <c r="L28" s="103">
        <v>63.637204614582032</v>
      </c>
      <c r="M28" s="103">
        <v>53.154499999999999</v>
      </c>
      <c r="N28" s="157">
        <v>300946.39069999999</v>
      </c>
      <c r="O28" s="157">
        <v>1354825.5014</v>
      </c>
      <c r="P28" s="157">
        <v>1655771.8920999998</v>
      </c>
      <c r="Q28" s="157">
        <v>119424692.20500001</v>
      </c>
      <c r="R28" s="157">
        <v>92876890.465842009</v>
      </c>
      <c r="S28" s="157">
        <v>212301582.67084199</v>
      </c>
      <c r="T28" s="157">
        <v>7722100.5184000004</v>
      </c>
      <c r="U28" s="157">
        <v>6112706.4609000003</v>
      </c>
      <c r="V28" s="157">
        <v>13834806.9793</v>
      </c>
      <c r="W28" s="157">
        <v>823770.93660000002</v>
      </c>
      <c r="X28" s="157">
        <v>1379937.2127</v>
      </c>
      <c r="Y28" s="157">
        <v>2203708.1493000002</v>
      </c>
      <c r="Z28" s="157">
        <v>0</v>
      </c>
      <c r="AA28" s="157">
        <v>0</v>
      </c>
      <c r="AB28" s="157">
        <v>0</v>
      </c>
    </row>
    <row r="29" spans="1:28" x14ac:dyDescent="0.2">
      <c r="A29" s="99" t="s">
        <v>98</v>
      </c>
      <c r="B29" s="153">
        <v>76440454.948808491</v>
      </c>
      <c r="C29" s="153">
        <v>196716093.22200575</v>
      </c>
      <c r="D29" s="153">
        <v>273156548.17081428</v>
      </c>
      <c r="E29" s="154">
        <v>79480.179131049998</v>
      </c>
      <c r="F29" s="154">
        <v>86859.849223049998</v>
      </c>
      <c r="G29" s="154">
        <v>166340.02835410001</v>
      </c>
      <c r="H29" s="106">
        <v>0.117608</v>
      </c>
      <c r="I29" s="102">
        <v>0.10108744933151406</v>
      </c>
      <c r="J29" s="106">
        <v>0.105283</v>
      </c>
      <c r="K29" s="103">
        <v>74.462299999999999</v>
      </c>
      <c r="L29" s="103">
        <v>65.813817183563103</v>
      </c>
      <c r="M29" s="103">
        <v>68.010999999999996</v>
      </c>
      <c r="N29" s="157">
        <v>0</v>
      </c>
      <c r="O29" s="157">
        <v>0</v>
      </c>
      <c r="P29" s="157">
        <v>0</v>
      </c>
      <c r="Q29" s="157">
        <v>73840845.378204793</v>
      </c>
      <c r="R29" s="157">
        <v>169809972.52670574</v>
      </c>
      <c r="S29" s="157">
        <v>243650817.90491056</v>
      </c>
      <c r="T29" s="157">
        <v>0</v>
      </c>
      <c r="U29" s="157">
        <v>26463925.970899999</v>
      </c>
      <c r="V29" s="157">
        <v>26463925.970899999</v>
      </c>
      <c r="W29" s="157">
        <v>2599609.5706036999</v>
      </c>
      <c r="X29" s="157">
        <v>442194.72440000001</v>
      </c>
      <c r="Y29" s="157">
        <v>3041804.2950037001</v>
      </c>
      <c r="Z29" s="157">
        <v>0</v>
      </c>
      <c r="AA29" s="157">
        <v>0</v>
      </c>
      <c r="AB29" s="157">
        <v>0</v>
      </c>
    </row>
    <row r="30" spans="1:28" x14ac:dyDescent="0.2">
      <c r="A30" s="99" t="s">
        <v>99</v>
      </c>
      <c r="B30" s="153">
        <v>1895417376.8366446</v>
      </c>
      <c r="C30" s="153">
        <v>2350340411.973228</v>
      </c>
      <c r="D30" s="153">
        <v>4245757788.8098726</v>
      </c>
      <c r="E30" s="154">
        <v>35377175.92163913</v>
      </c>
      <c r="F30" s="154">
        <v>24515705.845735669</v>
      </c>
      <c r="G30" s="154">
        <v>59892881.767374799</v>
      </c>
      <c r="H30" s="106">
        <v>0.14177600000000001</v>
      </c>
      <c r="I30" s="102">
        <v>8.6859360009675216E-2</v>
      </c>
      <c r="J30" s="106">
        <v>0.109763</v>
      </c>
      <c r="K30" s="103">
        <v>72.813500000000005</v>
      </c>
      <c r="L30" s="103">
        <v>91.524925460217872</v>
      </c>
      <c r="M30" s="103">
        <v>83.767899999999997</v>
      </c>
      <c r="N30" s="157">
        <v>32313685.687299997</v>
      </c>
      <c r="O30" s="157">
        <v>43439182.933960997</v>
      </c>
      <c r="P30" s="157">
        <v>75752868.621261001</v>
      </c>
      <c r="Q30" s="157">
        <v>1788702762.2697446</v>
      </c>
      <c r="R30" s="157">
        <v>2180971940.0135083</v>
      </c>
      <c r="S30" s="157">
        <v>3969674702.2832532</v>
      </c>
      <c r="T30" s="157">
        <v>60022678.275700003</v>
      </c>
      <c r="U30" s="157">
        <v>98133419.960984528</v>
      </c>
      <c r="V30" s="157">
        <v>158156098.23668453</v>
      </c>
      <c r="W30" s="157">
        <v>45996060.294499993</v>
      </c>
      <c r="X30" s="157">
        <v>66639794.907835007</v>
      </c>
      <c r="Y30" s="157">
        <v>112635855.202335</v>
      </c>
      <c r="Z30" s="157">
        <v>695875.99670000002</v>
      </c>
      <c r="AA30" s="157">
        <v>4595257.0909000002</v>
      </c>
      <c r="AB30" s="157">
        <v>5291133.0876000002</v>
      </c>
    </row>
    <row r="31" spans="1:28" x14ac:dyDescent="0.2">
      <c r="A31" s="99" t="s">
        <v>100</v>
      </c>
      <c r="B31" s="153">
        <v>3086780688.0042248</v>
      </c>
      <c r="C31" s="153">
        <v>453624916.22811627</v>
      </c>
      <c r="D31" s="153">
        <v>3540405604.2323418</v>
      </c>
      <c r="E31" s="154">
        <v>87671458.974220768</v>
      </c>
      <c r="F31" s="154">
        <v>13371369.519602207</v>
      </c>
      <c r="G31" s="154">
        <v>101042828.49382298</v>
      </c>
      <c r="H31" s="106">
        <v>0.15032999999999999</v>
      </c>
      <c r="I31" s="102">
        <v>8.6256690852861445E-2</v>
      </c>
      <c r="J31" s="106">
        <v>0.142093</v>
      </c>
      <c r="K31" s="103">
        <v>60.779400000000003</v>
      </c>
      <c r="L31" s="103">
        <v>85.350332191211052</v>
      </c>
      <c r="M31" s="103">
        <v>64.063100000000006</v>
      </c>
      <c r="N31" s="157">
        <v>94994171.739799991</v>
      </c>
      <c r="O31" s="157">
        <v>16211957.171223998</v>
      </c>
      <c r="P31" s="157">
        <v>111206128.91102399</v>
      </c>
      <c r="Q31" s="157">
        <v>2835234756.0779181</v>
      </c>
      <c r="R31" s="157">
        <v>394170021.96472126</v>
      </c>
      <c r="S31" s="157">
        <v>3229404778.0426402</v>
      </c>
      <c r="T31" s="157">
        <v>125640383.26380667</v>
      </c>
      <c r="U31" s="157">
        <v>28925631.125470988</v>
      </c>
      <c r="V31" s="157">
        <v>154566014.38927767</v>
      </c>
      <c r="W31" s="157">
        <v>123347753.3449</v>
      </c>
      <c r="X31" s="157">
        <v>29242325.488423999</v>
      </c>
      <c r="Y31" s="157">
        <v>152590078.83332399</v>
      </c>
      <c r="Z31" s="157">
        <v>2557795.3175999997</v>
      </c>
      <c r="AA31" s="157">
        <v>1286937.6495000001</v>
      </c>
      <c r="AB31" s="157">
        <v>3844732.9671</v>
      </c>
    </row>
    <row r="32" spans="1:28" x14ac:dyDescent="0.2">
      <c r="A32" s="99" t="s">
        <v>166</v>
      </c>
      <c r="B32" s="153">
        <v>172655714.61650318</v>
      </c>
      <c r="C32" s="153">
        <v>255973552.17381272</v>
      </c>
      <c r="D32" s="153">
        <v>428629266.79031593</v>
      </c>
      <c r="E32" s="154">
        <v>4033190.6065934203</v>
      </c>
      <c r="F32" s="154">
        <v>2991434.9903003993</v>
      </c>
      <c r="G32" s="154">
        <v>7024625.596893819</v>
      </c>
      <c r="H32" s="106">
        <v>0.16613900000000001</v>
      </c>
      <c r="I32" s="102">
        <v>8.9231941224657885E-2</v>
      </c>
      <c r="J32" s="106">
        <v>0.115901</v>
      </c>
      <c r="K32" s="103">
        <v>56.068800000000003</v>
      </c>
      <c r="L32" s="103">
        <v>62.056498228243704</v>
      </c>
      <c r="M32" s="103">
        <v>59.9788</v>
      </c>
      <c r="N32" s="157">
        <v>2973310.6907500001</v>
      </c>
      <c r="O32" s="157">
        <v>4816043.2744349996</v>
      </c>
      <c r="P32" s="157">
        <v>7789353.9651849996</v>
      </c>
      <c r="Q32" s="157">
        <v>163676382.86725315</v>
      </c>
      <c r="R32" s="157">
        <v>237777964.22411373</v>
      </c>
      <c r="S32" s="157">
        <v>401454347.09136695</v>
      </c>
      <c r="T32" s="157">
        <v>3872273.6253999998</v>
      </c>
      <c r="U32" s="157">
        <v>11391316.073179999</v>
      </c>
      <c r="V32" s="157">
        <v>15263589.698579999</v>
      </c>
      <c r="W32" s="157">
        <v>5102787.4138499992</v>
      </c>
      <c r="X32" s="157">
        <v>6204845.4435080001</v>
      </c>
      <c r="Y32" s="157">
        <v>11307632.857357999</v>
      </c>
      <c r="Z32" s="157">
        <v>4270.71</v>
      </c>
      <c r="AA32" s="157">
        <v>599426.43301100004</v>
      </c>
      <c r="AB32" s="157">
        <v>603697.14301100001</v>
      </c>
    </row>
    <row r="33" spans="1:28" x14ac:dyDescent="0.2">
      <c r="A33" s="99" t="s">
        <v>197</v>
      </c>
      <c r="B33" s="153">
        <v>203761286.13016295</v>
      </c>
      <c r="C33" s="153">
        <v>581768447.36183023</v>
      </c>
      <c r="D33" s="153">
        <v>785529733.49199319</v>
      </c>
      <c r="E33" s="154">
        <v>16998704.90351988</v>
      </c>
      <c r="F33" s="154">
        <v>28931541.788719729</v>
      </c>
      <c r="G33" s="154">
        <v>45930246.692239612</v>
      </c>
      <c r="H33" s="106">
        <v>0.12787000000000001</v>
      </c>
      <c r="I33" s="102">
        <v>9.4536315366911788E-2</v>
      </c>
      <c r="J33" s="106">
        <v>0.103183</v>
      </c>
      <c r="K33" s="103">
        <v>49.3491</v>
      </c>
      <c r="L33" s="103">
        <v>69.407224182548021</v>
      </c>
      <c r="M33" s="103">
        <v>64.181899999999999</v>
      </c>
      <c r="N33" s="157">
        <v>2357022.92</v>
      </c>
      <c r="O33" s="157">
        <v>17888762.695299998</v>
      </c>
      <c r="P33" s="157">
        <v>20245785.6153</v>
      </c>
      <c r="Q33" s="157">
        <v>160472451.23016295</v>
      </c>
      <c r="R33" s="157">
        <v>409377904.75803024</v>
      </c>
      <c r="S33" s="157">
        <v>569850355.98819315</v>
      </c>
      <c r="T33" s="157">
        <v>19160802.100000001</v>
      </c>
      <c r="U33" s="157">
        <v>115391308.5194</v>
      </c>
      <c r="V33" s="157">
        <v>134552110.61939999</v>
      </c>
      <c r="W33" s="157">
        <v>7804544.2699999996</v>
      </c>
      <c r="X33" s="157">
        <v>56026970.104399994</v>
      </c>
      <c r="Y33" s="157">
        <v>63831514.37439999</v>
      </c>
      <c r="Z33" s="157">
        <v>16323488.529999999</v>
      </c>
      <c r="AA33" s="157">
        <v>972263.98</v>
      </c>
      <c r="AB33" s="157">
        <v>17295752.509999998</v>
      </c>
    </row>
    <row r="34" spans="1:28" x14ac:dyDescent="0.2">
      <c r="A34" s="100" t="s">
        <v>101</v>
      </c>
      <c r="B34" s="153">
        <v>23962030079.440887</v>
      </c>
      <c r="C34" s="153">
        <v>5472859779.8953323</v>
      </c>
      <c r="D34" s="153">
        <v>29434889859.33622</v>
      </c>
      <c r="E34" s="154">
        <v>539306672.83946848</v>
      </c>
      <c r="F34" s="154">
        <v>37138854.036961295</v>
      </c>
      <c r="G34" s="154">
        <v>576445526.8764298</v>
      </c>
      <c r="H34" s="106">
        <v>0.15526899999999999</v>
      </c>
      <c r="I34" s="102">
        <v>7.4406669958578031E-2</v>
      </c>
      <c r="J34" s="106">
        <v>0.14050599999999999</v>
      </c>
      <c r="K34" s="103">
        <v>95.697800000000001</v>
      </c>
      <c r="L34" s="103">
        <v>140.78158285860522</v>
      </c>
      <c r="M34" s="103">
        <v>104.023</v>
      </c>
      <c r="N34" s="157">
        <v>257190804.22015938</v>
      </c>
      <c r="O34" s="157">
        <v>52894752.558767006</v>
      </c>
      <c r="P34" s="157">
        <v>310085556.77892637</v>
      </c>
      <c r="Q34" s="157">
        <v>22454909927.557858</v>
      </c>
      <c r="R34" s="157">
        <v>5138127620.7907495</v>
      </c>
      <c r="S34" s="157">
        <v>27593037548.34861</v>
      </c>
      <c r="T34" s="157">
        <v>1042017828.7729411</v>
      </c>
      <c r="U34" s="157">
        <v>230498992.90232119</v>
      </c>
      <c r="V34" s="157">
        <v>1272516821.6752622</v>
      </c>
      <c r="W34" s="157">
        <v>410107279.75768507</v>
      </c>
      <c r="X34" s="157">
        <v>87223094.785561234</v>
      </c>
      <c r="Y34" s="157">
        <v>497330374.54324627</v>
      </c>
      <c r="Z34" s="157">
        <v>54995043.352400005</v>
      </c>
      <c r="AA34" s="157">
        <v>17010071.416699998</v>
      </c>
      <c r="AB34" s="157">
        <v>72005114.76910001</v>
      </c>
    </row>
    <row r="35" spans="1:28" x14ac:dyDescent="0.2">
      <c r="A35" s="99" t="s">
        <v>198</v>
      </c>
      <c r="B35" s="153">
        <v>268330619.63875383</v>
      </c>
      <c r="C35" s="153">
        <v>51366317.013992772</v>
      </c>
      <c r="D35" s="153">
        <v>319696936.65274668</v>
      </c>
      <c r="E35" s="154">
        <v>3468314.4462814201</v>
      </c>
      <c r="F35" s="154">
        <v>1504748.5199783402</v>
      </c>
      <c r="G35" s="154">
        <v>4973062.9662597608</v>
      </c>
      <c r="H35" s="106">
        <v>0.155694</v>
      </c>
      <c r="I35" s="102">
        <v>8.3348411126163827E-2</v>
      </c>
      <c r="J35" s="106">
        <v>0.13858599999999999</v>
      </c>
      <c r="K35" s="103">
        <v>56.731400000000001</v>
      </c>
      <c r="L35" s="103">
        <v>60.148337843836678</v>
      </c>
      <c r="M35" s="103">
        <v>57.539000000000001</v>
      </c>
      <c r="N35" s="157">
        <v>1847938.0297999997</v>
      </c>
      <c r="O35" s="157">
        <v>496603.33250000002</v>
      </c>
      <c r="P35" s="157">
        <v>2344541.3622999997</v>
      </c>
      <c r="Q35" s="157">
        <v>258883485.09520268</v>
      </c>
      <c r="R35" s="157">
        <v>46141829.004092768</v>
      </c>
      <c r="S35" s="157">
        <v>305025314.09929556</v>
      </c>
      <c r="T35" s="157">
        <v>6285733.0641999999</v>
      </c>
      <c r="U35" s="157">
        <v>3188875.6894</v>
      </c>
      <c r="V35" s="157">
        <v>9474608.7535999995</v>
      </c>
      <c r="W35" s="157">
        <v>3139772.0093511301</v>
      </c>
      <c r="X35" s="157">
        <v>1949048.3160999999</v>
      </c>
      <c r="Y35" s="157">
        <v>5088820.32545113</v>
      </c>
      <c r="Z35" s="157">
        <v>21629.47</v>
      </c>
      <c r="AA35" s="157">
        <v>86564.004400000005</v>
      </c>
      <c r="AB35" s="157">
        <v>108193.47440000001</v>
      </c>
    </row>
    <row r="36" spans="1:28" x14ac:dyDescent="0.2">
      <c r="A36" s="99" t="s">
        <v>199</v>
      </c>
      <c r="B36" s="153">
        <v>12911487568.268972</v>
      </c>
      <c r="C36" s="153">
        <v>1200578553.8364246</v>
      </c>
      <c r="D36" s="153">
        <v>14112066122.105396</v>
      </c>
      <c r="E36" s="154">
        <v>439455280.43482995</v>
      </c>
      <c r="F36" s="154">
        <v>7515167.248837281</v>
      </c>
      <c r="G36" s="154">
        <v>446970447.68366718</v>
      </c>
      <c r="H36" s="106">
        <v>0.171069</v>
      </c>
      <c r="I36" s="102">
        <v>7.3383251960781798E-2</v>
      </c>
      <c r="J36" s="106">
        <v>0.16214700000000001</v>
      </c>
      <c r="K36" s="103">
        <v>62.437199999999997</v>
      </c>
      <c r="L36" s="103">
        <v>92.677384466570487</v>
      </c>
      <c r="M36" s="103">
        <v>64.9893</v>
      </c>
      <c r="N36" s="157">
        <v>174726346.03425941</v>
      </c>
      <c r="O36" s="157">
        <v>4769175.0312210005</v>
      </c>
      <c r="P36" s="157">
        <v>179495521.06548041</v>
      </c>
      <c r="Q36" s="157">
        <v>11957807275.083109</v>
      </c>
      <c r="R36" s="157">
        <v>1149424696.5349703</v>
      </c>
      <c r="S36" s="157">
        <v>13107231971.618078</v>
      </c>
      <c r="T36" s="157">
        <v>645768023.99362874</v>
      </c>
      <c r="U36" s="157">
        <v>33087853.478840001</v>
      </c>
      <c r="V36" s="157">
        <v>678855877.47246873</v>
      </c>
      <c r="W36" s="157">
        <v>286152630.23053396</v>
      </c>
      <c r="X36" s="157">
        <v>14402430.051414238</v>
      </c>
      <c r="Y36" s="157">
        <v>300555060.28194821</v>
      </c>
      <c r="Z36" s="157">
        <v>21759638.961700004</v>
      </c>
      <c r="AA36" s="157">
        <v>3663573.7711999998</v>
      </c>
      <c r="AB36" s="157">
        <v>25423212.732900005</v>
      </c>
    </row>
    <row r="37" spans="1:28" x14ac:dyDescent="0.2">
      <c r="A37" s="99" t="s">
        <v>200</v>
      </c>
      <c r="B37" s="153">
        <v>511292.58363668004</v>
      </c>
      <c r="C37" s="153">
        <v>182256.56285739993</v>
      </c>
      <c r="D37" s="153">
        <v>693549.14649407996</v>
      </c>
      <c r="E37" s="154">
        <v>9016.0561579500009</v>
      </c>
      <c r="F37" s="154">
        <v>0</v>
      </c>
      <c r="G37" s="154">
        <v>9016.0561579500009</v>
      </c>
      <c r="H37" s="106">
        <v>0.268094</v>
      </c>
      <c r="I37" s="102" t="s">
        <v>269</v>
      </c>
      <c r="J37" s="106">
        <v>0.268094</v>
      </c>
      <c r="K37" s="103">
        <v>39.635599999999997</v>
      </c>
      <c r="L37" s="103" t="s">
        <v>269</v>
      </c>
      <c r="M37" s="103">
        <v>39.635599999999997</v>
      </c>
      <c r="N37" s="157">
        <v>882.58100000000002</v>
      </c>
      <c r="O37" s="157">
        <v>0</v>
      </c>
      <c r="P37" s="157">
        <v>882.58100000000002</v>
      </c>
      <c r="Q37" s="157">
        <v>483338.62423668004</v>
      </c>
      <c r="R37" s="157">
        <v>182256.56285739993</v>
      </c>
      <c r="S37" s="157">
        <v>665595.18709408003</v>
      </c>
      <c r="T37" s="157">
        <v>17374.598300000001</v>
      </c>
      <c r="U37" s="157">
        <v>0</v>
      </c>
      <c r="V37" s="157">
        <v>17374.598300000001</v>
      </c>
      <c r="W37" s="157">
        <v>10579.3611</v>
      </c>
      <c r="X37" s="157">
        <v>0</v>
      </c>
      <c r="Y37" s="157">
        <v>10579.3611</v>
      </c>
      <c r="Z37" s="157">
        <v>0</v>
      </c>
      <c r="AA37" s="157">
        <v>0</v>
      </c>
      <c r="AB37" s="157">
        <v>0</v>
      </c>
    </row>
    <row r="38" spans="1:28" x14ac:dyDescent="0.2">
      <c r="A38" s="99" t="s">
        <v>102</v>
      </c>
      <c r="B38" s="153">
        <v>593950265.66379535</v>
      </c>
      <c r="C38" s="153">
        <v>14.790800000000001</v>
      </c>
      <c r="D38" s="153">
        <v>593950280.45459533</v>
      </c>
      <c r="E38" s="154">
        <v>24151542.116156593</v>
      </c>
      <c r="F38" s="154">
        <v>0</v>
      </c>
      <c r="G38" s="154">
        <v>24151542.116156593</v>
      </c>
      <c r="H38" s="106">
        <v>0.15548999999999999</v>
      </c>
      <c r="I38" s="102" t="s">
        <v>269</v>
      </c>
      <c r="J38" s="106">
        <v>0.15548999999999999</v>
      </c>
      <c r="K38" s="103">
        <v>20.72</v>
      </c>
      <c r="L38" s="103" t="s">
        <v>269</v>
      </c>
      <c r="M38" s="103">
        <v>20.72</v>
      </c>
      <c r="N38" s="157">
        <v>10865866.0644</v>
      </c>
      <c r="O38" s="157">
        <v>0</v>
      </c>
      <c r="P38" s="157">
        <v>10865866.0644</v>
      </c>
      <c r="Q38" s="157">
        <v>562348208.55349529</v>
      </c>
      <c r="R38" s="157">
        <v>14.790800000000001</v>
      </c>
      <c r="S38" s="157">
        <v>562348223.34429526</v>
      </c>
      <c r="T38" s="157">
        <v>19235157.1624</v>
      </c>
      <c r="U38" s="157">
        <v>0</v>
      </c>
      <c r="V38" s="157">
        <v>19235157.1624</v>
      </c>
      <c r="W38" s="157">
        <v>12366899.947899999</v>
      </c>
      <c r="X38" s="157">
        <v>0</v>
      </c>
      <c r="Y38" s="157">
        <v>12366899.947899999</v>
      </c>
      <c r="Z38" s="157">
        <v>0</v>
      </c>
      <c r="AA38" s="157">
        <v>0</v>
      </c>
      <c r="AB38" s="157">
        <v>0</v>
      </c>
    </row>
    <row r="39" spans="1:28" x14ac:dyDescent="0.2">
      <c r="A39" s="99" t="s">
        <v>103</v>
      </c>
      <c r="B39" s="153">
        <v>69305741.440000013</v>
      </c>
      <c r="C39" s="153">
        <v>7605199.5684069982</v>
      </c>
      <c r="D39" s="153">
        <v>76910941.008407012</v>
      </c>
      <c r="E39" s="154">
        <v>6963840.2546504997</v>
      </c>
      <c r="F39" s="154">
        <v>3129909.1936638807</v>
      </c>
      <c r="G39" s="154">
        <v>10093749.44831438</v>
      </c>
      <c r="H39" s="106">
        <v>0.15375</v>
      </c>
      <c r="I39" s="102">
        <v>0.1273059428285517</v>
      </c>
      <c r="J39" s="106">
        <v>0.151813</v>
      </c>
      <c r="K39" s="103">
        <v>235.05799999999999</v>
      </c>
      <c r="L39" s="103">
        <v>95.948395417790707</v>
      </c>
      <c r="M39" s="103">
        <v>224.13300000000001</v>
      </c>
      <c r="N39" s="157">
        <v>3465786.0682999995</v>
      </c>
      <c r="O39" s="157">
        <v>2800146.3698599995</v>
      </c>
      <c r="P39" s="157">
        <v>6265932.4381599985</v>
      </c>
      <c r="Q39" s="157">
        <v>57836836.822200008</v>
      </c>
      <c r="R39" s="157">
        <v>4133475.4513669978</v>
      </c>
      <c r="S39" s="157">
        <v>61970312.273567006</v>
      </c>
      <c r="T39" s="157">
        <v>7218559.3385999994</v>
      </c>
      <c r="U39" s="157">
        <v>447345.68460000004</v>
      </c>
      <c r="V39" s="157">
        <v>7665905.0231999997</v>
      </c>
      <c r="W39" s="157">
        <v>4250345.2792000007</v>
      </c>
      <c r="X39" s="157">
        <v>3024378.4324400001</v>
      </c>
      <c r="Y39" s="157">
        <v>7274723.7116400003</v>
      </c>
      <c r="Z39" s="157">
        <v>0</v>
      </c>
      <c r="AA39" s="157">
        <v>0</v>
      </c>
      <c r="AB39" s="157">
        <v>0</v>
      </c>
    </row>
    <row r="40" spans="1:28" x14ac:dyDescent="0.2">
      <c r="A40" s="99" t="s">
        <v>104</v>
      </c>
      <c r="B40" s="153">
        <v>555756125.90836906</v>
      </c>
      <c r="C40" s="153">
        <v>7639783.6374529991</v>
      </c>
      <c r="D40" s="153">
        <v>563395909.54582202</v>
      </c>
      <c r="E40" s="154">
        <v>24854517.18895768</v>
      </c>
      <c r="F40" s="154">
        <v>1600435.6405613401</v>
      </c>
      <c r="G40" s="154">
        <v>26454952.829519019</v>
      </c>
      <c r="H40" s="106">
        <v>0.33596100000000001</v>
      </c>
      <c r="I40" s="102">
        <v>0.35288756712974345</v>
      </c>
      <c r="J40" s="106">
        <v>0.33619199999999999</v>
      </c>
      <c r="K40" s="103">
        <v>338.20400000000001</v>
      </c>
      <c r="L40" s="103">
        <v>242.78884338334802</v>
      </c>
      <c r="M40" s="103">
        <v>336.916</v>
      </c>
      <c r="N40" s="157">
        <v>11630304.395200001</v>
      </c>
      <c r="O40" s="157">
        <v>1387767.2108000002</v>
      </c>
      <c r="P40" s="157">
        <v>13018071.606000001</v>
      </c>
      <c r="Q40" s="157">
        <v>513847658.52776909</v>
      </c>
      <c r="R40" s="157">
        <v>6084137.0108529981</v>
      </c>
      <c r="S40" s="157">
        <v>519931795.53862208</v>
      </c>
      <c r="T40" s="157">
        <v>28509655.941799998</v>
      </c>
      <c r="U40" s="157">
        <v>148916.52279999998</v>
      </c>
      <c r="V40" s="157">
        <v>28658572.464599997</v>
      </c>
      <c r="W40" s="157">
        <v>13015977.728800002</v>
      </c>
      <c r="X40" s="157">
        <v>1406730.1038000002</v>
      </c>
      <c r="Y40" s="157">
        <v>14422707.832600003</v>
      </c>
      <c r="Z40" s="157">
        <v>382833.71</v>
      </c>
      <c r="AA40" s="157">
        <v>0</v>
      </c>
      <c r="AB40" s="157">
        <v>382833.71</v>
      </c>
    </row>
    <row r="41" spans="1:28" x14ac:dyDescent="0.2">
      <c r="A41" s="99" t="s">
        <v>105</v>
      </c>
      <c r="B41" s="153">
        <v>9081886785.4121361</v>
      </c>
      <c r="C41" s="153">
        <v>4204763899.2797356</v>
      </c>
      <c r="D41" s="153">
        <v>13286650684.691872</v>
      </c>
      <c r="E41" s="154">
        <v>38262372.237059698</v>
      </c>
      <c r="F41" s="154">
        <v>23342487.133020442</v>
      </c>
      <c r="G41" s="154">
        <v>61604859.370080143</v>
      </c>
      <c r="H41" s="106">
        <v>0.11998499999999999</v>
      </c>
      <c r="I41" s="102">
        <v>7.4001982597329916E-2</v>
      </c>
      <c r="J41" s="106">
        <v>0.105721</v>
      </c>
      <c r="K41" s="103">
        <v>137.08000000000001</v>
      </c>
      <c r="L41" s="103">
        <v>155.57694569289268</v>
      </c>
      <c r="M41" s="103">
        <v>142.88200000000001</v>
      </c>
      <c r="N41" s="157">
        <v>50490647.550500005</v>
      </c>
      <c r="O41" s="157">
        <v>43404664.925586008</v>
      </c>
      <c r="P41" s="157">
        <v>93895312.47608602</v>
      </c>
      <c r="Q41" s="157">
        <v>8637777911.9652252</v>
      </c>
      <c r="R41" s="157">
        <v>3931532121.5406475</v>
      </c>
      <c r="S41" s="157">
        <v>12569310033.505869</v>
      </c>
      <c r="T41" s="157">
        <v>327101407.34901249</v>
      </c>
      <c r="U41" s="157">
        <v>193584650.85738117</v>
      </c>
      <c r="V41" s="157">
        <v>520686058.20639366</v>
      </c>
      <c r="W41" s="157">
        <v>84176524.887199998</v>
      </c>
      <c r="X41" s="157">
        <v>66387193.240607001</v>
      </c>
      <c r="Y41" s="157">
        <v>150563718.12780699</v>
      </c>
      <c r="Z41" s="157">
        <v>32830941.210700002</v>
      </c>
      <c r="AA41" s="157">
        <v>13259933.641100001</v>
      </c>
      <c r="AB41" s="157">
        <v>46090874.851800002</v>
      </c>
    </row>
    <row r="42" spans="1:28" s="112" customFormat="1" x14ac:dyDescent="0.2">
      <c r="A42" s="108" t="s">
        <v>201</v>
      </c>
      <c r="B42" s="155">
        <v>6648982742.6098814</v>
      </c>
      <c r="C42" s="155">
        <v>3508863475.1449041</v>
      </c>
      <c r="D42" s="155">
        <v>10157846217.754786</v>
      </c>
      <c r="E42" s="156">
        <v>31347716.849073425</v>
      </c>
      <c r="F42" s="156">
        <v>20067870.347048208</v>
      </c>
      <c r="G42" s="156">
        <v>51415587.196121633</v>
      </c>
      <c r="H42" s="109">
        <v>0.11922199999999999</v>
      </c>
      <c r="I42" s="110">
        <v>7.3834623631826135E-2</v>
      </c>
      <c r="J42" s="109">
        <v>0.10358199999999999</v>
      </c>
      <c r="K42" s="111">
        <v>140.41</v>
      </c>
      <c r="L42" s="111">
        <v>157.57941163611267</v>
      </c>
      <c r="M42" s="111">
        <v>146.285</v>
      </c>
      <c r="N42" s="158">
        <v>42553709.652900003</v>
      </c>
      <c r="O42" s="158">
        <v>38934360.284002006</v>
      </c>
      <c r="P42" s="158">
        <v>81488069.936902016</v>
      </c>
      <c r="Q42" s="158">
        <v>6291665806.5524817</v>
      </c>
      <c r="R42" s="158">
        <v>3273515740.071588</v>
      </c>
      <c r="S42" s="158">
        <v>9565181546.6240711</v>
      </c>
      <c r="T42" s="158">
        <v>254385921.94700003</v>
      </c>
      <c r="U42" s="158">
        <v>162344683.54938197</v>
      </c>
      <c r="V42" s="158">
        <v>416730605.496382</v>
      </c>
      <c r="W42" s="158">
        <v>70507350.226399988</v>
      </c>
      <c r="X42" s="158">
        <v>59918110.377334014</v>
      </c>
      <c r="Y42" s="158">
        <v>130425460.603734</v>
      </c>
      <c r="Z42" s="158">
        <v>32423663.884</v>
      </c>
      <c r="AA42" s="158">
        <v>13084941.146600001</v>
      </c>
      <c r="AB42" s="158">
        <v>45508605.030599996</v>
      </c>
    </row>
    <row r="43" spans="1:28" s="112" customFormat="1" x14ac:dyDescent="0.2">
      <c r="A43" s="108" t="s">
        <v>202</v>
      </c>
      <c r="B43" s="155">
        <v>1545411084.4530702</v>
      </c>
      <c r="C43" s="155">
        <v>488244751.93558198</v>
      </c>
      <c r="D43" s="155">
        <v>2033655836.3886521</v>
      </c>
      <c r="E43" s="156">
        <v>3192906.0592149701</v>
      </c>
      <c r="F43" s="156">
        <v>2256360.6058009202</v>
      </c>
      <c r="G43" s="156">
        <v>5449266.6650158903</v>
      </c>
      <c r="H43" s="109">
        <v>0.118547</v>
      </c>
      <c r="I43" s="110">
        <v>7.4952368346104178E-2</v>
      </c>
      <c r="J43" s="109">
        <v>0.108233</v>
      </c>
      <c r="K43" s="111">
        <v>137.762</v>
      </c>
      <c r="L43" s="111">
        <v>138.52684430734467</v>
      </c>
      <c r="M43" s="111">
        <v>137.94300000000001</v>
      </c>
      <c r="N43" s="158">
        <v>4228164.1611000001</v>
      </c>
      <c r="O43" s="158">
        <v>3737817.4029099997</v>
      </c>
      <c r="P43" s="158">
        <v>7965981.5640099999</v>
      </c>
      <c r="Q43" s="158">
        <v>1491679959.3815701</v>
      </c>
      <c r="R43" s="158">
        <v>463052664.53701377</v>
      </c>
      <c r="S43" s="158">
        <v>1954732623.9185839</v>
      </c>
      <c r="T43" s="158">
        <v>45069413.826100014</v>
      </c>
      <c r="U43" s="158">
        <v>20237171.546969213</v>
      </c>
      <c r="V43" s="158">
        <v>65306585.373069227</v>
      </c>
      <c r="W43" s="158">
        <v>8441201.2194999997</v>
      </c>
      <c r="X43" s="158">
        <v>4779923.3570989994</v>
      </c>
      <c r="Y43" s="158">
        <v>13221124.576598998</v>
      </c>
      <c r="Z43" s="158">
        <v>220510.02590000001</v>
      </c>
      <c r="AA43" s="158">
        <v>174992.4945</v>
      </c>
      <c r="AB43" s="158">
        <v>395502.52040000004</v>
      </c>
    </row>
    <row r="44" spans="1:28" s="112" customFormat="1" x14ac:dyDescent="0.2">
      <c r="A44" s="108" t="s">
        <v>203</v>
      </c>
      <c r="B44" s="155">
        <v>887492958.34918737</v>
      </c>
      <c r="C44" s="155">
        <v>207655672.19915009</v>
      </c>
      <c r="D44" s="155">
        <v>1095148630.5483375</v>
      </c>
      <c r="E44" s="156">
        <v>3721749.3287712997</v>
      </c>
      <c r="F44" s="156">
        <v>1018256.1800713202</v>
      </c>
      <c r="G44" s="156">
        <v>4740005.5088426201</v>
      </c>
      <c r="H44" s="109">
        <v>0.12964899999999999</v>
      </c>
      <c r="I44" s="110">
        <v>7.4856992969537975E-2</v>
      </c>
      <c r="J44" s="109">
        <v>0.11928900000000001</v>
      </c>
      <c r="K44" s="111">
        <v>110.277</v>
      </c>
      <c r="L44" s="111">
        <v>161.89862475395645</v>
      </c>
      <c r="M44" s="111">
        <v>120.137</v>
      </c>
      <c r="N44" s="158">
        <v>3708773.7366000004</v>
      </c>
      <c r="O44" s="158">
        <v>732487.23867400002</v>
      </c>
      <c r="P44" s="158">
        <v>4441260.9752740003</v>
      </c>
      <c r="Q44" s="158">
        <v>854432146.03127491</v>
      </c>
      <c r="R44" s="158">
        <v>194963716.9319461</v>
      </c>
      <c r="S44" s="158">
        <v>1049395862.9632211</v>
      </c>
      <c r="T44" s="158">
        <v>27646071.575912479</v>
      </c>
      <c r="U44" s="158">
        <v>11002795.76103</v>
      </c>
      <c r="V44" s="158">
        <v>38648867.336942479</v>
      </c>
      <c r="W44" s="158">
        <v>5227973.4412000002</v>
      </c>
      <c r="X44" s="158">
        <v>1689159.506174</v>
      </c>
      <c r="Y44" s="158">
        <v>6917132.9473740002</v>
      </c>
      <c r="Z44" s="158">
        <v>186767.3008</v>
      </c>
      <c r="AA44" s="158">
        <v>0</v>
      </c>
      <c r="AB44" s="158">
        <v>186767.3008</v>
      </c>
    </row>
    <row r="45" spans="1:28" x14ac:dyDescent="0.2">
      <c r="A45" s="99" t="s">
        <v>204</v>
      </c>
      <c r="B45" s="153">
        <v>472186399.51172233</v>
      </c>
      <c r="C45" s="153">
        <v>695516.85086015193</v>
      </c>
      <c r="D45" s="153">
        <v>472881916.36258245</v>
      </c>
      <c r="E45" s="154">
        <v>1992239.0257999999</v>
      </c>
      <c r="F45" s="154">
        <v>46040.536899999999</v>
      </c>
      <c r="G45" s="154">
        <v>2038279.5626999999</v>
      </c>
      <c r="H45" s="106">
        <v>0.200214</v>
      </c>
      <c r="I45" s="102">
        <v>0.19653799999999999</v>
      </c>
      <c r="J45" s="106">
        <v>0.20019300000000001</v>
      </c>
      <c r="K45" s="103">
        <v>13.763999999999999</v>
      </c>
      <c r="L45" s="103">
        <v>145.565</v>
      </c>
      <c r="M45" s="103">
        <v>13.9542</v>
      </c>
      <c r="N45" s="157">
        <v>4156082.2367000002</v>
      </c>
      <c r="O45" s="157">
        <v>36395.688699999999</v>
      </c>
      <c r="P45" s="157">
        <v>4192477.9254000001</v>
      </c>
      <c r="Q45" s="157">
        <v>457424225.3431223</v>
      </c>
      <c r="R45" s="157">
        <v>600851.54036015191</v>
      </c>
      <c r="S45" s="157">
        <v>458025076.88348246</v>
      </c>
      <c r="T45" s="157">
        <v>7779648.4350000005</v>
      </c>
      <c r="U45" s="157">
        <v>41350.669399999999</v>
      </c>
      <c r="V45" s="157">
        <v>7820999.1044000005</v>
      </c>
      <c r="W45" s="157">
        <v>6982525.7335999999</v>
      </c>
      <c r="X45" s="157">
        <v>53314.641100000001</v>
      </c>
      <c r="Y45" s="157">
        <v>7035840.3746999996</v>
      </c>
      <c r="Z45" s="157">
        <v>0</v>
      </c>
      <c r="AA45" s="157">
        <v>0</v>
      </c>
      <c r="AB45" s="157">
        <v>0</v>
      </c>
    </row>
    <row r="46" spans="1:28" x14ac:dyDescent="0.2">
      <c r="A46" s="99" t="s">
        <v>205</v>
      </c>
      <c r="B46" s="153">
        <v>8615281.0132999998</v>
      </c>
      <c r="C46" s="153">
        <v>28238.353800000001</v>
      </c>
      <c r="D46" s="153">
        <v>8643519.3671000004</v>
      </c>
      <c r="E46" s="154">
        <v>149551.07957467</v>
      </c>
      <c r="F46" s="154">
        <v>65.764099999999999</v>
      </c>
      <c r="G46" s="154">
        <v>149616.84367467</v>
      </c>
      <c r="H46" s="106">
        <v>4.2526500000000002E-2</v>
      </c>
      <c r="I46" s="102">
        <v>7.0000000000000007E-2</v>
      </c>
      <c r="J46" s="106">
        <v>4.2517600000000003E-2</v>
      </c>
      <c r="K46" s="103">
        <v>63.176000000000002</v>
      </c>
      <c r="L46" s="103">
        <v>121.733</v>
      </c>
      <c r="M46" s="103">
        <v>63.382100000000001</v>
      </c>
      <c r="N46" s="157">
        <v>6951.24</v>
      </c>
      <c r="O46" s="157">
        <v>0</v>
      </c>
      <c r="P46" s="157">
        <v>6951.24</v>
      </c>
      <c r="Q46" s="157">
        <v>8500987.5432999991</v>
      </c>
      <c r="R46" s="157">
        <v>28238.353800000001</v>
      </c>
      <c r="S46" s="157">
        <v>8529225.8970999997</v>
      </c>
      <c r="T46" s="157">
        <v>102268.91</v>
      </c>
      <c r="U46" s="157">
        <v>0</v>
      </c>
      <c r="V46" s="157">
        <v>102268.91</v>
      </c>
      <c r="W46" s="157">
        <v>12024.56</v>
      </c>
      <c r="X46" s="157">
        <v>0</v>
      </c>
      <c r="Y46" s="157">
        <v>12024.56</v>
      </c>
      <c r="Z46" s="157">
        <v>0</v>
      </c>
      <c r="AA46" s="157">
        <v>0</v>
      </c>
      <c r="AB46" s="157">
        <v>0</v>
      </c>
    </row>
    <row r="47" spans="1:28" x14ac:dyDescent="0.2">
      <c r="A47" s="100" t="s">
        <v>266</v>
      </c>
      <c r="B47" s="153">
        <v>40892340651.566162</v>
      </c>
      <c r="C47" s="153">
        <v>29049774615.361698</v>
      </c>
      <c r="D47" s="153">
        <v>69942115266.927856</v>
      </c>
      <c r="E47" s="154">
        <v>888170301.69801354</v>
      </c>
      <c r="F47" s="154">
        <v>348151717.67701483</v>
      </c>
      <c r="G47" s="154">
        <v>1236322019.3750286</v>
      </c>
      <c r="H47" s="106">
        <v>0.15054600000000001</v>
      </c>
      <c r="I47" s="102">
        <v>9.0473598916992345E-2</v>
      </c>
      <c r="J47" s="106">
        <v>0.12346500000000001</v>
      </c>
      <c r="K47" s="103">
        <v>81.503799999999998</v>
      </c>
      <c r="L47" s="103">
        <v>94.117357895844577</v>
      </c>
      <c r="M47" s="103">
        <v>86.769400000000005</v>
      </c>
      <c r="N47" s="157">
        <v>646504695.1007669</v>
      </c>
      <c r="O47" s="157">
        <v>584068537.93951285</v>
      </c>
      <c r="P47" s="157">
        <v>1230573233.0402799</v>
      </c>
      <c r="Q47" s="157">
        <v>37983883097.207634</v>
      </c>
      <c r="R47" s="157">
        <v>25816775717.121002</v>
      </c>
      <c r="S47" s="157">
        <v>63800658814.328629</v>
      </c>
      <c r="T47" s="157">
        <v>1878624767.300967</v>
      </c>
      <c r="U47" s="157">
        <v>2289070539.5213475</v>
      </c>
      <c r="V47" s="157">
        <v>4167695306.8223143</v>
      </c>
      <c r="W47" s="157">
        <v>951787771.43326807</v>
      </c>
      <c r="X47" s="157">
        <v>891529957.8985939</v>
      </c>
      <c r="Y47" s="157">
        <v>1843317729.331862</v>
      </c>
      <c r="Z47" s="157">
        <v>78045015.624300003</v>
      </c>
      <c r="AA47" s="157">
        <v>52398400.820755996</v>
      </c>
      <c r="AB47" s="157">
        <v>130443416.44505599</v>
      </c>
    </row>
    <row r="48" spans="1:28" x14ac:dyDescent="0.2">
      <c r="A48" s="101" t="s">
        <v>206</v>
      </c>
      <c r="B48" s="153">
        <v>7821522379.5009527</v>
      </c>
      <c r="C48" s="153">
        <v>16395980676.210577</v>
      </c>
      <c r="D48" s="153">
        <v>24217503055.711529</v>
      </c>
      <c r="E48" s="154">
        <v>134521512.43452105</v>
      </c>
      <c r="F48" s="154">
        <v>184339736.12691745</v>
      </c>
      <c r="G48" s="154">
        <v>318861248.5614385</v>
      </c>
      <c r="H48" s="106">
        <v>0.133433</v>
      </c>
      <c r="I48" s="102">
        <v>9.5511769290191451E-2</v>
      </c>
      <c r="J48" s="106">
        <v>0.107747</v>
      </c>
      <c r="K48" s="103">
        <v>56.743600000000001</v>
      </c>
      <c r="L48" s="103">
        <v>80.335942195839053</v>
      </c>
      <c r="M48" s="103">
        <v>72.726799999999997</v>
      </c>
      <c r="N48" s="157">
        <v>132864399.92289999</v>
      </c>
      <c r="O48" s="157">
        <v>222406860.794305</v>
      </c>
      <c r="P48" s="157">
        <v>355271260.71720499</v>
      </c>
      <c r="Q48" s="157">
        <v>7176618132.7903948</v>
      </c>
      <c r="R48" s="157">
        <v>14294386410.250959</v>
      </c>
      <c r="S48" s="157">
        <v>21471004543.041351</v>
      </c>
      <c r="T48" s="157">
        <v>442742293.30268329</v>
      </c>
      <c r="U48" s="157">
        <v>1715265797.5377083</v>
      </c>
      <c r="V48" s="157">
        <v>2158008090.8403916</v>
      </c>
      <c r="W48" s="157">
        <v>185838464.87787542</v>
      </c>
      <c r="X48" s="157">
        <v>367994353.90900898</v>
      </c>
      <c r="Y48" s="157">
        <v>553832818.78688443</v>
      </c>
      <c r="Z48" s="157">
        <v>16323488.529999999</v>
      </c>
      <c r="AA48" s="157">
        <v>18334114.512899999</v>
      </c>
      <c r="AB48" s="157">
        <v>34657603.042899996</v>
      </c>
    </row>
    <row r="49" spans="1:28" x14ac:dyDescent="0.2">
      <c r="A49" s="101" t="s">
        <v>207</v>
      </c>
      <c r="B49" s="153">
        <v>4212332514.1342225</v>
      </c>
      <c r="C49" s="153">
        <v>6361892166.5037813</v>
      </c>
      <c r="D49" s="153">
        <v>10574224680.638004</v>
      </c>
      <c r="E49" s="154">
        <v>87667890.404009044</v>
      </c>
      <c r="F49" s="154">
        <v>112082434.3059337</v>
      </c>
      <c r="G49" s="154">
        <v>199750324.70994276</v>
      </c>
      <c r="H49" s="106">
        <v>0.132718</v>
      </c>
      <c r="I49" s="102">
        <v>8.1593380884024597E-2</v>
      </c>
      <c r="J49" s="106">
        <v>0.101951</v>
      </c>
      <c r="K49" s="103">
        <v>74.664699999999996</v>
      </c>
      <c r="L49" s="103">
        <v>90.055712982094292</v>
      </c>
      <c r="M49" s="103">
        <v>83.952100000000002</v>
      </c>
      <c r="N49" s="157">
        <v>142093784.31295758</v>
      </c>
      <c r="O49" s="157">
        <v>281694743.55572069</v>
      </c>
      <c r="P49" s="157">
        <v>423788527.86867827</v>
      </c>
      <c r="Q49" s="157">
        <v>3810992097.2801628</v>
      </c>
      <c r="R49" s="157">
        <v>5643253082.1626425</v>
      </c>
      <c r="S49" s="157">
        <v>9454245179.4428062</v>
      </c>
      <c r="T49" s="157">
        <v>187076209.75390249</v>
      </c>
      <c r="U49" s="157">
        <v>305702185.57479823</v>
      </c>
      <c r="V49" s="157">
        <v>492778395.32870072</v>
      </c>
      <c r="W49" s="157">
        <v>211061322.89515758</v>
      </c>
      <c r="X49" s="157">
        <v>396393867.63088381</v>
      </c>
      <c r="Y49" s="157">
        <v>607455190.52604139</v>
      </c>
      <c r="Z49" s="157">
        <v>3202884.2050000001</v>
      </c>
      <c r="AA49" s="157">
        <v>16543031.135456</v>
      </c>
      <c r="AB49" s="157">
        <v>19745915.340456001</v>
      </c>
    </row>
    <row r="50" spans="1:28" x14ac:dyDescent="0.2">
      <c r="A50" s="101" t="s">
        <v>208</v>
      </c>
      <c r="B50" s="153">
        <v>7760509638.7258549</v>
      </c>
      <c r="C50" s="153">
        <v>1283482853.2144084</v>
      </c>
      <c r="D50" s="153">
        <v>9043992491.9402637</v>
      </c>
      <c r="E50" s="154">
        <v>211677613.95970505</v>
      </c>
      <c r="F50" s="154">
        <v>18479009.452395339</v>
      </c>
      <c r="G50" s="154">
        <v>230156623.41210037</v>
      </c>
      <c r="H50" s="106">
        <v>0.164045</v>
      </c>
      <c r="I50" s="102">
        <v>7.989894027553622E-2</v>
      </c>
      <c r="J50" s="106">
        <v>0.151643</v>
      </c>
      <c r="K50" s="103">
        <v>64.163700000000006</v>
      </c>
      <c r="L50" s="103">
        <v>104.010794716512</v>
      </c>
      <c r="M50" s="103">
        <v>70.132599999999996</v>
      </c>
      <c r="N50" s="157">
        <v>155038153.80241618</v>
      </c>
      <c r="O50" s="157">
        <v>30180255.156699996</v>
      </c>
      <c r="P50" s="157">
        <v>185218408.95911616</v>
      </c>
      <c r="Q50" s="157">
        <v>7234902039.8929253</v>
      </c>
      <c r="R50" s="157">
        <v>1163030710.3930883</v>
      </c>
      <c r="S50" s="157">
        <v>8397932750.2860146</v>
      </c>
      <c r="T50" s="157">
        <v>328882367.6405791</v>
      </c>
      <c r="U50" s="157">
        <v>74079354.966899991</v>
      </c>
      <c r="V50" s="157">
        <v>402961722.6074791</v>
      </c>
      <c r="W50" s="157">
        <v>192707105.93735069</v>
      </c>
      <c r="X50" s="157">
        <v>44938882.358220004</v>
      </c>
      <c r="Y50" s="157">
        <v>237645988.2955707</v>
      </c>
      <c r="Z50" s="157">
        <v>4018125.2549999999</v>
      </c>
      <c r="AA50" s="157">
        <v>1433905.4961999999</v>
      </c>
      <c r="AB50" s="157">
        <v>5452030.7511999998</v>
      </c>
    </row>
    <row r="51" spans="1:28" x14ac:dyDescent="0.2">
      <c r="A51" s="101" t="s">
        <v>209</v>
      </c>
      <c r="B51" s="153">
        <v>21098009546.064987</v>
      </c>
      <c r="C51" s="153">
        <v>5008385492.5617647</v>
      </c>
      <c r="D51" s="153">
        <v>26106395038.626755</v>
      </c>
      <c r="E51" s="154">
        <v>454303286.92220646</v>
      </c>
      <c r="F51" s="154">
        <v>33250536.495780874</v>
      </c>
      <c r="G51" s="154">
        <v>487553823.41798735</v>
      </c>
      <c r="H51" s="106">
        <v>0.15234</v>
      </c>
      <c r="I51" s="102">
        <v>7.4137291788057613E-2</v>
      </c>
      <c r="J51" s="106">
        <v>0.13742599999999999</v>
      </c>
      <c r="K51" s="103">
        <v>98.082999999999998</v>
      </c>
      <c r="L51" s="103">
        <v>142.30587267611057</v>
      </c>
      <c r="M51" s="103">
        <v>106.515</v>
      </c>
      <c r="N51" s="157">
        <v>216508357.04249319</v>
      </c>
      <c r="O51" s="157">
        <v>49786678.432787009</v>
      </c>
      <c r="P51" s="157">
        <v>266295035.4752802</v>
      </c>
      <c r="Q51" s="157">
        <v>19761404254.134003</v>
      </c>
      <c r="R51" s="157">
        <v>4716072087.4430418</v>
      </c>
      <c r="S51" s="157">
        <v>24477476341.577042</v>
      </c>
      <c r="T51" s="157">
        <v>919923896.60380197</v>
      </c>
      <c r="U51" s="157">
        <v>194023201.44204116</v>
      </c>
      <c r="V51" s="157">
        <v>1113947098.0458431</v>
      </c>
      <c r="W51" s="157">
        <v>362180877.69288433</v>
      </c>
      <c r="X51" s="157">
        <v>82202854.000481248</v>
      </c>
      <c r="Y51" s="157">
        <v>444383731.69336557</v>
      </c>
      <c r="Z51" s="157">
        <v>54500517.634300008</v>
      </c>
      <c r="AA51" s="157">
        <v>16087349.676199999</v>
      </c>
      <c r="AB51" s="157">
        <v>70587867.310500011</v>
      </c>
    </row>
    <row r="53" spans="1:28" x14ac:dyDescent="0.2">
      <c r="B53" s="161">
        <f>D7+D47-BS!E31</f>
        <v>2.90728759765625</v>
      </c>
    </row>
  </sheetData>
  <mergeCells count="10">
    <mergeCell ref="Q5:S5"/>
    <mergeCell ref="T5:V5"/>
    <mergeCell ref="W5:Y5"/>
    <mergeCell ref="Z5:AB5"/>
    <mergeCell ref="A5:A6"/>
    <mergeCell ref="B5:D5"/>
    <mergeCell ref="E5:G5"/>
    <mergeCell ref="H5:J5"/>
    <mergeCell ref="K5:M5"/>
    <mergeCell ref="N5:P5"/>
  </mergeCells>
  <pageMargins left="0.7" right="0.7" top="0.75" bottom="0.75" header="0.3" footer="0.3"/>
  <pageSetup scale="2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00B050"/>
  </sheetPr>
  <dimension ref="A1:AB51"/>
  <sheetViews>
    <sheetView zoomScaleNormal="100" workbookViewId="0">
      <selection activeCell="A3" sqref="A3"/>
    </sheetView>
  </sheetViews>
  <sheetFormatPr defaultColWidth="8.7109375" defaultRowHeight="12.75" x14ac:dyDescent="0.2"/>
  <cols>
    <col min="1" max="1" width="75" style="104" bestFit="1" customWidth="1"/>
    <col min="2" max="2" width="14.7109375" style="104" customWidth="1"/>
    <col min="3" max="4" width="9.85546875" style="104" bestFit="1" customWidth="1"/>
    <col min="5" max="16" width="8.7109375" style="104"/>
    <col min="17" max="19" width="9.85546875" style="104" bestFit="1" customWidth="1"/>
    <col min="20" max="16384" width="8.7109375" style="104"/>
  </cols>
  <sheetData>
    <row r="1" spans="1:28" x14ac:dyDescent="0.2">
      <c r="A1" s="107" t="s">
        <v>106</v>
      </c>
    </row>
    <row r="2" spans="1:28" x14ac:dyDescent="0.2">
      <c r="A2" s="66"/>
    </row>
    <row r="3" spans="1:28" x14ac:dyDescent="0.2">
      <c r="A3" s="75">
        <f>BS!B3</f>
        <v>45961</v>
      </c>
    </row>
    <row r="4" spans="1:28" x14ac:dyDescent="0.2">
      <c r="A4" s="160" t="s">
        <v>274</v>
      </c>
    </row>
    <row r="5" spans="1:28" ht="54.95" customHeight="1" x14ac:dyDescent="0.2">
      <c r="A5" s="211" t="s">
        <v>212</v>
      </c>
      <c r="B5" s="212" t="s">
        <v>225</v>
      </c>
      <c r="C5" s="212"/>
      <c r="D5" s="212"/>
      <c r="E5" s="212" t="s">
        <v>224</v>
      </c>
      <c r="F5" s="212"/>
      <c r="G5" s="212"/>
      <c r="H5" s="212" t="s">
        <v>226</v>
      </c>
      <c r="I5" s="212"/>
      <c r="J5" s="212"/>
      <c r="K5" s="212" t="s">
        <v>227</v>
      </c>
      <c r="L5" s="212"/>
      <c r="M5" s="212"/>
      <c r="N5" s="212" t="s">
        <v>228</v>
      </c>
      <c r="O5" s="212"/>
      <c r="P5" s="212"/>
      <c r="Q5" s="212" t="s">
        <v>229</v>
      </c>
      <c r="R5" s="212"/>
      <c r="S5" s="212"/>
      <c r="T5" s="212" t="s">
        <v>230</v>
      </c>
      <c r="U5" s="212"/>
      <c r="V5" s="212"/>
      <c r="W5" s="212" t="s">
        <v>231</v>
      </c>
      <c r="X5" s="212"/>
      <c r="Y5" s="212"/>
      <c r="Z5" s="212" t="s">
        <v>232</v>
      </c>
      <c r="AA5" s="212"/>
      <c r="AB5" s="212"/>
    </row>
    <row r="6" spans="1:28" x14ac:dyDescent="0.2">
      <c r="A6" s="211"/>
      <c r="B6" s="105" t="s">
        <v>22</v>
      </c>
      <c r="C6" s="105" t="s">
        <v>23</v>
      </c>
      <c r="D6" s="105" t="s">
        <v>13</v>
      </c>
      <c r="E6" s="105" t="s">
        <v>22</v>
      </c>
      <c r="F6" s="105" t="s">
        <v>23</v>
      </c>
      <c r="G6" s="105" t="s">
        <v>13</v>
      </c>
      <c r="H6" s="105" t="s">
        <v>22</v>
      </c>
      <c r="I6" s="105" t="s">
        <v>23</v>
      </c>
      <c r="J6" s="105" t="s">
        <v>13</v>
      </c>
      <c r="K6" s="105" t="s">
        <v>22</v>
      </c>
      <c r="L6" s="105" t="s">
        <v>23</v>
      </c>
      <c r="M6" s="105" t="s">
        <v>13</v>
      </c>
      <c r="N6" s="105" t="s">
        <v>22</v>
      </c>
      <c r="O6" s="105" t="s">
        <v>23</v>
      </c>
      <c r="P6" s="105" t="s">
        <v>13</v>
      </c>
      <c r="Q6" s="105" t="s">
        <v>22</v>
      </c>
      <c r="R6" s="105" t="s">
        <v>23</v>
      </c>
      <c r="S6" s="105" t="s">
        <v>13</v>
      </c>
      <c r="T6" s="105" t="s">
        <v>22</v>
      </c>
      <c r="U6" s="105" t="s">
        <v>23</v>
      </c>
      <c r="V6" s="105" t="s">
        <v>13</v>
      </c>
      <c r="W6" s="105" t="s">
        <v>22</v>
      </c>
      <c r="X6" s="105" t="s">
        <v>23</v>
      </c>
      <c r="Y6" s="105" t="s">
        <v>13</v>
      </c>
      <c r="Z6" s="105" t="s">
        <v>22</v>
      </c>
      <c r="AA6" s="105" t="s">
        <v>23</v>
      </c>
      <c r="AB6" s="105" t="s">
        <v>13</v>
      </c>
    </row>
    <row r="7" spans="1:28" x14ac:dyDescent="0.2">
      <c r="A7" s="100" t="s">
        <v>264</v>
      </c>
      <c r="B7" s="153">
        <f>Sectors_I!B7</f>
        <v>131203158.88099998</v>
      </c>
      <c r="C7" s="153">
        <f>Sectors_I!C7</f>
        <v>3128925.8532409999</v>
      </c>
      <c r="D7" s="153">
        <f>Sectors_I!D7</f>
        <v>134332084.73424098</v>
      </c>
      <c r="E7" s="154">
        <f>Sectors_I!E7</f>
        <v>277941.36873533</v>
      </c>
      <c r="F7" s="154">
        <f>Sectors_I!F7</f>
        <v>14054.715114940002</v>
      </c>
      <c r="G7" s="154">
        <f>Sectors_I!G7</f>
        <v>291996.08385027002</v>
      </c>
      <c r="H7" s="106">
        <f>Sectors_I!H7</f>
        <v>9.5777799999999996E-2</v>
      </c>
      <c r="I7" s="102">
        <f>Sectors_I!I7</f>
        <v>9.8018599999999997E-2</v>
      </c>
      <c r="J7" s="106">
        <f>Sectors_I!J7</f>
        <v>9.5819600000000005E-2</v>
      </c>
      <c r="K7" s="103">
        <f>Sectors_I!K7</f>
        <v>3.5940300000000001</v>
      </c>
      <c r="L7" s="103">
        <f>Sectors_I!L7</f>
        <v>6.1285499999999997</v>
      </c>
      <c r="M7" s="103">
        <f>Sectors_I!M7</f>
        <v>3.6529199999999999</v>
      </c>
      <c r="N7" s="157">
        <f>Sectors_I!N7</f>
        <v>0</v>
      </c>
      <c r="O7" s="157">
        <f>Sectors_I!O7</f>
        <v>0</v>
      </c>
      <c r="P7" s="157">
        <f>Sectors_I!P7</f>
        <v>0</v>
      </c>
      <c r="Q7" s="157">
        <f>Sectors_I!Q7</f>
        <v>131203158.88099998</v>
      </c>
      <c r="R7" s="157">
        <f>Sectors_I!R7</f>
        <v>3128925.8532409999</v>
      </c>
      <c r="S7" s="157">
        <f>Sectors_I!S7</f>
        <v>134332084.73424098</v>
      </c>
      <c r="T7" s="157">
        <f>Sectors_I!T7</f>
        <v>0</v>
      </c>
      <c r="U7" s="157">
        <f>Sectors_I!U7</f>
        <v>0</v>
      </c>
      <c r="V7" s="157">
        <f>Sectors_I!V7</f>
        <v>0</v>
      </c>
      <c r="W7" s="157">
        <f>Sectors_I!W7</f>
        <v>0</v>
      </c>
      <c r="X7" s="157">
        <f>Sectors_I!X7</f>
        <v>0</v>
      </c>
      <c r="Y7" s="157">
        <f>Sectors_I!Y7</f>
        <v>0</v>
      </c>
      <c r="Z7" s="157">
        <f>Sectors_I!Z7</f>
        <v>0</v>
      </c>
      <c r="AA7" s="157">
        <f>Sectors_I!AA7</f>
        <v>0</v>
      </c>
      <c r="AB7" s="157">
        <f>Sectors_I!AB7</f>
        <v>0</v>
      </c>
    </row>
    <row r="8" spans="1:28" x14ac:dyDescent="0.2">
      <c r="A8" s="99" t="s">
        <v>107</v>
      </c>
      <c r="B8" s="153">
        <f>Sectors_I!B8</f>
        <v>7342784.2612999994</v>
      </c>
      <c r="C8" s="153">
        <f>Sectors_I!C8</f>
        <v>28584851.826139212</v>
      </c>
      <c r="D8" s="153">
        <f>Sectors_I!D8</f>
        <v>35927636.087439209</v>
      </c>
      <c r="E8" s="154">
        <f>Sectors_I!E8</f>
        <v>63266.844005460007</v>
      </c>
      <c r="F8" s="154">
        <f>Sectors_I!F8</f>
        <v>271188.05871999997</v>
      </c>
      <c r="G8" s="154">
        <f>Sectors_I!G8</f>
        <v>334454.90272546001</v>
      </c>
      <c r="H8" s="106">
        <f>Sectors_I!H8</f>
        <v>0.16658200000000001</v>
      </c>
      <c r="I8" s="102">
        <f>Sectors_I!I8</f>
        <v>9.8193659712592571E-2</v>
      </c>
      <c r="J8" s="106">
        <f>Sectors_I!J8</f>
        <v>0.11204500000000001</v>
      </c>
      <c r="K8" s="103">
        <f>Sectors_I!K8</f>
        <v>48.160600000000002</v>
      </c>
      <c r="L8" s="103">
        <f>Sectors_I!L8</f>
        <v>53.552433989507286</v>
      </c>
      <c r="M8" s="103">
        <f>Sectors_I!M8</f>
        <v>52.460299999999997</v>
      </c>
      <c r="N8" s="157">
        <f>Sectors_I!N8</f>
        <v>14438.61</v>
      </c>
      <c r="O8" s="157">
        <f>Sectors_I!O8</f>
        <v>0</v>
      </c>
      <c r="P8" s="157">
        <f>Sectors_I!P8</f>
        <v>14438.61</v>
      </c>
      <c r="Q8" s="157">
        <f>Sectors_I!Q8</f>
        <v>7315420.3012999995</v>
      </c>
      <c r="R8" s="157">
        <f>Sectors_I!R8</f>
        <v>28584851.826139212</v>
      </c>
      <c r="S8" s="157">
        <f>Sectors_I!S8</f>
        <v>35900272.127439208</v>
      </c>
      <c r="T8" s="157">
        <f>Sectors_I!T8</f>
        <v>12925.35</v>
      </c>
      <c r="U8" s="157">
        <f>Sectors_I!U8</f>
        <v>0</v>
      </c>
      <c r="V8" s="157">
        <f>Sectors_I!V8</f>
        <v>12925.35</v>
      </c>
      <c r="W8" s="157">
        <f>Sectors_I!W8</f>
        <v>14438.61</v>
      </c>
      <c r="X8" s="157">
        <f>Sectors_I!X8</f>
        <v>0</v>
      </c>
      <c r="Y8" s="157">
        <f>Sectors_I!Y8</f>
        <v>14438.61</v>
      </c>
      <c r="Z8" s="157">
        <f>Sectors_I!Z8</f>
        <v>0</v>
      </c>
      <c r="AA8" s="157">
        <f>Sectors_I!AA8</f>
        <v>0</v>
      </c>
      <c r="AB8" s="157">
        <f>Sectors_I!AB8</f>
        <v>0</v>
      </c>
    </row>
    <row r="9" spans="1:28" x14ac:dyDescent="0.2">
      <c r="A9" s="99" t="s">
        <v>108</v>
      </c>
      <c r="B9" s="153">
        <f>Sectors_I!B9</f>
        <v>1361272392.4904001</v>
      </c>
      <c r="C9" s="153">
        <f>Sectors_I!C9</f>
        <v>149695074.42829999</v>
      </c>
      <c r="D9" s="153">
        <f>Sectors_I!D9</f>
        <v>1510967466.9187</v>
      </c>
      <c r="E9" s="154">
        <f>Sectors_I!E9</f>
        <v>3370072.4155582306</v>
      </c>
      <c r="F9" s="154">
        <f>Sectors_I!F9</f>
        <v>416739.04765280994</v>
      </c>
      <c r="G9" s="154">
        <f>Sectors_I!G9</f>
        <v>3786811.4632110405</v>
      </c>
      <c r="H9" s="106">
        <f>Sectors_I!H9</f>
        <v>0.15268300000000001</v>
      </c>
      <c r="I9" s="102">
        <f>Sectors_I!I9</f>
        <v>8.3785401632450837E-2</v>
      </c>
      <c r="J9" s="106">
        <f>Sectors_I!J9</f>
        <v>0.145814</v>
      </c>
      <c r="K9" s="103">
        <f>Sectors_I!K9</f>
        <v>26.691199999999998</v>
      </c>
      <c r="L9" s="103">
        <f>Sectors_I!L9</f>
        <v>20.640662941354375</v>
      </c>
      <c r="M9" s="103">
        <f>Sectors_I!M9</f>
        <v>26.089700000000001</v>
      </c>
      <c r="N9" s="157">
        <f>Sectors_I!N9</f>
        <v>1805481.9302000001</v>
      </c>
      <c r="O9" s="157">
        <f>Sectors_I!O9</f>
        <v>389844.92991000001</v>
      </c>
      <c r="P9" s="157">
        <f>Sectors_I!P9</f>
        <v>2195326.8601100002</v>
      </c>
      <c r="Q9" s="157">
        <f>Sectors_I!Q9</f>
        <v>1357427579.7887001</v>
      </c>
      <c r="R9" s="157">
        <f>Sectors_I!R9</f>
        <v>149305004.02759999</v>
      </c>
      <c r="S9" s="157">
        <f>Sectors_I!S9</f>
        <v>1506732583.8162999</v>
      </c>
      <c r="T9" s="157">
        <f>Sectors_I!T9</f>
        <v>1731519.3067000001</v>
      </c>
      <c r="U9" s="157">
        <f>Sectors_I!U9</f>
        <v>0</v>
      </c>
      <c r="V9" s="157">
        <f>Sectors_I!V9</f>
        <v>1731519.3067000001</v>
      </c>
      <c r="W9" s="157">
        <f>Sectors_I!W9</f>
        <v>1839738.3102000002</v>
      </c>
      <c r="X9" s="157">
        <f>Sectors_I!X9</f>
        <v>330215.50069999998</v>
      </c>
      <c r="Y9" s="157">
        <f>Sectors_I!Y9</f>
        <v>2169953.8108999999</v>
      </c>
      <c r="Z9" s="157">
        <f>Sectors_I!Z9</f>
        <v>273555.08480000001</v>
      </c>
      <c r="AA9" s="157">
        <f>Sectors_I!AA9</f>
        <v>59854.9</v>
      </c>
      <c r="AB9" s="157">
        <f>Sectors_I!AB9</f>
        <v>333409.98480000003</v>
      </c>
    </row>
    <row r="10" spans="1:28" x14ac:dyDescent="0.2">
      <c r="A10" s="99" t="s">
        <v>219</v>
      </c>
      <c r="B10" s="153">
        <f>Sectors_I!B10</f>
        <v>253972486.57810006</v>
      </c>
      <c r="C10" s="153">
        <f>Sectors_I!C10</f>
        <v>2969483.9580000001</v>
      </c>
      <c r="D10" s="153">
        <f>Sectors_I!D10</f>
        <v>256941970.53610006</v>
      </c>
      <c r="E10" s="154">
        <f>Sectors_I!E10</f>
        <v>576136.45160000003</v>
      </c>
      <c r="F10" s="154">
        <f>Sectors_I!F10</f>
        <v>4179.6486000000004</v>
      </c>
      <c r="G10" s="154">
        <f>Sectors_I!G10</f>
        <v>580316.10019999999</v>
      </c>
      <c r="H10" s="106">
        <f>Sectors_I!H10</f>
        <v>0.142791</v>
      </c>
      <c r="I10" s="102">
        <f>Sectors_I!I10</f>
        <v>9.6414E-2</v>
      </c>
      <c r="J10" s="106">
        <f>Sectors_I!J10</f>
        <v>0.142236</v>
      </c>
      <c r="K10" s="103">
        <f>Sectors_I!K10</f>
        <v>24.296900000000001</v>
      </c>
      <c r="L10" s="103">
        <f>Sectors_I!L10</f>
        <v>83.620699999999999</v>
      </c>
      <c r="M10" s="103">
        <f>Sectors_I!M10</f>
        <v>24.984500000000001</v>
      </c>
      <c r="N10" s="157">
        <f>Sectors_I!N10</f>
        <v>0</v>
      </c>
      <c r="O10" s="157">
        <f>Sectors_I!O10</f>
        <v>0</v>
      </c>
      <c r="P10" s="157">
        <f>Sectors_I!P10</f>
        <v>0</v>
      </c>
      <c r="Q10" s="157">
        <f>Sectors_I!Q10</f>
        <v>253740289.61810005</v>
      </c>
      <c r="R10" s="157">
        <f>Sectors_I!R10</f>
        <v>2969483.9580000001</v>
      </c>
      <c r="S10" s="157">
        <f>Sectors_I!S10</f>
        <v>256709773.57610005</v>
      </c>
      <c r="T10" s="157">
        <f>Sectors_I!T10</f>
        <v>232196.96</v>
      </c>
      <c r="U10" s="157">
        <f>Sectors_I!U10</f>
        <v>0</v>
      </c>
      <c r="V10" s="157">
        <f>Sectors_I!V10</f>
        <v>232196.96</v>
      </c>
      <c r="W10" s="157">
        <f>Sectors_I!W10</f>
        <v>0</v>
      </c>
      <c r="X10" s="157">
        <f>Sectors_I!X10</f>
        <v>0</v>
      </c>
      <c r="Y10" s="157">
        <f>Sectors_I!Y10</f>
        <v>0</v>
      </c>
      <c r="Z10" s="157">
        <f>Sectors_I!Z10</f>
        <v>0</v>
      </c>
      <c r="AA10" s="157">
        <f>Sectors_I!AA10</f>
        <v>0</v>
      </c>
      <c r="AB10" s="157">
        <f>Sectors_I!AB10</f>
        <v>0</v>
      </c>
    </row>
    <row r="11" spans="1:28" x14ac:dyDescent="0.2">
      <c r="A11" s="99" t="s">
        <v>233</v>
      </c>
      <c r="B11" s="153">
        <f>Sectors_I!B11</f>
        <v>361492615.3389585</v>
      </c>
      <c r="C11" s="153">
        <f>Sectors_I!C11</f>
        <v>3887668249.6797948</v>
      </c>
      <c r="D11" s="153">
        <f>Sectors_I!D11</f>
        <v>4249160865.0187531</v>
      </c>
      <c r="E11" s="154">
        <f>Sectors_I!E11</f>
        <v>15134819.831951993</v>
      </c>
      <c r="F11" s="154">
        <f>Sectors_I!F11</f>
        <v>31385510.23436185</v>
      </c>
      <c r="G11" s="154">
        <f>Sectors_I!G11</f>
        <v>46520330.06631384</v>
      </c>
      <c r="H11" s="106">
        <f>Sectors_I!H11</f>
        <v>0.12784899999999999</v>
      </c>
      <c r="I11" s="102">
        <f>Sectors_I!I11</f>
        <v>0.10611777519388452</v>
      </c>
      <c r="J11" s="106">
        <f>Sectors_I!J11</f>
        <v>0.10789799999999999</v>
      </c>
      <c r="K11" s="103">
        <f>Sectors_I!K11</f>
        <v>44.457700000000003</v>
      </c>
      <c r="L11" s="103">
        <f>Sectors_I!L11</f>
        <v>39.465268527934349</v>
      </c>
      <c r="M11" s="103">
        <f>Sectors_I!M11</f>
        <v>39.878999999999998</v>
      </c>
      <c r="N11" s="157">
        <f>Sectors_I!N11</f>
        <v>22981816.084199999</v>
      </c>
      <c r="O11" s="157">
        <f>Sectors_I!O11</f>
        <v>66850216.179982997</v>
      </c>
      <c r="P11" s="157">
        <f>Sectors_I!P11</f>
        <v>89832032.264183</v>
      </c>
      <c r="Q11" s="157">
        <f>Sectors_I!Q11</f>
        <v>321012638.77235854</v>
      </c>
      <c r="R11" s="157">
        <f>Sectors_I!R11</f>
        <v>3523308740.2688828</v>
      </c>
      <c r="S11" s="157">
        <f>Sectors_I!S11</f>
        <v>3844321379.0412407</v>
      </c>
      <c r="T11" s="157">
        <f>Sectors_I!T11</f>
        <v>5124836.77302837</v>
      </c>
      <c r="U11" s="157">
        <f>Sectors_I!U11</f>
        <v>258506256.19691694</v>
      </c>
      <c r="V11" s="157">
        <f>Sectors_I!V11</f>
        <v>263631092.96994531</v>
      </c>
      <c r="W11" s="157">
        <f>Sectors_I!W11</f>
        <v>35355139.793571606</v>
      </c>
      <c r="X11" s="157">
        <f>Sectors_I!X11</f>
        <v>94477821.463895023</v>
      </c>
      <c r="Y11" s="157">
        <f>Sectors_I!Y11</f>
        <v>129832961.25746663</v>
      </c>
      <c r="Z11" s="157">
        <f>Sectors_I!Z11</f>
        <v>0</v>
      </c>
      <c r="AA11" s="157">
        <f>Sectors_I!AA11</f>
        <v>11375431.7501</v>
      </c>
      <c r="AB11" s="157">
        <f>Sectors_I!AB11</f>
        <v>11375431.7501</v>
      </c>
    </row>
    <row r="12" spans="1:28" x14ac:dyDescent="0.2">
      <c r="A12" s="99" t="s">
        <v>109</v>
      </c>
      <c r="B12" s="153">
        <f>Sectors_I!B12</f>
        <v>660684479.64132762</v>
      </c>
      <c r="C12" s="153">
        <f>Sectors_I!C12</f>
        <v>3098182773.1584015</v>
      </c>
      <c r="D12" s="153">
        <f>Sectors_I!D12</f>
        <v>3758867252.7997293</v>
      </c>
      <c r="E12" s="154">
        <f>Sectors_I!E12</f>
        <v>8028790.8392774314</v>
      </c>
      <c r="F12" s="154">
        <f>Sectors_I!F12</f>
        <v>21629308.54731803</v>
      </c>
      <c r="G12" s="154">
        <f>Sectors_I!G12</f>
        <v>29658099.386595462</v>
      </c>
      <c r="H12" s="106">
        <f>Sectors_I!H12</f>
        <v>0.12703400000000001</v>
      </c>
      <c r="I12" s="102">
        <f>Sectors_I!I12</f>
        <v>8.7689297190382168E-2</v>
      </c>
      <c r="J12" s="106">
        <f>Sectors_I!J12</f>
        <v>9.4567899999999996E-2</v>
      </c>
      <c r="K12" s="103">
        <f>Sectors_I!K12</f>
        <v>101.67100000000001</v>
      </c>
      <c r="L12" s="103">
        <f>Sectors_I!L12</f>
        <v>119.16287691936091</v>
      </c>
      <c r="M12" s="103">
        <f>Sectors_I!M12</f>
        <v>116.124</v>
      </c>
      <c r="N12" s="157">
        <f>Sectors_I!N12</f>
        <v>26718866.814999998</v>
      </c>
      <c r="O12" s="157">
        <f>Sectors_I!O12</f>
        <v>51759760.971967004</v>
      </c>
      <c r="P12" s="157">
        <f>Sectors_I!P12</f>
        <v>78478627.786967009</v>
      </c>
      <c r="Q12" s="157">
        <f>Sectors_I!Q12</f>
        <v>600844820.68063176</v>
      </c>
      <c r="R12" s="157">
        <f>Sectors_I!R12</f>
        <v>2834196020.8839483</v>
      </c>
      <c r="S12" s="157">
        <f>Sectors_I!S12</f>
        <v>3435040841.5645804</v>
      </c>
      <c r="T12" s="157">
        <f>Sectors_I!T12</f>
        <v>26989859.880695801</v>
      </c>
      <c r="U12" s="157">
        <f>Sectors_I!U12</f>
        <v>194974782.475954</v>
      </c>
      <c r="V12" s="157">
        <f>Sectors_I!V12</f>
        <v>221964642.35664979</v>
      </c>
      <c r="W12" s="157">
        <f>Sectors_I!W12</f>
        <v>32849799.080000002</v>
      </c>
      <c r="X12" s="157">
        <f>Sectors_I!X12</f>
        <v>67283440.091068998</v>
      </c>
      <c r="Y12" s="157">
        <f>Sectors_I!Y12</f>
        <v>100133239.171069</v>
      </c>
      <c r="Z12" s="157">
        <f>Sectors_I!Z12</f>
        <v>0</v>
      </c>
      <c r="AA12" s="157">
        <f>Sectors_I!AA12</f>
        <v>1728529.70743</v>
      </c>
      <c r="AB12" s="157">
        <f>Sectors_I!AB12</f>
        <v>1728529.70743</v>
      </c>
    </row>
    <row r="13" spans="1:28" x14ac:dyDescent="0.2">
      <c r="A13" s="99" t="s">
        <v>110</v>
      </c>
      <c r="B13" s="153">
        <f>Sectors_I!B13</f>
        <v>659050445.42909992</v>
      </c>
      <c r="C13" s="153">
        <f>Sectors_I!C13</f>
        <v>524493264.28617895</v>
      </c>
      <c r="D13" s="153">
        <f>Sectors_I!D13</f>
        <v>1183543709.7152789</v>
      </c>
      <c r="E13" s="154">
        <f>Sectors_I!E13</f>
        <v>20790954.172324512</v>
      </c>
      <c r="F13" s="154">
        <f>Sectors_I!F13</f>
        <v>7255952.9406974893</v>
      </c>
      <c r="G13" s="154">
        <f>Sectors_I!G13</f>
        <v>28046907.113022</v>
      </c>
      <c r="H13" s="106">
        <f>Sectors_I!H13</f>
        <v>0.14211399999999999</v>
      </c>
      <c r="I13" s="102">
        <f>Sectors_I!I13</f>
        <v>9.3191515633034933E-2</v>
      </c>
      <c r="J13" s="106">
        <f>Sectors_I!J13</f>
        <v>0.12039999999999999</v>
      </c>
      <c r="K13" s="103">
        <f>Sectors_I!K13</f>
        <v>37.164400000000001</v>
      </c>
      <c r="L13" s="103">
        <f>Sectors_I!L13</f>
        <v>60.111173547339668</v>
      </c>
      <c r="M13" s="103">
        <f>Sectors_I!M13</f>
        <v>47.3767</v>
      </c>
      <c r="N13" s="157">
        <f>Sectors_I!N13</f>
        <v>15253643.4066</v>
      </c>
      <c r="O13" s="157">
        <f>Sectors_I!O13</f>
        <v>13245219.870299989</v>
      </c>
      <c r="P13" s="157">
        <f>Sectors_I!P13</f>
        <v>28498863.27689999</v>
      </c>
      <c r="Q13" s="157">
        <f>Sectors_I!Q13</f>
        <v>564831905.44459999</v>
      </c>
      <c r="R13" s="157">
        <f>Sectors_I!R13</f>
        <v>476398504.94990623</v>
      </c>
      <c r="S13" s="157">
        <f>Sectors_I!S13</f>
        <v>1041230410.3945061</v>
      </c>
      <c r="T13" s="157">
        <f>Sectors_I!T13</f>
        <v>58330111.093999997</v>
      </c>
      <c r="U13" s="157">
        <f>Sectors_I!U13</f>
        <v>23549384.148716763</v>
      </c>
      <c r="V13" s="157">
        <f>Sectors_I!V13</f>
        <v>81879495.242716759</v>
      </c>
      <c r="W13" s="157">
        <f>Sectors_I!W13</f>
        <v>35825476.2447</v>
      </c>
      <c r="X13" s="157">
        <f>Sectors_I!X13</f>
        <v>24545375.187555991</v>
      </c>
      <c r="Y13" s="157">
        <f>Sectors_I!Y13</f>
        <v>60370851.432255991</v>
      </c>
      <c r="Z13" s="157">
        <f>Sectors_I!Z13</f>
        <v>62952.645799999998</v>
      </c>
      <c r="AA13" s="157">
        <f>Sectors_I!AA13</f>
        <v>0</v>
      </c>
      <c r="AB13" s="157">
        <f>Sectors_I!AB13</f>
        <v>62952.645799999998</v>
      </c>
    </row>
    <row r="14" spans="1:28" x14ac:dyDescent="0.2">
      <c r="A14" s="99" t="s">
        <v>111</v>
      </c>
      <c r="B14" s="153">
        <f>Sectors_I!B14</f>
        <v>711408660.52129984</v>
      </c>
      <c r="C14" s="153">
        <f>Sectors_I!C14</f>
        <v>1419099974.121995</v>
      </c>
      <c r="D14" s="153">
        <f>Sectors_I!D14</f>
        <v>2130508634.6432948</v>
      </c>
      <c r="E14" s="154">
        <f>Sectors_I!E14</f>
        <v>11533819.14878924</v>
      </c>
      <c r="F14" s="154">
        <f>Sectors_I!F14</f>
        <v>9998819.5744935498</v>
      </c>
      <c r="G14" s="154">
        <f>Sectors_I!G14</f>
        <v>21532638.723282792</v>
      </c>
      <c r="H14" s="106">
        <f>Sectors_I!H14</f>
        <v>0.13607</v>
      </c>
      <c r="I14" s="102">
        <f>Sectors_I!I14</f>
        <v>9.9234850087183704E-2</v>
      </c>
      <c r="J14" s="106">
        <f>Sectors_I!J14</f>
        <v>0.11166</v>
      </c>
      <c r="K14" s="103">
        <f>Sectors_I!K14</f>
        <v>61.614600000000003</v>
      </c>
      <c r="L14" s="103">
        <f>Sectors_I!L14</f>
        <v>67.330837434011784</v>
      </c>
      <c r="M14" s="103">
        <f>Sectors_I!M14</f>
        <v>65.405699999999996</v>
      </c>
      <c r="N14" s="157">
        <f>Sectors_I!N14</f>
        <v>10580353.904100001</v>
      </c>
      <c r="O14" s="157">
        <f>Sectors_I!O14</f>
        <v>26232944.520187002</v>
      </c>
      <c r="P14" s="157">
        <f>Sectors_I!P14</f>
        <v>36813298.424287006</v>
      </c>
      <c r="Q14" s="157">
        <f>Sectors_I!Q14</f>
        <v>582884580.54269981</v>
      </c>
      <c r="R14" s="157">
        <f>Sectors_I!R14</f>
        <v>1345959960.6347799</v>
      </c>
      <c r="S14" s="157">
        <f>Sectors_I!S14</f>
        <v>1928844541.17748</v>
      </c>
      <c r="T14" s="157">
        <f>Sectors_I!T14</f>
        <v>110755159.9154</v>
      </c>
      <c r="U14" s="157">
        <f>Sectors_I!U14</f>
        <v>32682778.582327999</v>
      </c>
      <c r="V14" s="157">
        <f>Sectors_I!V14</f>
        <v>143437938.49772799</v>
      </c>
      <c r="W14" s="157">
        <f>Sectors_I!W14</f>
        <v>17768920.063200001</v>
      </c>
      <c r="X14" s="157">
        <f>Sectors_I!X14</f>
        <v>40081426.830786996</v>
      </c>
      <c r="Y14" s="157">
        <f>Sectors_I!Y14</f>
        <v>57850346.893987</v>
      </c>
      <c r="Z14" s="157">
        <f>Sectors_I!Z14</f>
        <v>0</v>
      </c>
      <c r="AA14" s="157">
        <f>Sectors_I!AA14</f>
        <v>375808.07410000003</v>
      </c>
      <c r="AB14" s="157">
        <f>Sectors_I!AB14</f>
        <v>375808.07410000003</v>
      </c>
    </row>
    <row r="15" spans="1:28" x14ac:dyDescent="0.2">
      <c r="A15" s="99" t="s">
        <v>112</v>
      </c>
      <c r="B15" s="153">
        <f>Sectors_I!B15</f>
        <v>1471174656.2077682</v>
      </c>
      <c r="C15" s="153">
        <f>Sectors_I!C15</f>
        <v>1124582935.3700254</v>
      </c>
      <c r="D15" s="153">
        <f>Sectors_I!D15</f>
        <v>2595757591.5777936</v>
      </c>
      <c r="E15" s="154">
        <f>Sectors_I!E15</f>
        <v>26166587.763636157</v>
      </c>
      <c r="F15" s="154">
        <f>Sectors_I!F15</f>
        <v>7006944.24771633</v>
      </c>
      <c r="G15" s="154">
        <f>Sectors_I!G15</f>
        <v>33173532.011352487</v>
      </c>
      <c r="H15" s="106">
        <f>Sectors_I!H15</f>
        <v>0.13225899999999999</v>
      </c>
      <c r="I15" s="102">
        <f>Sectors_I!I15</f>
        <v>8.4522988934623608E-2</v>
      </c>
      <c r="J15" s="106">
        <f>Sectors_I!J15</f>
        <v>0.11174000000000001</v>
      </c>
      <c r="K15" s="103">
        <f>Sectors_I!K15</f>
        <v>57.675400000000003</v>
      </c>
      <c r="L15" s="103">
        <f>Sectors_I!L15</f>
        <v>62.724314296520411</v>
      </c>
      <c r="M15" s="103">
        <f>Sectors_I!M15</f>
        <v>59.830599999999997</v>
      </c>
      <c r="N15" s="157">
        <f>Sectors_I!N15</f>
        <v>20495480.028699998</v>
      </c>
      <c r="O15" s="157">
        <f>Sectors_I!O15</f>
        <v>30103013.199839309</v>
      </c>
      <c r="P15" s="157">
        <f>Sectors_I!P15</f>
        <v>50598493.228539303</v>
      </c>
      <c r="Q15" s="157">
        <f>Sectors_I!Q15</f>
        <v>1396191502.424468</v>
      </c>
      <c r="R15" s="157">
        <f>Sectors_I!R15</f>
        <v>1036580848.8568481</v>
      </c>
      <c r="S15" s="157">
        <f>Sectors_I!S15</f>
        <v>2432772351.2813163</v>
      </c>
      <c r="T15" s="157">
        <f>Sectors_I!T15</f>
        <v>57137537.509699993</v>
      </c>
      <c r="U15" s="157">
        <f>Sectors_I!U15</f>
        <v>78828793.260937989</v>
      </c>
      <c r="V15" s="157">
        <f>Sectors_I!V15</f>
        <v>135966330.77063799</v>
      </c>
      <c r="W15" s="157">
        <f>Sectors_I!W15</f>
        <v>16863665.6428</v>
      </c>
      <c r="X15" s="157">
        <f>Sectors_I!X15</f>
        <v>8940619.9008393101</v>
      </c>
      <c r="Y15" s="157">
        <f>Sectors_I!Y15</f>
        <v>25804285.54363931</v>
      </c>
      <c r="Z15" s="157">
        <f>Sectors_I!Z15</f>
        <v>981950.63079999993</v>
      </c>
      <c r="AA15" s="157">
        <f>Sectors_I!AA15</f>
        <v>232673.35140000001</v>
      </c>
      <c r="AB15" s="157">
        <f>Sectors_I!AB15</f>
        <v>1214623.9822</v>
      </c>
    </row>
    <row r="16" spans="1:28" x14ac:dyDescent="0.2">
      <c r="A16" s="99" t="s">
        <v>113</v>
      </c>
      <c r="B16" s="153">
        <f>Sectors_I!B16</f>
        <v>1175564842.9162929</v>
      </c>
      <c r="C16" s="153">
        <f>Sectors_I!C16</f>
        <v>763061283.15862882</v>
      </c>
      <c r="D16" s="153">
        <f>Sectors_I!D16</f>
        <v>1938626126.0749216</v>
      </c>
      <c r="E16" s="154">
        <f>Sectors_I!E16</f>
        <v>27540148.815124549</v>
      </c>
      <c r="F16" s="154">
        <f>Sectors_I!F16</f>
        <v>66167402.0643038</v>
      </c>
      <c r="G16" s="154">
        <f>Sectors_I!G16</f>
        <v>93707550.879428357</v>
      </c>
      <c r="H16" s="106">
        <f>Sectors_I!H16</f>
        <v>0.12872900000000001</v>
      </c>
      <c r="I16" s="102">
        <f>Sectors_I!I16</f>
        <v>8.8524720420049496E-2</v>
      </c>
      <c r="J16" s="106">
        <f>Sectors_I!J16</f>
        <v>0.113051</v>
      </c>
      <c r="K16" s="103">
        <f>Sectors_I!K16</f>
        <v>56.292000000000002</v>
      </c>
      <c r="L16" s="103">
        <f>Sectors_I!L16</f>
        <v>85.102177142528589</v>
      </c>
      <c r="M16" s="103">
        <f>Sectors_I!M16</f>
        <v>67.555400000000006</v>
      </c>
      <c r="N16" s="157">
        <f>Sectors_I!N16</f>
        <v>7549355.8582662307</v>
      </c>
      <c r="O16" s="157">
        <f>Sectors_I!O16</f>
        <v>17950919.741808899</v>
      </c>
      <c r="P16" s="157">
        <f>Sectors_I!P16</f>
        <v>25500275.600075129</v>
      </c>
      <c r="Q16" s="157">
        <f>Sectors_I!Q16</f>
        <v>1083754005.5514266</v>
      </c>
      <c r="R16" s="157">
        <f>Sectors_I!R16</f>
        <v>567810202.23620987</v>
      </c>
      <c r="S16" s="157">
        <f>Sectors_I!S16</f>
        <v>1651564207.7876365</v>
      </c>
      <c r="T16" s="157">
        <f>Sectors_I!T16</f>
        <v>58970919.028700009</v>
      </c>
      <c r="U16" s="157">
        <f>Sectors_I!U16</f>
        <v>95781329.650910005</v>
      </c>
      <c r="V16" s="157">
        <f>Sectors_I!V16</f>
        <v>154752248.67961001</v>
      </c>
      <c r="W16" s="157">
        <f>Sectors_I!W16</f>
        <v>16349495.27616623</v>
      </c>
      <c r="X16" s="157">
        <f>Sectors_I!X16</f>
        <v>99469751.271508902</v>
      </c>
      <c r="Y16" s="157">
        <f>Sectors_I!Y16</f>
        <v>115819246.54767513</v>
      </c>
      <c r="Z16" s="157">
        <f>Sectors_I!Z16</f>
        <v>16490423.060000001</v>
      </c>
      <c r="AA16" s="157">
        <f>Sectors_I!AA16</f>
        <v>0</v>
      </c>
      <c r="AB16" s="157">
        <f>Sectors_I!AB16</f>
        <v>16490423.060000001</v>
      </c>
    </row>
    <row r="17" spans="1:28" x14ac:dyDescent="0.2">
      <c r="A17" s="99" t="s">
        <v>114</v>
      </c>
      <c r="B17" s="153">
        <f>Sectors_I!B17</f>
        <v>339841359.93193996</v>
      </c>
      <c r="C17" s="153">
        <f>Sectors_I!C17</f>
        <v>505673589.94526505</v>
      </c>
      <c r="D17" s="153">
        <f>Sectors_I!D17</f>
        <v>845514949.87720501</v>
      </c>
      <c r="E17" s="154">
        <f>Sectors_I!E17</f>
        <v>5051675.1808427805</v>
      </c>
      <c r="F17" s="154">
        <f>Sectors_I!F17</f>
        <v>5436198.8670987897</v>
      </c>
      <c r="G17" s="154">
        <f>Sectors_I!G17</f>
        <v>10487874.047941569</v>
      </c>
      <c r="H17" s="106">
        <f>Sectors_I!H17</f>
        <v>0.13394500000000001</v>
      </c>
      <c r="I17" s="102">
        <f>Sectors_I!I17</f>
        <v>8.1274819764561967E-2</v>
      </c>
      <c r="J17" s="106">
        <f>Sectors_I!J17</f>
        <v>0.102386</v>
      </c>
      <c r="K17" s="103">
        <f>Sectors_I!K17</f>
        <v>57.398899999999998</v>
      </c>
      <c r="L17" s="103">
        <f>Sectors_I!L17</f>
        <v>61.362284913762302</v>
      </c>
      <c r="M17" s="103">
        <f>Sectors_I!M17</f>
        <v>59.770899999999997</v>
      </c>
      <c r="N17" s="157">
        <f>Sectors_I!N17</f>
        <v>3618594.5375999999</v>
      </c>
      <c r="O17" s="157">
        <f>Sectors_I!O17</f>
        <v>3422672.8405449996</v>
      </c>
      <c r="P17" s="157">
        <f>Sectors_I!P17</f>
        <v>7041267.378145</v>
      </c>
      <c r="Q17" s="157">
        <f>Sectors_I!Q17</f>
        <v>325454774.5194</v>
      </c>
      <c r="R17" s="157">
        <f>Sectors_I!R17</f>
        <v>489746578.9329201</v>
      </c>
      <c r="S17" s="157">
        <f>Sectors_I!S17</f>
        <v>815201353.4523201</v>
      </c>
      <c r="T17" s="157">
        <f>Sectors_I!T17</f>
        <v>9132722.1130399983</v>
      </c>
      <c r="U17" s="157">
        <f>Sectors_I!U17</f>
        <v>9645293.6284999996</v>
      </c>
      <c r="V17" s="157">
        <f>Sectors_I!V17</f>
        <v>18778015.74154</v>
      </c>
      <c r="W17" s="157">
        <f>Sectors_I!W17</f>
        <v>5253863.2994999997</v>
      </c>
      <c r="X17" s="157">
        <f>Sectors_I!X17</f>
        <v>5988276.5664449995</v>
      </c>
      <c r="Y17" s="157">
        <f>Sectors_I!Y17</f>
        <v>11242139.865945</v>
      </c>
      <c r="Z17" s="157">
        <f>Sectors_I!Z17</f>
        <v>0</v>
      </c>
      <c r="AA17" s="157">
        <f>Sectors_I!AA17</f>
        <v>293440.8174</v>
      </c>
      <c r="AB17" s="157">
        <f>Sectors_I!AB17</f>
        <v>293440.8174</v>
      </c>
    </row>
    <row r="18" spans="1:28" x14ac:dyDescent="0.2">
      <c r="A18" s="99" t="s">
        <v>115</v>
      </c>
      <c r="B18" s="153">
        <f>Sectors_I!B18</f>
        <v>260330896.70436901</v>
      </c>
      <c r="C18" s="153">
        <f>Sectors_I!C18</f>
        <v>329391333.69339031</v>
      </c>
      <c r="D18" s="153">
        <f>Sectors_I!D18</f>
        <v>589722230.39775932</v>
      </c>
      <c r="E18" s="154">
        <f>Sectors_I!E18</f>
        <v>5649911.6313709607</v>
      </c>
      <c r="F18" s="154">
        <f>Sectors_I!F18</f>
        <v>1016775.3158911499</v>
      </c>
      <c r="G18" s="154">
        <f>Sectors_I!G18</f>
        <v>6666686.9472621102</v>
      </c>
      <c r="H18" s="106">
        <f>Sectors_I!H18</f>
        <v>0.143568</v>
      </c>
      <c r="I18" s="102">
        <f>Sectors_I!I18</f>
        <v>8.2078675136915413E-2</v>
      </c>
      <c r="J18" s="106">
        <f>Sectors_I!J18</f>
        <v>0.10917300000000001</v>
      </c>
      <c r="K18" s="103">
        <f>Sectors_I!K18</f>
        <v>51.863300000000002</v>
      </c>
      <c r="L18" s="103">
        <f>Sectors_I!L18</f>
        <v>58.455938722614185</v>
      </c>
      <c r="M18" s="103">
        <f>Sectors_I!M18</f>
        <v>55.552599999999998</v>
      </c>
      <c r="N18" s="157">
        <f>Sectors_I!N18</f>
        <v>4757232.4819999998</v>
      </c>
      <c r="O18" s="157">
        <f>Sectors_I!O18</f>
        <v>968730.21290000004</v>
      </c>
      <c r="P18" s="157">
        <f>Sectors_I!P18</f>
        <v>5725962.6948999995</v>
      </c>
      <c r="Q18" s="157">
        <f>Sectors_I!Q18</f>
        <v>234345265.36526904</v>
      </c>
      <c r="R18" s="157">
        <f>Sectors_I!R18</f>
        <v>256588969.69919029</v>
      </c>
      <c r="S18" s="157">
        <f>Sectors_I!S18</f>
        <v>490934235.06445926</v>
      </c>
      <c r="T18" s="157">
        <f>Sectors_I!T18</f>
        <v>20633730.291300002</v>
      </c>
      <c r="U18" s="157">
        <f>Sectors_I!U18</f>
        <v>70227851.498999998</v>
      </c>
      <c r="V18" s="157">
        <f>Sectors_I!V18</f>
        <v>90861581.790299997</v>
      </c>
      <c r="W18" s="157">
        <f>Sectors_I!W18</f>
        <v>5346423.7729000002</v>
      </c>
      <c r="X18" s="157">
        <f>Sectors_I!X18</f>
        <v>2385107.8407000001</v>
      </c>
      <c r="Y18" s="157">
        <f>Sectors_I!Y18</f>
        <v>7731531.6136000007</v>
      </c>
      <c r="Z18" s="157">
        <f>Sectors_I!Z18</f>
        <v>5477.2749000000003</v>
      </c>
      <c r="AA18" s="157">
        <f>Sectors_I!AA18</f>
        <v>189404.6545</v>
      </c>
      <c r="AB18" s="157">
        <f>Sectors_I!AB18</f>
        <v>194881.92939999999</v>
      </c>
    </row>
    <row r="19" spans="1:28" x14ac:dyDescent="0.2">
      <c r="A19" s="99" t="s">
        <v>116</v>
      </c>
      <c r="B19" s="153">
        <f>Sectors_I!B19</f>
        <v>1038935262.884394</v>
      </c>
      <c r="C19" s="153">
        <f>Sectors_I!C19</f>
        <v>1219853058.410337</v>
      </c>
      <c r="D19" s="153">
        <f>Sectors_I!D19</f>
        <v>2258788321.2947307</v>
      </c>
      <c r="E19" s="154">
        <f>Sectors_I!E19</f>
        <v>22864231.324603159</v>
      </c>
      <c r="F19" s="154">
        <f>Sectors_I!F19</f>
        <v>24922045.501349516</v>
      </c>
      <c r="G19" s="154">
        <f>Sectors_I!G19</f>
        <v>47786276.825952679</v>
      </c>
      <c r="H19" s="106">
        <f>Sectors_I!H19</f>
        <v>0.137599</v>
      </c>
      <c r="I19" s="102">
        <f>Sectors_I!I19</f>
        <v>8.209132418554653E-2</v>
      </c>
      <c r="J19" s="106">
        <f>Sectors_I!J19</f>
        <v>0.10667600000000001</v>
      </c>
      <c r="K19" s="103">
        <f>Sectors_I!K19</f>
        <v>62.338799999999999</v>
      </c>
      <c r="L19" s="103">
        <f>Sectors_I!L19</f>
        <v>69.468061936404055</v>
      </c>
      <c r="M19" s="103">
        <f>Sectors_I!M19</f>
        <v>66.310699999999997</v>
      </c>
      <c r="N19" s="157">
        <f>Sectors_I!N19</f>
        <v>26562166.617400002</v>
      </c>
      <c r="O19" s="157">
        <f>Sectors_I!O19</f>
        <v>64257400.016479403</v>
      </c>
      <c r="P19" s="157">
        <f>Sectors_I!P19</f>
        <v>90819566.633879408</v>
      </c>
      <c r="Q19" s="157">
        <f>Sectors_I!Q19</f>
        <v>955669723.10289407</v>
      </c>
      <c r="R19" s="157">
        <f>Sectors_I!R19</f>
        <v>1086591432.5237696</v>
      </c>
      <c r="S19" s="157">
        <f>Sectors_I!S19</f>
        <v>2042261155.6266632</v>
      </c>
      <c r="T19" s="157">
        <f>Sectors_I!T19</f>
        <v>50052138.224100001</v>
      </c>
      <c r="U19" s="157">
        <f>Sectors_I!U19</f>
        <v>59876072.775487997</v>
      </c>
      <c r="V19" s="157">
        <f>Sectors_I!V19</f>
        <v>109928210.999588</v>
      </c>
      <c r="W19" s="157">
        <f>Sectors_I!W19</f>
        <v>32930396.196600005</v>
      </c>
      <c r="X19" s="157">
        <f>Sectors_I!X19</f>
        <v>72413289.131079406</v>
      </c>
      <c r="Y19" s="157">
        <f>Sectors_I!Y19</f>
        <v>105343685.32767941</v>
      </c>
      <c r="Z19" s="157">
        <f>Sectors_I!Z19</f>
        <v>283005.36080000002</v>
      </c>
      <c r="AA19" s="157">
        <f>Sectors_I!AA19</f>
        <v>972263.98</v>
      </c>
      <c r="AB19" s="157">
        <f>Sectors_I!AB19</f>
        <v>1255269.3407999999</v>
      </c>
    </row>
    <row r="20" spans="1:28" x14ac:dyDescent="0.2">
      <c r="A20" s="99" t="s">
        <v>117</v>
      </c>
      <c r="B20" s="153">
        <f>Sectors_I!B20</f>
        <v>424914752.65518528</v>
      </c>
      <c r="C20" s="153">
        <f>Sectors_I!C20</f>
        <v>522064191.53264624</v>
      </c>
      <c r="D20" s="153">
        <f>Sectors_I!D20</f>
        <v>946978944.18783152</v>
      </c>
      <c r="E20" s="154">
        <f>Sectors_I!E20</f>
        <v>8248361.6206253394</v>
      </c>
      <c r="F20" s="154">
        <f>Sectors_I!F20</f>
        <v>8777465.6411715504</v>
      </c>
      <c r="G20" s="154">
        <f>Sectors_I!G20</f>
        <v>17025827.261796892</v>
      </c>
      <c r="H20" s="106">
        <f>Sectors_I!H20</f>
        <v>0.131329</v>
      </c>
      <c r="I20" s="102">
        <f>Sectors_I!I20</f>
        <v>8.3936201787920953E-2</v>
      </c>
      <c r="J20" s="106">
        <f>Sectors_I!J20</f>
        <v>0.10485800000000001</v>
      </c>
      <c r="K20" s="103">
        <f>Sectors_I!K20</f>
        <v>76.483800000000002</v>
      </c>
      <c r="L20" s="103">
        <f>Sectors_I!L20</f>
        <v>62.190059278550045</v>
      </c>
      <c r="M20" s="103">
        <f>Sectors_I!M20</f>
        <v>68.499399999999994</v>
      </c>
      <c r="N20" s="157">
        <f>Sectors_I!N20</f>
        <v>15067110.095491359</v>
      </c>
      <c r="O20" s="157">
        <f>Sectors_I!O20</f>
        <v>9435826.31480412</v>
      </c>
      <c r="P20" s="157">
        <f>Sectors_I!P20</f>
        <v>24502936.410295479</v>
      </c>
      <c r="Q20" s="157">
        <f>Sectors_I!Q20</f>
        <v>386332811.03889394</v>
      </c>
      <c r="R20" s="157">
        <f>Sectors_I!R20</f>
        <v>445976715.95269114</v>
      </c>
      <c r="S20" s="157">
        <f>Sectors_I!S20</f>
        <v>832309526.99158502</v>
      </c>
      <c r="T20" s="157">
        <f>Sectors_I!T20</f>
        <v>15130372.708700001</v>
      </c>
      <c r="U20" s="157">
        <f>Sectors_I!U20</f>
        <v>58414706.833750986</v>
      </c>
      <c r="V20" s="157">
        <f>Sectors_I!V20</f>
        <v>73545079.542450994</v>
      </c>
      <c r="W20" s="157">
        <f>Sectors_I!W20</f>
        <v>23450251.958691362</v>
      </c>
      <c r="X20" s="157">
        <f>Sectors_I!X20</f>
        <v>17672768.746204123</v>
      </c>
      <c r="Y20" s="157">
        <f>Sectors_I!Y20</f>
        <v>41123020.704895481</v>
      </c>
      <c r="Z20" s="157">
        <f>Sectors_I!Z20</f>
        <v>1316.9489000000001</v>
      </c>
      <c r="AA20" s="157">
        <f>Sectors_I!AA20</f>
        <v>0</v>
      </c>
      <c r="AB20" s="157">
        <f>Sectors_I!AB20</f>
        <v>1316.9489000000001</v>
      </c>
    </row>
    <row r="21" spans="1:28" x14ac:dyDescent="0.2">
      <c r="A21" s="99" t="s">
        <v>118</v>
      </c>
      <c r="B21" s="153">
        <f>Sectors_I!B21</f>
        <v>771321399.87371218</v>
      </c>
      <c r="C21" s="153">
        <f>Sectors_I!C21</f>
        <v>2301780998.5371165</v>
      </c>
      <c r="D21" s="153">
        <f>Sectors_I!D21</f>
        <v>3073102398.4108286</v>
      </c>
      <c r="E21" s="154">
        <f>Sectors_I!E21</f>
        <v>26831697.938559886</v>
      </c>
      <c r="F21" s="154">
        <f>Sectors_I!F21</f>
        <v>26550848.394987181</v>
      </c>
      <c r="G21" s="154">
        <f>Sectors_I!G21</f>
        <v>53382546.333547071</v>
      </c>
      <c r="H21" s="106">
        <f>Sectors_I!H21</f>
        <v>0.13294500000000001</v>
      </c>
      <c r="I21" s="102">
        <f>Sectors_I!I21</f>
        <v>8.7435434553692612E-2</v>
      </c>
      <c r="J21" s="106">
        <f>Sectors_I!J21</f>
        <v>9.8632700000000004E-2</v>
      </c>
      <c r="K21" s="103">
        <f>Sectors_I!K21</f>
        <v>108.264</v>
      </c>
      <c r="L21" s="103">
        <f>Sectors_I!L21</f>
        <v>117.8467249199232</v>
      </c>
      <c r="M21" s="103">
        <f>Sectors_I!M21</f>
        <v>115.509</v>
      </c>
      <c r="N21" s="157">
        <f>Sectors_I!N21</f>
        <v>36931883.116799995</v>
      </c>
      <c r="O21" s="157">
        <f>Sectors_I!O21</f>
        <v>86399797.39106299</v>
      </c>
      <c r="P21" s="157">
        <f>Sectors_I!P21</f>
        <v>123331680.50786299</v>
      </c>
      <c r="Q21" s="157">
        <f>Sectors_I!Q21</f>
        <v>617111341.27701223</v>
      </c>
      <c r="R21" s="157">
        <f>Sectors_I!R21</f>
        <v>1568319717.3916521</v>
      </c>
      <c r="S21" s="157">
        <f>Sectors_I!S21</f>
        <v>2185431058.6686635</v>
      </c>
      <c r="T21" s="157">
        <f>Sectors_I!T21</f>
        <v>91269951.601700008</v>
      </c>
      <c r="U21" s="157">
        <f>Sectors_I!U21</f>
        <v>603173737.80846655</v>
      </c>
      <c r="V21" s="157">
        <f>Sectors_I!V21</f>
        <v>694443689.4101665</v>
      </c>
      <c r="W21" s="157">
        <f>Sectors_I!W21</f>
        <v>62302672.298600003</v>
      </c>
      <c r="X21" s="157">
        <f>Sectors_I!X21</f>
        <v>129275328.33958298</v>
      </c>
      <c r="Y21" s="157">
        <f>Sectors_I!Y21</f>
        <v>191578000.638183</v>
      </c>
      <c r="Z21" s="157">
        <f>Sectors_I!Z21</f>
        <v>637434.69640000002</v>
      </c>
      <c r="AA21" s="157">
        <f>Sectors_I!AA21</f>
        <v>1012214.997415</v>
      </c>
      <c r="AB21" s="157">
        <f>Sectors_I!AB21</f>
        <v>1649649.6938149999</v>
      </c>
    </row>
    <row r="22" spans="1:28" x14ac:dyDescent="0.2">
      <c r="A22" s="99" t="s">
        <v>119</v>
      </c>
      <c r="B22" s="153">
        <f>Sectors_I!B22</f>
        <v>383251900.15797001</v>
      </c>
      <c r="C22" s="153">
        <f>Sectors_I!C22</f>
        <v>551664232.90214705</v>
      </c>
      <c r="D22" s="153">
        <f>Sectors_I!D22</f>
        <v>934916133.06011701</v>
      </c>
      <c r="E22" s="154">
        <f>Sectors_I!E22</f>
        <v>5745645.5150697399</v>
      </c>
      <c r="F22" s="154">
        <f>Sectors_I!F22</f>
        <v>8125078.1693014801</v>
      </c>
      <c r="G22" s="154">
        <f>Sectors_I!G22</f>
        <v>13870723.68437122</v>
      </c>
      <c r="H22" s="106">
        <f>Sectors_I!H22</f>
        <v>0.12947400000000001</v>
      </c>
      <c r="I22" s="102">
        <f>Sectors_I!I22</f>
        <v>8.0139713078635891E-2</v>
      </c>
      <c r="J22" s="106">
        <f>Sectors_I!J22</f>
        <v>0.10054399999999999</v>
      </c>
      <c r="K22" s="103">
        <f>Sectors_I!K22</f>
        <v>89.876599999999996</v>
      </c>
      <c r="L22" s="103">
        <f>Sectors_I!L22</f>
        <v>106.18845421517435</v>
      </c>
      <c r="M22" s="103">
        <f>Sectors_I!M22</f>
        <v>99.494</v>
      </c>
      <c r="N22" s="157">
        <f>Sectors_I!N22</f>
        <v>13248158.822800001</v>
      </c>
      <c r="O22" s="157">
        <f>Sectors_I!O22</f>
        <v>36858685.232538998</v>
      </c>
      <c r="P22" s="157">
        <f>Sectors_I!P22</f>
        <v>50106844.055339001</v>
      </c>
      <c r="Q22" s="157">
        <f>Sectors_I!Q22</f>
        <v>335380770.28497005</v>
      </c>
      <c r="R22" s="157">
        <f>Sectors_I!R22</f>
        <v>460679374.79140806</v>
      </c>
      <c r="S22" s="157">
        <f>Sectors_I!S22</f>
        <v>796060145.07637799</v>
      </c>
      <c r="T22" s="157">
        <f>Sectors_I!T22</f>
        <v>31047988.1985</v>
      </c>
      <c r="U22" s="157">
        <f>Sectors_I!U22</f>
        <v>44271144.999239996</v>
      </c>
      <c r="V22" s="157">
        <f>Sectors_I!V22</f>
        <v>75319133.197739989</v>
      </c>
      <c r="W22" s="157">
        <f>Sectors_I!W22</f>
        <v>16706359.731700001</v>
      </c>
      <c r="X22" s="157">
        <f>Sectors_I!X22</f>
        <v>45645618.239599004</v>
      </c>
      <c r="Y22" s="157">
        <f>Sectors_I!Y22</f>
        <v>62351977.971299008</v>
      </c>
      <c r="Z22" s="157">
        <f>Sectors_I!Z22</f>
        <v>116781.9428</v>
      </c>
      <c r="AA22" s="157">
        <f>Sectors_I!AA22</f>
        <v>1068094.8719000001</v>
      </c>
      <c r="AB22" s="157">
        <f>Sectors_I!AB22</f>
        <v>1184876.8147000002</v>
      </c>
    </row>
    <row r="23" spans="1:28" x14ac:dyDescent="0.2">
      <c r="A23" s="99" t="s">
        <v>120</v>
      </c>
      <c r="B23" s="153">
        <f>Sectors_I!B23</f>
        <v>134564958.95806491</v>
      </c>
      <c r="C23" s="153">
        <f>Sectors_I!C23</f>
        <v>664382879.65016568</v>
      </c>
      <c r="D23" s="153">
        <f>Sectors_I!D23</f>
        <v>798947838.60823059</v>
      </c>
      <c r="E23" s="154">
        <f>Sectors_I!E23</f>
        <v>15299169.10023148</v>
      </c>
      <c r="F23" s="154">
        <f>Sectors_I!F23</f>
        <v>19329761.237466488</v>
      </c>
      <c r="G23" s="154">
        <f>Sectors_I!G23</f>
        <v>34628930.337697968</v>
      </c>
      <c r="H23" s="106">
        <f>Sectors_I!H23</f>
        <v>0.13148699999999999</v>
      </c>
      <c r="I23" s="102">
        <f>Sectors_I!I23</f>
        <v>0.10056952267974563</v>
      </c>
      <c r="J23" s="106">
        <f>Sectors_I!J23</f>
        <v>0.105809</v>
      </c>
      <c r="K23" s="103">
        <f>Sectors_I!K23</f>
        <v>55.587699999999998</v>
      </c>
      <c r="L23" s="103">
        <f>Sectors_I!L23</f>
        <v>61.896291034084335</v>
      </c>
      <c r="M23" s="103">
        <f>Sectors_I!M23</f>
        <v>60.832799999999999</v>
      </c>
      <c r="N23" s="157">
        <f>Sectors_I!N23</f>
        <v>18537976.533799998</v>
      </c>
      <c r="O23" s="157">
        <f>Sectors_I!O23</f>
        <v>14409296.343699999</v>
      </c>
      <c r="P23" s="157">
        <f>Sectors_I!P23</f>
        <v>32947272.877499998</v>
      </c>
      <c r="Q23" s="157">
        <f>Sectors_I!Q23</f>
        <v>69728053.631610021</v>
      </c>
      <c r="R23" s="157">
        <f>Sectors_I!R23</f>
        <v>319062365.17811006</v>
      </c>
      <c r="S23" s="157">
        <f>Sectors_I!S23</f>
        <v>388790418.80972004</v>
      </c>
      <c r="T23" s="157">
        <f>Sectors_I!T23</f>
        <v>46238781.211054899</v>
      </c>
      <c r="U23" s="157">
        <f>Sectors_I!U23</f>
        <v>285857255.87365562</v>
      </c>
      <c r="V23" s="157">
        <f>Sectors_I!V23</f>
        <v>332096037.08471054</v>
      </c>
      <c r="W23" s="157">
        <f>Sectors_I!W23</f>
        <v>18598124.115400001</v>
      </c>
      <c r="X23" s="157">
        <f>Sectors_I!X23</f>
        <v>59463258.598399997</v>
      </c>
      <c r="Y23" s="157">
        <f>Sectors_I!Y23</f>
        <v>78061382.713799998</v>
      </c>
      <c r="Z23" s="157">
        <f>Sectors_I!Z23</f>
        <v>0</v>
      </c>
      <c r="AA23" s="157">
        <f>Sectors_I!AA23</f>
        <v>0</v>
      </c>
      <c r="AB23" s="157">
        <f>Sectors_I!AB23</f>
        <v>0</v>
      </c>
    </row>
    <row r="24" spans="1:28" x14ac:dyDescent="0.2">
      <c r="A24" s="99" t="s">
        <v>213</v>
      </c>
      <c r="B24" s="153">
        <f>Sectors_I!B24</f>
        <v>115788666.1191</v>
      </c>
      <c r="C24" s="153">
        <f>Sectors_I!C24</f>
        <v>596034593.01910806</v>
      </c>
      <c r="D24" s="153">
        <f>Sectors_I!D24</f>
        <v>711823259.13820803</v>
      </c>
      <c r="E24" s="154">
        <f>Sectors_I!E24</f>
        <v>3878330.1761670499</v>
      </c>
      <c r="F24" s="154">
        <f>Sectors_I!F24</f>
        <v>6314414.3386615291</v>
      </c>
      <c r="G24" s="154">
        <f>Sectors_I!G24</f>
        <v>10192744.51482858</v>
      </c>
      <c r="H24" s="106">
        <f>Sectors_I!H24</f>
        <v>0.133937</v>
      </c>
      <c r="I24" s="102">
        <f>Sectors_I!I24</f>
        <v>9.7953684157771712E-2</v>
      </c>
      <c r="J24" s="106">
        <f>Sectors_I!J24</f>
        <v>0.10392700000000001</v>
      </c>
      <c r="K24" s="103">
        <f>Sectors_I!K24</f>
        <v>41.2211</v>
      </c>
      <c r="L24" s="103">
        <f>Sectors_I!L24</f>
        <v>52.193417247899923</v>
      </c>
      <c r="M24" s="103">
        <f>Sectors_I!M24</f>
        <v>50.3643</v>
      </c>
      <c r="N24" s="157">
        <f>Sectors_I!N24</f>
        <v>6836122.5231999997</v>
      </c>
      <c r="O24" s="157">
        <f>Sectors_I!O24</f>
        <v>10532693.773200002</v>
      </c>
      <c r="P24" s="157">
        <f>Sectors_I!P24</f>
        <v>17368816.296400003</v>
      </c>
      <c r="Q24" s="157">
        <f>Sectors_I!Q24</f>
        <v>107069650.10250001</v>
      </c>
      <c r="R24" s="157">
        <f>Sectors_I!R24</f>
        <v>579018931.66806817</v>
      </c>
      <c r="S24" s="157">
        <f>Sectors_I!S24</f>
        <v>686088581.77056801</v>
      </c>
      <c r="T24" s="157">
        <f>Sectors_I!T24</f>
        <v>1862467.3012000001</v>
      </c>
      <c r="U24" s="157">
        <f>Sectors_I!U24</f>
        <v>10633599.103640001</v>
      </c>
      <c r="V24" s="157">
        <f>Sectors_I!V24</f>
        <v>12496066.404840002</v>
      </c>
      <c r="W24" s="157">
        <f>Sectors_I!W24</f>
        <v>6843675.4831999997</v>
      </c>
      <c r="X24" s="157">
        <f>Sectors_I!X24</f>
        <v>6266030.4604000002</v>
      </c>
      <c r="Y24" s="157">
        <f>Sectors_I!Y24</f>
        <v>13109705.943599999</v>
      </c>
      <c r="Z24" s="157">
        <f>Sectors_I!Z24</f>
        <v>12873.2322</v>
      </c>
      <c r="AA24" s="157">
        <f>Sectors_I!AA24</f>
        <v>116031.787</v>
      </c>
      <c r="AB24" s="157">
        <f>Sectors_I!AB24</f>
        <v>128905.0192</v>
      </c>
    </row>
    <row r="25" spans="1:28" x14ac:dyDescent="0.2">
      <c r="A25" s="99" t="s">
        <v>121</v>
      </c>
      <c r="B25" s="153">
        <f>Sectors_I!B25</f>
        <v>889996687.43079984</v>
      </c>
      <c r="C25" s="153">
        <f>Sectors_I!C25</f>
        <v>1685646123.3157849</v>
      </c>
      <c r="D25" s="153">
        <f>Sectors_I!D25</f>
        <v>2575642810.7465849</v>
      </c>
      <c r="E25" s="154">
        <f>Sectors_I!E25</f>
        <v>1684894.4985221101</v>
      </c>
      <c r="F25" s="154">
        <f>Sectors_I!F25</f>
        <v>5138154.1154889492</v>
      </c>
      <c r="G25" s="154">
        <f>Sectors_I!G25</f>
        <v>6823048.6140110595</v>
      </c>
      <c r="H25" s="106">
        <f>Sectors_I!H25</f>
        <v>0.131526</v>
      </c>
      <c r="I25" s="102">
        <f>Sectors_I!I25</f>
        <v>8.7849157665782288E-2</v>
      </c>
      <c r="J25" s="106">
        <f>Sectors_I!J25</f>
        <v>0.103076</v>
      </c>
      <c r="K25" s="103">
        <f>Sectors_I!K25</f>
        <v>36.899700000000003</v>
      </c>
      <c r="L25" s="103">
        <f>Sectors_I!L25</f>
        <v>149.84347265149475</v>
      </c>
      <c r="M25" s="103">
        <f>Sectors_I!M25</f>
        <v>110.431</v>
      </c>
      <c r="N25" s="157">
        <f>Sectors_I!N25</f>
        <v>53.07</v>
      </c>
      <c r="O25" s="157">
        <f>Sectors_I!O25</f>
        <v>217882.2396</v>
      </c>
      <c r="P25" s="157">
        <f>Sectors_I!P25</f>
        <v>217935.30960000001</v>
      </c>
      <c r="Q25" s="157">
        <f>Sectors_I!Q25</f>
        <v>889834645.87899983</v>
      </c>
      <c r="R25" s="157">
        <f>Sectors_I!R25</f>
        <v>1678454105.6466849</v>
      </c>
      <c r="S25" s="157">
        <f>Sectors_I!S25</f>
        <v>2568288751.5256848</v>
      </c>
      <c r="T25" s="157">
        <f>Sectors_I!T25</f>
        <v>161436.05369999999</v>
      </c>
      <c r="U25" s="157">
        <f>Sectors_I!U25</f>
        <v>6974135.4295000006</v>
      </c>
      <c r="V25" s="157">
        <f>Sectors_I!V25</f>
        <v>7135571.4832000006</v>
      </c>
      <c r="W25" s="157">
        <f>Sectors_I!W25</f>
        <v>605.49810000000002</v>
      </c>
      <c r="X25" s="157">
        <f>Sectors_I!X25</f>
        <v>217882.2396</v>
      </c>
      <c r="Y25" s="157">
        <f>Sectors_I!Y25</f>
        <v>218487.7377</v>
      </c>
      <c r="Z25" s="157">
        <f>Sectors_I!Z25</f>
        <v>0</v>
      </c>
      <c r="AA25" s="157">
        <f>Sectors_I!AA25</f>
        <v>0</v>
      </c>
      <c r="AB25" s="157">
        <f>Sectors_I!AB25</f>
        <v>0</v>
      </c>
    </row>
    <row r="26" spans="1:28" x14ac:dyDescent="0.2">
      <c r="A26" s="99" t="s">
        <v>122</v>
      </c>
      <c r="B26" s="153">
        <f>Sectors_I!B26</f>
        <v>39686135.994100004</v>
      </c>
      <c r="C26" s="153">
        <f>Sectors_I!C26</f>
        <v>293576367.1964367</v>
      </c>
      <c r="D26" s="153">
        <f>Sectors_I!D26</f>
        <v>333262503.19053674</v>
      </c>
      <c r="E26" s="154">
        <f>Sectors_I!E26</f>
        <v>812166.82490067021</v>
      </c>
      <c r="F26" s="154">
        <f>Sectors_I!F26</f>
        <v>1154414.8404335501</v>
      </c>
      <c r="G26" s="154">
        <f>Sectors_I!G26</f>
        <v>1966581.6653342203</v>
      </c>
      <c r="H26" s="106">
        <f>Sectors_I!H26</f>
        <v>0.146672</v>
      </c>
      <c r="I26" s="102">
        <f>Sectors_I!I26</f>
        <v>9.7744433481274387E-2</v>
      </c>
      <c r="J26" s="106">
        <f>Sectors_I!J26</f>
        <v>0.103501</v>
      </c>
      <c r="K26" s="103">
        <f>Sectors_I!K26</f>
        <v>57.195399999999999</v>
      </c>
      <c r="L26" s="103">
        <f>Sectors_I!L26</f>
        <v>31.703706867787229</v>
      </c>
      <c r="M26" s="103">
        <f>Sectors_I!M26</f>
        <v>34.741799999999998</v>
      </c>
      <c r="N26" s="157">
        <f>Sectors_I!N26</f>
        <v>658831.03250000009</v>
      </c>
      <c r="O26" s="157">
        <f>Sectors_I!O26</f>
        <v>520521.41119999997</v>
      </c>
      <c r="P26" s="157">
        <f>Sectors_I!P26</f>
        <v>1179352.4437000002</v>
      </c>
      <c r="Q26" s="157">
        <f>Sectors_I!Q26</f>
        <v>36761276.744500004</v>
      </c>
      <c r="R26" s="157">
        <f>Sectors_I!R26</f>
        <v>291380411.23083675</v>
      </c>
      <c r="S26" s="157">
        <f>Sectors_I!S26</f>
        <v>328141687.97533673</v>
      </c>
      <c r="T26" s="157">
        <f>Sectors_I!T26</f>
        <v>1979569.1967000002</v>
      </c>
      <c r="U26" s="157">
        <f>Sectors_I!U26</f>
        <v>1117663.0656000001</v>
      </c>
      <c r="V26" s="157">
        <f>Sectors_I!V26</f>
        <v>3097232.2623000005</v>
      </c>
      <c r="W26" s="157">
        <f>Sectors_I!W26</f>
        <v>945290.05290000001</v>
      </c>
      <c r="X26" s="157">
        <f>Sectors_I!X26</f>
        <v>1078292.8999999999</v>
      </c>
      <c r="Y26" s="157">
        <f>Sectors_I!Y26</f>
        <v>2023582.9528999999</v>
      </c>
      <c r="Z26" s="157">
        <f>Sectors_I!Z26</f>
        <v>0</v>
      </c>
      <c r="AA26" s="157">
        <f>Sectors_I!AA26</f>
        <v>0</v>
      </c>
      <c r="AB26" s="157">
        <f>Sectors_I!AB26</f>
        <v>0</v>
      </c>
    </row>
    <row r="27" spans="1:28" x14ac:dyDescent="0.2">
      <c r="A27" s="99" t="s">
        <v>123</v>
      </c>
      <c r="B27" s="153">
        <f>Sectors_I!B27</f>
        <v>510450389.96490002</v>
      </c>
      <c r="C27" s="153">
        <f>Sectors_I!C27</f>
        <v>551485069.53980398</v>
      </c>
      <c r="D27" s="153">
        <f>Sectors_I!D27</f>
        <v>1061935459.504704</v>
      </c>
      <c r="E27" s="154">
        <f>Sectors_I!E27</f>
        <v>11898139.218650527</v>
      </c>
      <c r="F27" s="154">
        <f>Sectors_I!F27</f>
        <v>18625278.58377846</v>
      </c>
      <c r="G27" s="154">
        <f>Sectors_I!G27</f>
        <v>30523417.802428987</v>
      </c>
      <c r="H27" s="106">
        <f>Sectors_I!H27</f>
        <v>0.12539700000000001</v>
      </c>
      <c r="I27" s="102">
        <f>Sectors_I!I27</f>
        <v>8.2284913434567231E-2</v>
      </c>
      <c r="J27" s="106">
        <f>Sectors_I!J27</f>
        <v>0.102844</v>
      </c>
      <c r="K27" s="103">
        <f>Sectors_I!K27</f>
        <v>93.235200000000006</v>
      </c>
      <c r="L27" s="103">
        <f>Sectors_I!L27</f>
        <v>102.48193590270719</v>
      </c>
      <c r="M27" s="103">
        <f>Sectors_I!M27</f>
        <v>98.063299999999998</v>
      </c>
      <c r="N27" s="157">
        <f>Sectors_I!N27</f>
        <v>27114210.903499998</v>
      </c>
      <c r="O27" s="157">
        <f>Sectors_I!O27</f>
        <v>31796351.309799999</v>
      </c>
      <c r="P27" s="157">
        <f>Sectors_I!P27</f>
        <v>58910562.213299997</v>
      </c>
      <c r="Q27" s="157">
        <f>Sectors_I!Q27</f>
        <v>422402675.78150004</v>
      </c>
      <c r="R27" s="157">
        <f>Sectors_I!R27</f>
        <v>462109086.47791815</v>
      </c>
      <c r="S27" s="157">
        <f>Sectors_I!S27</f>
        <v>884511762.25941813</v>
      </c>
      <c r="T27" s="157">
        <f>Sectors_I!T27</f>
        <v>52555280.126400001</v>
      </c>
      <c r="U27" s="157">
        <f>Sectors_I!U27</f>
        <v>53029761.694585875</v>
      </c>
      <c r="V27" s="157">
        <f>Sectors_I!V27</f>
        <v>105585041.82098588</v>
      </c>
      <c r="W27" s="157">
        <f>Sectors_I!W27</f>
        <v>34566174.686799996</v>
      </c>
      <c r="X27" s="157">
        <f>Sectors_I!X27</f>
        <v>24863262.027899999</v>
      </c>
      <c r="Y27" s="157">
        <f>Sectors_I!Y27</f>
        <v>59429436.714699998</v>
      </c>
      <c r="Z27" s="157">
        <f>Sectors_I!Z27</f>
        <v>926259.3702</v>
      </c>
      <c r="AA27" s="157">
        <f>Sectors_I!AA27</f>
        <v>11482959.339400001</v>
      </c>
      <c r="AB27" s="157">
        <f>Sectors_I!AB27</f>
        <v>12409218.709600002</v>
      </c>
    </row>
    <row r="28" spans="1:28" x14ac:dyDescent="0.2">
      <c r="A28" s="99" t="s">
        <v>124</v>
      </c>
      <c r="B28" s="153">
        <f>Sectors_I!B28</f>
        <v>127970563.66000001</v>
      </c>
      <c r="C28" s="153">
        <f>Sectors_I!C28</f>
        <v>100369534.139442</v>
      </c>
      <c r="D28" s="153">
        <f>Sectors_I!D28</f>
        <v>228340097.79944199</v>
      </c>
      <c r="E28" s="154">
        <f>Sectors_I!E28</f>
        <v>533503.86514955002</v>
      </c>
      <c r="F28" s="154">
        <f>Sectors_I!F28</f>
        <v>521014.06589963997</v>
      </c>
      <c r="G28" s="154">
        <f>Sectors_I!G28</f>
        <v>1054517.93104919</v>
      </c>
      <c r="H28" s="106">
        <f>Sectors_I!H28</f>
        <v>0.135828</v>
      </c>
      <c r="I28" s="102">
        <f>Sectors_I!I28</f>
        <v>8.1941137571631018E-2</v>
      </c>
      <c r="J28" s="106">
        <f>Sectors_I!J28</f>
        <v>0.11208899999999999</v>
      </c>
      <c r="K28" s="103">
        <f>Sectors_I!K28</f>
        <v>44.873699999999999</v>
      </c>
      <c r="L28" s="103">
        <f>Sectors_I!L28</f>
        <v>63.637204614582032</v>
      </c>
      <c r="M28" s="103">
        <f>Sectors_I!M28</f>
        <v>53.154499999999999</v>
      </c>
      <c r="N28" s="157">
        <f>Sectors_I!N28</f>
        <v>300946.39069999999</v>
      </c>
      <c r="O28" s="157">
        <f>Sectors_I!O28</f>
        <v>1354825.5014</v>
      </c>
      <c r="P28" s="157">
        <f>Sectors_I!P28</f>
        <v>1655771.8920999998</v>
      </c>
      <c r="Q28" s="157">
        <f>Sectors_I!Q28</f>
        <v>119424692.20500001</v>
      </c>
      <c r="R28" s="157">
        <f>Sectors_I!R28</f>
        <v>92876890.465842009</v>
      </c>
      <c r="S28" s="157">
        <f>Sectors_I!S28</f>
        <v>212301582.67084199</v>
      </c>
      <c r="T28" s="157">
        <f>Sectors_I!T28</f>
        <v>7722100.5184000004</v>
      </c>
      <c r="U28" s="157">
        <f>Sectors_I!U28</f>
        <v>6112706.4609000003</v>
      </c>
      <c r="V28" s="157">
        <f>Sectors_I!V28</f>
        <v>13834806.9793</v>
      </c>
      <c r="W28" s="157">
        <f>Sectors_I!W28</f>
        <v>823770.93660000002</v>
      </c>
      <c r="X28" s="157">
        <f>Sectors_I!X28</f>
        <v>1379937.2127</v>
      </c>
      <c r="Y28" s="157">
        <f>Sectors_I!Y28</f>
        <v>2203708.1493000002</v>
      </c>
      <c r="Z28" s="157">
        <f>Sectors_I!Z28</f>
        <v>0</v>
      </c>
      <c r="AA28" s="157">
        <f>Sectors_I!AA28</f>
        <v>0</v>
      </c>
      <c r="AB28" s="157">
        <f>Sectors_I!AB28</f>
        <v>0</v>
      </c>
    </row>
    <row r="29" spans="1:28" x14ac:dyDescent="0.2">
      <c r="A29" s="99" t="s">
        <v>125</v>
      </c>
      <c r="B29" s="153">
        <f>Sectors_I!B29</f>
        <v>76440454.948808491</v>
      </c>
      <c r="C29" s="153">
        <f>Sectors_I!C29</f>
        <v>196716093.22200575</v>
      </c>
      <c r="D29" s="153">
        <f>Sectors_I!D29</f>
        <v>273156548.17081428</v>
      </c>
      <c r="E29" s="154">
        <f>Sectors_I!E29</f>
        <v>79480.179131049998</v>
      </c>
      <c r="F29" s="154">
        <f>Sectors_I!F29</f>
        <v>86859.849223049998</v>
      </c>
      <c r="G29" s="154">
        <f>Sectors_I!G29</f>
        <v>166340.02835410001</v>
      </c>
      <c r="H29" s="106">
        <f>Sectors_I!H29</f>
        <v>0.117608</v>
      </c>
      <c r="I29" s="102">
        <f>Sectors_I!I29</f>
        <v>0.10108744933151406</v>
      </c>
      <c r="J29" s="106">
        <f>Sectors_I!J29</f>
        <v>0.105283</v>
      </c>
      <c r="K29" s="103">
        <f>Sectors_I!K29</f>
        <v>74.462299999999999</v>
      </c>
      <c r="L29" s="103">
        <f>Sectors_I!L29</f>
        <v>65.813817183563103</v>
      </c>
      <c r="M29" s="103">
        <f>Sectors_I!M29</f>
        <v>68.010999999999996</v>
      </c>
      <c r="N29" s="157">
        <f>Sectors_I!N29</f>
        <v>0</v>
      </c>
      <c r="O29" s="157">
        <f>Sectors_I!O29</f>
        <v>0</v>
      </c>
      <c r="P29" s="157">
        <f>Sectors_I!P29</f>
        <v>0</v>
      </c>
      <c r="Q29" s="157">
        <f>Sectors_I!Q29</f>
        <v>73840845.378204793</v>
      </c>
      <c r="R29" s="157">
        <f>Sectors_I!R29</f>
        <v>169809972.52670574</v>
      </c>
      <c r="S29" s="157">
        <f>Sectors_I!S29</f>
        <v>243650817.90491056</v>
      </c>
      <c r="T29" s="157">
        <f>Sectors_I!T29</f>
        <v>0</v>
      </c>
      <c r="U29" s="157">
        <f>Sectors_I!U29</f>
        <v>26463925.970899999</v>
      </c>
      <c r="V29" s="157">
        <f>Sectors_I!V29</f>
        <v>26463925.970899999</v>
      </c>
      <c r="W29" s="157">
        <f>Sectors_I!W29</f>
        <v>2599609.5706036999</v>
      </c>
      <c r="X29" s="157">
        <f>Sectors_I!X29</f>
        <v>442194.72440000001</v>
      </c>
      <c r="Y29" s="157">
        <f>Sectors_I!Y29</f>
        <v>3041804.2950037001</v>
      </c>
      <c r="Z29" s="157">
        <f>Sectors_I!Z29</f>
        <v>0</v>
      </c>
      <c r="AA29" s="157">
        <f>Sectors_I!AA29</f>
        <v>0</v>
      </c>
      <c r="AB29" s="157">
        <f>Sectors_I!AB29</f>
        <v>0</v>
      </c>
    </row>
    <row r="30" spans="1:28" x14ac:dyDescent="0.2">
      <c r="A30" s="99" t="s">
        <v>126</v>
      </c>
      <c r="B30" s="153">
        <f>Sectors_I!B30</f>
        <v>1895417376.8366446</v>
      </c>
      <c r="C30" s="153">
        <f>Sectors_I!C30</f>
        <v>2350340411.973228</v>
      </c>
      <c r="D30" s="153">
        <f>Sectors_I!D30</f>
        <v>4245757788.8098726</v>
      </c>
      <c r="E30" s="154">
        <f>Sectors_I!E30</f>
        <v>35377175.92163913</v>
      </c>
      <c r="F30" s="154">
        <f>Sectors_I!F30</f>
        <v>24515705.845735669</v>
      </c>
      <c r="G30" s="154">
        <f>Sectors_I!G30</f>
        <v>59892881.767374799</v>
      </c>
      <c r="H30" s="106">
        <f>Sectors_I!H30</f>
        <v>0.14177600000000001</v>
      </c>
      <c r="I30" s="102">
        <f>Sectors_I!I30</f>
        <v>8.6859360009675216E-2</v>
      </c>
      <c r="J30" s="106">
        <f>Sectors_I!J30</f>
        <v>0.109763</v>
      </c>
      <c r="K30" s="103">
        <f>Sectors_I!K30</f>
        <v>72.813500000000005</v>
      </c>
      <c r="L30" s="103">
        <f>Sectors_I!L30</f>
        <v>91.524925460217872</v>
      </c>
      <c r="M30" s="103">
        <f>Sectors_I!M30</f>
        <v>83.767899999999997</v>
      </c>
      <c r="N30" s="157">
        <f>Sectors_I!N30</f>
        <v>32313685.687299997</v>
      </c>
      <c r="O30" s="157">
        <f>Sectors_I!O30</f>
        <v>43439182.933960997</v>
      </c>
      <c r="P30" s="157">
        <f>Sectors_I!P30</f>
        <v>75752868.621261001</v>
      </c>
      <c r="Q30" s="157">
        <f>Sectors_I!Q30</f>
        <v>1788702762.2697446</v>
      </c>
      <c r="R30" s="157">
        <f>Sectors_I!R30</f>
        <v>2180971940.0135083</v>
      </c>
      <c r="S30" s="157">
        <f>Sectors_I!S30</f>
        <v>3969674702.2832532</v>
      </c>
      <c r="T30" s="157">
        <f>Sectors_I!T30</f>
        <v>60022678.275700003</v>
      </c>
      <c r="U30" s="157">
        <f>Sectors_I!U30</f>
        <v>98133419.960984528</v>
      </c>
      <c r="V30" s="157">
        <f>Sectors_I!V30</f>
        <v>158156098.23668453</v>
      </c>
      <c r="W30" s="157">
        <f>Sectors_I!W30</f>
        <v>45996060.294499993</v>
      </c>
      <c r="X30" s="157">
        <f>Sectors_I!X30</f>
        <v>66639794.907835007</v>
      </c>
      <c r="Y30" s="157">
        <f>Sectors_I!Y30</f>
        <v>112635855.202335</v>
      </c>
      <c r="Z30" s="157">
        <f>Sectors_I!Z30</f>
        <v>695875.99670000002</v>
      </c>
      <c r="AA30" s="157">
        <f>Sectors_I!AA30</f>
        <v>4595257.0909000002</v>
      </c>
      <c r="AB30" s="157">
        <f>Sectors_I!AB30</f>
        <v>5291133.0876000002</v>
      </c>
    </row>
    <row r="31" spans="1:28" x14ac:dyDescent="0.2">
      <c r="A31" s="99" t="s">
        <v>127</v>
      </c>
      <c r="B31" s="153">
        <f>Sectors_I!B31</f>
        <v>3086780688.0042248</v>
      </c>
      <c r="C31" s="153">
        <f>Sectors_I!C31</f>
        <v>453624916.22811627</v>
      </c>
      <c r="D31" s="153">
        <f>Sectors_I!D31</f>
        <v>3540405604.2323418</v>
      </c>
      <c r="E31" s="154">
        <f>Sectors_I!E31</f>
        <v>87671458.974220768</v>
      </c>
      <c r="F31" s="154">
        <f>Sectors_I!F31</f>
        <v>13371369.519602207</v>
      </c>
      <c r="G31" s="154">
        <f>Sectors_I!G31</f>
        <v>101042828.49382298</v>
      </c>
      <c r="H31" s="106">
        <f>Sectors_I!H31</f>
        <v>0.15032999999999999</v>
      </c>
      <c r="I31" s="102">
        <f>Sectors_I!I31</f>
        <v>8.6256690852861445E-2</v>
      </c>
      <c r="J31" s="106">
        <f>Sectors_I!J31</f>
        <v>0.142093</v>
      </c>
      <c r="K31" s="103">
        <f>Sectors_I!K31</f>
        <v>60.779400000000003</v>
      </c>
      <c r="L31" s="103">
        <f>Sectors_I!L31</f>
        <v>85.350332191211052</v>
      </c>
      <c r="M31" s="103">
        <f>Sectors_I!M31</f>
        <v>64.063100000000006</v>
      </c>
      <c r="N31" s="157">
        <f>Sectors_I!N31</f>
        <v>94994171.739799991</v>
      </c>
      <c r="O31" s="157">
        <f>Sectors_I!O31</f>
        <v>16211957.171223998</v>
      </c>
      <c r="P31" s="157">
        <f>Sectors_I!P31</f>
        <v>111206128.91102399</v>
      </c>
      <c r="Q31" s="157">
        <f>Sectors_I!Q31</f>
        <v>2835234756.0779181</v>
      </c>
      <c r="R31" s="157">
        <f>Sectors_I!R31</f>
        <v>394170021.96472126</v>
      </c>
      <c r="S31" s="157">
        <f>Sectors_I!S31</f>
        <v>3229404778.0426402</v>
      </c>
      <c r="T31" s="157">
        <f>Sectors_I!T31</f>
        <v>125640383.26380667</v>
      </c>
      <c r="U31" s="157">
        <f>Sectors_I!U31</f>
        <v>28925631.125470988</v>
      </c>
      <c r="V31" s="157">
        <f>Sectors_I!V31</f>
        <v>154566014.38927767</v>
      </c>
      <c r="W31" s="157">
        <f>Sectors_I!W31</f>
        <v>123347753.3449</v>
      </c>
      <c r="X31" s="157">
        <f>Sectors_I!X31</f>
        <v>29242325.488423999</v>
      </c>
      <c r="Y31" s="157">
        <f>Sectors_I!Y31</f>
        <v>152590078.83332399</v>
      </c>
      <c r="Z31" s="157">
        <f>Sectors_I!Z31</f>
        <v>2557795.3175999997</v>
      </c>
      <c r="AA31" s="157">
        <f>Sectors_I!AA31</f>
        <v>1286937.6495000001</v>
      </c>
      <c r="AB31" s="157">
        <f>Sectors_I!AB31</f>
        <v>3844732.9671</v>
      </c>
    </row>
    <row r="32" spans="1:28" x14ac:dyDescent="0.2">
      <c r="A32" s="99" t="s">
        <v>182</v>
      </c>
      <c r="B32" s="153">
        <f>Sectors_I!B32</f>
        <v>172655714.61650318</v>
      </c>
      <c r="C32" s="153">
        <f>Sectors_I!C32</f>
        <v>255973552.17381272</v>
      </c>
      <c r="D32" s="153">
        <f>Sectors_I!D32</f>
        <v>428629266.79031593</v>
      </c>
      <c r="E32" s="154">
        <f>Sectors_I!E32</f>
        <v>4033190.6065934203</v>
      </c>
      <c r="F32" s="154">
        <f>Sectors_I!F32</f>
        <v>2991434.9903003993</v>
      </c>
      <c r="G32" s="154">
        <f>Sectors_I!G32</f>
        <v>7024625.596893819</v>
      </c>
      <c r="H32" s="106">
        <f>Sectors_I!H32</f>
        <v>0.16613900000000001</v>
      </c>
      <c r="I32" s="102">
        <f>Sectors_I!I32</f>
        <v>8.9231941224657885E-2</v>
      </c>
      <c r="J32" s="106">
        <f>Sectors_I!J32</f>
        <v>0.115901</v>
      </c>
      <c r="K32" s="103">
        <f>Sectors_I!K32</f>
        <v>56.068800000000003</v>
      </c>
      <c r="L32" s="103">
        <f>Sectors_I!L32</f>
        <v>62.056498228243704</v>
      </c>
      <c r="M32" s="103">
        <f>Sectors_I!M32</f>
        <v>59.9788</v>
      </c>
      <c r="N32" s="157">
        <f>Sectors_I!N32</f>
        <v>2973310.6907500001</v>
      </c>
      <c r="O32" s="157">
        <f>Sectors_I!O32</f>
        <v>4816043.2744349996</v>
      </c>
      <c r="P32" s="157">
        <f>Sectors_I!P32</f>
        <v>7789353.9651849996</v>
      </c>
      <c r="Q32" s="157">
        <f>Sectors_I!Q32</f>
        <v>163676382.86725315</v>
      </c>
      <c r="R32" s="157">
        <f>Sectors_I!R32</f>
        <v>237777964.22411373</v>
      </c>
      <c r="S32" s="157">
        <f>Sectors_I!S32</f>
        <v>401454347.09136695</v>
      </c>
      <c r="T32" s="157">
        <f>Sectors_I!T32</f>
        <v>3872273.6253999998</v>
      </c>
      <c r="U32" s="157">
        <f>Sectors_I!U32</f>
        <v>11391316.073179999</v>
      </c>
      <c r="V32" s="157">
        <f>Sectors_I!V32</f>
        <v>15263589.698579999</v>
      </c>
      <c r="W32" s="157">
        <f>Sectors_I!W32</f>
        <v>5102787.4138499992</v>
      </c>
      <c r="X32" s="157">
        <f>Sectors_I!X32</f>
        <v>6204845.4435080001</v>
      </c>
      <c r="Y32" s="157">
        <f>Sectors_I!Y32</f>
        <v>11307632.857357999</v>
      </c>
      <c r="Z32" s="157">
        <f>Sectors_I!Z32</f>
        <v>4270.71</v>
      </c>
      <c r="AA32" s="157">
        <f>Sectors_I!AA32</f>
        <v>599426.43301100004</v>
      </c>
      <c r="AB32" s="157">
        <f>Sectors_I!AB32</f>
        <v>603697.14301100001</v>
      </c>
    </row>
    <row r="33" spans="1:28" x14ac:dyDescent="0.2">
      <c r="A33" s="108" t="s">
        <v>214</v>
      </c>
      <c r="B33" s="153">
        <f>Sectors_I!B33</f>
        <v>203761286.13016295</v>
      </c>
      <c r="C33" s="153">
        <f>Sectors_I!C33</f>
        <v>581768447.36183023</v>
      </c>
      <c r="D33" s="153">
        <f>Sectors_I!D33</f>
        <v>785529733.49199319</v>
      </c>
      <c r="E33" s="154">
        <f>Sectors_I!E33</f>
        <v>16998704.90351988</v>
      </c>
      <c r="F33" s="154">
        <f>Sectors_I!F33</f>
        <v>28931541.788719729</v>
      </c>
      <c r="G33" s="154">
        <f>Sectors_I!G33</f>
        <v>45930246.692239612</v>
      </c>
      <c r="H33" s="106">
        <f>Sectors_I!H33</f>
        <v>0.12787000000000001</v>
      </c>
      <c r="I33" s="102">
        <f>Sectors_I!I33</f>
        <v>9.4536315366911788E-2</v>
      </c>
      <c r="J33" s="106">
        <f>Sectors_I!J33</f>
        <v>0.103183</v>
      </c>
      <c r="K33" s="103">
        <f>Sectors_I!K33</f>
        <v>49.3491</v>
      </c>
      <c r="L33" s="103">
        <f>Sectors_I!L33</f>
        <v>69.407224182548021</v>
      </c>
      <c r="M33" s="103">
        <f>Sectors_I!M33</f>
        <v>64.181899999999999</v>
      </c>
      <c r="N33" s="157">
        <f>Sectors_I!N33</f>
        <v>2357022.92</v>
      </c>
      <c r="O33" s="157">
        <f>Sectors_I!O33</f>
        <v>17888762.695299998</v>
      </c>
      <c r="P33" s="157">
        <f>Sectors_I!P33</f>
        <v>20245785.6153</v>
      </c>
      <c r="Q33" s="157">
        <f>Sectors_I!Q33</f>
        <v>160472451.23016295</v>
      </c>
      <c r="R33" s="157">
        <f>Sectors_I!R33</f>
        <v>409377904.75803024</v>
      </c>
      <c r="S33" s="157">
        <f>Sectors_I!S33</f>
        <v>569850355.98819315</v>
      </c>
      <c r="T33" s="157">
        <f>Sectors_I!T33</f>
        <v>19160802.100000001</v>
      </c>
      <c r="U33" s="157">
        <f>Sectors_I!U33</f>
        <v>115391308.5194</v>
      </c>
      <c r="V33" s="157">
        <f>Sectors_I!V33</f>
        <v>134552110.61939999</v>
      </c>
      <c r="W33" s="157">
        <f>Sectors_I!W33</f>
        <v>7804544.2699999996</v>
      </c>
      <c r="X33" s="157">
        <f>Sectors_I!X33</f>
        <v>56026970.104399994</v>
      </c>
      <c r="Y33" s="157">
        <f>Sectors_I!Y33</f>
        <v>63831514.37439999</v>
      </c>
      <c r="Z33" s="157">
        <f>Sectors_I!Z33</f>
        <v>16323488.529999999</v>
      </c>
      <c r="AA33" s="157">
        <f>Sectors_I!AA33</f>
        <v>972263.98</v>
      </c>
      <c r="AB33" s="157">
        <f>Sectors_I!AB33</f>
        <v>17295752.509999998</v>
      </c>
    </row>
    <row r="34" spans="1:28" x14ac:dyDescent="0.2">
      <c r="A34" s="100" t="s">
        <v>128</v>
      </c>
      <c r="B34" s="153">
        <f>Sectors_I!B34</f>
        <v>23962030079.440887</v>
      </c>
      <c r="C34" s="153">
        <f>Sectors_I!C34</f>
        <v>5472859779.8953323</v>
      </c>
      <c r="D34" s="153">
        <f>Sectors_I!D34</f>
        <v>29434889859.33622</v>
      </c>
      <c r="E34" s="154">
        <f>Sectors_I!E34</f>
        <v>539306672.83946848</v>
      </c>
      <c r="F34" s="154">
        <f>Sectors_I!F34</f>
        <v>37138854.036961295</v>
      </c>
      <c r="G34" s="154">
        <f>Sectors_I!G34</f>
        <v>576445526.8764298</v>
      </c>
      <c r="H34" s="106">
        <f>Sectors_I!H34</f>
        <v>0.15526899999999999</v>
      </c>
      <c r="I34" s="102">
        <f>Sectors_I!I34</f>
        <v>7.4406669958578031E-2</v>
      </c>
      <c r="J34" s="106">
        <f>Sectors_I!J34</f>
        <v>0.14050599999999999</v>
      </c>
      <c r="K34" s="103">
        <f>Sectors_I!K34</f>
        <v>95.697800000000001</v>
      </c>
      <c r="L34" s="103">
        <f>Sectors_I!L34</f>
        <v>140.78158285860522</v>
      </c>
      <c r="M34" s="103">
        <f>Sectors_I!M34</f>
        <v>104.023</v>
      </c>
      <c r="N34" s="157">
        <f>Sectors_I!N34</f>
        <v>257190804.22015938</v>
      </c>
      <c r="O34" s="157">
        <f>Sectors_I!O34</f>
        <v>52894752.558767006</v>
      </c>
      <c r="P34" s="157">
        <f>Sectors_I!P34</f>
        <v>310085556.77892637</v>
      </c>
      <c r="Q34" s="157">
        <f>Sectors_I!Q34</f>
        <v>22454909927.557858</v>
      </c>
      <c r="R34" s="157">
        <f>Sectors_I!R34</f>
        <v>5138127620.7907495</v>
      </c>
      <c r="S34" s="157">
        <f>Sectors_I!S34</f>
        <v>27593037548.34861</v>
      </c>
      <c r="T34" s="157">
        <f>Sectors_I!T34</f>
        <v>1042017828.7729411</v>
      </c>
      <c r="U34" s="157">
        <f>Sectors_I!U34</f>
        <v>230498992.90232119</v>
      </c>
      <c r="V34" s="157">
        <f>Sectors_I!V34</f>
        <v>1272516821.6752622</v>
      </c>
      <c r="W34" s="157">
        <f>Sectors_I!W34</f>
        <v>410107279.75768507</v>
      </c>
      <c r="X34" s="157">
        <f>Sectors_I!X34</f>
        <v>87223094.785561234</v>
      </c>
      <c r="Y34" s="157">
        <f>Sectors_I!Y34</f>
        <v>497330374.54324627</v>
      </c>
      <c r="Z34" s="157">
        <f>Sectors_I!Z34</f>
        <v>54995043.352400005</v>
      </c>
      <c r="AA34" s="157">
        <f>Sectors_I!AA34</f>
        <v>17010071.416699998</v>
      </c>
      <c r="AB34" s="157">
        <f>Sectors_I!AB34</f>
        <v>72005114.76910001</v>
      </c>
    </row>
    <row r="35" spans="1:28" x14ac:dyDescent="0.2">
      <c r="A35" s="99" t="s">
        <v>129</v>
      </c>
      <c r="B35" s="153">
        <f>Sectors_I!B35</f>
        <v>268330619.63875383</v>
      </c>
      <c r="C35" s="153">
        <f>Sectors_I!C35</f>
        <v>51366317.013992772</v>
      </c>
      <c r="D35" s="153">
        <f>Sectors_I!D35</f>
        <v>319696936.65274668</v>
      </c>
      <c r="E35" s="154">
        <f>Sectors_I!E35</f>
        <v>3468314.4462814201</v>
      </c>
      <c r="F35" s="154">
        <f>Sectors_I!F35</f>
        <v>1504748.5199783402</v>
      </c>
      <c r="G35" s="154">
        <f>Sectors_I!G35</f>
        <v>4973062.9662597608</v>
      </c>
      <c r="H35" s="106">
        <f>Sectors_I!H35</f>
        <v>0.155694</v>
      </c>
      <c r="I35" s="102">
        <f>Sectors_I!I35</f>
        <v>8.3348411126163827E-2</v>
      </c>
      <c r="J35" s="106">
        <f>Sectors_I!J35</f>
        <v>0.13858599999999999</v>
      </c>
      <c r="K35" s="103">
        <f>Sectors_I!K35</f>
        <v>56.731400000000001</v>
      </c>
      <c r="L35" s="103">
        <f>Sectors_I!L35</f>
        <v>60.148337843836678</v>
      </c>
      <c r="M35" s="103">
        <f>Sectors_I!M35</f>
        <v>57.539000000000001</v>
      </c>
      <c r="N35" s="157">
        <f>Sectors_I!N35</f>
        <v>1847938.0297999997</v>
      </c>
      <c r="O35" s="157">
        <f>Sectors_I!O35</f>
        <v>496603.33250000002</v>
      </c>
      <c r="P35" s="157">
        <f>Sectors_I!P35</f>
        <v>2344541.3622999997</v>
      </c>
      <c r="Q35" s="157">
        <f>Sectors_I!Q35</f>
        <v>258883485.09520268</v>
      </c>
      <c r="R35" s="157">
        <f>Sectors_I!R35</f>
        <v>46141829.004092768</v>
      </c>
      <c r="S35" s="157">
        <f>Sectors_I!S35</f>
        <v>305025314.09929556</v>
      </c>
      <c r="T35" s="157">
        <f>Sectors_I!T35</f>
        <v>6285733.0641999999</v>
      </c>
      <c r="U35" s="157">
        <f>Sectors_I!U35</f>
        <v>3188875.6894</v>
      </c>
      <c r="V35" s="157">
        <f>Sectors_I!V35</f>
        <v>9474608.7535999995</v>
      </c>
      <c r="W35" s="157">
        <f>Sectors_I!W35</f>
        <v>3139772.0093511301</v>
      </c>
      <c r="X35" s="157">
        <f>Sectors_I!X35</f>
        <v>1949048.3160999999</v>
      </c>
      <c r="Y35" s="157">
        <f>Sectors_I!Y35</f>
        <v>5088820.32545113</v>
      </c>
      <c r="Z35" s="157">
        <f>Sectors_I!Z35</f>
        <v>21629.47</v>
      </c>
      <c r="AA35" s="157">
        <f>Sectors_I!AA35</f>
        <v>86564.004400000005</v>
      </c>
      <c r="AB35" s="157">
        <f>Sectors_I!AB35</f>
        <v>108193.47440000001</v>
      </c>
    </row>
    <row r="36" spans="1:28" x14ac:dyDescent="0.2">
      <c r="A36" s="99" t="s">
        <v>130</v>
      </c>
      <c r="B36" s="153">
        <f>Sectors_I!B36</f>
        <v>12911487568.268972</v>
      </c>
      <c r="C36" s="153">
        <f>Sectors_I!C36</f>
        <v>1200578553.8364246</v>
      </c>
      <c r="D36" s="153">
        <f>Sectors_I!D36</f>
        <v>14112066122.105396</v>
      </c>
      <c r="E36" s="154">
        <f>Sectors_I!E36</f>
        <v>439455280.43482995</v>
      </c>
      <c r="F36" s="154">
        <f>Sectors_I!F36</f>
        <v>7515167.248837281</v>
      </c>
      <c r="G36" s="154">
        <f>Sectors_I!G36</f>
        <v>446970447.68366718</v>
      </c>
      <c r="H36" s="106">
        <f>Sectors_I!H36</f>
        <v>0.171069</v>
      </c>
      <c r="I36" s="102">
        <f>Sectors_I!I36</f>
        <v>7.3383251960781798E-2</v>
      </c>
      <c r="J36" s="106">
        <f>Sectors_I!J36</f>
        <v>0.16214700000000001</v>
      </c>
      <c r="K36" s="103">
        <f>Sectors_I!K36</f>
        <v>62.437199999999997</v>
      </c>
      <c r="L36" s="103">
        <f>Sectors_I!L36</f>
        <v>92.677384466570487</v>
      </c>
      <c r="M36" s="103">
        <f>Sectors_I!M36</f>
        <v>64.9893</v>
      </c>
      <c r="N36" s="157">
        <f>Sectors_I!N36</f>
        <v>174726346.03425941</v>
      </c>
      <c r="O36" s="157">
        <f>Sectors_I!O36</f>
        <v>4769175.0312210005</v>
      </c>
      <c r="P36" s="157">
        <f>Sectors_I!P36</f>
        <v>179495521.06548041</v>
      </c>
      <c r="Q36" s="157">
        <f>Sectors_I!Q36</f>
        <v>11957807275.083109</v>
      </c>
      <c r="R36" s="157">
        <f>Sectors_I!R36</f>
        <v>1149424696.5349703</v>
      </c>
      <c r="S36" s="157">
        <f>Sectors_I!S36</f>
        <v>13107231971.618078</v>
      </c>
      <c r="T36" s="157">
        <f>Sectors_I!T36</f>
        <v>645768023.99362874</v>
      </c>
      <c r="U36" s="157">
        <f>Sectors_I!U36</f>
        <v>33087853.478840001</v>
      </c>
      <c r="V36" s="157">
        <f>Sectors_I!V36</f>
        <v>678855877.47246873</v>
      </c>
      <c r="W36" s="157">
        <f>Sectors_I!W36</f>
        <v>286152630.23053396</v>
      </c>
      <c r="X36" s="157">
        <f>Sectors_I!X36</f>
        <v>14402430.051414238</v>
      </c>
      <c r="Y36" s="157">
        <f>Sectors_I!Y36</f>
        <v>300555060.28194821</v>
      </c>
      <c r="Z36" s="157">
        <f>Sectors_I!Z36</f>
        <v>21759638.961700004</v>
      </c>
      <c r="AA36" s="157">
        <f>Sectors_I!AA36</f>
        <v>3663573.7711999998</v>
      </c>
      <c r="AB36" s="157">
        <f>Sectors_I!AB36</f>
        <v>25423212.732900005</v>
      </c>
    </row>
    <row r="37" spans="1:28" x14ac:dyDescent="0.2">
      <c r="A37" s="99" t="s">
        <v>215</v>
      </c>
      <c r="B37" s="153">
        <f>Sectors_I!B37</f>
        <v>511292.58363668004</v>
      </c>
      <c r="C37" s="153">
        <f>Sectors_I!C37</f>
        <v>182256.56285739993</v>
      </c>
      <c r="D37" s="153">
        <f>Sectors_I!D37</f>
        <v>693549.14649407996</v>
      </c>
      <c r="E37" s="154">
        <f>Sectors_I!E37</f>
        <v>9016.0561579500009</v>
      </c>
      <c r="F37" s="154">
        <f>Sectors_I!F37</f>
        <v>0</v>
      </c>
      <c r="G37" s="154">
        <f>Sectors_I!G37</f>
        <v>9016.0561579500009</v>
      </c>
      <c r="H37" s="106">
        <f>Sectors_I!H37</f>
        <v>0.268094</v>
      </c>
      <c r="I37" s="102" t="str">
        <f>Sectors_I!I37</f>
        <v/>
      </c>
      <c r="J37" s="106">
        <f>Sectors_I!J37</f>
        <v>0.268094</v>
      </c>
      <c r="K37" s="103">
        <f>Sectors_I!K37</f>
        <v>39.635599999999997</v>
      </c>
      <c r="L37" s="103" t="str">
        <f>Sectors_I!L37</f>
        <v/>
      </c>
      <c r="M37" s="103">
        <f>Sectors_I!M37</f>
        <v>39.635599999999997</v>
      </c>
      <c r="N37" s="157">
        <f>Sectors_I!N37</f>
        <v>882.58100000000002</v>
      </c>
      <c r="O37" s="157">
        <f>Sectors_I!O37</f>
        <v>0</v>
      </c>
      <c r="P37" s="157">
        <f>Sectors_I!P37</f>
        <v>882.58100000000002</v>
      </c>
      <c r="Q37" s="157">
        <f>Sectors_I!Q37</f>
        <v>483338.62423668004</v>
      </c>
      <c r="R37" s="157">
        <f>Sectors_I!R37</f>
        <v>182256.56285739993</v>
      </c>
      <c r="S37" s="157">
        <f>Sectors_I!S37</f>
        <v>665595.18709408003</v>
      </c>
      <c r="T37" s="157">
        <f>Sectors_I!T37</f>
        <v>17374.598300000001</v>
      </c>
      <c r="U37" s="157">
        <f>Sectors_I!U37</f>
        <v>0</v>
      </c>
      <c r="V37" s="157">
        <f>Sectors_I!V37</f>
        <v>17374.598300000001</v>
      </c>
      <c r="W37" s="157">
        <f>Sectors_I!W37</f>
        <v>10579.3611</v>
      </c>
      <c r="X37" s="157">
        <f>Sectors_I!X37</f>
        <v>0</v>
      </c>
      <c r="Y37" s="157">
        <f>Sectors_I!Y37</f>
        <v>10579.3611</v>
      </c>
      <c r="Z37" s="157">
        <f>Sectors_I!Z37</f>
        <v>0</v>
      </c>
      <c r="AA37" s="157">
        <f>Sectors_I!AA37</f>
        <v>0</v>
      </c>
      <c r="AB37" s="157">
        <f>Sectors_I!AB37</f>
        <v>0</v>
      </c>
    </row>
    <row r="38" spans="1:28" x14ac:dyDescent="0.2">
      <c r="A38" s="99" t="s">
        <v>131</v>
      </c>
      <c r="B38" s="153">
        <f>Sectors_I!B38</f>
        <v>593950265.66379535</v>
      </c>
      <c r="C38" s="153">
        <f>Sectors_I!C38</f>
        <v>14.790800000000001</v>
      </c>
      <c r="D38" s="153">
        <f>Sectors_I!D38</f>
        <v>593950280.45459533</v>
      </c>
      <c r="E38" s="154">
        <f>Sectors_I!E38</f>
        <v>24151542.116156593</v>
      </c>
      <c r="F38" s="154">
        <f>Sectors_I!F38</f>
        <v>0</v>
      </c>
      <c r="G38" s="154">
        <f>Sectors_I!G38</f>
        <v>24151542.116156593</v>
      </c>
      <c r="H38" s="106">
        <f>Sectors_I!H38</f>
        <v>0.15548999999999999</v>
      </c>
      <c r="I38" s="102" t="str">
        <f>Sectors_I!I38</f>
        <v/>
      </c>
      <c r="J38" s="106">
        <f>Sectors_I!J38</f>
        <v>0.15548999999999999</v>
      </c>
      <c r="K38" s="103">
        <f>Sectors_I!K38</f>
        <v>20.72</v>
      </c>
      <c r="L38" s="103" t="str">
        <f>Sectors_I!L38</f>
        <v/>
      </c>
      <c r="M38" s="103">
        <f>Sectors_I!M38</f>
        <v>20.72</v>
      </c>
      <c r="N38" s="157">
        <f>Sectors_I!N38</f>
        <v>10865866.0644</v>
      </c>
      <c r="O38" s="157">
        <f>Sectors_I!O38</f>
        <v>0</v>
      </c>
      <c r="P38" s="157">
        <f>Sectors_I!P38</f>
        <v>10865866.0644</v>
      </c>
      <c r="Q38" s="157">
        <f>Sectors_I!Q38</f>
        <v>562348208.55349529</v>
      </c>
      <c r="R38" s="157">
        <f>Sectors_I!R38</f>
        <v>14.790800000000001</v>
      </c>
      <c r="S38" s="157">
        <f>Sectors_I!S38</f>
        <v>562348223.34429526</v>
      </c>
      <c r="T38" s="157">
        <f>Sectors_I!T38</f>
        <v>19235157.1624</v>
      </c>
      <c r="U38" s="157">
        <f>Sectors_I!U38</f>
        <v>0</v>
      </c>
      <c r="V38" s="157">
        <f>Sectors_I!V38</f>
        <v>19235157.1624</v>
      </c>
      <c r="W38" s="157">
        <f>Sectors_I!W38</f>
        <v>12366899.947899999</v>
      </c>
      <c r="X38" s="157">
        <f>Sectors_I!X38</f>
        <v>0</v>
      </c>
      <c r="Y38" s="157">
        <f>Sectors_I!Y38</f>
        <v>12366899.947899999</v>
      </c>
      <c r="Z38" s="157">
        <f>Sectors_I!Z38</f>
        <v>0</v>
      </c>
      <c r="AA38" s="157">
        <f>Sectors_I!AA38</f>
        <v>0</v>
      </c>
      <c r="AB38" s="157">
        <f>Sectors_I!AB38</f>
        <v>0</v>
      </c>
    </row>
    <row r="39" spans="1:28" x14ac:dyDescent="0.2">
      <c r="A39" s="99" t="s">
        <v>132</v>
      </c>
      <c r="B39" s="153">
        <f>Sectors_I!B39</f>
        <v>69305741.440000013</v>
      </c>
      <c r="C39" s="153">
        <f>Sectors_I!C39</f>
        <v>7605199.5684069982</v>
      </c>
      <c r="D39" s="153">
        <f>Sectors_I!D39</f>
        <v>76910941.008407012</v>
      </c>
      <c r="E39" s="154">
        <f>Sectors_I!E39</f>
        <v>6963840.2546504997</v>
      </c>
      <c r="F39" s="154">
        <f>Sectors_I!F39</f>
        <v>3129909.1936638807</v>
      </c>
      <c r="G39" s="154">
        <f>Sectors_I!G39</f>
        <v>10093749.44831438</v>
      </c>
      <c r="H39" s="106">
        <f>Sectors_I!H39</f>
        <v>0.15375</v>
      </c>
      <c r="I39" s="102">
        <f>Sectors_I!I39</f>
        <v>0.1273059428285517</v>
      </c>
      <c r="J39" s="106">
        <f>Sectors_I!J39</f>
        <v>0.151813</v>
      </c>
      <c r="K39" s="103">
        <f>Sectors_I!K39</f>
        <v>235.05799999999999</v>
      </c>
      <c r="L39" s="103">
        <f>Sectors_I!L39</f>
        <v>95.948395417790707</v>
      </c>
      <c r="M39" s="103">
        <f>Sectors_I!M39</f>
        <v>224.13300000000001</v>
      </c>
      <c r="N39" s="157">
        <f>Sectors_I!N39</f>
        <v>3465786.0682999995</v>
      </c>
      <c r="O39" s="157">
        <f>Sectors_I!O39</f>
        <v>2800146.3698599995</v>
      </c>
      <c r="P39" s="157">
        <f>Sectors_I!P39</f>
        <v>6265932.4381599985</v>
      </c>
      <c r="Q39" s="157">
        <f>Sectors_I!Q39</f>
        <v>57836836.822200008</v>
      </c>
      <c r="R39" s="157">
        <f>Sectors_I!R39</f>
        <v>4133475.4513669978</v>
      </c>
      <c r="S39" s="157">
        <f>Sectors_I!S39</f>
        <v>61970312.273567006</v>
      </c>
      <c r="T39" s="157">
        <f>Sectors_I!T39</f>
        <v>7218559.3385999994</v>
      </c>
      <c r="U39" s="157">
        <f>Sectors_I!U39</f>
        <v>447345.68460000004</v>
      </c>
      <c r="V39" s="157">
        <f>Sectors_I!V39</f>
        <v>7665905.0231999997</v>
      </c>
      <c r="W39" s="157">
        <f>Sectors_I!W39</f>
        <v>4250345.2792000007</v>
      </c>
      <c r="X39" s="157">
        <f>Sectors_I!X39</f>
        <v>3024378.4324400001</v>
      </c>
      <c r="Y39" s="157">
        <f>Sectors_I!Y39</f>
        <v>7274723.7116400003</v>
      </c>
      <c r="Z39" s="157">
        <f>Sectors_I!Z39</f>
        <v>0</v>
      </c>
      <c r="AA39" s="157">
        <f>Sectors_I!AA39</f>
        <v>0</v>
      </c>
      <c r="AB39" s="157">
        <f>Sectors_I!AB39</f>
        <v>0</v>
      </c>
    </row>
    <row r="40" spans="1:28" x14ac:dyDescent="0.2">
      <c r="A40" s="99" t="s">
        <v>133</v>
      </c>
      <c r="B40" s="153">
        <f>Sectors_I!B40</f>
        <v>555756125.90836906</v>
      </c>
      <c r="C40" s="153">
        <f>Sectors_I!C40</f>
        <v>7639783.6374529991</v>
      </c>
      <c r="D40" s="153">
        <f>Sectors_I!D40</f>
        <v>563395909.54582202</v>
      </c>
      <c r="E40" s="154">
        <f>Sectors_I!E40</f>
        <v>24854517.18895768</v>
      </c>
      <c r="F40" s="154">
        <f>Sectors_I!F40</f>
        <v>1600435.6405613401</v>
      </c>
      <c r="G40" s="154">
        <f>Sectors_I!G40</f>
        <v>26454952.829519019</v>
      </c>
      <c r="H40" s="106">
        <f>Sectors_I!H40</f>
        <v>0.33596100000000001</v>
      </c>
      <c r="I40" s="102">
        <f>Sectors_I!I40</f>
        <v>0.35288756712974345</v>
      </c>
      <c r="J40" s="106">
        <f>Sectors_I!J40</f>
        <v>0.33619199999999999</v>
      </c>
      <c r="K40" s="103">
        <f>Sectors_I!K40</f>
        <v>338.20400000000001</v>
      </c>
      <c r="L40" s="103">
        <f>Sectors_I!L40</f>
        <v>242.78884338334802</v>
      </c>
      <c r="M40" s="103">
        <f>Sectors_I!M40</f>
        <v>336.916</v>
      </c>
      <c r="N40" s="157">
        <f>Sectors_I!N40</f>
        <v>11630304.395200001</v>
      </c>
      <c r="O40" s="157">
        <f>Sectors_I!O40</f>
        <v>1387767.2108000002</v>
      </c>
      <c r="P40" s="157">
        <f>Sectors_I!P40</f>
        <v>13018071.606000001</v>
      </c>
      <c r="Q40" s="157">
        <f>Sectors_I!Q40</f>
        <v>513847658.52776909</v>
      </c>
      <c r="R40" s="157">
        <f>Sectors_I!R40</f>
        <v>6084137.0108529981</v>
      </c>
      <c r="S40" s="157">
        <f>Sectors_I!S40</f>
        <v>519931795.53862208</v>
      </c>
      <c r="T40" s="157">
        <f>Sectors_I!T40</f>
        <v>28509655.941799998</v>
      </c>
      <c r="U40" s="157">
        <f>Sectors_I!U40</f>
        <v>148916.52279999998</v>
      </c>
      <c r="V40" s="157">
        <f>Sectors_I!V40</f>
        <v>28658572.464599997</v>
      </c>
      <c r="W40" s="157">
        <f>Sectors_I!W40</f>
        <v>13015977.728800002</v>
      </c>
      <c r="X40" s="157">
        <f>Sectors_I!X40</f>
        <v>1406730.1038000002</v>
      </c>
      <c r="Y40" s="157">
        <f>Sectors_I!Y40</f>
        <v>14422707.832600003</v>
      </c>
      <c r="Z40" s="157">
        <f>Sectors_I!Z40</f>
        <v>382833.71</v>
      </c>
      <c r="AA40" s="157">
        <f>Sectors_I!AA40</f>
        <v>0</v>
      </c>
      <c r="AB40" s="157">
        <f>Sectors_I!AB40</f>
        <v>382833.71</v>
      </c>
    </row>
    <row r="41" spans="1:28" x14ac:dyDescent="0.2">
      <c r="A41" s="99" t="s">
        <v>134</v>
      </c>
      <c r="B41" s="153">
        <f>Sectors_I!B41</f>
        <v>9081886785.4121361</v>
      </c>
      <c r="C41" s="153">
        <f>Sectors_I!C41</f>
        <v>4204763899.2797356</v>
      </c>
      <c r="D41" s="153">
        <f>Sectors_I!D41</f>
        <v>13286650684.691872</v>
      </c>
      <c r="E41" s="154">
        <f>Sectors_I!E41</f>
        <v>38262372.237059698</v>
      </c>
      <c r="F41" s="154">
        <f>Sectors_I!F41</f>
        <v>23342487.133020442</v>
      </c>
      <c r="G41" s="154">
        <f>Sectors_I!G41</f>
        <v>61604859.370080143</v>
      </c>
      <c r="H41" s="106">
        <f>Sectors_I!H41</f>
        <v>0.11998499999999999</v>
      </c>
      <c r="I41" s="102">
        <f>Sectors_I!I41</f>
        <v>7.4001982597329916E-2</v>
      </c>
      <c r="J41" s="106">
        <f>Sectors_I!J41</f>
        <v>0.105721</v>
      </c>
      <c r="K41" s="103">
        <f>Sectors_I!K41</f>
        <v>137.08000000000001</v>
      </c>
      <c r="L41" s="103">
        <f>Sectors_I!L41</f>
        <v>155.57694569289268</v>
      </c>
      <c r="M41" s="103">
        <f>Sectors_I!M41</f>
        <v>142.88200000000001</v>
      </c>
      <c r="N41" s="157">
        <f>Sectors_I!N41</f>
        <v>50490647.550500005</v>
      </c>
      <c r="O41" s="157">
        <f>Sectors_I!O41</f>
        <v>43404664.925586008</v>
      </c>
      <c r="P41" s="157">
        <f>Sectors_I!P41</f>
        <v>93895312.47608602</v>
      </c>
      <c r="Q41" s="157">
        <f>Sectors_I!Q41</f>
        <v>8637777911.9652252</v>
      </c>
      <c r="R41" s="157">
        <f>Sectors_I!R41</f>
        <v>3931532121.5406475</v>
      </c>
      <c r="S41" s="157">
        <f>Sectors_I!S41</f>
        <v>12569310033.505869</v>
      </c>
      <c r="T41" s="157">
        <f>Sectors_I!T41</f>
        <v>327101407.34901249</v>
      </c>
      <c r="U41" s="157">
        <f>Sectors_I!U41</f>
        <v>193584650.85738117</v>
      </c>
      <c r="V41" s="157">
        <f>Sectors_I!V41</f>
        <v>520686058.20639366</v>
      </c>
      <c r="W41" s="157">
        <f>Sectors_I!W41</f>
        <v>84176524.887199998</v>
      </c>
      <c r="X41" s="157">
        <f>Sectors_I!X41</f>
        <v>66387193.240607001</v>
      </c>
      <c r="Y41" s="157">
        <f>Sectors_I!Y41</f>
        <v>150563718.12780699</v>
      </c>
      <c r="Z41" s="157">
        <f>Sectors_I!Z41</f>
        <v>32830941.210700002</v>
      </c>
      <c r="AA41" s="157">
        <f>Sectors_I!AA41</f>
        <v>13259933.641100001</v>
      </c>
      <c r="AB41" s="157">
        <f>Sectors_I!AB41</f>
        <v>46090874.851800002</v>
      </c>
    </row>
    <row r="42" spans="1:28" s="112" customFormat="1" x14ac:dyDescent="0.2">
      <c r="A42" s="108" t="s">
        <v>135</v>
      </c>
      <c r="B42" s="155">
        <f>Sectors_I!B42</f>
        <v>6648982742.6098814</v>
      </c>
      <c r="C42" s="155">
        <f>Sectors_I!C42</f>
        <v>3508863475.1449041</v>
      </c>
      <c r="D42" s="155">
        <f>Sectors_I!D42</f>
        <v>10157846217.754786</v>
      </c>
      <c r="E42" s="156">
        <f>Sectors_I!E42</f>
        <v>31347716.849073425</v>
      </c>
      <c r="F42" s="156">
        <f>Sectors_I!F42</f>
        <v>20067870.347048208</v>
      </c>
      <c r="G42" s="156">
        <f>Sectors_I!G42</f>
        <v>51415587.196121633</v>
      </c>
      <c r="H42" s="109">
        <f>Sectors_I!H42</f>
        <v>0.11922199999999999</v>
      </c>
      <c r="I42" s="110">
        <f>Sectors_I!I42</f>
        <v>7.3834623631826135E-2</v>
      </c>
      <c r="J42" s="109">
        <f>Sectors_I!J42</f>
        <v>0.10358199999999999</v>
      </c>
      <c r="K42" s="111">
        <f>Sectors_I!K42</f>
        <v>140.41</v>
      </c>
      <c r="L42" s="111">
        <f>Sectors_I!L42</f>
        <v>157.57941163611267</v>
      </c>
      <c r="M42" s="111">
        <f>Sectors_I!M42</f>
        <v>146.285</v>
      </c>
      <c r="N42" s="158">
        <f>Sectors_I!N42</f>
        <v>42553709.652900003</v>
      </c>
      <c r="O42" s="158">
        <f>Sectors_I!O42</f>
        <v>38934360.284002006</v>
      </c>
      <c r="P42" s="158">
        <f>Sectors_I!P42</f>
        <v>81488069.936902016</v>
      </c>
      <c r="Q42" s="158">
        <f>Sectors_I!Q42</f>
        <v>6291665806.5524817</v>
      </c>
      <c r="R42" s="158">
        <f>Sectors_I!R42</f>
        <v>3273515740.071588</v>
      </c>
      <c r="S42" s="158">
        <f>Sectors_I!S42</f>
        <v>9565181546.6240711</v>
      </c>
      <c r="T42" s="158">
        <f>Sectors_I!T42</f>
        <v>254385921.94700003</v>
      </c>
      <c r="U42" s="158">
        <f>Sectors_I!U42</f>
        <v>162344683.54938197</v>
      </c>
      <c r="V42" s="158">
        <f>Sectors_I!V42</f>
        <v>416730605.496382</v>
      </c>
      <c r="W42" s="158">
        <f>Sectors_I!W42</f>
        <v>70507350.226399988</v>
      </c>
      <c r="X42" s="158">
        <f>Sectors_I!X42</f>
        <v>59918110.377334014</v>
      </c>
      <c r="Y42" s="158">
        <f>Sectors_I!Y42</f>
        <v>130425460.603734</v>
      </c>
      <c r="Z42" s="158">
        <f>Sectors_I!Z42</f>
        <v>32423663.884</v>
      </c>
      <c r="AA42" s="158">
        <f>Sectors_I!AA42</f>
        <v>13084941.146600001</v>
      </c>
      <c r="AB42" s="158">
        <f>Sectors_I!AB42</f>
        <v>45508605.030599996</v>
      </c>
    </row>
    <row r="43" spans="1:28" s="112" customFormat="1" x14ac:dyDescent="0.2">
      <c r="A43" s="108" t="s">
        <v>136</v>
      </c>
      <c r="B43" s="155">
        <f>Sectors_I!B43</f>
        <v>1545411084.4530702</v>
      </c>
      <c r="C43" s="155">
        <f>Sectors_I!C43</f>
        <v>488244751.93558198</v>
      </c>
      <c r="D43" s="155">
        <f>Sectors_I!D43</f>
        <v>2033655836.3886521</v>
      </c>
      <c r="E43" s="156">
        <f>Sectors_I!E43</f>
        <v>3192906.0592149701</v>
      </c>
      <c r="F43" s="156">
        <f>Sectors_I!F43</f>
        <v>2256360.6058009202</v>
      </c>
      <c r="G43" s="156">
        <f>Sectors_I!G43</f>
        <v>5449266.6650158903</v>
      </c>
      <c r="H43" s="109">
        <f>Sectors_I!H43</f>
        <v>0.118547</v>
      </c>
      <c r="I43" s="110">
        <f>Sectors_I!I43</f>
        <v>7.4952368346104178E-2</v>
      </c>
      <c r="J43" s="109">
        <f>Sectors_I!J43</f>
        <v>0.108233</v>
      </c>
      <c r="K43" s="111">
        <f>Sectors_I!K43</f>
        <v>137.762</v>
      </c>
      <c r="L43" s="111">
        <f>Sectors_I!L43</f>
        <v>138.52684430734467</v>
      </c>
      <c r="M43" s="111">
        <f>Sectors_I!M43</f>
        <v>137.94300000000001</v>
      </c>
      <c r="N43" s="158">
        <f>Sectors_I!N43</f>
        <v>4228164.1611000001</v>
      </c>
      <c r="O43" s="158">
        <f>Sectors_I!O43</f>
        <v>3737817.4029099997</v>
      </c>
      <c r="P43" s="158">
        <f>Sectors_I!P43</f>
        <v>7965981.5640099999</v>
      </c>
      <c r="Q43" s="158">
        <f>Sectors_I!Q43</f>
        <v>1491679959.3815701</v>
      </c>
      <c r="R43" s="158">
        <f>Sectors_I!R43</f>
        <v>463052664.53701377</v>
      </c>
      <c r="S43" s="158">
        <f>Sectors_I!S43</f>
        <v>1954732623.9185839</v>
      </c>
      <c r="T43" s="158">
        <f>Sectors_I!T43</f>
        <v>45069413.826100014</v>
      </c>
      <c r="U43" s="158">
        <f>Sectors_I!U43</f>
        <v>20237171.546969213</v>
      </c>
      <c r="V43" s="158">
        <f>Sectors_I!V43</f>
        <v>65306585.373069227</v>
      </c>
      <c r="W43" s="158">
        <f>Sectors_I!W43</f>
        <v>8441201.2194999997</v>
      </c>
      <c r="X43" s="158">
        <f>Sectors_I!X43</f>
        <v>4779923.3570989994</v>
      </c>
      <c r="Y43" s="158">
        <f>Sectors_I!Y43</f>
        <v>13221124.576598998</v>
      </c>
      <c r="Z43" s="158">
        <f>Sectors_I!Z43</f>
        <v>220510.02590000001</v>
      </c>
      <c r="AA43" s="158">
        <f>Sectors_I!AA43</f>
        <v>174992.4945</v>
      </c>
      <c r="AB43" s="158">
        <f>Sectors_I!AB43</f>
        <v>395502.52040000004</v>
      </c>
    </row>
    <row r="44" spans="1:28" s="112" customFormat="1" x14ac:dyDescent="0.2">
      <c r="A44" s="108" t="s">
        <v>216</v>
      </c>
      <c r="B44" s="155">
        <f>Sectors_I!B44</f>
        <v>887492958.34918737</v>
      </c>
      <c r="C44" s="155">
        <f>Sectors_I!C44</f>
        <v>207655672.19915009</v>
      </c>
      <c r="D44" s="155">
        <f>Sectors_I!D44</f>
        <v>1095148630.5483375</v>
      </c>
      <c r="E44" s="156">
        <f>Sectors_I!E44</f>
        <v>3721749.3287712997</v>
      </c>
      <c r="F44" s="156">
        <f>Sectors_I!F44</f>
        <v>1018256.1800713202</v>
      </c>
      <c r="G44" s="156">
        <f>Sectors_I!G44</f>
        <v>4740005.5088426201</v>
      </c>
      <c r="H44" s="109">
        <f>Sectors_I!H44</f>
        <v>0.12964899999999999</v>
      </c>
      <c r="I44" s="110">
        <f>Sectors_I!I44</f>
        <v>7.4856992969537975E-2</v>
      </c>
      <c r="J44" s="109">
        <f>Sectors_I!J44</f>
        <v>0.11928900000000001</v>
      </c>
      <c r="K44" s="111">
        <f>Sectors_I!K44</f>
        <v>110.277</v>
      </c>
      <c r="L44" s="111">
        <f>Sectors_I!L44</f>
        <v>161.89862475395645</v>
      </c>
      <c r="M44" s="111">
        <f>Sectors_I!M44</f>
        <v>120.137</v>
      </c>
      <c r="N44" s="158">
        <f>Sectors_I!N44</f>
        <v>3708773.7366000004</v>
      </c>
      <c r="O44" s="158">
        <f>Sectors_I!O44</f>
        <v>732487.23867400002</v>
      </c>
      <c r="P44" s="158">
        <f>Sectors_I!P44</f>
        <v>4441260.9752740003</v>
      </c>
      <c r="Q44" s="158">
        <f>Sectors_I!Q44</f>
        <v>854432146.03127491</v>
      </c>
      <c r="R44" s="158">
        <f>Sectors_I!R44</f>
        <v>194963716.9319461</v>
      </c>
      <c r="S44" s="158">
        <f>Sectors_I!S44</f>
        <v>1049395862.9632211</v>
      </c>
      <c r="T44" s="158">
        <f>Sectors_I!T44</f>
        <v>27646071.575912479</v>
      </c>
      <c r="U44" s="158">
        <f>Sectors_I!U44</f>
        <v>11002795.76103</v>
      </c>
      <c r="V44" s="158">
        <f>Sectors_I!V44</f>
        <v>38648867.336942479</v>
      </c>
      <c r="W44" s="158">
        <f>Sectors_I!W44</f>
        <v>5227973.4412000002</v>
      </c>
      <c r="X44" s="158">
        <f>Sectors_I!X44</f>
        <v>1689159.506174</v>
      </c>
      <c r="Y44" s="158">
        <f>Sectors_I!Y44</f>
        <v>6917132.9473740002</v>
      </c>
      <c r="Z44" s="158">
        <f>Sectors_I!Z44</f>
        <v>186767.3008</v>
      </c>
      <c r="AA44" s="158">
        <f>Sectors_I!AA44</f>
        <v>0</v>
      </c>
      <c r="AB44" s="158">
        <f>Sectors_I!AB44</f>
        <v>186767.3008</v>
      </c>
    </row>
    <row r="45" spans="1:28" x14ac:dyDescent="0.2">
      <c r="A45" s="99" t="s">
        <v>218</v>
      </c>
      <c r="B45" s="153">
        <f>Sectors_I!B45</f>
        <v>472186399.51172233</v>
      </c>
      <c r="C45" s="153">
        <f>Sectors_I!C45</f>
        <v>695516.85086015193</v>
      </c>
      <c r="D45" s="153">
        <f>Sectors_I!D45</f>
        <v>472881916.36258245</v>
      </c>
      <c r="E45" s="154">
        <f>Sectors_I!E45</f>
        <v>1992239.0257999999</v>
      </c>
      <c r="F45" s="154">
        <f>Sectors_I!F45</f>
        <v>46040.536899999999</v>
      </c>
      <c r="G45" s="154">
        <f>Sectors_I!G45</f>
        <v>2038279.5626999999</v>
      </c>
      <c r="H45" s="106">
        <f>Sectors_I!H45</f>
        <v>0.200214</v>
      </c>
      <c r="I45" s="102">
        <f>Sectors_I!I45</f>
        <v>0.19653799999999999</v>
      </c>
      <c r="J45" s="106">
        <f>Sectors_I!J45</f>
        <v>0.20019300000000001</v>
      </c>
      <c r="K45" s="103">
        <f>Sectors_I!K45</f>
        <v>13.763999999999999</v>
      </c>
      <c r="L45" s="103">
        <f>Sectors_I!L45</f>
        <v>145.565</v>
      </c>
      <c r="M45" s="103">
        <f>Sectors_I!M45</f>
        <v>13.9542</v>
      </c>
      <c r="N45" s="157">
        <f>Sectors_I!N45</f>
        <v>4156082.2367000002</v>
      </c>
      <c r="O45" s="157">
        <f>Sectors_I!O45</f>
        <v>36395.688699999999</v>
      </c>
      <c r="P45" s="157">
        <f>Sectors_I!P45</f>
        <v>4192477.9254000001</v>
      </c>
      <c r="Q45" s="157">
        <f>Sectors_I!Q45</f>
        <v>457424225.3431223</v>
      </c>
      <c r="R45" s="157">
        <f>Sectors_I!R45</f>
        <v>600851.54036015191</v>
      </c>
      <c r="S45" s="157">
        <f>Sectors_I!S45</f>
        <v>458025076.88348246</v>
      </c>
      <c r="T45" s="157">
        <f>Sectors_I!T45</f>
        <v>7779648.4350000005</v>
      </c>
      <c r="U45" s="157">
        <f>Sectors_I!U45</f>
        <v>41350.669399999999</v>
      </c>
      <c r="V45" s="157">
        <f>Sectors_I!V45</f>
        <v>7820999.1044000005</v>
      </c>
      <c r="W45" s="157">
        <f>Sectors_I!W45</f>
        <v>6982525.7335999999</v>
      </c>
      <c r="X45" s="157">
        <f>Sectors_I!X45</f>
        <v>53314.641100000001</v>
      </c>
      <c r="Y45" s="157">
        <f>Sectors_I!Y45</f>
        <v>7035840.3746999996</v>
      </c>
      <c r="Z45" s="157">
        <f>Sectors_I!Z45</f>
        <v>0</v>
      </c>
      <c r="AA45" s="157">
        <f>Sectors_I!AA45</f>
        <v>0</v>
      </c>
      <c r="AB45" s="157">
        <f>Sectors_I!AB45</f>
        <v>0</v>
      </c>
    </row>
    <row r="46" spans="1:28" x14ac:dyDescent="0.2">
      <c r="A46" s="99" t="s">
        <v>217</v>
      </c>
      <c r="B46" s="153">
        <f>Sectors_I!B46</f>
        <v>8615281.0132999998</v>
      </c>
      <c r="C46" s="153">
        <f>Sectors_I!C46</f>
        <v>28238.353800000001</v>
      </c>
      <c r="D46" s="153">
        <f>Sectors_I!D46</f>
        <v>8643519.3671000004</v>
      </c>
      <c r="E46" s="154">
        <f>Sectors_I!E46</f>
        <v>149551.07957467</v>
      </c>
      <c r="F46" s="154">
        <f>Sectors_I!F46</f>
        <v>65.764099999999999</v>
      </c>
      <c r="G46" s="154">
        <f>Sectors_I!G46</f>
        <v>149616.84367467</v>
      </c>
      <c r="H46" s="106">
        <f>Sectors_I!H46</f>
        <v>4.2526500000000002E-2</v>
      </c>
      <c r="I46" s="102">
        <f>Sectors_I!I46</f>
        <v>7.0000000000000007E-2</v>
      </c>
      <c r="J46" s="106">
        <f>Sectors_I!J46</f>
        <v>4.2517600000000003E-2</v>
      </c>
      <c r="K46" s="103">
        <f>Sectors_I!K46</f>
        <v>63.176000000000002</v>
      </c>
      <c r="L46" s="103">
        <f>Sectors_I!L46</f>
        <v>121.733</v>
      </c>
      <c r="M46" s="103">
        <f>Sectors_I!M46</f>
        <v>63.382100000000001</v>
      </c>
      <c r="N46" s="157">
        <f>Sectors_I!N46</f>
        <v>6951.24</v>
      </c>
      <c r="O46" s="157">
        <f>Sectors_I!O46</f>
        <v>0</v>
      </c>
      <c r="P46" s="157">
        <f>Sectors_I!P46</f>
        <v>6951.24</v>
      </c>
      <c r="Q46" s="157">
        <f>Sectors_I!Q46</f>
        <v>8500987.5432999991</v>
      </c>
      <c r="R46" s="157">
        <f>Sectors_I!R46</f>
        <v>28238.353800000001</v>
      </c>
      <c r="S46" s="157">
        <f>Sectors_I!S46</f>
        <v>8529225.8970999997</v>
      </c>
      <c r="T46" s="157">
        <f>Sectors_I!T46</f>
        <v>102268.91</v>
      </c>
      <c r="U46" s="157">
        <f>Sectors_I!U46</f>
        <v>0</v>
      </c>
      <c r="V46" s="157">
        <f>Sectors_I!V46</f>
        <v>102268.91</v>
      </c>
      <c r="W46" s="157">
        <f>Sectors_I!W46</f>
        <v>12024.56</v>
      </c>
      <c r="X46" s="157">
        <f>Sectors_I!X46</f>
        <v>0</v>
      </c>
      <c r="Y46" s="157">
        <f>Sectors_I!Y46</f>
        <v>12024.56</v>
      </c>
      <c r="Z46" s="157">
        <f>Sectors_I!Z46</f>
        <v>0</v>
      </c>
      <c r="AA46" s="157">
        <f>Sectors_I!AA46</f>
        <v>0</v>
      </c>
      <c r="AB46" s="157">
        <f>Sectors_I!AB46</f>
        <v>0</v>
      </c>
    </row>
    <row r="47" spans="1:28" x14ac:dyDescent="0.2">
      <c r="A47" s="100" t="s">
        <v>267</v>
      </c>
      <c r="B47" s="153">
        <f>Sectors_I!B47</f>
        <v>40892340651.566162</v>
      </c>
      <c r="C47" s="153">
        <f>Sectors_I!C47</f>
        <v>29049774615.361698</v>
      </c>
      <c r="D47" s="153">
        <f>Sectors_I!D47</f>
        <v>69942115266.927856</v>
      </c>
      <c r="E47" s="154">
        <f>Sectors_I!E47</f>
        <v>888170301.69801354</v>
      </c>
      <c r="F47" s="154">
        <f>Sectors_I!F47</f>
        <v>348151717.67701483</v>
      </c>
      <c r="G47" s="154">
        <f>Sectors_I!G47</f>
        <v>1236322019.3750286</v>
      </c>
      <c r="H47" s="106">
        <f>Sectors_I!H47</f>
        <v>0.15054600000000001</v>
      </c>
      <c r="I47" s="102">
        <f>Sectors_I!I47</f>
        <v>9.0473598916992345E-2</v>
      </c>
      <c r="J47" s="106">
        <f>Sectors_I!J47</f>
        <v>0.12346500000000001</v>
      </c>
      <c r="K47" s="103">
        <f>Sectors_I!K47</f>
        <v>81.503799999999998</v>
      </c>
      <c r="L47" s="103">
        <f>Sectors_I!L47</f>
        <v>94.117357895844577</v>
      </c>
      <c r="M47" s="103">
        <f>Sectors_I!M47</f>
        <v>86.769400000000005</v>
      </c>
      <c r="N47" s="157">
        <f>Sectors_I!N47</f>
        <v>646504695.1007669</v>
      </c>
      <c r="O47" s="157">
        <f>Sectors_I!O47</f>
        <v>584068537.93951285</v>
      </c>
      <c r="P47" s="157">
        <f>Sectors_I!P47</f>
        <v>1230573233.0402799</v>
      </c>
      <c r="Q47" s="157">
        <f>Sectors_I!Q47</f>
        <v>37983883097.207634</v>
      </c>
      <c r="R47" s="157">
        <f>Sectors_I!R47</f>
        <v>25816775717.121002</v>
      </c>
      <c r="S47" s="157">
        <f>Sectors_I!S47</f>
        <v>63800658814.328629</v>
      </c>
      <c r="T47" s="157">
        <f>Sectors_I!T47</f>
        <v>1878624767.300967</v>
      </c>
      <c r="U47" s="157">
        <f>Sectors_I!U47</f>
        <v>2289070539.5213475</v>
      </c>
      <c r="V47" s="157">
        <f>Sectors_I!V47</f>
        <v>4167695306.8223143</v>
      </c>
      <c r="W47" s="157">
        <f>Sectors_I!W47</f>
        <v>951787771.43326807</v>
      </c>
      <c r="X47" s="157">
        <f>Sectors_I!X47</f>
        <v>891529957.8985939</v>
      </c>
      <c r="Y47" s="157">
        <f>Sectors_I!Y47</f>
        <v>1843317729.331862</v>
      </c>
      <c r="Z47" s="157">
        <f>Sectors_I!Z47</f>
        <v>78045015.624300003</v>
      </c>
      <c r="AA47" s="157">
        <f>Sectors_I!AA47</f>
        <v>52398400.820755996</v>
      </c>
      <c r="AB47" s="157">
        <f>Sectors_I!AB47</f>
        <v>130443416.44505599</v>
      </c>
    </row>
    <row r="48" spans="1:28" x14ac:dyDescent="0.2">
      <c r="A48" s="101" t="s">
        <v>220</v>
      </c>
      <c r="B48" s="153">
        <f>Sectors_I!B48</f>
        <v>7821522379.5009527</v>
      </c>
      <c r="C48" s="153">
        <f>Sectors_I!C48</f>
        <v>16395980676.210577</v>
      </c>
      <c r="D48" s="153">
        <f>Sectors_I!D48</f>
        <v>24217503055.711529</v>
      </c>
      <c r="E48" s="154">
        <f>Sectors_I!E48</f>
        <v>134521512.43452105</v>
      </c>
      <c r="F48" s="154">
        <f>Sectors_I!F48</f>
        <v>184339736.12691745</v>
      </c>
      <c r="G48" s="154">
        <f>Sectors_I!G48</f>
        <v>318861248.5614385</v>
      </c>
      <c r="H48" s="106">
        <f>Sectors_I!H48</f>
        <v>0.133433</v>
      </c>
      <c r="I48" s="102">
        <f>Sectors_I!I48</f>
        <v>9.5511769290191451E-2</v>
      </c>
      <c r="J48" s="106">
        <f>Sectors_I!J48</f>
        <v>0.107747</v>
      </c>
      <c r="K48" s="103">
        <f>Sectors_I!K48</f>
        <v>56.743600000000001</v>
      </c>
      <c r="L48" s="103">
        <f>Sectors_I!L48</f>
        <v>80.335942195839053</v>
      </c>
      <c r="M48" s="103">
        <f>Sectors_I!M48</f>
        <v>72.726799999999997</v>
      </c>
      <c r="N48" s="157">
        <f>Sectors_I!N48</f>
        <v>132864399.92289999</v>
      </c>
      <c r="O48" s="157">
        <f>Sectors_I!O48</f>
        <v>222406860.794305</v>
      </c>
      <c r="P48" s="157">
        <f>Sectors_I!P48</f>
        <v>355271260.71720499</v>
      </c>
      <c r="Q48" s="157">
        <f>Sectors_I!Q48</f>
        <v>7176618132.7903948</v>
      </c>
      <c r="R48" s="157">
        <f>Sectors_I!R48</f>
        <v>14294386410.250959</v>
      </c>
      <c r="S48" s="157">
        <f>Sectors_I!S48</f>
        <v>21471004543.041351</v>
      </c>
      <c r="T48" s="157">
        <f>Sectors_I!T48</f>
        <v>442742293.30268329</v>
      </c>
      <c r="U48" s="157">
        <f>Sectors_I!U48</f>
        <v>1715265797.5377083</v>
      </c>
      <c r="V48" s="157">
        <f>Sectors_I!V48</f>
        <v>2158008090.8403916</v>
      </c>
      <c r="W48" s="157">
        <f>Sectors_I!W48</f>
        <v>185838464.87787542</v>
      </c>
      <c r="X48" s="157">
        <f>Sectors_I!X48</f>
        <v>367994353.90900898</v>
      </c>
      <c r="Y48" s="157">
        <f>Sectors_I!Y48</f>
        <v>553832818.78688443</v>
      </c>
      <c r="Z48" s="157">
        <f>Sectors_I!Z48</f>
        <v>16323488.529999999</v>
      </c>
      <c r="AA48" s="157">
        <f>Sectors_I!AA48</f>
        <v>18334114.512899999</v>
      </c>
      <c r="AB48" s="157">
        <f>Sectors_I!AB48</f>
        <v>34657603.042899996</v>
      </c>
    </row>
    <row r="49" spans="1:28" x14ac:dyDescent="0.2">
      <c r="A49" s="101" t="s">
        <v>221</v>
      </c>
      <c r="B49" s="153">
        <f>Sectors_I!B49</f>
        <v>4212332514.1342225</v>
      </c>
      <c r="C49" s="153">
        <f>Sectors_I!C49</f>
        <v>6361892166.5037813</v>
      </c>
      <c r="D49" s="153">
        <f>Sectors_I!D49</f>
        <v>10574224680.638004</v>
      </c>
      <c r="E49" s="154">
        <f>Sectors_I!E49</f>
        <v>87667890.404009044</v>
      </c>
      <c r="F49" s="154">
        <f>Sectors_I!F49</f>
        <v>112082434.3059337</v>
      </c>
      <c r="G49" s="154">
        <f>Sectors_I!G49</f>
        <v>199750324.70994276</v>
      </c>
      <c r="H49" s="106">
        <f>Sectors_I!H49</f>
        <v>0.132718</v>
      </c>
      <c r="I49" s="102">
        <f>Sectors_I!I49</f>
        <v>8.1593380884024597E-2</v>
      </c>
      <c r="J49" s="106">
        <f>Sectors_I!J49</f>
        <v>0.101951</v>
      </c>
      <c r="K49" s="103">
        <f>Sectors_I!K49</f>
        <v>74.664699999999996</v>
      </c>
      <c r="L49" s="103">
        <f>Sectors_I!L49</f>
        <v>90.055712982094292</v>
      </c>
      <c r="M49" s="103">
        <f>Sectors_I!M49</f>
        <v>83.952100000000002</v>
      </c>
      <c r="N49" s="157">
        <f>Sectors_I!N49</f>
        <v>142093784.31295758</v>
      </c>
      <c r="O49" s="157">
        <f>Sectors_I!O49</f>
        <v>281694743.55572069</v>
      </c>
      <c r="P49" s="157">
        <f>Sectors_I!P49</f>
        <v>423788527.86867827</v>
      </c>
      <c r="Q49" s="157">
        <f>Sectors_I!Q49</f>
        <v>3810992097.2801628</v>
      </c>
      <c r="R49" s="157">
        <f>Sectors_I!R49</f>
        <v>5643253082.1626425</v>
      </c>
      <c r="S49" s="157">
        <f>Sectors_I!S49</f>
        <v>9454245179.4428062</v>
      </c>
      <c r="T49" s="157">
        <f>Sectors_I!T49</f>
        <v>187076209.75390249</v>
      </c>
      <c r="U49" s="157">
        <f>Sectors_I!U49</f>
        <v>305702185.57479823</v>
      </c>
      <c r="V49" s="157">
        <f>Sectors_I!V49</f>
        <v>492778395.32870072</v>
      </c>
      <c r="W49" s="157">
        <f>Sectors_I!W49</f>
        <v>211061322.89515758</v>
      </c>
      <c r="X49" s="157">
        <f>Sectors_I!X49</f>
        <v>396393867.63088381</v>
      </c>
      <c r="Y49" s="157">
        <f>Sectors_I!Y49</f>
        <v>607455190.52604139</v>
      </c>
      <c r="Z49" s="157">
        <f>Sectors_I!Z49</f>
        <v>3202884.2050000001</v>
      </c>
      <c r="AA49" s="157">
        <f>Sectors_I!AA49</f>
        <v>16543031.135456</v>
      </c>
      <c r="AB49" s="157">
        <f>Sectors_I!AB49</f>
        <v>19745915.340456001</v>
      </c>
    </row>
    <row r="50" spans="1:28" x14ac:dyDescent="0.2">
      <c r="A50" s="101" t="s">
        <v>222</v>
      </c>
      <c r="B50" s="153">
        <f>Sectors_I!B50</f>
        <v>7760509638.7258549</v>
      </c>
      <c r="C50" s="153">
        <f>Sectors_I!C50</f>
        <v>1283482853.2144084</v>
      </c>
      <c r="D50" s="153">
        <f>Sectors_I!D50</f>
        <v>9043992491.9402637</v>
      </c>
      <c r="E50" s="154">
        <f>Sectors_I!E50</f>
        <v>211677613.95970505</v>
      </c>
      <c r="F50" s="154">
        <f>Sectors_I!F50</f>
        <v>18479009.452395339</v>
      </c>
      <c r="G50" s="154">
        <f>Sectors_I!G50</f>
        <v>230156623.41210037</v>
      </c>
      <c r="H50" s="106">
        <f>Sectors_I!H50</f>
        <v>0.164045</v>
      </c>
      <c r="I50" s="102">
        <f>Sectors_I!I50</f>
        <v>7.989894027553622E-2</v>
      </c>
      <c r="J50" s="106">
        <f>Sectors_I!J50</f>
        <v>0.151643</v>
      </c>
      <c r="K50" s="103">
        <f>Sectors_I!K50</f>
        <v>64.163700000000006</v>
      </c>
      <c r="L50" s="103">
        <f>Sectors_I!L50</f>
        <v>104.010794716512</v>
      </c>
      <c r="M50" s="103">
        <f>Sectors_I!M50</f>
        <v>70.132599999999996</v>
      </c>
      <c r="N50" s="157">
        <f>Sectors_I!N50</f>
        <v>155038153.80241618</v>
      </c>
      <c r="O50" s="157">
        <f>Sectors_I!O50</f>
        <v>30180255.156699996</v>
      </c>
      <c r="P50" s="157">
        <f>Sectors_I!P50</f>
        <v>185218408.95911616</v>
      </c>
      <c r="Q50" s="157">
        <f>Sectors_I!Q50</f>
        <v>7234902039.8929253</v>
      </c>
      <c r="R50" s="157">
        <f>Sectors_I!R50</f>
        <v>1163030710.3930883</v>
      </c>
      <c r="S50" s="157">
        <f>Sectors_I!S50</f>
        <v>8397932750.2860146</v>
      </c>
      <c r="T50" s="157">
        <f>Sectors_I!T50</f>
        <v>328882367.6405791</v>
      </c>
      <c r="U50" s="157">
        <f>Sectors_I!U50</f>
        <v>74079354.966899991</v>
      </c>
      <c r="V50" s="157">
        <f>Sectors_I!V50</f>
        <v>402961722.6074791</v>
      </c>
      <c r="W50" s="157">
        <f>Sectors_I!W50</f>
        <v>192707105.93735069</v>
      </c>
      <c r="X50" s="157">
        <f>Sectors_I!X50</f>
        <v>44938882.358220004</v>
      </c>
      <c r="Y50" s="157">
        <f>Sectors_I!Y50</f>
        <v>237645988.2955707</v>
      </c>
      <c r="Z50" s="157">
        <f>Sectors_I!Z50</f>
        <v>4018125.2549999999</v>
      </c>
      <c r="AA50" s="157">
        <f>Sectors_I!AA50</f>
        <v>1433905.4961999999</v>
      </c>
      <c r="AB50" s="157">
        <f>Sectors_I!AB50</f>
        <v>5452030.7511999998</v>
      </c>
    </row>
    <row r="51" spans="1:28" x14ac:dyDescent="0.2">
      <c r="A51" s="101" t="s">
        <v>223</v>
      </c>
      <c r="B51" s="153">
        <f>Sectors_I!B51</f>
        <v>21098009546.064987</v>
      </c>
      <c r="C51" s="153">
        <f>Sectors_I!C51</f>
        <v>5008385492.5617647</v>
      </c>
      <c r="D51" s="153">
        <f>Sectors_I!D51</f>
        <v>26106395038.626755</v>
      </c>
      <c r="E51" s="154">
        <f>Sectors_I!E51</f>
        <v>454303286.92220646</v>
      </c>
      <c r="F51" s="154">
        <f>Sectors_I!F51</f>
        <v>33250536.495780874</v>
      </c>
      <c r="G51" s="154">
        <f>Sectors_I!G51</f>
        <v>487553823.41798735</v>
      </c>
      <c r="H51" s="106">
        <f>Sectors_I!H51</f>
        <v>0.15234</v>
      </c>
      <c r="I51" s="102">
        <f>Sectors_I!I51</f>
        <v>7.4137291788057613E-2</v>
      </c>
      <c r="J51" s="106">
        <f>Sectors_I!J51</f>
        <v>0.13742599999999999</v>
      </c>
      <c r="K51" s="103">
        <f>Sectors_I!K51</f>
        <v>98.082999999999998</v>
      </c>
      <c r="L51" s="103">
        <f>Sectors_I!L51</f>
        <v>142.30587267611057</v>
      </c>
      <c r="M51" s="103">
        <f>Sectors_I!M51</f>
        <v>106.515</v>
      </c>
      <c r="N51" s="157">
        <f>Sectors_I!N51</f>
        <v>216508357.04249319</v>
      </c>
      <c r="O51" s="157">
        <f>Sectors_I!O51</f>
        <v>49786678.432787009</v>
      </c>
      <c r="P51" s="157">
        <f>Sectors_I!P51</f>
        <v>266295035.4752802</v>
      </c>
      <c r="Q51" s="157">
        <f>Sectors_I!Q51</f>
        <v>19761404254.134003</v>
      </c>
      <c r="R51" s="157">
        <f>Sectors_I!R51</f>
        <v>4716072087.4430418</v>
      </c>
      <c r="S51" s="157">
        <f>Sectors_I!S51</f>
        <v>24477476341.577042</v>
      </c>
      <c r="T51" s="157">
        <f>Sectors_I!T51</f>
        <v>919923896.60380197</v>
      </c>
      <c r="U51" s="157">
        <f>Sectors_I!U51</f>
        <v>194023201.44204116</v>
      </c>
      <c r="V51" s="157">
        <f>Sectors_I!V51</f>
        <v>1113947098.0458431</v>
      </c>
      <c r="W51" s="157">
        <f>Sectors_I!W51</f>
        <v>362180877.69288433</v>
      </c>
      <c r="X51" s="157">
        <f>Sectors_I!X51</f>
        <v>82202854.000481248</v>
      </c>
      <c r="Y51" s="157">
        <f>Sectors_I!Y51</f>
        <v>444383731.69336557</v>
      </c>
      <c r="Z51" s="157">
        <f>Sectors_I!Z51</f>
        <v>54500517.634300008</v>
      </c>
      <c r="AA51" s="157">
        <f>Sectors_I!AA51</f>
        <v>16087349.676199999</v>
      </c>
      <c r="AB51" s="157">
        <f>Sectors_I!AB51</f>
        <v>70587867.310500011</v>
      </c>
    </row>
  </sheetData>
  <mergeCells count="10">
    <mergeCell ref="Q5:S5"/>
    <mergeCell ref="T5:V5"/>
    <mergeCell ref="W5:Y5"/>
    <mergeCell ref="Z5:AB5"/>
    <mergeCell ref="A5:A6"/>
    <mergeCell ref="B5:D5"/>
    <mergeCell ref="E5:G5"/>
    <mergeCell ref="H5:J5"/>
    <mergeCell ref="K5:M5"/>
    <mergeCell ref="N5:P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2hnb2dpY2hhc2h2aWxpPC9Vc2VyTmFtZT48RGF0ZVRpbWU+My8xOC8yMDIyIDk6NDg6NDMgQU08L0RhdGVUaW1lPjxMYWJlbFN0cmluZz5UaGlzIGl0ZW0gaGFzIG5vIGNsYXNzaWZpY2F0aW9uPC9MYWJlbFN0cmluZz48L2l0ZW0+PC9sYWJlbEhpc3Rvcnk+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F1C9FA9D-944A-4CE2-9387-591728EE5527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54352E48-B09B-4C16-BC07-0C5174413F5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BS</vt:lpstr>
      <vt:lpstr>BS-E</vt:lpstr>
      <vt:lpstr>IS</vt:lpstr>
      <vt:lpstr>IS-E</vt:lpstr>
      <vt:lpstr>RC-D</vt:lpstr>
      <vt:lpstr>RC-D-E</vt:lpstr>
      <vt:lpstr>Sectors_I</vt:lpstr>
      <vt:lpstr>Sectors_I-E</vt:lpstr>
      <vt:lpstr>'RC-D'!Print_Area</vt:lpstr>
      <vt:lpstr>'RC-D-E'!Print_Area</vt:lpstr>
      <vt:lpstr>Sectors_I!Print_Area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Khvicha Gogichashvili</dc:creator>
  <cp:lastModifiedBy>Khvicha Gogichashvili</cp:lastModifiedBy>
  <cp:lastPrinted>2019-02-14T08:17:15Z</cp:lastPrinted>
  <dcterms:created xsi:type="dcterms:W3CDTF">2009-07-14T01:33:30Z</dcterms:created>
  <dcterms:modified xsi:type="dcterms:W3CDTF">2025-11-25T10:14:28Z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ab3a3765-3674-4866-8fa1-b844816e5512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YiSZA/+naU2N4UcnvRmdv93tWQmOTiVU</vt:lpwstr>
  </property>
  <property fmtid="{D5CDD505-2E9C-101B-9397-08002B2CF9AE}" pid="5" name="bjClsUserRVM">
    <vt:lpwstr>[]</vt:lpwstr>
  </property>
  <property fmtid="{D5CDD505-2E9C-101B-9397-08002B2CF9AE}" pid="6" name="bjLabelHistoryID">
    <vt:lpwstr>{F1C9FA9D-944A-4CE2-9387-591728EE5527}</vt:lpwstr>
  </property>
</Properties>
</file>