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9-2025\"/>
    </mc:Choice>
  </mc:AlternateContent>
  <bookViews>
    <workbookView xWindow="20" yWindow="350" windowWidth="19130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<sst xmlns="http://schemas.openxmlformats.org/spreadsheetml/2006/main" count="416" uniqueCount="291">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</sst>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M33" sqref="M33"/>
    </sheetView>
  </sheetViews>
  <sheetFormatPr defaultColWidth="9.1796875" defaultRowHeight="13" x14ac:dyDescent="0.3"/>
  <cols>
    <col min="1" max="1" width="4.453125" style="6" customWidth="1"/>
    <col min="2" max="2" width="42.26953125" style="6" bestFit="1" customWidth="1"/>
    <col min="3" max="3" width="17.26953125" style="6" bestFit="1" customWidth="1"/>
    <col min="4" max="4" width="10.453125" style="6" bestFit="1" customWidth="1"/>
    <col min="5" max="5" width="10.26953125" style="6" bestFit="1" customWidth="1"/>
    <col min="6" max="6" width="9.7265625" style="6" bestFit="1" customWidth="1"/>
    <col min="7" max="7" width="10.54296875" style="6" bestFit="1" customWidth="1"/>
    <col min="8" max="8" width="10.26953125" style="6" bestFit="1" customWidth="1"/>
    <col min="9" max="9" width="10.54296875" style="6" bestFit="1" customWidth="1"/>
    <col min="10" max="11" width="10.26953125" style="6" bestFit="1" customWidth="1"/>
    <col min="12" max="12" width="11.1796875" style="6" customWidth="1"/>
    <col min="13" max="13" width="9.81640625" style="6" bestFit="1" customWidth="1"/>
    <col min="14" max="15" width="10.453125" style="6" bestFit="1" customWidth="1"/>
    <col min="16" max="16" width="9.81640625" style="6" bestFit="1" customWidth="1"/>
    <col min="17" max="17" width="10.453125" style="6" bestFit="1" customWidth="1"/>
    <col min="18" max="18" width="11" style="6" customWidth="1"/>
    <col min="19" max="19" width="12.1796875" style="6" bestFit="1" customWidth="1"/>
    <col min="20" max="16384" width="9.1796875" style="6"/>
  </cols>
  <sheetData>
    <row r="2" spans="1:10" x14ac:dyDescent="0.3">
      <c r="A2" s="6" t="s">
        <v>281</v>
      </c>
    </row>
    <row r="3" spans="1:10" x14ac:dyDescent="0.3">
      <c r="B3" s="65">
        <v>45930</v>
      </c>
    </row>
    <row r="4" spans="1:10" ht="13.5" thickBot="1" x14ac:dyDescent="0.35"/>
    <row r="5" spans="1:10" x14ac:dyDescent="0.3">
      <c r="A5" s="173" t="s">
        <v>0</v>
      </c>
      <c r="B5" s="171" t="s">
        <v>282</v>
      </c>
      <c r="C5" s="175" t="s">
        <v>27</v>
      </c>
      <c r="D5" s="176"/>
      <c r="E5" s="176"/>
      <c r="F5" s="176"/>
      <c r="G5" s="176"/>
      <c r="H5" s="176"/>
      <c r="I5" s="176"/>
      <c r="J5" s="177"/>
    </row>
    <row r="6" spans="1:10" s="11" customFormat="1" ht="117.75" customHeight="1" x14ac:dyDescent="0.3">
      <c r="A6" s="174"/>
      <c r="B6" s="172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3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0.39660515506958915</v>
      </c>
      <c r="D7" s="59">
        <f t="shared" ref="D7" si="3">E32/E$31</f>
        <v>0.38177396138515968</v>
      </c>
      <c r="E7" s="59">
        <f t="shared" ref="E7" si="4">G32/G$31</f>
        <v>0.40099535774716172</v>
      </c>
      <c r="F7" s="59">
        <f t="shared" ref="F7" si="5">H32/H$31</f>
        <v>0.4195552928786751</v>
      </c>
      <c r="G7" s="59">
        <f t="shared" ref="G7" si="6">J32/J$31</f>
        <v>0.42657710747132443</v>
      </c>
      <c r="H7" s="59">
        <f t="shared" ref="H7" si="7">K32/K$31</f>
        <v>0.37800097445947989</v>
      </c>
      <c r="I7" s="59">
        <f t="shared" ref="I7" si="8">L32/L$31</f>
        <v>0.46142940934835247</v>
      </c>
      <c r="J7" s="59">
        <f t="shared" ref="J7" si="9">O32/O$31</f>
        <v>0.37054443388564257</v>
      </c>
    </row>
    <row r="8" spans="1:10" x14ac:dyDescent="0.3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0.37182024917055156</v>
      </c>
      <c r="D8" s="57">
        <f t="shared" ref="D8:D24" si="10">E33/E$31</f>
        <v>0.37064959634861933</v>
      </c>
      <c r="E8" s="57">
        <f t="shared" ref="E8:E24" si="11">G33/G$31</f>
        <v>0.37395253611346552</v>
      </c>
      <c r="F8" s="57">
        <f t="shared" ref="F8:F24" si="12">H33/H$31</f>
        <v>0.36989595983048901</v>
      </c>
      <c r="G8" s="57">
        <f t="shared" ref="G8:G24" si="13">J33/J$31</f>
        <v>0.35464138133081941</v>
      </c>
      <c r="H8" s="57">
        <f t="shared" ref="H8:H24" si="14">K33/K$31</f>
        <v>0.35906173209465791</v>
      </c>
      <c r="I8" s="57">
        <f t="shared" ref="I8:I24" si="15">L33/L$31</f>
        <v>0.35146987734991969</v>
      </c>
      <c r="J8" s="57">
        <f t="shared" ref="J8:J24" si="16">O33/O$31</f>
        <v>0.35916276022393573</v>
      </c>
    </row>
    <row r="9" spans="1:10" x14ac:dyDescent="0.3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5.5033264097546448E-2</v>
      </c>
      <c r="D9" s="59">
        <f t="shared" si="10"/>
        <v>5.9321419663530758E-2</v>
      </c>
      <c r="E9" s="59">
        <f t="shared" si="11"/>
        <v>5.6485654331313619E-2</v>
      </c>
      <c r="F9" s="59">
        <f t="shared" si="12"/>
        <v>6.0499188222382962E-2</v>
      </c>
      <c r="G9" s="59">
        <f t="shared" si="13"/>
        <v>6.7101988760419021E-2</v>
      </c>
      <c r="H9" s="59">
        <f t="shared" si="14"/>
        <v>7.8234438246281832E-2</v>
      </c>
      <c r="I9" s="59">
        <f t="shared" si="15"/>
        <v>5.9114702287504331E-2</v>
      </c>
      <c r="J9" s="59">
        <f t="shared" si="16"/>
        <v>4.6411717355010804E-2</v>
      </c>
    </row>
    <row r="10" spans="1:10" x14ac:dyDescent="0.3">
      <c r="A10" s="54">
        <f t="shared" si="0"/>
        <v>4</v>
      </c>
      <c r="B10" s="12" t="str">
        <f t="shared" si="1"/>
        <v>ბაზის ბანკი</v>
      </c>
      <c r="C10" s="56">
        <f t="shared" si="2"/>
        <v>4.2643360771558551E-2</v>
      </c>
      <c r="D10" s="57">
        <f t="shared" si="10"/>
        <v>4.5059779694871793E-2</v>
      </c>
      <c r="E10" s="57">
        <f t="shared" si="11"/>
        <v>4.2531707054216709E-2</v>
      </c>
      <c r="F10" s="57">
        <f t="shared" si="12"/>
        <v>4.5776497459246418E-2</v>
      </c>
      <c r="G10" s="57">
        <f t="shared" si="13"/>
        <v>4.7981663784836669E-2</v>
      </c>
      <c r="H10" s="57">
        <f t="shared" si="14"/>
        <v>5.6024155892842001E-2</v>
      </c>
      <c r="I10" s="57">
        <f t="shared" si="15"/>
        <v>4.221135344079513E-2</v>
      </c>
      <c r="J10" s="57">
        <f t="shared" si="16"/>
        <v>4.3306149530325258E-2</v>
      </c>
    </row>
    <row r="11" spans="1:10" x14ac:dyDescent="0.3">
      <c r="A11" s="55">
        <f t="shared" si="0"/>
        <v>5</v>
      </c>
      <c r="B11" s="15" t="str">
        <f t="shared" si="1"/>
        <v>კრედო ბანკი</v>
      </c>
      <c r="C11" s="58">
        <f t="shared" si="2"/>
        <v>3.3868081398011819E-2</v>
      </c>
      <c r="D11" s="59">
        <f t="shared" si="10"/>
        <v>4.2080996703106388E-2</v>
      </c>
      <c r="E11" s="59">
        <f t="shared" si="11"/>
        <v>3.4622649395492221E-2</v>
      </c>
      <c r="F11" s="59">
        <f t="shared" si="12"/>
        <v>2.3305934563534372E-2</v>
      </c>
      <c r="G11" s="59">
        <f t="shared" si="13"/>
        <v>2.655846224287052E-2</v>
      </c>
      <c r="H11" s="59">
        <f t="shared" si="14"/>
        <v>2.2128559420527123E-2</v>
      </c>
      <c r="I11" s="59">
        <f t="shared" si="15"/>
        <v>2.9736819614639101E-2</v>
      </c>
      <c r="J11" s="59">
        <f t="shared" si="16"/>
        <v>2.9388883687011196E-2</v>
      </c>
    </row>
    <row r="12" spans="1:10" x14ac:dyDescent="0.3">
      <c r="A12" s="54">
        <f t="shared" si="0"/>
        <v>6</v>
      </c>
      <c r="B12" s="12" t="str">
        <f t="shared" si="1"/>
        <v>ტერა ბანკი</v>
      </c>
      <c r="C12" s="56">
        <f t="shared" si="2"/>
        <v>2.0989286044510863E-2</v>
      </c>
      <c r="D12" s="57">
        <f t="shared" si="10"/>
        <v>2.3695015562250812E-2</v>
      </c>
      <c r="E12" s="57">
        <f t="shared" si="11"/>
        <v>2.1241702745899791E-2</v>
      </c>
      <c r="F12" s="57">
        <f t="shared" si="12"/>
        <v>1.954939802558972E-2</v>
      </c>
      <c r="G12" s="57">
        <f t="shared" si="13"/>
        <v>1.8895123024339155E-2</v>
      </c>
      <c r="H12" s="57">
        <f t="shared" si="14"/>
        <v>2.1813144805502008E-2</v>
      </c>
      <c r="I12" s="57">
        <f t="shared" si="15"/>
        <v>1.6801506886224279E-2</v>
      </c>
      <c r="J12" s="57">
        <f t="shared" si="16"/>
        <v>1.9490913162703415E-2</v>
      </c>
    </row>
    <row r="13" spans="1:10" x14ac:dyDescent="0.3">
      <c r="A13" s="55">
        <f t="shared" si="0"/>
        <v>7</v>
      </c>
      <c r="B13" s="15" t="str">
        <f t="shared" si="1"/>
        <v>პროკრედიტ ბანკი</v>
      </c>
      <c r="C13" s="58">
        <f t="shared" si="2"/>
        <v>2.0985873787748906E-2</v>
      </c>
      <c r="D13" s="59">
        <f t="shared" si="10"/>
        <v>2.0446051054033014E-2</v>
      </c>
      <c r="E13" s="59">
        <f t="shared" si="11"/>
        <v>2.0764053907230462E-2</v>
      </c>
      <c r="F13" s="59">
        <f t="shared" si="12"/>
        <v>2.1012355094654971E-2</v>
      </c>
      <c r="G13" s="59">
        <f t="shared" si="13"/>
        <v>2.1495985378749308E-2</v>
      </c>
      <c r="H13" s="59">
        <f t="shared" si="14"/>
        <v>2.7159473170638992E-2</v>
      </c>
      <c r="I13" s="59">
        <f t="shared" si="15"/>
        <v>1.7432558054230642E-2</v>
      </c>
      <c r="J13" s="59">
        <f t="shared" si="16"/>
        <v>2.2302620808968377E-2</v>
      </c>
    </row>
    <row r="14" spans="1:10" x14ac:dyDescent="0.3">
      <c r="A14" s="54">
        <f t="shared" si="0"/>
        <v>8</v>
      </c>
      <c r="B14" s="12" t="str">
        <f t="shared" si="1"/>
        <v>ქართუ ბანკი</v>
      </c>
      <c r="C14" s="56">
        <f t="shared" si="2"/>
        <v>1.8074618623350708E-2</v>
      </c>
      <c r="D14" s="57">
        <f t="shared" si="10"/>
        <v>1.537046227168461E-2</v>
      </c>
      <c r="E14" s="57">
        <f t="shared" si="11"/>
        <v>1.578983308657296E-2</v>
      </c>
      <c r="F14" s="57">
        <f t="shared" si="12"/>
        <v>1.9550171080779413E-2</v>
      </c>
      <c r="G14" s="57">
        <f t="shared" si="13"/>
        <v>2.1885157999847082E-2</v>
      </c>
      <c r="H14" s="57">
        <f t="shared" si="14"/>
        <v>3.5267203744401565E-2</v>
      </c>
      <c r="I14" s="57">
        <f t="shared" si="15"/>
        <v>1.2283835928622302E-2</v>
      </c>
      <c r="J14" s="57">
        <f t="shared" si="16"/>
        <v>3.1637354286974041E-2</v>
      </c>
    </row>
    <row r="15" spans="1:10" x14ac:dyDescent="0.3">
      <c r="A15" s="55">
        <f t="shared" si="0"/>
        <v>9</v>
      </c>
      <c r="B15" s="15" t="str">
        <f t="shared" si="1"/>
        <v>ხალიკ ბანკი</v>
      </c>
      <c r="C15" s="58">
        <f t="shared" si="2"/>
        <v>1.034752775366873E-2</v>
      </c>
      <c r="D15" s="59">
        <f t="shared" si="10"/>
        <v>1.3551692718411739E-2</v>
      </c>
      <c r="E15" s="59">
        <f t="shared" si="11"/>
        <v>9.1398097866941426E-3</v>
      </c>
      <c r="F15" s="59">
        <f t="shared" si="12"/>
        <v>4.0572448699583569E-3</v>
      </c>
      <c r="G15" s="59">
        <f t="shared" si="13"/>
        <v>2.8792632038205945E-3</v>
      </c>
      <c r="H15" s="59">
        <f t="shared" si="14"/>
        <v>3.2554269309310892E-3</v>
      </c>
      <c r="I15" s="59">
        <f t="shared" si="15"/>
        <v>2.6093740430418949E-3</v>
      </c>
      <c r="J15" s="59">
        <f t="shared" si="16"/>
        <v>1.7516673366766853E-2</v>
      </c>
    </row>
    <row r="16" spans="1:10" x14ac:dyDescent="0.3">
      <c r="A16" s="54">
        <f t="shared" si="0"/>
        <v>10</v>
      </c>
      <c r="B16" s="12" t="str">
        <f t="shared" si="1"/>
        <v>პაშაბანკი</v>
      </c>
      <c r="C16" s="56">
        <f t="shared" si="2"/>
        <v>6.0842152457494473E-3</v>
      </c>
      <c r="D16" s="57">
        <f t="shared" si="10"/>
        <v>5.3983125140273413E-3</v>
      </c>
      <c r="E16" s="57">
        <f t="shared" si="11"/>
        <v>5.7156813305731897E-3</v>
      </c>
      <c r="F16" s="57">
        <f t="shared" si="12"/>
        <v>6.0522781060947575E-3</v>
      </c>
      <c r="G16" s="57">
        <f t="shared" si="13"/>
        <v>4.9556077988599156E-3</v>
      </c>
      <c r="H16" s="57">
        <f t="shared" si="14"/>
        <v>8.2738892169136446E-3</v>
      </c>
      <c r="I16" s="57">
        <f t="shared" si="15"/>
        <v>2.5748142172314181E-3</v>
      </c>
      <c r="J16" s="57">
        <f t="shared" si="16"/>
        <v>8.2718727788641047E-3</v>
      </c>
    </row>
    <row r="17" spans="1:20" x14ac:dyDescent="0.3">
      <c r="A17" s="55">
        <f t="shared" si="0"/>
        <v>11</v>
      </c>
      <c r="B17" s="15" t="str">
        <f t="shared" si="1"/>
        <v>მიკრობანკი კრისტალი</v>
      </c>
      <c r="C17" s="58">
        <f t="shared" si="2"/>
        <v>6.3389009298046297E-3</v>
      </c>
      <c r="D17" s="59">
        <f t="shared" si="10"/>
        <v>8.3144937386558215E-3</v>
      </c>
      <c r="E17" s="59">
        <f t="shared" si="11"/>
        <v>6.2328669147062527E-3</v>
      </c>
      <c r="F17" s="59">
        <f t="shared" si="12"/>
        <v>3.5754985805261304E-4</v>
      </c>
      <c r="G17" s="59">
        <f t="shared" si="13"/>
        <v>4.1045744984697318E-4</v>
      </c>
      <c r="H17" s="59">
        <f t="shared" si="14"/>
        <v>4.8586265746999207E-6</v>
      </c>
      <c r="I17" s="59">
        <f t="shared" si="15"/>
        <v>7.0146564159012539E-4</v>
      </c>
      <c r="J17" s="59">
        <f t="shared" si="16"/>
        <v>6.9683304223886787E-3</v>
      </c>
    </row>
    <row r="18" spans="1:20" x14ac:dyDescent="0.3">
      <c r="A18" s="54">
        <f t="shared" si="0"/>
        <v>12</v>
      </c>
      <c r="B18" s="12" t="str">
        <f t="shared" si="1"/>
        <v>იშ ბანკ</v>
      </c>
      <c r="C18" s="56">
        <f t="shared" si="2"/>
        <v>4.4547753962065036E-3</v>
      </c>
      <c r="D18" s="57">
        <f t="shared" si="10"/>
        <v>4.7623645649777398E-3</v>
      </c>
      <c r="E18" s="57">
        <f t="shared" si="11"/>
        <v>3.4509406837944174E-3</v>
      </c>
      <c r="F18" s="57">
        <f t="shared" si="12"/>
        <v>3.499685277328995E-3</v>
      </c>
      <c r="G18" s="57">
        <f t="shared" si="13"/>
        <v>1.4972769295592062E-3</v>
      </c>
      <c r="H18" s="57">
        <f t="shared" si="14"/>
        <v>2.747220958386417E-3</v>
      </c>
      <c r="I18" s="57">
        <f t="shared" si="15"/>
        <v>6.004697133189013E-4</v>
      </c>
      <c r="J18" s="57">
        <f t="shared" si="16"/>
        <v>1.0413647758323361E-2</v>
      </c>
    </row>
    <row r="19" spans="1:20" ht="12" customHeight="1" x14ac:dyDescent="0.3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4.217480754405774E-3</v>
      </c>
      <c r="D19" s="59">
        <f t="shared" si="10"/>
        <v>2.3044635580706237E-3</v>
      </c>
      <c r="E19" s="59">
        <f t="shared" si="11"/>
        <v>1.7061999214903003E-3</v>
      </c>
      <c r="F19" s="59">
        <f t="shared" si="12"/>
        <v>1.9193967020997264E-4</v>
      </c>
      <c r="G19" s="59">
        <f t="shared" si="13"/>
        <v>2.153889305759122E-4</v>
      </c>
      <c r="H19" s="59">
        <f t="shared" si="14"/>
        <v>3.7866574444289522E-4</v>
      </c>
      <c r="I19" s="59">
        <f t="shared" si="15"/>
        <v>9.8241425132788765E-5</v>
      </c>
      <c r="J19" s="59">
        <f t="shared" si="16"/>
        <v>1.9124717723103847E-2</v>
      </c>
    </row>
    <row r="20" spans="1:20" x14ac:dyDescent="0.3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3.4244916351888616E-3</v>
      </c>
      <c r="D20" s="57">
        <f t="shared" si="10"/>
        <v>3.5746080218544995E-3</v>
      </c>
      <c r="E20" s="57">
        <f t="shared" si="11"/>
        <v>3.0362778952157635E-3</v>
      </c>
      <c r="F20" s="57">
        <f t="shared" si="12"/>
        <v>3.8736288765824581E-3</v>
      </c>
      <c r="G20" s="57">
        <f t="shared" si="13"/>
        <v>2.3621379795198544E-3</v>
      </c>
      <c r="H20" s="57">
        <f t="shared" si="14"/>
        <v>3.8312834648603616E-3</v>
      </c>
      <c r="I20" s="57">
        <f t="shared" si="15"/>
        <v>1.3080585627027342E-3</v>
      </c>
      <c r="J20" s="57">
        <f t="shared" si="16"/>
        <v>5.7289707496255785E-3</v>
      </c>
    </row>
    <row r="21" spans="1:20" x14ac:dyDescent="0.3">
      <c r="A21" s="55">
        <f t="shared" si="0"/>
        <v>15</v>
      </c>
      <c r="B21" s="15" t="str">
        <f t="shared" si="1"/>
        <v>სილქ ბანკი</v>
      </c>
      <c r="C21" s="58">
        <f t="shared" si="2"/>
        <v>1.9075723673353938E-3</v>
      </c>
      <c r="D21" s="59">
        <f t="shared" si="10"/>
        <v>1.5289147670164223E-3</v>
      </c>
      <c r="E21" s="59">
        <f t="shared" si="11"/>
        <v>1.5334966449985961E-3</v>
      </c>
      <c r="F21" s="59">
        <f t="shared" si="12"/>
        <v>1.7890363540059762E-3</v>
      </c>
      <c r="G21" s="59">
        <f t="shared" si="13"/>
        <v>1.3563194896078423E-3</v>
      </c>
      <c r="H21" s="59">
        <f t="shared" si="14"/>
        <v>1.1376027328088901E-3</v>
      </c>
      <c r="I21" s="59">
        <f t="shared" si="15"/>
        <v>1.5132439288517553E-3</v>
      </c>
      <c r="J21" s="59">
        <f t="shared" si="16"/>
        <v>4.1281266936623456E-3</v>
      </c>
    </row>
    <row r="22" spans="1:20" x14ac:dyDescent="0.3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1.7808172348866081E-3</v>
      </c>
      <c r="D22" s="57">
        <f t="shared" si="10"/>
        <v>2.1678674337290561E-3</v>
      </c>
      <c r="E22" s="57">
        <f t="shared" si="11"/>
        <v>1.7676843867165579E-3</v>
      </c>
      <c r="F22" s="57">
        <f t="shared" si="12"/>
        <v>3.403917023129418E-5</v>
      </c>
      <c r="G22" s="57">
        <f t="shared" si="13"/>
        <v>3.8934434683886071E-5</v>
      </c>
      <c r="H22" s="57">
        <f t="shared" si="14"/>
        <v>2.9142055250404374E-6</v>
      </c>
      <c r="I22" s="57">
        <f t="shared" si="15"/>
        <v>6.4778153038692757E-5</v>
      </c>
      <c r="J22" s="57">
        <f t="shared" si="16"/>
        <v>1.8587752577071978E-3</v>
      </c>
    </row>
    <row r="23" spans="1:20" x14ac:dyDescent="0.3">
      <c r="A23" s="55">
        <f t="shared" si="0"/>
        <v>17</v>
      </c>
      <c r="B23" s="15" t="str">
        <f t="shared" si="1"/>
        <v>პეივბანკი</v>
      </c>
      <c r="C23" s="58">
        <f t="shared" si="2"/>
        <v>7.8182997863367654E-4</v>
      </c>
      <c r="D23" s="59">
        <f t="shared" si="10"/>
        <v>0</v>
      </c>
      <c r="E23" s="59">
        <f t="shared" si="11"/>
        <v>8.2194662887865894E-4</v>
      </c>
      <c r="F23" s="59">
        <f t="shared" si="12"/>
        <v>9.5487140808143544E-4</v>
      </c>
      <c r="G23" s="59">
        <f t="shared" si="13"/>
        <v>1.0961662365606491E-3</v>
      </c>
      <c r="H23" s="59">
        <f t="shared" si="14"/>
        <v>2.6239711172294893E-3</v>
      </c>
      <c r="I23" s="59">
        <f t="shared" si="15"/>
        <v>0</v>
      </c>
      <c r="J23" s="59">
        <f t="shared" si="16"/>
        <v>5.4369316831725861E-4</v>
      </c>
    </row>
    <row r="24" spans="1:20" x14ac:dyDescent="0.3">
      <c r="A24" s="54">
        <f t="shared" si="0"/>
        <v>18</v>
      </c>
      <c r="B24" s="12" t="str">
        <f t="shared" si="1"/>
        <v>ჰეშბანკი</v>
      </c>
      <c r="C24" s="56">
        <f t="shared" si="2"/>
        <v>4.1625600673379743E-4</v>
      </c>
      <c r="D24" s="57">
        <f t="shared" si="10"/>
        <v>0</v>
      </c>
      <c r="E24" s="57">
        <f t="shared" si="11"/>
        <v>4.3417893464392262E-5</v>
      </c>
      <c r="F24" s="57">
        <f t="shared" si="12"/>
        <v>8.2163445350196502E-6</v>
      </c>
      <c r="G24" s="57">
        <f t="shared" si="13"/>
        <v>9.4321386010858921E-6</v>
      </c>
      <c r="H24" s="57">
        <f t="shared" si="14"/>
        <v>0</v>
      </c>
      <c r="I24" s="57">
        <f t="shared" si="15"/>
        <v>1.6199489591969371E-5</v>
      </c>
      <c r="J24" s="57">
        <f t="shared" si="16"/>
        <v>2.6294637194545726E-3</v>
      </c>
    </row>
    <row r="25" spans="1:20" ht="13.5" thickBot="1" x14ac:dyDescent="0.35">
      <c r="A25" s="55">
        <f t="shared" si="0"/>
        <v>19</v>
      </c>
      <c r="B25" s="15" t="str">
        <f t="shared" si="1"/>
        <v>პეისერა</v>
      </c>
      <c r="C25" s="58">
        <f t="shared" si="2"/>
        <v>2.2624373452531492E-4</v>
      </c>
      <c r="D25" s="59">
        <f t="shared" ref="D25" si="17">E50/E$31</f>
        <v>0</v>
      </c>
      <c r="E25" s="59">
        <f t="shared" ref="E25" si="18">G50/G$31</f>
        <v>1.6818353211532961E-4</v>
      </c>
      <c r="F25" s="59">
        <f t="shared" ref="F25" si="19">H50/H$31</f>
        <v>3.6712909570356605E-5</v>
      </c>
      <c r="G25" s="59">
        <f t="shared" ref="G25" si="20">J50/J$31</f>
        <v>4.214541515887248E-5</v>
      </c>
      <c r="H25" s="59">
        <f t="shared" ref="H25" si="21">K50/K$31</f>
        <v>5.4485167998954406E-5</v>
      </c>
      <c r="I25" s="59">
        <f t="shared" ref="I25" si="22">L50/L$31</f>
        <v>3.3291915211366548E-5</v>
      </c>
      <c r="J25" s="59">
        <f t="shared" ref="J25" si="23">O50/O$31</f>
        <v>5.7089542121861595E-4</v>
      </c>
    </row>
    <row r="26" spans="1:20" ht="13.5" thickBot="1" x14ac:dyDescent="0.35">
      <c r="A26" s="18"/>
      <c r="B26" s="19" t="str">
        <f>B31</f>
        <v>კონსოლიდირებული</v>
      </c>
      <c r="C26" s="20">
        <f>SUM(C7:C25)</f>
        <v>1.0000000000000067</v>
      </c>
      <c r="D26" s="21">
        <f t="shared" ref="D26:J26" si="24">SUM(D7:D25)</f>
        <v>0.99999999999999944</v>
      </c>
      <c r="E26" s="21">
        <f t="shared" si="24"/>
        <v>1.0000000000000007</v>
      </c>
      <c r="F26" s="21">
        <f t="shared" si="24"/>
        <v>1.0000000000000033</v>
      </c>
      <c r="G26" s="21">
        <f t="shared" si="24"/>
        <v>1.0000000000000004</v>
      </c>
      <c r="H26" s="21">
        <f t="shared" si="24"/>
        <v>1.0000000000000027</v>
      </c>
      <c r="I26" s="21">
        <f t="shared" si="24"/>
        <v>0.99999999999999967</v>
      </c>
      <c r="J26" s="21">
        <f t="shared" si="24"/>
        <v>1.0000000000000038</v>
      </c>
    </row>
    <row r="27" spans="1:20" x14ac:dyDescent="0.3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35">
      <c r="B28" s="61" t="s">
        <v>36</v>
      </c>
      <c r="S28" s="23"/>
    </row>
    <row r="29" spans="1:20" ht="13.5" thickBot="1" x14ac:dyDescent="0.35">
      <c r="A29" s="173" t="s">
        <v>0</v>
      </c>
      <c r="B29" s="171" t="s">
        <v>282</v>
      </c>
      <c r="C29" s="175" t="s">
        <v>28</v>
      </c>
      <c r="D29" s="176"/>
      <c r="E29" s="176"/>
      <c r="F29" s="177"/>
      <c r="G29" s="159" t="s">
        <v>37</v>
      </c>
      <c r="H29" s="169"/>
      <c r="I29" s="169"/>
      <c r="J29" s="169"/>
      <c r="K29" s="169"/>
      <c r="L29" s="169"/>
      <c r="M29" s="169"/>
      <c r="N29" s="170"/>
      <c r="O29" s="168" t="s">
        <v>38</v>
      </c>
      <c r="P29" s="169"/>
      <c r="Q29" s="170"/>
      <c r="R29" s="168" t="s">
        <v>39</v>
      </c>
      <c r="S29" s="169"/>
      <c r="T29" s="170"/>
    </row>
    <row r="30" spans="1:20" ht="150.75" customHeight="1" thickBot="1" x14ac:dyDescent="0.35">
      <c r="A30" s="174"/>
      <c r="B30" s="172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2025 წლის 9 თვის წმინდა მოგება</v>
      </c>
      <c r="S30" s="82" t="s">
        <v>77</v>
      </c>
      <c r="T30" s="83" t="s">
        <v>78</v>
      </c>
    </row>
    <row r="31" spans="1:20" ht="13.5" thickBot="1" x14ac:dyDescent="0.35">
      <c r="A31" s="113"/>
      <c r="B31" s="114" t="s">
        <v>81</v>
      </c>
      <c r="C31" s="162">
        <v>104966366515.41299</v>
      </c>
      <c r="D31" s="163">
        <v>15520473704.75407</v>
      </c>
      <c r="E31" s="163">
        <v>69547534479.549484</v>
      </c>
      <c r="F31" s="164">
        <v>-1203132373.90065</v>
      </c>
      <c r="G31" s="162">
        <v>89833045304.575897</v>
      </c>
      <c r="H31" s="163">
        <v>67709913735.825272</v>
      </c>
      <c r="I31" s="163">
        <v>6672585011.2721205</v>
      </c>
      <c r="J31" s="163">
        <v>58982167588.795998</v>
      </c>
      <c r="K31" s="163">
        <v>24639852262.651798</v>
      </c>
      <c r="L31" s="163">
        <v>34342315326.144001</v>
      </c>
      <c r="M31" s="163">
        <v>2206610549.02</v>
      </c>
      <c r="N31" s="164">
        <v>20040488746.64465</v>
      </c>
      <c r="O31" s="115">
        <v>15133321180.888599</v>
      </c>
      <c r="P31" s="166">
        <v>1187124867.1199999</v>
      </c>
      <c r="Q31" s="165">
        <v>18192689047.915901</v>
      </c>
      <c r="R31" s="115">
        <v>2408963008.7532902</v>
      </c>
      <c r="S31" s="116">
        <v>3.2417428312515581E-2</v>
      </c>
      <c r="T31" s="117">
        <v>0.22045397628967706</v>
      </c>
    </row>
    <row r="32" spans="1:20" x14ac:dyDescent="0.3">
      <c r="A32" s="55">
        <v>1</v>
      </c>
      <c r="B32" s="15" t="s">
        <v>137</v>
      </c>
      <c r="C32" s="27">
        <v>41630202068.936699</v>
      </c>
      <c r="D32" s="28">
        <v>5328193844.0674</v>
      </c>
      <c r="E32" s="28">
        <v>26551437742.828587</v>
      </c>
      <c r="F32" s="29">
        <v>-384006978.71828401</v>
      </c>
      <c r="G32" s="27">
        <v>36022634139.4254</v>
      </c>
      <c r="H32" s="28">
        <v>28408052688.223999</v>
      </c>
      <c r="I32" s="28">
        <v>2419592430.0365</v>
      </c>
      <c r="J32" s="28">
        <v>25160442442.4175</v>
      </c>
      <c r="K32" s="28">
        <v>9313888165.8199997</v>
      </c>
      <c r="L32" s="28">
        <v>15846554276.5975</v>
      </c>
      <c r="M32" s="84"/>
      <c r="N32" s="29">
        <v>6705473079.3875999</v>
      </c>
      <c r="O32" s="27">
        <v>5607567929.78197</v>
      </c>
      <c r="P32" s="28">
        <v>27993660.18</v>
      </c>
      <c r="Q32" s="29">
        <v>6820801103.8252697</v>
      </c>
      <c r="R32" s="27">
        <v>1207535564.13343</v>
      </c>
      <c r="S32" s="69">
        <v>4.1214891347367485E-2</v>
      </c>
      <c r="T32" s="70">
        <v>0.30073936080952551</v>
      </c>
    </row>
    <row r="33" spans="1:21" x14ac:dyDescent="0.3">
      <c r="A33" s="54">
        <v>2</v>
      </c>
      <c r="B33" s="12" t="s">
        <v>138</v>
      </c>
      <c r="C33" s="24">
        <v>39028620552.2883</v>
      </c>
      <c r="D33" s="25">
        <v>5890816483.9896002</v>
      </c>
      <c r="E33" s="25">
        <v>25777765581.8867</v>
      </c>
      <c r="F33" s="26">
        <v>-389276368.0898</v>
      </c>
      <c r="G33" s="24">
        <v>33593295118.442001</v>
      </c>
      <c r="H33" s="25">
        <v>25045623531.352699</v>
      </c>
      <c r="I33" s="25">
        <v>3321239443.8108401</v>
      </c>
      <c r="J33" s="25">
        <v>20917517387.5765</v>
      </c>
      <c r="K33" s="25">
        <v>8847228031.98423</v>
      </c>
      <c r="L33" s="25">
        <v>12070289355.5921</v>
      </c>
      <c r="M33" s="84"/>
      <c r="N33" s="26">
        <v>7796458639.7663002</v>
      </c>
      <c r="O33" s="24">
        <v>5435325406.6833</v>
      </c>
      <c r="P33" s="25">
        <v>21015907.690000001</v>
      </c>
      <c r="Q33" s="26">
        <v>6874689167.0263004</v>
      </c>
      <c r="R33" s="24">
        <v>904378574.02890098</v>
      </c>
      <c r="S33" s="71">
        <v>3.2345626875654503E-2</v>
      </c>
      <c r="T33" s="72">
        <v>0.22717590757499828</v>
      </c>
    </row>
    <row r="34" spans="1:21" x14ac:dyDescent="0.3">
      <c r="A34" s="55">
        <v>3</v>
      </c>
      <c r="B34" s="15" t="s">
        <v>139</v>
      </c>
      <c r="C34" s="27">
        <v>5776641769.8025799</v>
      </c>
      <c r="D34" s="28">
        <v>724785246.67498302</v>
      </c>
      <c r="E34" s="28">
        <v>4125658479.42523</v>
      </c>
      <c r="F34" s="29">
        <v>-138266492.76070401</v>
      </c>
      <c r="G34" s="27">
        <v>5074278344.6035099</v>
      </c>
      <c r="H34" s="28">
        <v>4096394815.6250067</v>
      </c>
      <c r="I34" s="28">
        <v>95484378.059450001</v>
      </c>
      <c r="J34" s="28">
        <v>3957820746.6085401</v>
      </c>
      <c r="K34" s="28">
        <v>1927685000.2399399</v>
      </c>
      <c r="L34" s="28">
        <v>2030135746.3685999</v>
      </c>
      <c r="M34" s="84"/>
      <c r="N34" s="29">
        <v>882337142.00940609</v>
      </c>
      <c r="O34" s="27">
        <v>702363425.28999996</v>
      </c>
      <c r="P34" s="28">
        <v>44490459.259999998</v>
      </c>
      <c r="Q34" s="29">
        <v>699486527.02942002</v>
      </c>
      <c r="R34" s="27">
        <v>94544554.361995995</v>
      </c>
      <c r="S34" s="69">
        <v>2.3297070082208767E-2</v>
      </c>
      <c r="T34" s="70">
        <v>0.19329373488312918</v>
      </c>
    </row>
    <row r="35" spans="1:21" x14ac:dyDescent="0.3">
      <c r="A35" s="54">
        <v>4</v>
      </c>
      <c r="B35" s="12" t="s">
        <v>142</v>
      </c>
      <c r="C35" s="24">
        <v>4476118636.1963997</v>
      </c>
      <c r="D35" s="25">
        <v>678636190.49650002</v>
      </c>
      <c r="E35" s="25">
        <v>3133796581.9699998</v>
      </c>
      <c r="F35" s="26">
        <v>-35348099.189999998</v>
      </c>
      <c r="G35" s="24">
        <v>3820752766.6824002</v>
      </c>
      <c r="H35" s="25">
        <v>3099522694.0937996</v>
      </c>
      <c r="I35" s="25">
        <v>258095700.19659999</v>
      </c>
      <c r="J35" s="25">
        <v>2830062534.5465002</v>
      </c>
      <c r="K35" s="25">
        <v>1380426924.3394001</v>
      </c>
      <c r="L35" s="25">
        <v>1449635610.2070999</v>
      </c>
      <c r="M35" s="84"/>
      <c r="N35" s="26">
        <v>666205871.80859995</v>
      </c>
      <c r="O35" s="24">
        <v>655365869.95000005</v>
      </c>
      <c r="P35" s="25">
        <v>18251557</v>
      </c>
      <c r="Q35" s="26">
        <v>764005182.75</v>
      </c>
      <c r="R35" s="24">
        <v>79369051.799999997</v>
      </c>
      <c r="S35" s="71">
        <v>2.5361075982280157E-2</v>
      </c>
      <c r="T35" s="72">
        <v>0.16798647006761691</v>
      </c>
    </row>
    <row r="36" spans="1:21" x14ac:dyDescent="0.3">
      <c r="A36" s="55">
        <v>5</v>
      </c>
      <c r="B36" s="15" t="s">
        <v>145</v>
      </c>
      <c r="C36" s="27">
        <v>3555009445.1975498</v>
      </c>
      <c r="D36" s="28">
        <v>464785833.45967305</v>
      </c>
      <c r="E36" s="28">
        <v>2926629569.1430998</v>
      </c>
      <c r="F36" s="29">
        <v>-69813171.255220994</v>
      </c>
      <c r="G36" s="27">
        <v>3110258031.7097001</v>
      </c>
      <c r="H36" s="28">
        <v>1578042818.8297009</v>
      </c>
      <c r="I36" s="28">
        <v>0</v>
      </c>
      <c r="J36" s="28">
        <v>1566475670.9096999</v>
      </c>
      <c r="K36" s="28">
        <v>545244434.90709996</v>
      </c>
      <c r="L36" s="28">
        <v>1021231236.0026</v>
      </c>
      <c r="M36" s="84"/>
      <c r="N36" s="29">
        <v>1447262510.71</v>
      </c>
      <c r="O36" s="27">
        <v>444751415.98331797</v>
      </c>
      <c r="P36" s="28">
        <v>5270620</v>
      </c>
      <c r="Q36" s="29">
        <v>530617084.17331803</v>
      </c>
      <c r="R36" s="27">
        <v>64471483.663318001</v>
      </c>
      <c r="S36" s="69">
        <v>2.6117296622965514E-2</v>
      </c>
      <c r="T36" s="70">
        <v>0.20997398364869743</v>
      </c>
    </row>
    <row r="37" spans="1:21" x14ac:dyDescent="0.3">
      <c r="A37" s="54">
        <v>6</v>
      </c>
      <c r="B37" s="12" t="s">
        <v>144</v>
      </c>
      <c r="C37" s="24">
        <v>2203169091.8449702</v>
      </c>
      <c r="D37" s="25">
        <v>250138802.14000002</v>
      </c>
      <c r="E37" s="25">
        <v>1647929911.8090999</v>
      </c>
      <c r="F37" s="26">
        <v>-34924700.398980998</v>
      </c>
      <c r="G37" s="24">
        <v>1908206845.1187501</v>
      </c>
      <c r="H37" s="25">
        <v>1323688053.8999929</v>
      </c>
      <c r="I37" s="25">
        <v>187551420.35049999</v>
      </c>
      <c r="J37" s="25">
        <v>1114475312.83249</v>
      </c>
      <c r="K37" s="25">
        <v>537472665.39139998</v>
      </c>
      <c r="L37" s="25">
        <v>577002647.44109404</v>
      </c>
      <c r="M37" s="84"/>
      <c r="N37" s="26">
        <v>555112752.79999995</v>
      </c>
      <c r="O37" s="24">
        <v>294962249</v>
      </c>
      <c r="P37" s="25">
        <v>121372000</v>
      </c>
      <c r="Q37" s="26">
        <v>365749288.75693297</v>
      </c>
      <c r="R37" s="24">
        <v>22401173.363823</v>
      </c>
      <c r="S37" s="71">
        <v>1.4429906808728261E-2</v>
      </c>
      <c r="T37" s="72">
        <v>0.10290834469017254</v>
      </c>
    </row>
    <row r="38" spans="1:21" x14ac:dyDescent="0.3">
      <c r="A38" s="55">
        <v>7</v>
      </c>
      <c r="B38" s="15" t="s">
        <v>141</v>
      </c>
      <c r="C38" s="27">
        <v>2202810919.6510501</v>
      </c>
      <c r="D38" s="28">
        <v>611560418.22926998</v>
      </c>
      <c r="E38" s="28">
        <v>1421972440.65099</v>
      </c>
      <c r="F38" s="29">
        <v>-29302801.740704</v>
      </c>
      <c r="G38" s="27">
        <v>1865298195.3548901</v>
      </c>
      <c r="H38" s="28">
        <v>1422744750.8456168</v>
      </c>
      <c r="I38" s="28">
        <v>127475043.6936</v>
      </c>
      <c r="J38" s="28">
        <v>1267879812.0957</v>
      </c>
      <c r="K38" s="28">
        <v>669205406.45599997</v>
      </c>
      <c r="L38" s="28">
        <v>598674405.63970006</v>
      </c>
      <c r="M38" s="84"/>
      <c r="N38" s="29">
        <v>423634011.42499602</v>
      </c>
      <c r="O38" s="27">
        <v>337512723.87768799</v>
      </c>
      <c r="P38" s="28">
        <v>112482804.98999999</v>
      </c>
      <c r="Q38" s="29">
        <v>366032828.36414802</v>
      </c>
      <c r="R38" s="27">
        <v>21837950.124563001</v>
      </c>
      <c r="S38" s="69">
        <v>1.4429465782743825E-2</v>
      </c>
      <c r="T38" s="70">
        <v>8.9279594945610746E-2</v>
      </c>
    </row>
    <row r="39" spans="1:21" x14ac:dyDescent="0.3">
      <c r="A39" s="54">
        <v>8</v>
      </c>
      <c r="B39" s="12" t="s">
        <v>143</v>
      </c>
      <c r="C39" s="24">
        <v>1897227043.04494</v>
      </c>
      <c r="D39" s="25">
        <v>691309166.86147499</v>
      </c>
      <c r="E39" s="25">
        <v>1068977754.8066</v>
      </c>
      <c r="F39" s="26">
        <v>-32313635.050496999</v>
      </c>
      <c r="G39" s="24">
        <v>1418448791.0178001</v>
      </c>
      <c r="H39" s="25">
        <v>1323740397.4001999</v>
      </c>
      <c r="I39" s="25">
        <v>32869934.457392</v>
      </c>
      <c r="J39" s="25">
        <v>1290834056.85426</v>
      </c>
      <c r="K39" s="25">
        <v>868978689.97889495</v>
      </c>
      <c r="L39" s="25">
        <v>421855366.87536401</v>
      </c>
      <c r="M39" s="84"/>
      <c r="N39" s="26">
        <v>81812138.289900005</v>
      </c>
      <c r="O39" s="24">
        <v>478778243.73834097</v>
      </c>
      <c r="P39" s="25">
        <v>114430000</v>
      </c>
      <c r="Q39" s="26">
        <v>528443652.088341</v>
      </c>
      <c r="R39" s="24">
        <v>31943318.859859001</v>
      </c>
      <c r="S39" s="71">
        <v>2.2875318816168746E-2</v>
      </c>
      <c r="T39" s="72">
        <v>9.2239797063482509E-2</v>
      </c>
    </row>
    <row r="40" spans="1:21" x14ac:dyDescent="0.3">
      <c r="A40" s="55">
        <v>9</v>
      </c>
      <c r="B40" s="15" t="s">
        <v>146</v>
      </c>
      <c r="C40" s="27">
        <v>1086142390.72</v>
      </c>
      <c r="D40" s="28">
        <v>110541133.87</v>
      </c>
      <c r="E40" s="28">
        <v>942486816.59000003</v>
      </c>
      <c r="F40" s="29">
        <v>-18758634.870000001</v>
      </c>
      <c r="G40" s="27">
        <v>821056946.64330101</v>
      </c>
      <c r="H40" s="28">
        <v>274715700.14999998</v>
      </c>
      <c r="I40" s="28">
        <v>104886929.48999999</v>
      </c>
      <c r="J40" s="28">
        <v>169825184.81999999</v>
      </c>
      <c r="K40" s="28">
        <v>80213238.629999995</v>
      </c>
      <c r="L40" s="28">
        <v>89611946.189999998</v>
      </c>
      <c r="M40" s="84"/>
      <c r="N40" s="29">
        <v>533018966.52000004</v>
      </c>
      <c r="O40" s="27">
        <v>265085444.08000001</v>
      </c>
      <c r="P40" s="28">
        <v>76000000</v>
      </c>
      <c r="Q40" s="29">
        <v>284397168.22000003</v>
      </c>
      <c r="R40" s="27">
        <v>14014145.970000001</v>
      </c>
      <c r="S40" s="69">
        <v>1.7945136424536833E-2</v>
      </c>
      <c r="T40" s="70">
        <v>7.2073067702730212E-2</v>
      </c>
    </row>
    <row r="41" spans="1:21" x14ac:dyDescent="0.3">
      <c r="A41" s="54">
        <v>10</v>
      </c>
      <c r="B41" s="12" t="s">
        <v>238</v>
      </c>
      <c r="C41" s="24">
        <v>638637967.44400001</v>
      </c>
      <c r="D41" s="25">
        <v>155459233.66240001</v>
      </c>
      <c r="E41" s="25">
        <v>375439325.70069999</v>
      </c>
      <c r="F41" s="26">
        <v>-11784926.351500001</v>
      </c>
      <c r="G41" s="24">
        <v>513457059.91589999</v>
      </c>
      <c r="H41" s="25">
        <v>409799228.46889997</v>
      </c>
      <c r="I41" s="25">
        <v>67540652.066200003</v>
      </c>
      <c r="J41" s="25">
        <v>292292489.69669998</v>
      </c>
      <c r="K41" s="25">
        <v>203867407.94229999</v>
      </c>
      <c r="L41" s="25">
        <v>88425081.7544</v>
      </c>
      <c r="M41" s="84"/>
      <c r="N41" s="26">
        <v>90039370.552599996</v>
      </c>
      <c r="O41" s="24">
        <v>125180907.53</v>
      </c>
      <c r="P41" s="25">
        <v>136800000</v>
      </c>
      <c r="Q41" s="26">
        <v>148551729.38999999</v>
      </c>
      <c r="R41" s="24">
        <v>1156179.5637000001</v>
      </c>
      <c r="S41" s="71">
        <v>2.3576474588321151E-3</v>
      </c>
      <c r="T41" s="72">
        <v>1.2511417034757239E-2</v>
      </c>
    </row>
    <row r="42" spans="1:21" x14ac:dyDescent="0.3">
      <c r="A42" s="55">
        <v>11</v>
      </c>
      <c r="B42" s="15" t="s">
        <v>288</v>
      </c>
      <c r="C42" s="27">
        <v>665371398.30276501</v>
      </c>
      <c r="D42" s="28">
        <v>65476176.312899999</v>
      </c>
      <c r="E42" s="28">
        <v>578252539.96916401</v>
      </c>
      <c r="F42" s="29">
        <v>-18418354.524799999</v>
      </c>
      <c r="G42" s="27">
        <v>559917415.92619896</v>
      </c>
      <c r="H42" s="28">
        <v>24209670.044999</v>
      </c>
      <c r="I42" s="28">
        <v>0</v>
      </c>
      <c r="J42" s="28">
        <v>24209670.094944</v>
      </c>
      <c r="K42" s="28">
        <v>119715.841</v>
      </c>
      <c r="L42" s="28">
        <v>24089954.253943998</v>
      </c>
      <c r="M42" s="84"/>
      <c r="N42" s="29">
        <v>506885435.0557</v>
      </c>
      <c r="O42" s="27">
        <v>105453982.37656499</v>
      </c>
      <c r="P42" s="28">
        <v>3634576</v>
      </c>
      <c r="Q42" s="29">
        <v>120022040.776565</v>
      </c>
      <c r="R42" s="27">
        <v>12258860.779999999</v>
      </c>
      <c r="S42" s="69">
        <v>2.6049111341503697E-2</v>
      </c>
      <c r="T42" s="70">
        <v>0.16238178064602965</v>
      </c>
    </row>
    <row r="43" spans="1:21" x14ac:dyDescent="0.3">
      <c r="A43" s="54">
        <v>12</v>
      </c>
      <c r="B43" s="12" t="s">
        <v>239</v>
      </c>
      <c r="C43" s="24">
        <v>467601586.98205602</v>
      </c>
      <c r="D43" s="25">
        <v>77950548.102333009</v>
      </c>
      <c r="E43" s="25">
        <v>331210713.78697401</v>
      </c>
      <c r="F43" s="26">
        <v>-1909049.4091129999</v>
      </c>
      <c r="G43" s="24">
        <v>310008510.79070801</v>
      </c>
      <c r="H43" s="25">
        <v>236963388.23048401</v>
      </c>
      <c r="I43" s="25">
        <v>22597440.286439002</v>
      </c>
      <c r="J43" s="25">
        <v>88312638.786099002</v>
      </c>
      <c r="K43" s="25">
        <v>67691118.547501996</v>
      </c>
      <c r="L43" s="25">
        <v>20621520.238596998</v>
      </c>
      <c r="M43" s="84"/>
      <c r="N43" s="26">
        <v>64668278.719734997</v>
      </c>
      <c r="O43" s="24">
        <v>157593076.19134799</v>
      </c>
      <c r="P43" s="25">
        <v>69161600</v>
      </c>
      <c r="Q43" s="26">
        <v>155024100.711348</v>
      </c>
      <c r="R43" s="24">
        <v>11567286.009810001</v>
      </c>
      <c r="S43" s="71">
        <v>3.2027229800762141E-2</v>
      </c>
      <c r="T43" s="72">
        <v>0.10173555948141526</v>
      </c>
    </row>
    <row r="44" spans="1:21" x14ac:dyDescent="0.3">
      <c r="A44" s="55">
        <v>13</v>
      </c>
      <c r="B44" s="15" t="s">
        <v>140</v>
      </c>
      <c r="C44" s="27">
        <v>442693630.63865697</v>
      </c>
      <c r="D44" s="28">
        <v>204592845.81150001</v>
      </c>
      <c r="E44" s="28">
        <v>160269758.76178199</v>
      </c>
      <c r="F44" s="29">
        <v>-26309472.896625001</v>
      </c>
      <c r="G44" s="27">
        <v>153273134.845902</v>
      </c>
      <c r="H44" s="28">
        <v>12996218.512399999</v>
      </c>
      <c r="I44" s="28">
        <v>0</v>
      </c>
      <c r="J44" s="28">
        <v>12704106</v>
      </c>
      <c r="K44" s="28">
        <v>9330268</v>
      </c>
      <c r="L44" s="28">
        <v>3373838</v>
      </c>
      <c r="M44" s="84"/>
      <c r="N44" s="29">
        <v>121963695.57439999</v>
      </c>
      <c r="O44" s="27">
        <v>289420495.79756302</v>
      </c>
      <c r="P44" s="28">
        <v>209008277</v>
      </c>
      <c r="Q44" s="29">
        <v>326026508.773323</v>
      </c>
      <c r="R44" s="27">
        <v>-41159672.937411003</v>
      </c>
      <c r="S44" s="69">
        <v>-0.12253217282374261</v>
      </c>
      <c r="T44" s="70">
        <v>-0.18388419297291803</v>
      </c>
    </row>
    <row r="45" spans="1:21" x14ac:dyDescent="0.3">
      <c r="A45" s="54">
        <v>14</v>
      </c>
      <c r="B45" s="12" t="s">
        <v>147</v>
      </c>
      <c r="C45" s="24">
        <v>359456444.10820001</v>
      </c>
      <c r="D45" s="25">
        <v>106686277.874</v>
      </c>
      <c r="E45" s="25">
        <v>248605174.65079999</v>
      </c>
      <c r="F45" s="26">
        <v>-5611883.7317000004</v>
      </c>
      <c r="G45" s="24">
        <v>272758089.71820003</v>
      </c>
      <c r="H45" s="25">
        <v>262283077.07800001</v>
      </c>
      <c r="I45" s="25">
        <v>14805353.354599999</v>
      </c>
      <c r="J45" s="25">
        <v>139324018.17590001</v>
      </c>
      <c r="K45" s="25">
        <v>94402258.550500005</v>
      </c>
      <c r="L45" s="25">
        <v>44921759.625399999</v>
      </c>
      <c r="M45" s="84"/>
      <c r="N45" s="26">
        <v>4127170.5726999999</v>
      </c>
      <c r="O45" s="24">
        <v>86698354.390000001</v>
      </c>
      <c r="P45" s="25">
        <v>50000000</v>
      </c>
      <c r="Q45" s="26">
        <v>85591701.209999993</v>
      </c>
      <c r="R45" s="24">
        <v>4730293.0016999999</v>
      </c>
      <c r="S45" s="71">
        <v>2.091249607856608E-2</v>
      </c>
      <c r="T45" s="72">
        <v>7.4803297917662159E-2</v>
      </c>
    </row>
    <row r="46" spans="1:21" x14ac:dyDescent="0.3">
      <c r="A46" s="55">
        <v>15</v>
      </c>
      <c r="B46" s="15" t="s">
        <v>161</v>
      </c>
      <c r="C46" s="27">
        <v>200230940.26440099</v>
      </c>
      <c r="D46" s="28">
        <v>42645010.5</v>
      </c>
      <c r="E46" s="28">
        <v>106332252.47536699</v>
      </c>
      <c r="F46" s="29">
        <v>-4640107.6629320001</v>
      </c>
      <c r="G46" s="27">
        <v>137758673.58457401</v>
      </c>
      <c r="H46" s="28">
        <v>121135497.2</v>
      </c>
      <c r="I46" s="28">
        <v>20446285.469999999</v>
      </c>
      <c r="J46" s="28">
        <v>79998663.439999998</v>
      </c>
      <c r="K46" s="28">
        <v>28030363.27</v>
      </c>
      <c r="L46" s="28">
        <v>51968300.170000002</v>
      </c>
      <c r="M46" s="84"/>
      <c r="N46" s="29">
        <v>14021959.176384</v>
      </c>
      <c r="O46" s="27">
        <v>62472267.130592003</v>
      </c>
      <c r="P46" s="28">
        <v>104746400</v>
      </c>
      <c r="Q46" s="29">
        <v>57411237.788990997</v>
      </c>
      <c r="R46" s="27">
        <v>-17369905.954084001</v>
      </c>
      <c r="S46" s="69">
        <v>-0.10347431410721203</v>
      </c>
      <c r="T46" s="70">
        <v>-0.34625632385337324</v>
      </c>
      <c r="U46" s="74"/>
    </row>
    <row r="47" spans="1:21" x14ac:dyDescent="0.3">
      <c r="A47" s="54">
        <v>16</v>
      </c>
      <c r="B47" s="12" t="s">
        <v>287</v>
      </c>
      <c r="C47" s="24">
        <v>186925914.574072</v>
      </c>
      <c r="D47" s="25">
        <v>26796594.358999997</v>
      </c>
      <c r="E47" s="25">
        <v>150769835.09436399</v>
      </c>
      <c r="F47" s="26">
        <v>-2447697.2497919998</v>
      </c>
      <c r="G47" s="24">
        <v>158796471.5961</v>
      </c>
      <c r="H47" s="25">
        <v>2304789.2800000003</v>
      </c>
      <c r="I47" s="25">
        <v>0</v>
      </c>
      <c r="J47" s="25">
        <v>2296437.3514999999</v>
      </c>
      <c r="K47" s="25">
        <v>71805.593599999993</v>
      </c>
      <c r="L47" s="25">
        <v>2224631.7579000001</v>
      </c>
      <c r="M47" s="84"/>
      <c r="N47" s="26">
        <v>147464980.7764</v>
      </c>
      <c r="O47" s="24">
        <v>28129442.977972001</v>
      </c>
      <c r="P47" s="25">
        <v>2254500</v>
      </c>
      <c r="Q47" s="26">
        <v>30653737.141972002</v>
      </c>
      <c r="R47" s="24">
        <v>5789520.3533950001</v>
      </c>
      <c r="S47" s="71">
        <v>4.8813326901492031E-2</v>
      </c>
      <c r="T47" s="72">
        <v>0.31157902690035816</v>
      </c>
    </row>
    <row r="48" spans="1:21" x14ac:dyDescent="0.3">
      <c r="A48" s="55">
        <v>17</v>
      </c>
      <c r="B48" s="15" t="s">
        <v>270</v>
      </c>
      <c r="C48" s="27">
        <v>82065852.090000004</v>
      </c>
      <c r="D48" s="28">
        <v>53340607.230000004</v>
      </c>
      <c r="E48" s="28">
        <v>0</v>
      </c>
      <c r="F48" s="29">
        <v>0</v>
      </c>
      <c r="G48" s="27">
        <v>73837968.75</v>
      </c>
      <c r="H48" s="28">
        <v>64654260.670000002</v>
      </c>
      <c r="I48" s="28">
        <v>0</v>
      </c>
      <c r="J48" s="28">
        <v>64654260.670000002</v>
      </c>
      <c r="K48" s="28">
        <v>64654260.670000002</v>
      </c>
      <c r="L48" s="28">
        <v>0</v>
      </c>
      <c r="M48" s="84"/>
      <c r="N48" s="29">
        <v>2743.5</v>
      </c>
      <c r="O48" s="27">
        <v>8227883.3399999999</v>
      </c>
      <c r="P48" s="28">
        <v>8052000</v>
      </c>
      <c r="Q48" s="29">
        <v>7975242.8099999996</v>
      </c>
      <c r="R48" s="27">
        <v>805163.95</v>
      </c>
      <c r="S48" s="69">
        <v>2.3795165452010627E-2</v>
      </c>
      <c r="T48" s="70">
        <v>0.14139785993081305</v>
      </c>
      <c r="U48" s="74"/>
    </row>
    <row r="49" spans="1:21" x14ac:dyDescent="0.3">
      <c r="A49" s="54">
        <v>18</v>
      </c>
      <c r="B49" s="12" t="s">
        <v>272</v>
      </c>
      <c r="C49" s="24">
        <v>43692880.567061998</v>
      </c>
      <c r="D49" s="25">
        <v>19498973.013062</v>
      </c>
      <c r="E49" s="25">
        <v>0</v>
      </c>
      <c r="F49" s="26">
        <v>0</v>
      </c>
      <c r="G49" s="24">
        <v>3900361.5906159999</v>
      </c>
      <c r="H49" s="25">
        <v>556327.97968999995</v>
      </c>
      <c r="I49" s="25">
        <v>0</v>
      </c>
      <c r="J49" s="25">
        <v>556327.97968999995</v>
      </c>
      <c r="K49" s="25">
        <v>0</v>
      </c>
      <c r="L49" s="25">
        <v>556327.97968999995</v>
      </c>
      <c r="M49" s="84"/>
      <c r="N49" s="26">
        <v>0</v>
      </c>
      <c r="O49" s="24">
        <v>39792519</v>
      </c>
      <c r="P49" s="25">
        <v>55535500</v>
      </c>
      <c r="Q49" s="26">
        <v>18795865.93</v>
      </c>
      <c r="R49" s="24">
        <v>-8272642.9500000002</v>
      </c>
      <c r="S49" s="71">
        <v>-0.31533765255183288</v>
      </c>
      <c r="T49" s="72">
        <v>-0.33871215211596534</v>
      </c>
    </row>
    <row r="50" spans="1:21" x14ac:dyDescent="0.3">
      <c r="A50" s="55">
        <v>19</v>
      </c>
      <c r="B50" s="15" t="s">
        <v>164</v>
      </c>
      <c r="C50" s="27">
        <v>23747982.760000002</v>
      </c>
      <c r="D50" s="28">
        <v>17260318.100000001</v>
      </c>
      <c r="E50" s="28">
        <v>0</v>
      </c>
      <c r="F50" s="29">
        <v>0</v>
      </c>
      <c r="G50" s="27">
        <v>15108438.859999999</v>
      </c>
      <c r="H50" s="28">
        <v>2485827.94</v>
      </c>
      <c r="I50" s="28">
        <v>0</v>
      </c>
      <c r="J50" s="28">
        <v>2485827.94</v>
      </c>
      <c r="K50" s="28">
        <v>1342506.49</v>
      </c>
      <c r="L50" s="28">
        <v>1143321.45</v>
      </c>
      <c r="M50" s="84"/>
      <c r="N50" s="29">
        <v>0</v>
      </c>
      <c r="O50" s="27">
        <v>8639543.7699999996</v>
      </c>
      <c r="P50" s="28">
        <v>6625005</v>
      </c>
      <c r="Q50" s="29">
        <v>8414881.1500000004</v>
      </c>
      <c r="R50" s="27">
        <v>-1037889.3697</v>
      </c>
      <c r="S50" s="69">
        <v>-6.4205857094816438E-2</v>
      </c>
      <c r="T50" s="70">
        <v>-0.14862826986107475</v>
      </c>
      <c r="U50" s="74"/>
    </row>
    <row r="51" spans="1:21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3">
      <c r="K52" s="85"/>
      <c r="L52" s="86"/>
    </row>
    <row r="53" spans="1:21" x14ac:dyDescent="0.3">
      <c r="C53" s="60"/>
      <c r="K53" s="85"/>
      <c r="L53" s="86"/>
    </row>
    <row r="54" spans="1:21" x14ac:dyDescent="0.3">
      <c r="K54" s="85"/>
      <c r="L54" s="86"/>
    </row>
    <row r="55" spans="1:21" x14ac:dyDescent="0.3">
      <c r="K55" s="85"/>
      <c r="L55" s="86"/>
    </row>
    <row r="56" spans="1:21" x14ac:dyDescent="0.3">
      <c r="K56" s="85"/>
      <c r="L56" s="86"/>
    </row>
    <row r="57" spans="1:21" x14ac:dyDescent="0.3">
      <c r="K57" s="85"/>
      <c r="L57" s="86"/>
    </row>
    <row r="58" spans="1:21" x14ac:dyDescent="0.3">
      <c r="K58" s="85"/>
      <c r="L58" s="86"/>
    </row>
    <row r="59" spans="1:21" x14ac:dyDescent="0.3">
      <c r="K59" s="85"/>
      <c r="L59" s="86"/>
    </row>
    <row r="60" spans="1:21" x14ac:dyDescent="0.3">
      <c r="K60" s="85"/>
      <c r="L60" s="86"/>
    </row>
    <row r="61" spans="1:21" x14ac:dyDescent="0.3">
      <c r="K61" s="85"/>
      <c r="L61" s="86"/>
    </row>
    <row r="62" spans="1:21" x14ac:dyDescent="0.3">
      <c r="K62" s="85"/>
      <c r="L62" s="86"/>
    </row>
    <row r="63" spans="1:21" x14ac:dyDescent="0.3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topLeftCell="A34" zoomScaleNormal="100" zoomScaleSheetLayoutView="100" workbookViewId="0">
      <selection activeCell="B47" sqref="B47"/>
    </sheetView>
  </sheetViews>
  <sheetFormatPr defaultColWidth="9.1796875" defaultRowHeight="13" x14ac:dyDescent="0.3"/>
  <cols>
    <col min="1" max="1" width="5.81640625" style="6" customWidth="1"/>
    <col min="2" max="2" width="33.7265625" style="6" bestFit="1" customWidth="1"/>
    <col min="3" max="3" width="12.26953125" style="6" bestFit="1" customWidth="1"/>
    <col min="4" max="5" width="12.7265625" style="6" bestFit="1" customWidth="1"/>
    <col min="6" max="6" width="11.81640625" style="6" bestFit="1" customWidth="1"/>
    <col min="7" max="8" width="13.453125" style="6" bestFit="1" customWidth="1"/>
    <col min="9" max="9" width="13" style="6" bestFit="1" customWidth="1"/>
    <col min="10" max="10" width="12.54296875" style="6" bestFit="1" customWidth="1"/>
    <col min="11" max="11" width="12.26953125" style="6" bestFit="1" customWidth="1"/>
    <col min="12" max="12" width="12.54296875" style="6" bestFit="1" customWidth="1"/>
    <col min="13" max="13" width="11.54296875" style="6" bestFit="1" customWidth="1"/>
    <col min="14" max="14" width="10.81640625" style="6" bestFit="1" customWidth="1"/>
    <col min="15" max="15" width="12.54296875" style="6" bestFit="1" customWidth="1"/>
    <col min="16" max="16" width="14" style="6" bestFit="1" customWidth="1"/>
    <col min="17" max="17" width="9.54296875" style="6" customWidth="1"/>
    <col min="18" max="18" width="9.453125" style="6" bestFit="1" customWidth="1"/>
    <col min="19" max="19" width="8.81640625" style="6" bestFit="1" customWidth="1"/>
    <col min="20" max="20" width="8" style="6" bestFit="1" customWidth="1"/>
    <col min="21" max="21" width="9.26953125" style="6" bestFit="1" customWidth="1"/>
    <col min="22" max="22" width="12.26953125" style="6" bestFit="1" customWidth="1"/>
    <col min="23" max="23" width="6.7265625" style="6" bestFit="1" customWidth="1"/>
    <col min="24" max="24" width="7.26953125" style="6" bestFit="1" customWidth="1"/>
    <col min="25" max="26" width="12.1796875" style="6" bestFit="1" customWidth="1"/>
    <col min="27" max="16384" width="9.1796875" style="6"/>
  </cols>
  <sheetData>
    <row r="1" spans="1:10" x14ac:dyDescent="0.3">
      <c r="C1" s="62"/>
    </row>
    <row r="2" spans="1:10" x14ac:dyDescent="0.3">
      <c r="A2" s="6" t="s">
        <v>286</v>
      </c>
    </row>
    <row r="3" spans="1:10" x14ac:dyDescent="0.3">
      <c r="B3" s="76">
        <f>BS!B3</f>
        <v>45930</v>
      </c>
    </row>
    <row r="4" spans="1:10" ht="13.5" thickBot="1" x14ac:dyDescent="0.35"/>
    <row r="5" spans="1:10" x14ac:dyDescent="0.3">
      <c r="A5" s="173" t="s">
        <v>0</v>
      </c>
      <c r="B5" s="171" t="s">
        <v>283</v>
      </c>
      <c r="C5" s="175" t="s">
        <v>47</v>
      </c>
      <c r="D5" s="176"/>
      <c r="E5" s="176"/>
      <c r="F5" s="176"/>
      <c r="G5" s="176"/>
      <c r="H5" s="176"/>
      <c r="I5" s="176"/>
      <c r="J5" s="177"/>
    </row>
    <row r="6" spans="1:10" s="11" customFormat="1" ht="55.5" x14ac:dyDescent="0.3">
      <c r="A6" s="174"/>
      <c r="B6" s="172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3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0.39660515506958915</v>
      </c>
      <c r="D7" s="31">
        <f>BS!D7</f>
        <v>0.38177396138515968</v>
      </c>
      <c r="E7" s="31">
        <f>BS!E7</f>
        <v>0.40099535774716172</v>
      </c>
      <c r="F7" s="31">
        <f>BS!F7</f>
        <v>0.4195552928786751</v>
      </c>
      <c r="G7" s="31">
        <f>BS!G7</f>
        <v>0.42657710747132443</v>
      </c>
      <c r="H7" s="31">
        <f>BS!H7</f>
        <v>0.37800097445947989</v>
      </c>
      <c r="I7" s="31">
        <f>BS!I7</f>
        <v>0.46142940934835247</v>
      </c>
      <c r="J7" s="32">
        <f>BS!J7</f>
        <v>0.37054443388564257</v>
      </c>
    </row>
    <row r="8" spans="1:10" x14ac:dyDescent="0.3">
      <c r="A8" s="55">
        <f t="shared" si="0"/>
        <v>2</v>
      </c>
      <c r="B8" s="15" t="str">
        <f t="shared" si="1"/>
        <v>TBC Bank</v>
      </c>
      <c r="C8" s="33">
        <f>BS!C8</f>
        <v>0.37182024917055156</v>
      </c>
      <c r="D8" s="34">
        <f>BS!D8</f>
        <v>0.37064959634861933</v>
      </c>
      <c r="E8" s="34">
        <f>BS!E8</f>
        <v>0.37395253611346552</v>
      </c>
      <c r="F8" s="34">
        <f>BS!F8</f>
        <v>0.36989595983048901</v>
      </c>
      <c r="G8" s="34">
        <f>BS!G8</f>
        <v>0.35464138133081941</v>
      </c>
      <c r="H8" s="34">
        <f>BS!H8</f>
        <v>0.35906173209465791</v>
      </c>
      <c r="I8" s="34">
        <f>BS!I8</f>
        <v>0.35146987734991969</v>
      </c>
      <c r="J8" s="35">
        <f>BS!J8</f>
        <v>0.35916276022393573</v>
      </c>
    </row>
    <row r="9" spans="1:10" x14ac:dyDescent="0.3">
      <c r="A9" s="54">
        <f t="shared" si="0"/>
        <v>3</v>
      </c>
      <c r="B9" s="12" t="str">
        <f t="shared" si="1"/>
        <v>Liberty Bank</v>
      </c>
      <c r="C9" s="30">
        <f>BS!C9</f>
        <v>5.5033264097546448E-2</v>
      </c>
      <c r="D9" s="31">
        <f>BS!D9</f>
        <v>5.9321419663530758E-2</v>
      </c>
      <c r="E9" s="31">
        <f>BS!E9</f>
        <v>5.6485654331313619E-2</v>
      </c>
      <c r="F9" s="31">
        <f>BS!F9</f>
        <v>6.0499188222382962E-2</v>
      </c>
      <c r="G9" s="31">
        <f>BS!G9</f>
        <v>6.7101988760419021E-2</v>
      </c>
      <c r="H9" s="31">
        <f>BS!H9</f>
        <v>7.8234438246281832E-2</v>
      </c>
      <c r="I9" s="31">
        <f>BS!I9</f>
        <v>5.9114702287504331E-2</v>
      </c>
      <c r="J9" s="32">
        <f>BS!J9</f>
        <v>4.6411717355010804E-2</v>
      </c>
    </row>
    <row r="10" spans="1:10" x14ac:dyDescent="0.3">
      <c r="A10" s="55">
        <f t="shared" si="0"/>
        <v>4</v>
      </c>
      <c r="B10" s="15" t="str">
        <f t="shared" si="1"/>
        <v>Basis Bank</v>
      </c>
      <c r="C10" s="33">
        <f>BS!C10</f>
        <v>4.2643360771558551E-2</v>
      </c>
      <c r="D10" s="34">
        <f>BS!D10</f>
        <v>4.5059779694871793E-2</v>
      </c>
      <c r="E10" s="34">
        <f>BS!E10</f>
        <v>4.2531707054216709E-2</v>
      </c>
      <c r="F10" s="34">
        <f>BS!F10</f>
        <v>4.5776497459246418E-2</v>
      </c>
      <c r="G10" s="34">
        <f>BS!G10</f>
        <v>4.7981663784836669E-2</v>
      </c>
      <c r="H10" s="34">
        <f>BS!H10</f>
        <v>5.6024155892842001E-2</v>
      </c>
      <c r="I10" s="34">
        <f>BS!I10</f>
        <v>4.221135344079513E-2</v>
      </c>
      <c r="J10" s="35">
        <f>BS!J10</f>
        <v>4.3306149530325258E-2</v>
      </c>
    </row>
    <row r="11" spans="1:10" x14ac:dyDescent="0.3">
      <c r="A11" s="54">
        <f t="shared" si="0"/>
        <v>5</v>
      </c>
      <c r="B11" s="12" t="str">
        <f t="shared" si="1"/>
        <v>Credo Bank</v>
      </c>
      <c r="C11" s="30">
        <f>BS!C11</f>
        <v>3.3868081398011819E-2</v>
      </c>
      <c r="D11" s="31">
        <f>BS!D11</f>
        <v>4.2080996703106388E-2</v>
      </c>
      <c r="E11" s="31">
        <f>BS!E11</f>
        <v>3.4622649395492221E-2</v>
      </c>
      <c r="F11" s="31">
        <f>BS!F11</f>
        <v>2.3305934563534372E-2</v>
      </c>
      <c r="G11" s="31">
        <f>BS!G11</f>
        <v>2.655846224287052E-2</v>
      </c>
      <c r="H11" s="31">
        <f>BS!H11</f>
        <v>2.2128559420527123E-2</v>
      </c>
      <c r="I11" s="31">
        <f>BS!I11</f>
        <v>2.9736819614639101E-2</v>
      </c>
      <c r="J11" s="32">
        <f>BS!J11</f>
        <v>2.9388883687011196E-2</v>
      </c>
    </row>
    <row r="12" spans="1:10" x14ac:dyDescent="0.3">
      <c r="A12" s="55">
        <f t="shared" si="0"/>
        <v>6</v>
      </c>
      <c r="B12" s="15" t="str">
        <f t="shared" si="1"/>
        <v>Tera bank</v>
      </c>
      <c r="C12" s="33">
        <f>BS!C12</f>
        <v>2.0989286044510863E-2</v>
      </c>
      <c r="D12" s="34">
        <f>BS!D12</f>
        <v>2.3695015562250812E-2</v>
      </c>
      <c r="E12" s="34">
        <f>BS!E12</f>
        <v>2.1241702745899791E-2</v>
      </c>
      <c r="F12" s="34">
        <f>BS!F12</f>
        <v>1.954939802558972E-2</v>
      </c>
      <c r="G12" s="34">
        <f>BS!G12</f>
        <v>1.8895123024339155E-2</v>
      </c>
      <c r="H12" s="34">
        <f>BS!H12</f>
        <v>2.1813144805502008E-2</v>
      </c>
      <c r="I12" s="34">
        <f>BS!I12</f>
        <v>1.6801506886224279E-2</v>
      </c>
      <c r="J12" s="35">
        <f>BS!J12</f>
        <v>1.9490913162703415E-2</v>
      </c>
    </row>
    <row r="13" spans="1:10" x14ac:dyDescent="0.3">
      <c r="A13" s="54">
        <f t="shared" si="0"/>
        <v>7</v>
      </c>
      <c r="B13" s="12" t="str">
        <f t="shared" si="1"/>
        <v>ProCredit Bank</v>
      </c>
      <c r="C13" s="30">
        <f>BS!C13</f>
        <v>2.0985873787748906E-2</v>
      </c>
      <c r="D13" s="31">
        <f>BS!D13</f>
        <v>2.0446051054033014E-2</v>
      </c>
      <c r="E13" s="31">
        <f>BS!E13</f>
        <v>2.0764053907230462E-2</v>
      </c>
      <c r="F13" s="31">
        <f>BS!F13</f>
        <v>2.1012355094654971E-2</v>
      </c>
      <c r="G13" s="31">
        <f>BS!G13</f>
        <v>2.1495985378749308E-2</v>
      </c>
      <c r="H13" s="31">
        <f>BS!H13</f>
        <v>2.7159473170638992E-2</v>
      </c>
      <c r="I13" s="31">
        <f>BS!I13</f>
        <v>1.7432558054230642E-2</v>
      </c>
      <c r="J13" s="32">
        <f>BS!J13</f>
        <v>2.2302620808968377E-2</v>
      </c>
    </row>
    <row r="14" spans="1:10" x14ac:dyDescent="0.3">
      <c r="A14" s="55">
        <f t="shared" si="0"/>
        <v>8</v>
      </c>
      <c r="B14" s="15" t="str">
        <f t="shared" si="1"/>
        <v>Cartu Bank</v>
      </c>
      <c r="C14" s="33">
        <f>BS!C14</f>
        <v>1.8074618623350708E-2</v>
      </c>
      <c r="D14" s="34">
        <f>BS!D14</f>
        <v>1.537046227168461E-2</v>
      </c>
      <c r="E14" s="34">
        <f>BS!E14</f>
        <v>1.578983308657296E-2</v>
      </c>
      <c r="F14" s="34">
        <f>BS!F14</f>
        <v>1.9550171080779413E-2</v>
      </c>
      <c r="G14" s="34">
        <f>BS!G14</f>
        <v>2.1885157999847082E-2</v>
      </c>
      <c r="H14" s="34">
        <f>BS!H14</f>
        <v>3.5267203744401565E-2</v>
      </c>
      <c r="I14" s="34">
        <f>BS!I14</f>
        <v>1.2283835928622302E-2</v>
      </c>
      <c r="J14" s="35">
        <f>BS!J14</f>
        <v>3.1637354286974041E-2</v>
      </c>
    </row>
    <row r="15" spans="1:10" x14ac:dyDescent="0.3">
      <c r="A15" s="54">
        <f t="shared" si="0"/>
        <v>9</v>
      </c>
      <c r="B15" s="12" t="str">
        <f t="shared" si="1"/>
        <v>HALYK Bank</v>
      </c>
      <c r="C15" s="30">
        <f>BS!C15</f>
        <v>1.034752775366873E-2</v>
      </c>
      <c r="D15" s="31">
        <f>BS!D15</f>
        <v>1.3551692718411739E-2</v>
      </c>
      <c r="E15" s="31">
        <f>BS!E15</f>
        <v>9.1398097866941426E-3</v>
      </c>
      <c r="F15" s="31">
        <f>BS!F15</f>
        <v>4.0572448699583569E-3</v>
      </c>
      <c r="G15" s="31">
        <f>BS!G15</f>
        <v>2.8792632038205945E-3</v>
      </c>
      <c r="H15" s="31">
        <f>BS!H15</f>
        <v>3.2554269309310892E-3</v>
      </c>
      <c r="I15" s="31">
        <f>BS!I15</f>
        <v>2.6093740430418949E-3</v>
      </c>
      <c r="J15" s="32">
        <f>BS!J15</f>
        <v>1.7516673366766853E-2</v>
      </c>
    </row>
    <row r="16" spans="1:10" x14ac:dyDescent="0.3">
      <c r="A16" s="55">
        <f t="shared" si="0"/>
        <v>10</v>
      </c>
      <c r="B16" s="15" t="str">
        <f t="shared" si="1"/>
        <v>Pasha Bank</v>
      </c>
      <c r="C16" s="33">
        <f>BS!C16</f>
        <v>6.0842152457494473E-3</v>
      </c>
      <c r="D16" s="34">
        <f>BS!D16</f>
        <v>5.3983125140273413E-3</v>
      </c>
      <c r="E16" s="34">
        <f>BS!E16</f>
        <v>5.7156813305731897E-3</v>
      </c>
      <c r="F16" s="34">
        <f>BS!F16</f>
        <v>6.0522781060947575E-3</v>
      </c>
      <c r="G16" s="34">
        <f>BS!G16</f>
        <v>4.9556077988599156E-3</v>
      </c>
      <c r="H16" s="34">
        <f>BS!H16</f>
        <v>8.2738892169136446E-3</v>
      </c>
      <c r="I16" s="34">
        <f>BS!I16</f>
        <v>2.5748142172314181E-3</v>
      </c>
      <c r="J16" s="35">
        <f>BS!J16</f>
        <v>8.2718727788641047E-3</v>
      </c>
    </row>
    <row r="17" spans="1:26" x14ac:dyDescent="0.3">
      <c r="A17" s="54">
        <f t="shared" si="0"/>
        <v>11</v>
      </c>
      <c r="B17" s="12" t="str">
        <f t="shared" si="1"/>
        <v>Microbank Crystal</v>
      </c>
      <c r="C17" s="30">
        <f>BS!C17</f>
        <v>6.3389009298046297E-3</v>
      </c>
      <c r="D17" s="31">
        <f>BS!D17</f>
        <v>8.3144937386558215E-3</v>
      </c>
      <c r="E17" s="31">
        <f>BS!E17</f>
        <v>6.2328669147062527E-3</v>
      </c>
      <c r="F17" s="31">
        <f>BS!F17</f>
        <v>3.5754985805261304E-4</v>
      </c>
      <c r="G17" s="31">
        <f>BS!G17</f>
        <v>4.1045744984697318E-4</v>
      </c>
      <c r="H17" s="31">
        <f>BS!H17</f>
        <v>4.8586265746999207E-6</v>
      </c>
      <c r="I17" s="31">
        <f>BS!I17</f>
        <v>7.0146564159012539E-4</v>
      </c>
      <c r="J17" s="32">
        <f>BS!J17</f>
        <v>6.9683304223886787E-3</v>
      </c>
    </row>
    <row r="18" spans="1:26" x14ac:dyDescent="0.3">
      <c r="A18" s="55">
        <f t="shared" si="0"/>
        <v>12</v>
      </c>
      <c r="B18" s="15" t="str">
        <f t="shared" si="1"/>
        <v>IS Bank</v>
      </c>
      <c r="C18" s="33">
        <f>BS!C18</f>
        <v>4.4547753962065036E-3</v>
      </c>
      <c r="D18" s="34">
        <f>BS!D18</f>
        <v>4.7623645649777398E-3</v>
      </c>
      <c r="E18" s="34">
        <f>BS!E18</f>
        <v>3.4509406837944174E-3</v>
      </c>
      <c r="F18" s="34">
        <f>BS!F18</f>
        <v>3.499685277328995E-3</v>
      </c>
      <c r="G18" s="34">
        <f>BS!G18</f>
        <v>1.4972769295592062E-3</v>
      </c>
      <c r="H18" s="34">
        <f>BS!H18</f>
        <v>2.747220958386417E-3</v>
      </c>
      <c r="I18" s="34">
        <f>BS!I18</f>
        <v>6.004697133189013E-4</v>
      </c>
      <c r="J18" s="35">
        <f>BS!J18</f>
        <v>1.0413647758323361E-2</v>
      </c>
    </row>
    <row r="19" spans="1:26" x14ac:dyDescent="0.3">
      <c r="A19" s="54">
        <f t="shared" si="0"/>
        <v>13</v>
      </c>
      <c r="B19" s="12" t="str">
        <f t="shared" si="1"/>
        <v>VTB Bank Georgia</v>
      </c>
      <c r="C19" s="30">
        <f>BS!C19</f>
        <v>4.217480754405774E-3</v>
      </c>
      <c r="D19" s="31">
        <f>BS!D19</f>
        <v>2.3044635580706237E-3</v>
      </c>
      <c r="E19" s="31">
        <f>BS!E19</f>
        <v>1.7061999214903003E-3</v>
      </c>
      <c r="F19" s="31">
        <f>BS!F19</f>
        <v>1.9193967020997264E-4</v>
      </c>
      <c r="G19" s="31">
        <f>BS!G19</f>
        <v>2.153889305759122E-4</v>
      </c>
      <c r="H19" s="31">
        <f>BS!H19</f>
        <v>3.7866574444289522E-4</v>
      </c>
      <c r="I19" s="31">
        <f>BS!I19</f>
        <v>9.8241425132788765E-5</v>
      </c>
      <c r="J19" s="32">
        <f>BS!J19</f>
        <v>1.9124717723103847E-2</v>
      </c>
    </row>
    <row r="20" spans="1:26" x14ac:dyDescent="0.3">
      <c r="A20" s="55">
        <f t="shared" si="0"/>
        <v>14</v>
      </c>
      <c r="B20" s="15" t="str">
        <f t="shared" si="1"/>
        <v>Ziraat Bank</v>
      </c>
      <c r="C20" s="33">
        <f>BS!C20</f>
        <v>3.4244916351888616E-3</v>
      </c>
      <c r="D20" s="34">
        <f>BS!D20</f>
        <v>3.5746080218544995E-3</v>
      </c>
      <c r="E20" s="34">
        <f>BS!E20</f>
        <v>3.0362778952157635E-3</v>
      </c>
      <c r="F20" s="34">
        <f>BS!F20</f>
        <v>3.8736288765824581E-3</v>
      </c>
      <c r="G20" s="34">
        <f>BS!G20</f>
        <v>2.3621379795198544E-3</v>
      </c>
      <c r="H20" s="34">
        <f>BS!H20</f>
        <v>3.8312834648603616E-3</v>
      </c>
      <c r="I20" s="34">
        <f>BS!I20</f>
        <v>1.3080585627027342E-3</v>
      </c>
      <c r="J20" s="35">
        <f>BS!J20</f>
        <v>5.7289707496255785E-3</v>
      </c>
    </row>
    <row r="21" spans="1:26" x14ac:dyDescent="0.3">
      <c r="A21" s="54">
        <f t="shared" si="0"/>
        <v>15</v>
      </c>
      <c r="B21" s="12" t="str">
        <f t="shared" si="1"/>
        <v>Silk Bank</v>
      </c>
      <c r="C21" s="30">
        <f>BS!C21</f>
        <v>1.9075723673353938E-3</v>
      </c>
      <c r="D21" s="31">
        <f>BS!D21</f>
        <v>1.5289147670164223E-3</v>
      </c>
      <c r="E21" s="31">
        <f>BS!E21</f>
        <v>1.5334966449985961E-3</v>
      </c>
      <c r="F21" s="31">
        <f>BS!F21</f>
        <v>1.7890363540059762E-3</v>
      </c>
      <c r="G21" s="31">
        <f>BS!G21</f>
        <v>1.3563194896078423E-3</v>
      </c>
      <c r="H21" s="31">
        <f>BS!H21</f>
        <v>1.1376027328088901E-3</v>
      </c>
      <c r="I21" s="31">
        <f>BS!I21</f>
        <v>1.5132439288517553E-3</v>
      </c>
      <c r="J21" s="32">
        <f>BS!J21</f>
        <v>4.1281266936623456E-3</v>
      </c>
    </row>
    <row r="22" spans="1:26" s="77" customFormat="1" x14ac:dyDescent="0.3">
      <c r="A22" s="55">
        <f t="shared" si="0"/>
        <v>16</v>
      </c>
      <c r="B22" s="15" t="str">
        <f t="shared" si="1"/>
        <v>Microbank MBC</v>
      </c>
      <c r="C22" s="33">
        <f>BS!C22</f>
        <v>1.7808172348866081E-3</v>
      </c>
      <c r="D22" s="34">
        <f>BS!D22</f>
        <v>2.1678674337290561E-3</v>
      </c>
      <c r="E22" s="34">
        <f>BS!E22</f>
        <v>1.7676843867165579E-3</v>
      </c>
      <c r="F22" s="34">
        <f>BS!F22</f>
        <v>3.403917023129418E-5</v>
      </c>
      <c r="G22" s="34">
        <f>BS!G22</f>
        <v>3.8934434683886071E-5</v>
      </c>
      <c r="H22" s="34">
        <f>BS!H22</f>
        <v>2.9142055250404374E-6</v>
      </c>
      <c r="I22" s="34">
        <f>BS!I22</f>
        <v>6.4778153038692757E-5</v>
      </c>
      <c r="J22" s="35">
        <f>BS!J22</f>
        <v>1.8587752577071978E-3</v>
      </c>
    </row>
    <row r="23" spans="1:26" x14ac:dyDescent="0.3">
      <c r="A23" s="54">
        <f t="shared" si="0"/>
        <v>17</v>
      </c>
      <c r="B23" s="12" t="str">
        <f t="shared" si="1"/>
        <v>PaveBank</v>
      </c>
      <c r="C23" s="30">
        <f>BS!C23</f>
        <v>7.8182997863367654E-4</v>
      </c>
      <c r="D23" s="31">
        <f>BS!D23</f>
        <v>0</v>
      </c>
      <c r="E23" s="31">
        <f>BS!E23</f>
        <v>8.2194662887865894E-4</v>
      </c>
      <c r="F23" s="31">
        <f>BS!F23</f>
        <v>9.5487140808143544E-4</v>
      </c>
      <c r="G23" s="31">
        <f>BS!G23</f>
        <v>1.0961662365606491E-3</v>
      </c>
      <c r="H23" s="31">
        <f>BS!H23</f>
        <v>2.6239711172294893E-3</v>
      </c>
      <c r="I23" s="31">
        <f>BS!I23</f>
        <v>0</v>
      </c>
      <c r="J23" s="32">
        <f>BS!J23</f>
        <v>5.4369316831725861E-4</v>
      </c>
    </row>
    <row r="24" spans="1:26" x14ac:dyDescent="0.3">
      <c r="A24" s="55">
        <f t="shared" si="0"/>
        <v>18</v>
      </c>
      <c r="B24" s="15" t="str">
        <f t="shared" si="1"/>
        <v>HashBank</v>
      </c>
      <c r="C24" s="33">
        <f>BS!C24</f>
        <v>4.1625600673379743E-4</v>
      </c>
      <c r="D24" s="34">
        <f>BS!D24</f>
        <v>0</v>
      </c>
      <c r="E24" s="34">
        <f>BS!E24</f>
        <v>4.3417893464392262E-5</v>
      </c>
      <c r="F24" s="34">
        <f>BS!F24</f>
        <v>8.2163445350196502E-6</v>
      </c>
      <c r="G24" s="34">
        <f>BS!G24</f>
        <v>9.4321386010858921E-6</v>
      </c>
      <c r="H24" s="34">
        <f>BS!H24</f>
        <v>0</v>
      </c>
      <c r="I24" s="34">
        <f>BS!I24</f>
        <v>1.6199489591969371E-5</v>
      </c>
      <c r="J24" s="35">
        <f>BS!J24</f>
        <v>2.6294637194545726E-3</v>
      </c>
    </row>
    <row r="25" spans="1:26" ht="13.5" thickBot="1" x14ac:dyDescent="0.35">
      <c r="A25" s="54">
        <f t="shared" si="0"/>
        <v>19</v>
      </c>
      <c r="B25" s="12" t="str">
        <f t="shared" si="1"/>
        <v>Paysera</v>
      </c>
      <c r="C25" s="30">
        <f>BS!C25</f>
        <v>2.2624373452531492E-4</v>
      </c>
      <c r="D25" s="31">
        <f>BS!D25</f>
        <v>0</v>
      </c>
      <c r="E25" s="31">
        <f>BS!E25</f>
        <v>1.6818353211532961E-4</v>
      </c>
      <c r="F25" s="31">
        <f>BS!F25</f>
        <v>3.6712909570356605E-5</v>
      </c>
      <c r="G25" s="31">
        <f>BS!G25</f>
        <v>4.214541515887248E-5</v>
      </c>
      <c r="H25" s="31">
        <f>BS!H25</f>
        <v>5.4485167998954406E-5</v>
      </c>
      <c r="I25" s="31">
        <f>BS!I25</f>
        <v>3.3291915211366548E-5</v>
      </c>
      <c r="J25" s="32">
        <f>BS!J25</f>
        <v>5.7089542121861595E-4</v>
      </c>
    </row>
    <row r="26" spans="1:26" ht="13.5" thickBot="1" x14ac:dyDescent="0.35">
      <c r="A26" s="55"/>
      <c r="B26" s="19" t="s">
        <v>49</v>
      </c>
      <c r="C26" s="20">
        <f>SUM(C7:C25)</f>
        <v>1.0000000000000067</v>
      </c>
      <c r="D26" s="21">
        <f t="shared" ref="D26:J26" si="2">SUM(D7:D25)</f>
        <v>0.99999999999999944</v>
      </c>
      <c r="E26" s="21">
        <f t="shared" si="2"/>
        <v>1.0000000000000007</v>
      </c>
      <c r="F26" s="21">
        <f t="shared" si="2"/>
        <v>1.0000000000000033</v>
      </c>
      <c r="G26" s="21">
        <f t="shared" si="2"/>
        <v>1.0000000000000004</v>
      </c>
      <c r="H26" s="21">
        <f t="shared" si="2"/>
        <v>1.0000000000000027</v>
      </c>
      <c r="I26" s="21">
        <f t="shared" si="2"/>
        <v>0.99999999999999967</v>
      </c>
      <c r="J26" s="22">
        <f t="shared" si="2"/>
        <v>1.0000000000000038</v>
      </c>
    </row>
    <row r="27" spans="1:26" x14ac:dyDescent="0.3">
      <c r="A27" s="55"/>
      <c r="B27" s="15"/>
      <c r="Y27" s="23"/>
      <c r="Z27" s="23"/>
    </row>
    <row r="28" spans="1:26" ht="13.5" thickBot="1" x14ac:dyDescent="0.35">
      <c r="B28" s="61" t="s">
        <v>52</v>
      </c>
    </row>
    <row r="29" spans="1:26" x14ac:dyDescent="0.3">
      <c r="A29" s="173" t="s">
        <v>0</v>
      </c>
      <c r="B29" s="171" t="s">
        <v>283</v>
      </c>
      <c r="C29" s="175" t="s">
        <v>1</v>
      </c>
      <c r="D29" s="176"/>
      <c r="E29" s="176"/>
      <c r="F29" s="177"/>
      <c r="G29" s="78" t="s">
        <v>2</v>
      </c>
      <c r="H29" s="79"/>
      <c r="I29" s="79"/>
      <c r="J29" s="79"/>
      <c r="K29" s="79"/>
      <c r="L29" s="79"/>
      <c r="M29" s="79"/>
      <c r="N29" s="80"/>
      <c r="O29" s="175" t="s">
        <v>3</v>
      </c>
      <c r="P29" s="176"/>
      <c r="Q29" s="177"/>
      <c r="R29" s="175" t="s">
        <v>4</v>
      </c>
      <c r="S29" s="176"/>
      <c r="T29" s="177"/>
    </row>
    <row r="30" spans="1:26" ht="106.5" x14ac:dyDescent="0.3">
      <c r="A30" s="174"/>
      <c r="B30" s="172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9 months 2025</v>
      </c>
      <c r="S30" s="9" t="s">
        <v>79</v>
      </c>
      <c r="T30" s="10" t="s">
        <v>80</v>
      </c>
    </row>
    <row r="31" spans="1:26" x14ac:dyDescent="0.3">
      <c r="A31" s="118"/>
      <c r="B31" s="119" t="s">
        <v>263</v>
      </c>
      <c r="C31" s="120">
        <f>BS!C31</f>
        <v>104966366515.41299</v>
      </c>
      <c r="D31" s="121">
        <f>BS!D31</f>
        <v>15520473704.75407</v>
      </c>
      <c r="E31" s="121">
        <f>BS!E31</f>
        <v>69547534479.549484</v>
      </c>
      <c r="F31" s="122">
        <f>BS!F31</f>
        <v>-1203132373.90065</v>
      </c>
      <c r="G31" s="120">
        <f>BS!G31</f>
        <v>89833045304.575897</v>
      </c>
      <c r="H31" s="121">
        <f>BS!H31</f>
        <v>67709913735.825272</v>
      </c>
      <c r="I31" s="121">
        <f>BS!I31</f>
        <v>6672585011.2721205</v>
      </c>
      <c r="J31" s="121">
        <f>BS!J31</f>
        <v>58982167588.795998</v>
      </c>
      <c r="K31" s="121">
        <f>BS!K31</f>
        <v>24639852262.651798</v>
      </c>
      <c r="L31" s="121">
        <f>BS!L31</f>
        <v>34342315326.144001</v>
      </c>
      <c r="M31" s="121">
        <f>BS!M31</f>
        <v>2206610549.02</v>
      </c>
      <c r="N31" s="122">
        <f>BS!N31</f>
        <v>20040488746.64465</v>
      </c>
      <c r="O31" s="120">
        <f>BS!O31</f>
        <v>15133321180.888599</v>
      </c>
      <c r="P31" s="121">
        <f>BS!P31</f>
        <v>1187124867.1199999</v>
      </c>
      <c r="Q31" s="122">
        <f>BS!Q31</f>
        <v>18192689047.915901</v>
      </c>
      <c r="R31" s="123">
        <f>BS!R31</f>
        <v>2408963008.7532902</v>
      </c>
      <c r="S31" s="124">
        <f>BS!S31</f>
        <v>3.2417428312515581E-2</v>
      </c>
      <c r="T31" s="125">
        <f>BS!T31</f>
        <v>0.22045397628967706</v>
      </c>
    </row>
    <row r="32" spans="1:26" x14ac:dyDescent="0.3">
      <c r="A32" s="55">
        <v>1</v>
      </c>
      <c r="B32" s="15" t="s">
        <v>148</v>
      </c>
      <c r="C32" s="27">
        <f>BS!C32</f>
        <v>41630202068.936699</v>
      </c>
      <c r="D32" s="28">
        <f>BS!D32</f>
        <v>5328193844.0674</v>
      </c>
      <c r="E32" s="28">
        <f>BS!E32</f>
        <v>26551437742.828587</v>
      </c>
      <c r="F32" s="29">
        <f>BS!F32</f>
        <v>-384006978.71828401</v>
      </c>
      <c r="G32" s="27">
        <f>BS!G32</f>
        <v>36022634139.4254</v>
      </c>
      <c r="H32" s="28">
        <f>BS!H32</f>
        <v>28408052688.223999</v>
      </c>
      <c r="I32" s="28">
        <f>BS!I32</f>
        <v>2419592430.0365</v>
      </c>
      <c r="J32" s="28">
        <f>BS!J32</f>
        <v>25160442442.4175</v>
      </c>
      <c r="K32" s="28">
        <f>BS!K32</f>
        <v>9313888165.8199997</v>
      </c>
      <c r="L32" s="28">
        <f>BS!L32</f>
        <v>15846554276.5975</v>
      </c>
      <c r="M32" s="84"/>
      <c r="N32" s="29">
        <f>BS!N32</f>
        <v>6705473079.3875999</v>
      </c>
      <c r="O32" s="27">
        <f>BS!O32</f>
        <v>5607567929.78197</v>
      </c>
      <c r="P32" s="28">
        <f>BS!P32</f>
        <v>27993660.18</v>
      </c>
      <c r="Q32" s="29">
        <f>BS!Q32</f>
        <v>6820801103.8252697</v>
      </c>
      <c r="R32" s="27">
        <f>BS!R32</f>
        <v>1207535564.13343</v>
      </c>
      <c r="S32" s="69">
        <f>BS!S32</f>
        <v>4.1214891347367485E-2</v>
      </c>
      <c r="T32" s="70">
        <f>BS!T32</f>
        <v>0.30073936080952551</v>
      </c>
    </row>
    <row r="33" spans="1:21" x14ac:dyDescent="0.3">
      <c r="A33" s="54">
        <v>2</v>
      </c>
      <c r="B33" s="12" t="s">
        <v>149</v>
      </c>
      <c r="C33" s="24">
        <f>BS!C33</f>
        <v>39028620552.2883</v>
      </c>
      <c r="D33" s="25">
        <f>BS!D33</f>
        <v>5890816483.9896002</v>
      </c>
      <c r="E33" s="25">
        <f>BS!E33</f>
        <v>25777765581.8867</v>
      </c>
      <c r="F33" s="26">
        <f>BS!F33</f>
        <v>-389276368.0898</v>
      </c>
      <c r="G33" s="24">
        <f>BS!G33</f>
        <v>33593295118.442001</v>
      </c>
      <c r="H33" s="25">
        <f>BS!H33</f>
        <v>25045623531.352699</v>
      </c>
      <c r="I33" s="25">
        <f>BS!I33</f>
        <v>3321239443.8108401</v>
      </c>
      <c r="J33" s="25">
        <f>BS!J33</f>
        <v>20917517387.5765</v>
      </c>
      <c r="K33" s="25">
        <f>BS!K33</f>
        <v>8847228031.98423</v>
      </c>
      <c r="L33" s="25">
        <f>BS!L33</f>
        <v>12070289355.5921</v>
      </c>
      <c r="M33" s="84"/>
      <c r="N33" s="26">
        <f>BS!N33</f>
        <v>7796458639.7663002</v>
      </c>
      <c r="O33" s="24">
        <f>BS!O33</f>
        <v>5435325406.6833</v>
      </c>
      <c r="P33" s="25">
        <f>BS!P33</f>
        <v>21015907.690000001</v>
      </c>
      <c r="Q33" s="26">
        <f>BS!Q33</f>
        <v>6874689167.0263004</v>
      </c>
      <c r="R33" s="24">
        <f>BS!R33</f>
        <v>904378574.02890098</v>
      </c>
      <c r="S33" s="71">
        <f>BS!S33</f>
        <v>3.2345626875654503E-2</v>
      </c>
      <c r="T33" s="72">
        <f>BS!T33</f>
        <v>0.22717590757499828</v>
      </c>
    </row>
    <row r="34" spans="1:21" x14ac:dyDescent="0.3">
      <c r="A34" s="55">
        <v>3</v>
      </c>
      <c r="B34" s="15" t="s">
        <v>150</v>
      </c>
      <c r="C34" s="27">
        <f>BS!C34</f>
        <v>5776641769.8025799</v>
      </c>
      <c r="D34" s="28">
        <f>BS!D34</f>
        <v>724785246.67498302</v>
      </c>
      <c r="E34" s="28">
        <f>BS!E34</f>
        <v>4125658479.42523</v>
      </c>
      <c r="F34" s="29">
        <f>BS!F34</f>
        <v>-138266492.76070401</v>
      </c>
      <c r="G34" s="27">
        <f>BS!G34</f>
        <v>5074278344.6035099</v>
      </c>
      <c r="H34" s="28">
        <f>BS!H34</f>
        <v>4096394815.6250067</v>
      </c>
      <c r="I34" s="28">
        <f>BS!I34</f>
        <v>95484378.059450001</v>
      </c>
      <c r="J34" s="28">
        <f>BS!J34</f>
        <v>3957820746.6085401</v>
      </c>
      <c r="K34" s="28">
        <f>BS!K34</f>
        <v>1927685000.2399399</v>
      </c>
      <c r="L34" s="28">
        <f>BS!L34</f>
        <v>2030135746.3685999</v>
      </c>
      <c r="M34" s="84"/>
      <c r="N34" s="29">
        <f>BS!N34</f>
        <v>882337142.00940609</v>
      </c>
      <c r="O34" s="27">
        <f>BS!O34</f>
        <v>702363425.28999996</v>
      </c>
      <c r="P34" s="28">
        <f>BS!P34</f>
        <v>44490459.259999998</v>
      </c>
      <c r="Q34" s="29">
        <f>BS!Q34</f>
        <v>699486527.02942002</v>
      </c>
      <c r="R34" s="27">
        <f>BS!R34</f>
        <v>94544554.361995995</v>
      </c>
      <c r="S34" s="69">
        <f>BS!S34</f>
        <v>2.3297070082208767E-2</v>
      </c>
      <c r="T34" s="70">
        <f>BS!T34</f>
        <v>0.19329373488312918</v>
      </c>
    </row>
    <row r="35" spans="1:21" x14ac:dyDescent="0.3">
      <c r="A35" s="54">
        <v>4</v>
      </c>
      <c r="B35" s="12" t="s">
        <v>153</v>
      </c>
      <c r="C35" s="24">
        <f>BS!C35</f>
        <v>4476118636.1963997</v>
      </c>
      <c r="D35" s="25">
        <f>BS!D35</f>
        <v>678636190.49650002</v>
      </c>
      <c r="E35" s="25">
        <f>BS!E35</f>
        <v>3133796581.9699998</v>
      </c>
      <c r="F35" s="26">
        <f>BS!F35</f>
        <v>-35348099.189999998</v>
      </c>
      <c r="G35" s="24">
        <f>BS!G35</f>
        <v>3820752766.6824002</v>
      </c>
      <c r="H35" s="25">
        <f>BS!H35</f>
        <v>3099522694.0937996</v>
      </c>
      <c r="I35" s="25">
        <f>BS!I35</f>
        <v>258095700.19659999</v>
      </c>
      <c r="J35" s="25">
        <f>BS!J35</f>
        <v>2830062534.5465002</v>
      </c>
      <c r="K35" s="25">
        <f>BS!K35</f>
        <v>1380426924.3394001</v>
      </c>
      <c r="L35" s="25">
        <f>BS!L35</f>
        <v>1449635610.2070999</v>
      </c>
      <c r="M35" s="84"/>
      <c r="N35" s="26">
        <f>BS!N35</f>
        <v>666205871.80859995</v>
      </c>
      <c r="O35" s="24">
        <f>BS!O35</f>
        <v>655365869.95000005</v>
      </c>
      <c r="P35" s="25">
        <f>BS!P35</f>
        <v>18251557</v>
      </c>
      <c r="Q35" s="26">
        <f>BS!Q35</f>
        <v>764005182.75</v>
      </c>
      <c r="R35" s="24">
        <f>BS!R35</f>
        <v>79369051.799999997</v>
      </c>
      <c r="S35" s="71">
        <f>BS!S35</f>
        <v>2.5361075982280157E-2</v>
      </c>
      <c r="T35" s="72">
        <f>BS!T35</f>
        <v>0.16798647006761691</v>
      </c>
    </row>
    <row r="36" spans="1:21" x14ac:dyDescent="0.3">
      <c r="A36" s="55">
        <v>5</v>
      </c>
      <c r="B36" s="15" t="s">
        <v>156</v>
      </c>
      <c r="C36" s="27">
        <f>BS!C36</f>
        <v>3555009445.1975498</v>
      </c>
      <c r="D36" s="28">
        <f>BS!D36</f>
        <v>464785833.45967305</v>
      </c>
      <c r="E36" s="28">
        <f>BS!E36</f>
        <v>2926629569.1430998</v>
      </c>
      <c r="F36" s="29">
        <f>BS!F36</f>
        <v>-69813171.255220994</v>
      </c>
      <c r="G36" s="27">
        <f>BS!G36</f>
        <v>3110258031.7097001</v>
      </c>
      <c r="H36" s="28">
        <f>BS!H36</f>
        <v>1578042818.8297009</v>
      </c>
      <c r="I36" s="28">
        <f>BS!I36</f>
        <v>0</v>
      </c>
      <c r="J36" s="28">
        <f>BS!J36</f>
        <v>1566475670.9096999</v>
      </c>
      <c r="K36" s="28">
        <f>BS!K36</f>
        <v>545244434.90709996</v>
      </c>
      <c r="L36" s="28">
        <f>BS!L36</f>
        <v>1021231236.0026</v>
      </c>
      <c r="M36" s="84"/>
      <c r="N36" s="29">
        <f>BS!N36</f>
        <v>1447262510.71</v>
      </c>
      <c r="O36" s="27">
        <f>BS!O36</f>
        <v>444751415.98331797</v>
      </c>
      <c r="P36" s="28">
        <f>BS!P36</f>
        <v>5270620</v>
      </c>
      <c r="Q36" s="29">
        <f>BS!Q36</f>
        <v>530617084.17331803</v>
      </c>
      <c r="R36" s="27">
        <f>BS!R36</f>
        <v>64471483.663318001</v>
      </c>
      <c r="S36" s="69">
        <f>BS!S36</f>
        <v>2.6117296622965514E-2</v>
      </c>
      <c r="T36" s="70">
        <f>BS!T36</f>
        <v>0.20997398364869743</v>
      </c>
    </row>
    <row r="37" spans="1:21" x14ac:dyDescent="0.3">
      <c r="A37" s="54">
        <v>6</v>
      </c>
      <c r="B37" s="12" t="s">
        <v>155</v>
      </c>
      <c r="C37" s="24">
        <f>BS!C37</f>
        <v>2203169091.8449702</v>
      </c>
      <c r="D37" s="25">
        <f>BS!D37</f>
        <v>250138802.14000002</v>
      </c>
      <c r="E37" s="25">
        <f>BS!E37</f>
        <v>1647929911.8090999</v>
      </c>
      <c r="F37" s="26">
        <f>BS!F37</f>
        <v>-34924700.398980998</v>
      </c>
      <c r="G37" s="24">
        <f>BS!G37</f>
        <v>1908206845.1187501</v>
      </c>
      <c r="H37" s="25">
        <f>BS!H37</f>
        <v>1323688053.8999929</v>
      </c>
      <c r="I37" s="25">
        <f>BS!I37</f>
        <v>187551420.35049999</v>
      </c>
      <c r="J37" s="25">
        <f>BS!J37</f>
        <v>1114475312.83249</v>
      </c>
      <c r="K37" s="25">
        <f>BS!K37</f>
        <v>537472665.39139998</v>
      </c>
      <c r="L37" s="25">
        <f>BS!L37</f>
        <v>577002647.44109404</v>
      </c>
      <c r="M37" s="84"/>
      <c r="N37" s="26">
        <f>BS!N37</f>
        <v>555112752.79999995</v>
      </c>
      <c r="O37" s="24">
        <f>BS!O37</f>
        <v>294962249</v>
      </c>
      <c r="P37" s="25">
        <f>BS!P37</f>
        <v>121372000</v>
      </c>
      <c r="Q37" s="26">
        <f>BS!Q37</f>
        <v>365749288.75693297</v>
      </c>
      <c r="R37" s="24">
        <f>BS!R37</f>
        <v>22401173.363823</v>
      </c>
      <c r="S37" s="71">
        <f>BS!S37</f>
        <v>1.4429906808728261E-2</v>
      </c>
      <c r="T37" s="72">
        <f>BS!T37</f>
        <v>0.10290834469017254</v>
      </c>
    </row>
    <row r="38" spans="1:21" x14ac:dyDescent="0.3">
      <c r="A38" s="55">
        <v>7</v>
      </c>
      <c r="B38" s="15" t="s">
        <v>152</v>
      </c>
      <c r="C38" s="27">
        <f>BS!C38</f>
        <v>2202810919.6510501</v>
      </c>
      <c r="D38" s="28">
        <f>BS!D38</f>
        <v>611560418.22926998</v>
      </c>
      <c r="E38" s="28">
        <f>BS!E38</f>
        <v>1421972440.65099</v>
      </c>
      <c r="F38" s="29">
        <f>BS!F38</f>
        <v>-29302801.740704</v>
      </c>
      <c r="G38" s="27">
        <f>BS!G38</f>
        <v>1865298195.3548901</v>
      </c>
      <c r="H38" s="28">
        <f>BS!H38</f>
        <v>1422744750.8456168</v>
      </c>
      <c r="I38" s="28">
        <f>BS!I38</f>
        <v>127475043.6936</v>
      </c>
      <c r="J38" s="28">
        <f>BS!J38</f>
        <v>1267879812.0957</v>
      </c>
      <c r="K38" s="28">
        <f>BS!K38</f>
        <v>669205406.45599997</v>
      </c>
      <c r="L38" s="28">
        <f>BS!L38</f>
        <v>598674405.63970006</v>
      </c>
      <c r="M38" s="84"/>
      <c r="N38" s="29">
        <f>BS!N38</f>
        <v>423634011.42499602</v>
      </c>
      <c r="O38" s="27">
        <f>BS!O38</f>
        <v>337512723.87768799</v>
      </c>
      <c r="P38" s="28">
        <f>BS!P38</f>
        <v>112482804.98999999</v>
      </c>
      <c r="Q38" s="29">
        <f>BS!Q38</f>
        <v>366032828.36414802</v>
      </c>
      <c r="R38" s="27">
        <f>BS!R38</f>
        <v>21837950.124563001</v>
      </c>
      <c r="S38" s="69">
        <f>BS!S38</f>
        <v>1.4429465782743825E-2</v>
      </c>
      <c r="T38" s="70">
        <f>BS!T38</f>
        <v>8.9279594945610746E-2</v>
      </c>
    </row>
    <row r="39" spans="1:21" x14ac:dyDescent="0.3">
      <c r="A39" s="54">
        <v>8</v>
      </c>
      <c r="B39" s="12" t="s">
        <v>154</v>
      </c>
      <c r="C39" s="24">
        <f>BS!C39</f>
        <v>1897227043.04494</v>
      </c>
      <c r="D39" s="25">
        <f>BS!D39</f>
        <v>691309166.86147499</v>
      </c>
      <c r="E39" s="25">
        <f>BS!E39</f>
        <v>1068977754.8066</v>
      </c>
      <c r="F39" s="26">
        <f>BS!F39</f>
        <v>-32313635.050496999</v>
      </c>
      <c r="G39" s="24">
        <f>BS!G39</f>
        <v>1418448791.0178001</v>
      </c>
      <c r="H39" s="25">
        <f>BS!H39</f>
        <v>1323740397.4001999</v>
      </c>
      <c r="I39" s="25">
        <f>BS!I39</f>
        <v>32869934.457392</v>
      </c>
      <c r="J39" s="25">
        <f>BS!J39</f>
        <v>1290834056.85426</v>
      </c>
      <c r="K39" s="25">
        <f>BS!K39</f>
        <v>868978689.97889495</v>
      </c>
      <c r="L39" s="25">
        <f>BS!L39</f>
        <v>421855366.87536401</v>
      </c>
      <c r="M39" s="84"/>
      <c r="N39" s="26">
        <f>BS!N39</f>
        <v>81812138.289900005</v>
      </c>
      <c r="O39" s="24">
        <f>BS!O39</f>
        <v>478778243.73834097</v>
      </c>
      <c r="P39" s="25">
        <f>BS!P39</f>
        <v>114430000</v>
      </c>
      <c r="Q39" s="26">
        <f>BS!Q39</f>
        <v>528443652.088341</v>
      </c>
      <c r="R39" s="24">
        <f>BS!R39</f>
        <v>31943318.859859001</v>
      </c>
      <c r="S39" s="71">
        <f>BS!S39</f>
        <v>2.2875318816168746E-2</v>
      </c>
      <c r="T39" s="72">
        <f>BS!T39</f>
        <v>9.2239797063482509E-2</v>
      </c>
    </row>
    <row r="40" spans="1:21" x14ac:dyDescent="0.3">
      <c r="A40" s="55">
        <v>9</v>
      </c>
      <c r="B40" s="15" t="s">
        <v>157</v>
      </c>
      <c r="C40" s="27">
        <f>BS!C40</f>
        <v>1086142390.72</v>
      </c>
      <c r="D40" s="28">
        <f>BS!D40</f>
        <v>110541133.87</v>
      </c>
      <c r="E40" s="28">
        <f>BS!E40</f>
        <v>942486816.59000003</v>
      </c>
      <c r="F40" s="29">
        <f>BS!F40</f>
        <v>-18758634.870000001</v>
      </c>
      <c r="G40" s="27">
        <f>BS!G40</f>
        <v>821056946.64330101</v>
      </c>
      <c r="H40" s="28">
        <f>BS!H40</f>
        <v>274715700.14999998</v>
      </c>
      <c r="I40" s="28">
        <f>BS!I40</f>
        <v>104886929.48999999</v>
      </c>
      <c r="J40" s="28">
        <f>BS!J40</f>
        <v>169825184.81999999</v>
      </c>
      <c r="K40" s="28">
        <f>BS!K40</f>
        <v>80213238.629999995</v>
      </c>
      <c r="L40" s="28">
        <f>BS!L40</f>
        <v>89611946.189999998</v>
      </c>
      <c r="M40" s="84"/>
      <c r="N40" s="29">
        <f>BS!N40</f>
        <v>533018966.52000004</v>
      </c>
      <c r="O40" s="27">
        <f>BS!O40</f>
        <v>265085444.08000001</v>
      </c>
      <c r="P40" s="28">
        <f>BS!P40</f>
        <v>76000000</v>
      </c>
      <c r="Q40" s="29">
        <f>BS!Q40</f>
        <v>284397168.22000003</v>
      </c>
      <c r="R40" s="27">
        <f>BS!R40</f>
        <v>14014145.970000001</v>
      </c>
      <c r="S40" s="69">
        <f>BS!S40</f>
        <v>1.7945136424536833E-2</v>
      </c>
      <c r="T40" s="70">
        <f>BS!T40</f>
        <v>7.2073067702730212E-2</v>
      </c>
    </row>
    <row r="41" spans="1:21" x14ac:dyDescent="0.3">
      <c r="A41" s="54">
        <v>10</v>
      </c>
      <c r="B41" s="12" t="s">
        <v>158</v>
      </c>
      <c r="C41" s="24">
        <f>BS!C41</f>
        <v>638637967.44400001</v>
      </c>
      <c r="D41" s="25">
        <f>BS!D41</f>
        <v>155459233.66240001</v>
      </c>
      <c r="E41" s="25">
        <f>BS!E41</f>
        <v>375439325.70069999</v>
      </c>
      <c r="F41" s="26">
        <f>BS!F41</f>
        <v>-11784926.351500001</v>
      </c>
      <c r="G41" s="24">
        <f>BS!G41</f>
        <v>513457059.91589999</v>
      </c>
      <c r="H41" s="25">
        <f>BS!H41</f>
        <v>409799228.46889997</v>
      </c>
      <c r="I41" s="25">
        <f>BS!I41</f>
        <v>67540652.066200003</v>
      </c>
      <c r="J41" s="25">
        <f>BS!J41</f>
        <v>292292489.69669998</v>
      </c>
      <c r="K41" s="25">
        <f>BS!K41</f>
        <v>203867407.94229999</v>
      </c>
      <c r="L41" s="25">
        <f>BS!L41</f>
        <v>88425081.7544</v>
      </c>
      <c r="M41" s="84"/>
      <c r="N41" s="26">
        <f>BS!N41</f>
        <v>90039370.552599996</v>
      </c>
      <c r="O41" s="24">
        <f>BS!O41</f>
        <v>125180907.53</v>
      </c>
      <c r="P41" s="25">
        <f>BS!P41</f>
        <v>136800000</v>
      </c>
      <c r="Q41" s="26">
        <f>BS!Q41</f>
        <v>148551729.38999999</v>
      </c>
      <c r="R41" s="24">
        <f>BS!R41</f>
        <v>1156179.5637000001</v>
      </c>
      <c r="S41" s="71">
        <f>BS!S41</f>
        <v>2.3576474588321151E-3</v>
      </c>
      <c r="T41" s="72">
        <f>BS!T41</f>
        <v>1.2511417034757239E-2</v>
      </c>
    </row>
    <row r="42" spans="1:21" x14ac:dyDescent="0.3">
      <c r="A42" s="55">
        <v>11</v>
      </c>
      <c r="B42" s="15" t="s">
        <v>289</v>
      </c>
      <c r="C42" s="27">
        <f>BS!C42</f>
        <v>665371398.30276501</v>
      </c>
      <c r="D42" s="28">
        <f>BS!D42</f>
        <v>65476176.312899999</v>
      </c>
      <c r="E42" s="28">
        <f>BS!E42</f>
        <v>578252539.96916401</v>
      </c>
      <c r="F42" s="29">
        <f>BS!F42</f>
        <v>-18418354.524799999</v>
      </c>
      <c r="G42" s="27">
        <f>BS!G42</f>
        <v>559917415.92619896</v>
      </c>
      <c r="H42" s="28">
        <f>BS!H42</f>
        <v>24209670.044999</v>
      </c>
      <c r="I42" s="28">
        <f>BS!I42</f>
        <v>0</v>
      </c>
      <c r="J42" s="28">
        <f>BS!J42</f>
        <v>24209670.094944</v>
      </c>
      <c r="K42" s="28">
        <f>BS!K42</f>
        <v>119715.841</v>
      </c>
      <c r="L42" s="28">
        <f>BS!L42</f>
        <v>24089954.253943998</v>
      </c>
      <c r="M42" s="84"/>
      <c r="N42" s="29">
        <f>BS!N42</f>
        <v>506885435.0557</v>
      </c>
      <c r="O42" s="27">
        <f>BS!O42</f>
        <v>105453982.37656499</v>
      </c>
      <c r="P42" s="28">
        <f>BS!P42</f>
        <v>3634576</v>
      </c>
      <c r="Q42" s="29">
        <f>BS!Q42</f>
        <v>120022040.776565</v>
      </c>
      <c r="R42" s="27">
        <f>BS!R42</f>
        <v>12258860.779999999</v>
      </c>
      <c r="S42" s="69">
        <f>BS!S42</f>
        <v>2.6049111341503697E-2</v>
      </c>
      <c r="T42" s="70">
        <f>BS!T42</f>
        <v>0.16238178064602965</v>
      </c>
    </row>
    <row r="43" spans="1:21" x14ac:dyDescent="0.3">
      <c r="A43" s="54">
        <v>12</v>
      </c>
      <c r="B43" s="12" t="s">
        <v>240</v>
      </c>
      <c r="C43" s="24">
        <f>BS!C43</f>
        <v>467601586.98205602</v>
      </c>
      <c r="D43" s="25">
        <f>BS!D43</f>
        <v>77950548.102333009</v>
      </c>
      <c r="E43" s="25">
        <f>BS!E43</f>
        <v>331210713.78697401</v>
      </c>
      <c r="F43" s="26">
        <f>BS!F43</f>
        <v>-1909049.4091129999</v>
      </c>
      <c r="G43" s="24">
        <f>BS!G43</f>
        <v>310008510.79070801</v>
      </c>
      <c r="H43" s="25">
        <f>BS!H43</f>
        <v>236963388.23048401</v>
      </c>
      <c r="I43" s="25">
        <f>BS!I43</f>
        <v>22597440.286439002</v>
      </c>
      <c r="J43" s="25">
        <f>BS!J43</f>
        <v>88312638.786099002</v>
      </c>
      <c r="K43" s="25">
        <f>BS!K43</f>
        <v>67691118.547501996</v>
      </c>
      <c r="L43" s="25">
        <f>BS!L43</f>
        <v>20621520.238596998</v>
      </c>
      <c r="M43" s="84"/>
      <c r="N43" s="26">
        <f>BS!N43</f>
        <v>64668278.719734997</v>
      </c>
      <c r="O43" s="24">
        <f>BS!O43</f>
        <v>157593076.19134799</v>
      </c>
      <c r="P43" s="25">
        <f>BS!P43</f>
        <v>69161600</v>
      </c>
      <c r="Q43" s="26">
        <f>BS!Q43</f>
        <v>155024100.711348</v>
      </c>
      <c r="R43" s="24">
        <f>BS!R43</f>
        <v>11567286.009810001</v>
      </c>
      <c r="S43" s="71">
        <f>BS!S43</f>
        <v>3.2027229800762141E-2</v>
      </c>
      <c r="T43" s="72">
        <f>BS!T43</f>
        <v>0.10173555948141526</v>
      </c>
    </row>
    <row r="44" spans="1:21" x14ac:dyDescent="0.3">
      <c r="A44" s="55">
        <v>13</v>
      </c>
      <c r="B44" s="15" t="s">
        <v>151</v>
      </c>
      <c r="C44" s="27">
        <f>BS!C44</f>
        <v>442693630.63865697</v>
      </c>
      <c r="D44" s="28">
        <f>BS!D44</f>
        <v>204592845.81150001</v>
      </c>
      <c r="E44" s="28">
        <f>BS!E44</f>
        <v>160269758.76178199</v>
      </c>
      <c r="F44" s="29">
        <f>BS!F44</f>
        <v>-26309472.896625001</v>
      </c>
      <c r="G44" s="27">
        <f>BS!G44</f>
        <v>153273134.845902</v>
      </c>
      <c r="H44" s="28">
        <f>BS!H44</f>
        <v>12996218.512399999</v>
      </c>
      <c r="I44" s="28">
        <f>BS!I44</f>
        <v>0</v>
      </c>
      <c r="J44" s="28">
        <f>BS!J44</f>
        <v>12704106</v>
      </c>
      <c r="K44" s="28">
        <f>BS!K44</f>
        <v>9330268</v>
      </c>
      <c r="L44" s="28">
        <f>BS!L44</f>
        <v>3373838</v>
      </c>
      <c r="M44" s="84"/>
      <c r="N44" s="29">
        <f>BS!N44</f>
        <v>121963695.57439999</v>
      </c>
      <c r="O44" s="27">
        <f>BS!O44</f>
        <v>289420495.79756302</v>
      </c>
      <c r="P44" s="28">
        <f>BS!P44</f>
        <v>209008277</v>
      </c>
      <c r="Q44" s="29">
        <f>BS!Q44</f>
        <v>326026508.773323</v>
      </c>
      <c r="R44" s="27">
        <f>BS!R44</f>
        <v>-41159672.937411003</v>
      </c>
      <c r="S44" s="69">
        <f>BS!S44</f>
        <v>-0.12253217282374261</v>
      </c>
      <c r="T44" s="70">
        <f>BS!T44</f>
        <v>-0.18388419297291803</v>
      </c>
    </row>
    <row r="45" spans="1:21" x14ac:dyDescent="0.3">
      <c r="A45" s="54">
        <v>14</v>
      </c>
      <c r="B45" s="12" t="s">
        <v>159</v>
      </c>
      <c r="C45" s="24">
        <f>BS!C45</f>
        <v>359456444.10820001</v>
      </c>
      <c r="D45" s="25">
        <f>BS!D45</f>
        <v>106686277.874</v>
      </c>
      <c r="E45" s="25">
        <f>BS!E45</f>
        <v>248605174.65079999</v>
      </c>
      <c r="F45" s="26">
        <f>BS!F45</f>
        <v>-5611883.7317000004</v>
      </c>
      <c r="G45" s="24">
        <f>BS!G45</f>
        <v>272758089.71820003</v>
      </c>
      <c r="H45" s="25">
        <f>BS!H45</f>
        <v>262283077.07800001</v>
      </c>
      <c r="I45" s="25">
        <f>BS!I45</f>
        <v>14805353.354599999</v>
      </c>
      <c r="J45" s="25">
        <f>BS!J45</f>
        <v>139324018.17590001</v>
      </c>
      <c r="K45" s="25">
        <f>BS!K45</f>
        <v>94402258.550500005</v>
      </c>
      <c r="L45" s="25">
        <f>BS!L45</f>
        <v>44921759.625399999</v>
      </c>
      <c r="M45" s="84"/>
      <c r="N45" s="26">
        <f>BS!N45</f>
        <v>4127170.5726999999</v>
      </c>
      <c r="O45" s="24">
        <f>BS!O45</f>
        <v>86698354.390000001</v>
      </c>
      <c r="P45" s="25">
        <f>BS!P45</f>
        <v>50000000</v>
      </c>
      <c r="Q45" s="26">
        <f>BS!Q45</f>
        <v>85591701.209999993</v>
      </c>
      <c r="R45" s="24">
        <f>BS!R45</f>
        <v>4730293.0016999999</v>
      </c>
      <c r="S45" s="71">
        <f>BS!S45</f>
        <v>2.091249607856608E-2</v>
      </c>
      <c r="T45" s="72">
        <f>BS!T45</f>
        <v>7.4803297917662159E-2</v>
      </c>
      <c r="U45" s="73"/>
    </row>
    <row r="46" spans="1:21" x14ac:dyDescent="0.3">
      <c r="A46" s="55">
        <v>15</v>
      </c>
      <c r="B46" s="15" t="s">
        <v>160</v>
      </c>
      <c r="C46" s="27">
        <f>BS!C46</f>
        <v>200230940.26440099</v>
      </c>
      <c r="D46" s="28">
        <f>BS!D46</f>
        <v>42645010.5</v>
      </c>
      <c r="E46" s="28">
        <f>BS!E46</f>
        <v>106332252.47536699</v>
      </c>
      <c r="F46" s="29">
        <f>BS!F46</f>
        <v>-4640107.6629320001</v>
      </c>
      <c r="G46" s="27">
        <f>BS!G46</f>
        <v>137758673.58457401</v>
      </c>
      <c r="H46" s="28">
        <f>BS!H46</f>
        <v>121135497.2</v>
      </c>
      <c r="I46" s="28">
        <f>BS!I46</f>
        <v>20446285.469999999</v>
      </c>
      <c r="J46" s="28">
        <f>BS!J46</f>
        <v>79998663.439999998</v>
      </c>
      <c r="K46" s="28">
        <f>BS!K46</f>
        <v>28030363.27</v>
      </c>
      <c r="L46" s="28">
        <f>BS!L46</f>
        <v>51968300.170000002</v>
      </c>
      <c r="M46" s="84"/>
      <c r="N46" s="29">
        <f>BS!N46</f>
        <v>14021959.176384</v>
      </c>
      <c r="O46" s="27">
        <f>BS!O46</f>
        <v>62472267.130592003</v>
      </c>
      <c r="P46" s="28">
        <f>BS!P46</f>
        <v>104746400</v>
      </c>
      <c r="Q46" s="29">
        <f>BS!Q46</f>
        <v>57411237.788990997</v>
      </c>
      <c r="R46" s="27">
        <f>BS!R46</f>
        <v>-17369905.954084001</v>
      </c>
      <c r="S46" s="69">
        <f>BS!S46</f>
        <v>-0.10347431410721203</v>
      </c>
      <c r="T46" s="70">
        <f>BS!T46</f>
        <v>-0.34625632385337324</v>
      </c>
      <c r="U46" s="74"/>
    </row>
    <row r="47" spans="1:21" x14ac:dyDescent="0.3">
      <c r="A47" s="55">
        <v>16</v>
      </c>
      <c r="B47" s="12" t="s">
        <v>290</v>
      </c>
      <c r="C47" s="24">
        <f>BS!C47</f>
        <v>186925914.574072</v>
      </c>
      <c r="D47" s="25">
        <f>BS!D47</f>
        <v>26796594.358999997</v>
      </c>
      <c r="E47" s="25">
        <f>BS!E47</f>
        <v>150769835.09436399</v>
      </c>
      <c r="F47" s="26">
        <f>BS!F47</f>
        <v>-2447697.2497919998</v>
      </c>
      <c r="G47" s="24">
        <f>BS!G47</f>
        <v>158796471.5961</v>
      </c>
      <c r="H47" s="25">
        <f>BS!H47</f>
        <v>2304789.2800000003</v>
      </c>
      <c r="I47" s="25">
        <f>BS!I47</f>
        <v>0</v>
      </c>
      <c r="J47" s="25">
        <f>BS!J47</f>
        <v>2296437.3514999999</v>
      </c>
      <c r="K47" s="25">
        <f>BS!K47</f>
        <v>71805.593599999993</v>
      </c>
      <c r="L47" s="25">
        <f>BS!L47</f>
        <v>2224631.7579000001</v>
      </c>
      <c r="M47" s="84"/>
      <c r="N47" s="26">
        <f>BS!N47</f>
        <v>147464980.7764</v>
      </c>
      <c r="O47" s="24">
        <f>BS!O47</f>
        <v>28129442.977972001</v>
      </c>
      <c r="P47" s="25">
        <f>BS!P47</f>
        <v>2254500</v>
      </c>
      <c r="Q47" s="26">
        <f>BS!Q47</f>
        <v>30653737.141972002</v>
      </c>
      <c r="R47" s="24">
        <f>BS!R47</f>
        <v>5789520.3533950001</v>
      </c>
      <c r="S47" s="71">
        <f>BS!S47</f>
        <v>4.8813326901492031E-2</v>
      </c>
      <c r="T47" s="72">
        <f>BS!T47</f>
        <v>0.31157902690035816</v>
      </c>
    </row>
    <row r="48" spans="1:21" x14ac:dyDescent="0.3">
      <c r="A48" s="55">
        <v>17</v>
      </c>
      <c r="B48" s="15" t="s">
        <v>271</v>
      </c>
      <c r="C48" s="27">
        <f>BS!C48</f>
        <v>82065852.090000004</v>
      </c>
      <c r="D48" s="28">
        <f>BS!D48</f>
        <v>53340607.230000004</v>
      </c>
      <c r="E48" s="28">
        <f>BS!E48</f>
        <v>0</v>
      </c>
      <c r="F48" s="29">
        <f>BS!F48</f>
        <v>0</v>
      </c>
      <c r="G48" s="27">
        <f>BS!G48</f>
        <v>73837968.75</v>
      </c>
      <c r="H48" s="28">
        <f>BS!H48</f>
        <v>64654260.670000002</v>
      </c>
      <c r="I48" s="28">
        <f>BS!I48</f>
        <v>0</v>
      </c>
      <c r="J48" s="28">
        <f>BS!J48</f>
        <v>64654260.670000002</v>
      </c>
      <c r="K48" s="28">
        <f>BS!K48</f>
        <v>64654260.670000002</v>
      </c>
      <c r="L48" s="28">
        <f>BS!L48</f>
        <v>0</v>
      </c>
      <c r="M48" s="84"/>
      <c r="N48" s="29">
        <f>BS!N48</f>
        <v>2743.5</v>
      </c>
      <c r="O48" s="27">
        <f>BS!O48</f>
        <v>8227883.3399999999</v>
      </c>
      <c r="P48" s="28">
        <f>BS!P48</f>
        <v>8052000</v>
      </c>
      <c r="Q48" s="29">
        <f>BS!Q48</f>
        <v>7975242.8099999996</v>
      </c>
      <c r="R48" s="27">
        <f>BS!R48</f>
        <v>805163.95</v>
      </c>
      <c r="S48" s="69">
        <f>BS!S48</f>
        <v>2.3795165452010627E-2</v>
      </c>
      <c r="T48" s="70">
        <f>BS!T48</f>
        <v>0.14139785993081305</v>
      </c>
      <c r="U48" s="74"/>
    </row>
    <row r="49" spans="1:21" x14ac:dyDescent="0.3">
      <c r="A49" s="55">
        <v>18</v>
      </c>
      <c r="B49" s="12" t="s">
        <v>273</v>
      </c>
      <c r="C49" s="24">
        <f>BS!C49</f>
        <v>43692880.567061998</v>
      </c>
      <c r="D49" s="25">
        <f>BS!D49</f>
        <v>19498973.013062</v>
      </c>
      <c r="E49" s="25">
        <f>BS!E49</f>
        <v>0</v>
      </c>
      <c r="F49" s="26">
        <f>BS!F49</f>
        <v>0</v>
      </c>
      <c r="G49" s="24">
        <f>BS!G49</f>
        <v>3900361.5906159999</v>
      </c>
      <c r="H49" s="25">
        <f>BS!H49</f>
        <v>556327.97968999995</v>
      </c>
      <c r="I49" s="25">
        <f>BS!I49</f>
        <v>0</v>
      </c>
      <c r="J49" s="25">
        <f>BS!J49</f>
        <v>556327.97968999995</v>
      </c>
      <c r="K49" s="25">
        <f>BS!K49</f>
        <v>0</v>
      </c>
      <c r="L49" s="25">
        <f>BS!L49</f>
        <v>556327.97968999995</v>
      </c>
      <c r="M49" s="84"/>
      <c r="N49" s="26">
        <f>BS!N49</f>
        <v>0</v>
      </c>
      <c r="O49" s="24">
        <f>BS!O49</f>
        <v>39792519</v>
      </c>
      <c r="P49" s="25">
        <f>BS!P49</f>
        <v>55535500</v>
      </c>
      <c r="Q49" s="26">
        <f>BS!Q49</f>
        <v>18795865.93</v>
      </c>
      <c r="R49" s="24">
        <f>BS!R49</f>
        <v>-8272642.9500000002</v>
      </c>
      <c r="S49" s="71">
        <f>BS!S49</f>
        <v>-0.31533765255183288</v>
      </c>
      <c r="T49" s="72">
        <f>BS!T49</f>
        <v>-0.33871215211596534</v>
      </c>
    </row>
    <row r="50" spans="1:21" x14ac:dyDescent="0.3">
      <c r="A50" s="55">
        <v>19</v>
      </c>
      <c r="B50" s="15" t="s">
        <v>165</v>
      </c>
      <c r="C50" s="27">
        <f>BS!C50</f>
        <v>23747982.760000002</v>
      </c>
      <c r="D50" s="28">
        <f>BS!D50</f>
        <v>17260318.100000001</v>
      </c>
      <c r="E50" s="28">
        <f>BS!E50</f>
        <v>0</v>
      </c>
      <c r="F50" s="29">
        <f>BS!F50</f>
        <v>0</v>
      </c>
      <c r="G50" s="27">
        <f>BS!G50</f>
        <v>15108438.859999999</v>
      </c>
      <c r="H50" s="28">
        <f>BS!H50</f>
        <v>2485827.94</v>
      </c>
      <c r="I50" s="28">
        <f>BS!I50</f>
        <v>0</v>
      </c>
      <c r="J50" s="28">
        <f>BS!J50</f>
        <v>2485827.94</v>
      </c>
      <c r="K50" s="28">
        <f>BS!K50</f>
        <v>1342506.49</v>
      </c>
      <c r="L50" s="28">
        <f>BS!L50</f>
        <v>1143321.45</v>
      </c>
      <c r="M50" s="84"/>
      <c r="N50" s="29">
        <f>BS!N50</f>
        <v>0</v>
      </c>
      <c r="O50" s="27">
        <f>BS!O50</f>
        <v>8639543.7699999996</v>
      </c>
      <c r="P50" s="28">
        <f>BS!P50</f>
        <v>6625005</v>
      </c>
      <c r="Q50" s="29">
        <f>BS!Q50</f>
        <v>8414881.1500000004</v>
      </c>
      <c r="R50" s="27">
        <f>BS!R50</f>
        <v>-1037889.3697</v>
      </c>
      <c r="S50" s="69">
        <f>BS!S50</f>
        <v>-6.4205857094816438E-2</v>
      </c>
      <c r="T50" s="70">
        <f>BS!T50</f>
        <v>-0.14862826986107475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topLeftCell="E22" zoomScale="115" zoomScaleNormal="100" zoomScaleSheetLayoutView="115" workbookViewId="0">
      <selection activeCell="J32" sqref="J32"/>
    </sheetView>
  </sheetViews>
  <sheetFormatPr defaultColWidth="9.1796875" defaultRowHeight="13" x14ac:dyDescent="0.3"/>
  <cols>
    <col min="1" max="1" width="4.54296875" style="6" customWidth="1"/>
    <col min="2" max="2" width="42.26953125" style="6" bestFit="1" customWidth="1"/>
    <col min="3" max="6" width="10.81640625" style="6" bestFit="1" customWidth="1"/>
    <col min="7" max="7" width="11.81640625" style="6" customWidth="1"/>
    <col min="8" max="8" width="9.7265625" style="6" bestFit="1" customWidth="1"/>
    <col min="9" max="9" width="9.453125" style="6" bestFit="1" customWidth="1"/>
    <col min="10" max="10" width="10.26953125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9.26953125" style="6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x14ac:dyDescent="0.3">
      <c r="C1" s="7"/>
    </row>
    <row r="2" spans="1:6" x14ac:dyDescent="0.3">
      <c r="A2" s="6" t="s">
        <v>285</v>
      </c>
      <c r="C2" s="7"/>
    </row>
    <row r="3" spans="1:6" x14ac:dyDescent="0.3">
      <c r="A3" s="49"/>
      <c r="B3" s="63">
        <f>BS!B3</f>
        <v>45930</v>
      </c>
    </row>
    <row r="4" spans="1:6" ht="13.5" thickBot="1" x14ac:dyDescent="0.35"/>
    <row r="5" spans="1:6" ht="15.75" customHeight="1" x14ac:dyDescent="0.3">
      <c r="A5" s="180" t="s">
        <v>0</v>
      </c>
      <c r="B5" s="182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3">
      <c r="A6" s="181"/>
      <c r="B6" s="183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3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0.39660515506958915</v>
      </c>
      <c r="D7" s="14">
        <f>IFERROR(H32/ABS(H$31),0)</f>
        <v>0.4026991543649539</v>
      </c>
      <c r="E7" s="14">
        <f>IFERROR(I32/ABS(I$31),0)</f>
        <v>0.47223099070092373</v>
      </c>
      <c r="F7" s="14">
        <f t="shared" ref="F7:F20" si="2">IFERROR(O32/ABS(O$31),0)</f>
        <v>0.50126779022578904</v>
      </c>
    </row>
    <row r="8" spans="1:6" x14ac:dyDescent="0.3">
      <c r="A8" s="55">
        <f t="shared" si="0"/>
        <v>2</v>
      </c>
      <c r="B8" s="15" t="str">
        <f>BS!B8</f>
        <v>თი–ბი–სი ბანკი</v>
      </c>
      <c r="C8" s="16">
        <f t="shared" si="1"/>
        <v>0.37182024917055156</v>
      </c>
      <c r="D8" s="17">
        <f t="shared" ref="D8:E8" si="3">IFERROR(H33/ABS(H$31),0)</f>
        <v>0.31672029379257916</v>
      </c>
      <c r="E8" s="17">
        <f t="shared" si="3"/>
        <v>0.39981070897194804</v>
      </c>
      <c r="F8" s="17">
        <f t="shared" si="2"/>
        <v>0.37542235839351629</v>
      </c>
    </row>
    <row r="9" spans="1:6" x14ac:dyDescent="0.3">
      <c r="A9" s="54">
        <f t="shared" si="0"/>
        <v>3</v>
      </c>
      <c r="B9" s="12" t="str">
        <f>BS!B9</f>
        <v>ლიბერთი ბანკი</v>
      </c>
      <c r="C9" s="13">
        <f t="shared" si="1"/>
        <v>5.5033264097546448E-2</v>
      </c>
      <c r="D9" s="14">
        <f t="shared" ref="D9:E9" si="4">IFERROR(H34/ABS(H$31),0)</f>
        <v>7.2960849546017795E-2</v>
      </c>
      <c r="E9" s="14">
        <f t="shared" si="4"/>
        <v>3.0876466244231779E-2</v>
      </c>
      <c r="F9" s="14">
        <f t="shared" si="2"/>
        <v>3.9246993008383968E-2</v>
      </c>
    </row>
    <row r="10" spans="1:6" x14ac:dyDescent="0.3">
      <c r="A10" s="55">
        <f t="shared" si="0"/>
        <v>4</v>
      </c>
      <c r="B10" s="15" t="str">
        <f>BS!B10</f>
        <v>ბაზის ბანკი</v>
      </c>
      <c r="C10" s="16">
        <f t="shared" si="1"/>
        <v>4.2643360771558551E-2</v>
      </c>
      <c r="D10" s="17">
        <f t="shared" ref="D10:E10" si="5">IFERROR(H35/ABS(H$31),0)</f>
        <v>3.4779070422256426E-2</v>
      </c>
      <c r="E10" s="17">
        <f t="shared" si="5"/>
        <v>2.2782318150244823E-2</v>
      </c>
      <c r="F10" s="17">
        <f t="shared" si="2"/>
        <v>3.2947393343775687E-2</v>
      </c>
    </row>
    <row r="11" spans="1:6" x14ac:dyDescent="0.3">
      <c r="A11" s="54">
        <f t="shared" si="0"/>
        <v>5</v>
      </c>
      <c r="B11" s="12" t="str">
        <f>BS!B11</f>
        <v>კრედო ბანკი</v>
      </c>
      <c r="C11" s="13">
        <f t="shared" si="1"/>
        <v>3.3868081398011819E-2</v>
      </c>
      <c r="D11" s="14">
        <f t="shared" ref="D11:E11" si="6">IFERROR(H36/ABS(H$31),0)</f>
        <v>7.2722144244212306E-2</v>
      </c>
      <c r="E11" s="14">
        <f t="shared" si="6"/>
        <v>5.0385947781149354E-2</v>
      </c>
      <c r="F11" s="14">
        <f t="shared" si="2"/>
        <v>2.6763168811248749E-2</v>
      </c>
    </row>
    <row r="12" spans="1:6" x14ac:dyDescent="0.3">
      <c r="A12" s="55">
        <f t="shared" si="0"/>
        <v>6</v>
      </c>
      <c r="B12" s="15" t="str">
        <f>BS!B12</f>
        <v>ტერა ბანკი</v>
      </c>
      <c r="C12" s="16">
        <f t="shared" si="1"/>
        <v>2.0989286044510863E-2</v>
      </c>
      <c r="D12" s="17">
        <f t="shared" ref="D12:E12" si="7">IFERROR(H37/ABS(H$31),0)</f>
        <v>1.6424550087985719E-2</v>
      </c>
      <c r="E12" s="17">
        <f t="shared" si="7"/>
        <v>3.4611339163251559E-3</v>
      </c>
      <c r="F12" s="17">
        <f t="shared" si="2"/>
        <v>9.2990939596935829E-3</v>
      </c>
    </row>
    <row r="13" spans="1:6" x14ac:dyDescent="0.3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2.0985873787748906E-2</v>
      </c>
      <c r="D13" s="14">
        <f t="shared" ref="D13:E13" si="8">IFERROR(H38/ABS(H$31),0)</f>
        <v>1.4319077004734079E-2</v>
      </c>
      <c r="E13" s="14">
        <f t="shared" si="8"/>
        <v>4.7880344428356519E-3</v>
      </c>
      <c r="F13" s="14">
        <f t="shared" si="2"/>
        <v>9.0652907683562937E-3</v>
      </c>
    </row>
    <row r="14" spans="1:6" x14ac:dyDescent="0.3">
      <c r="A14" s="55">
        <f t="shared" si="0"/>
        <v>8</v>
      </c>
      <c r="B14" s="15" t="str">
        <f>BS!B14</f>
        <v>ქართუ ბანკი</v>
      </c>
      <c r="C14" s="16">
        <f t="shared" si="1"/>
        <v>1.8074618623350708E-2</v>
      </c>
      <c r="D14" s="17">
        <f t="shared" ref="D14:E14" si="9">IFERROR(H39/ABS(H$31),0)</f>
        <v>1.5562927520890963E-2</v>
      </c>
      <c r="E14" s="17">
        <f t="shared" si="9"/>
        <v>5.3764131791801976E-3</v>
      </c>
      <c r="F14" s="17">
        <f t="shared" si="2"/>
        <v>1.3260194840596833E-2</v>
      </c>
    </row>
    <row r="15" spans="1:6" x14ac:dyDescent="0.3">
      <c r="A15" s="54">
        <f t="shared" si="0"/>
        <v>9</v>
      </c>
      <c r="B15" s="12" t="str">
        <f>BS!B15</f>
        <v>ხალიკ ბანკი</v>
      </c>
      <c r="C15" s="13">
        <f t="shared" si="1"/>
        <v>1.034752775366873E-2</v>
      </c>
      <c r="D15" s="14">
        <f t="shared" ref="D15:E15" si="10">IFERROR(H40/ABS(H$31),0)</f>
        <v>9.6973303898963067E-3</v>
      </c>
      <c r="E15" s="14">
        <f t="shared" si="10"/>
        <v>1.6403780394009799E-4</v>
      </c>
      <c r="F15" s="14">
        <f t="shared" si="2"/>
        <v>5.8175015220564711E-3</v>
      </c>
    </row>
    <row r="16" spans="1:6" x14ac:dyDescent="0.3">
      <c r="A16" s="55">
        <f t="shared" si="0"/>
        <v>10</v>
      </c>
      <c r="B16" s="15" t="str">
        <f>BS!B16</f>
        <v>პაშაბანკი</v>
      </c>
      <c r="C16" s="16">
        <f t="shared" si="1"/>
        <v>6.0842152457494473E-3</v>
      </c>
      <c r="D16" s="17">
        <f t="shared" ref="D16:E16" si="11">IFERROR(H41/ABS(H$31),0)</f>
        <v>4.5475221392491556E-3</v>
      </c>
      <c r="E16" s="17">
        <f t="shared" si="11"/>
        <v>7.9102382934773292E-4</v>
      </c>
      <c r="F16" s="17">
        <f t="shared" si="2"/>
        <v>4.799490733144787E-4</v>
      </c>
    </row>
    <row r="17" spans="1:22" x14ac:dyDescent="0.3">
      <c r="A17" s="54">
        <f t="shared" si="0"/>
        <v>11</v>
      </c>
      <c r="B17" s="12" t="str">
        <f>BS!B17</f>
        <v>მიკრობანკი კრისტალი</v>
      </c>
      <c r="C17" s="13">
        <f t="shared" si="1"/>
        <v>6.3389009298046297E-3</v>
      </c>
      <c r="D17" s="14">
        <f t="shared" ref="D17:E17" si="12">IFERROR(H42/ABS(H$31),0)</f>
        <v>2.3338306180069941E-2</v>
      </c>
      <c r="E17" s="14">
        <f t="shared" si="12"/>
        <v>1.9523128498119566E-3</v>
      </c>
      <c r="F17" s="14">
        <f t="shared" si="2"/>
        <v>5.0888538908467193E-3</v>
      </c>
    </row>
    <row r="18" spans="1:22" x14ac:dyDescent="0.3">
      <c r="A18" s="55">
        <f t="shared" si="0"/>
        <v>12</v>
      </c>
      <c r="B18" s="15" t="str">
        <f>BS!B18</f>
        <v>იშ ბანკ</v>
      </c>
      <c r="C18" s="16">
        <f t="shared" si="1"/>
        <v>4.4547753962065036E-3</v>
      </c>
      <c r="D18" s="17">
        <f t="shared" ref="D18:E18" si="13">IFERROR(H43/ABS(H$31),0)</f>
        <v>4.7426093191172249E-3</v>
      </c>
      <c r="E18" s="17">
        <f t="shared" si="13"/>
        <v>3.7478428291149888E-3</v>
      </c>
      <c r="F18" s="17">
        <f t="shared" si="2"/>
        <v>4.8017698768219831E-3</v>
      </c>
    </row>
    <row r="19" spans="1:22" x14ac:dyDescent="0.3">
      <c r="A19" s="54">
        <f t="shared" si="0"/>
        <v>13</v>
      </c>
      <c r="B19" s="12" t="str">
        <f>BS!B19</f>
        <v>ვი–თი–ბი ბანკი</v>
      </c>
      <c r="C19" s="13">
        <f t="shared" si="1"/>
        <v>4.217480754405774E-3</v>
      </c>
      <c r="D19" s="14">
        <f t="shared" ref="D19:E19" si="14">IFERROR(H44/ABS(H$31),0)</f>
        <v>5.1100470950490341E-4</v>
      </c>
      <c r="E19" s="14">
        <f t="shared" si="14"/>
        <v>-3.3258276216568979E-6</v>
      </c>
      <c r="F19" s="14">
        <f t="shared" si="2"/>
        <v>-1.7086054367730766E-2</v>
      </c>
    </row>
    <row r="20" spans="1:22" x14ac:dyDescent="0.3">
      <c r="A20" s="55">
        <f t="shared" si="0"/>
        <v>14</v>
      </c>
      <c r="B20" s="15" t="str">
        <f>BS!B20</f>
        <v>ზირაათ ბანკი</v>
      </c>
      <c r="C20" s="16">
        <f t="shared" si="1"/>
        <v>3.4244916351888616E-3</v>
      </c>
      <c r="D20" s="17">
        <f t="shared" ref="D20:E20" si="15">IFERROR(H45/ABS(H$31),0)</f>
        <v>3.269037374550613E-3</v>
      </c>
      <c r="E20" s="17">
        <f t="shared" si="15"/>
        <v>9.6473083624484544E-5</v>
      </c>
      <c r="F20" s="17">
        <f t="shared" si="2"/>
        <v>1.9636220998462185E-3</v>
      </c>
    </row>
    <row r="21" spans="1:22" x14ac:dyDescent="0.3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1.9075723673353938E-3</v>
      </c>
      <c r="D21" s="14">
        <f t="shared" ref="D21:D24" si="18">IFERROR(H46/ABS(H$31),0)</f>
        <v>2.1034983398027299E-3</v>
      </c>
      <c r="E21" s="14">
        <f t="shared" ref="E21:E24" si="19">IFERROR(I46/ABS(I$31),0)</f>
        <v>1.2056359962163484E-6</v>
      </c>
      <c r="F21" s="14">
        <f t="shared" ref="F21:F24" si="20">IFERROR(O46/ABS(O$31),0)</f>
        <v>-7.210532453577792E-3</v>
      </c>
    </row>
    <row r="22" spans="1:22" x14ac:dyDescent="0.3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1.7808172348866081E-3</v>
      </c>
      <c r="D22" s="17">
        <f t="shared" si="18"/>
        <v>4.667017699239895E-3</v>
      </c>
      <c r="E22" s="17">
        <f t="shared" si="19"/>
        <v>5.267980019984282E-4</v>
      </c>
      <c r="F22" s="17">
        <f t="shared" si="20"/>
        <v>2.4033247220310158E-3</v>
      </c>
    </row>
    <row r="23" spans="1:22" x14ac:dyDescent="0.3">
      <c r="A23" s="54">
        <f t="shared" si="16"/>
        <v>17</v>
      </c>
      <c r="B23" s="12" t="str">
        <f>BS!B23</f>
        <v>პეივბანკი</v>
      </c>
      <c r="C23" s="13">
        <f t="shared" si="17"/>
        <v>7.8182997863367654E-4</v>
      </c>
      <c r="D23" s="14">
        <f t="shared" si="18"/>
        <v>2.7035190703903953E-4</v>
      </c>
      <c r="E23" s="14">
        <f t="shared" si="19"/>
        <v>3.0353321686209232E-3</v>
      </c>
      <c r="F23" s="14">
        <f t="shared" si="20"/>
        <v>3.3423674297792399E-4</v>
      </c>
    </row>
    <row r="24" spans="1:22" s="77" customFormat="1" x14ac:dyDescent="0.3">
      <c r="A24" s="55">
        <f t="shared" si="16"/>
        <v>18</v>
      </c>
      <c r="B24" s="15" t="str">
        <f>BS!B24</f>
        <v>ჰეშბანკი</v>
      </c>
      <c r="C24" s="16">
        <f t="shared" si="17"/>
        <v>4.1625600673379743E-4</v>
      </c>
      <c r="D24" s="17">
        <f t="shared" si="18"/>
        <v>5.415205141825071E-4</v>
      </c>
      <c r="E24" s="17">
        <f t="shared" si="19"/>
        <v>-1.6402661290167416E-4</v>
      </c>
      <c r="F24" s="17">
        <f t="shared" si="20"/>
        <v>-3.4341095815669407E-3</v>
      </c>
    </row>
    <row r="25" spans="1:22" s="77" customFormat="1" ht="13.5" thickBot="1" x14ac:dyDescent="0.35">
      <c r="A25" s="54">
        <f t="shared" si="16"/>
        <v>19</v>
      </c>
      <c r="B25" s="12" t="str">
        <f>BS!B25</f>
        <v>პეისერა</v>
      </c>
      <c r="C25" s="13">
        <f t="shared" si="17"/>
        <v>2.2624373452531492E-4</v>
      </c>
      <c r="D25" s="14">
        <f t="shared" ref="D25" si="21">IFERROR(H50/ABS(H$31),0)</f>
        <v>1.2373444371567349E-4</v>
      </c>
      <c r="E25" s="14">
        <f t="shared" ref="E25" si="22">IFERROR(I50/ABS(I$31),0)</f>
        <v>1.4031285122979745E-4</v>
      </c>
      <c r="F25" s="14">
        <f t="shared" ref="F25" si="23">IFERROR(O50/ABS(O$31),0)</f>
        <v>-4.3084487637572259E-4</v>
      </c>
    </row>
    <row r="26" spans="1:22" ht="13.5" thickBot="1" x14ac:dyDescent="0.35">
      <c r="A26" s="18"/>
      <c r="B26" s="19" t="str">
        <f>BS!B26</f>
        <v>კონსოლიდირებული</v>
      </c>
      <c r="C26" s="20">
        <f>SUM(C7:C25)</f>
        <v>1.0000000000000067</v>
      </c>
      <c r="D26" s="20">
        <f t="shared" ref="D26:F26" si="24">SUM(D7:D25)</f>
        <v>0.99999999999999856</v>
      </c>
      <c r="E26" s="20">
        <f t="shared" si="24"/>
        <v>1</v>
      </c>
      <c r="F26" s="20">
        <f t="shared" si="24"/>
        <v>1.0000000000000042</v>
      </c>
    </row>
    <row r="27" spans="1:22" x14ac:dyDescent="0.3">
      <c r="A27" s="126"/>
      <c r="B27" s="127"/>
      <c r="C27" s="128"/>
      <c r="D27" s="128"/>
      <c r="E27" s="128"/>
      <c r="F27" s="128"/>
    </row>
    <row r="28" spans="1:22" ht="13.5" thickBot="1" x14ac:dyDescent="0.35">
      <c r="B28" s="61" t="s">
        <v>36</v>
      </c>
      <c r="U28" s="23"/>
      <c r="V28" s="23"/>
    </row>
    <row r="29" spans="1:22" ht="15.75" customHeight="1" x14ac:dyDescent="0.3">
      <c r="A29" s="180" t="s">
        <v>0</v>
      </c>
      <c r="B29" s="182" t="s">
        <v>282</v>
      </c>
      <c r="C29" s="184" t="s">
        <v>56</v>
      </c>
      <c r="D29" s="186" t="s">
        <v>280</v>
      </c>
      <c r="E29" s="187"/>
      <c r="F29" s="187"/>
      <c r="G29" s="187"/>
      <c r="H29" s="188"/>
      <c r="I29" s="191" t="s">
        <v>279</v>
      </c>
      <c r="J29" s="192"/>
      <c r="K29" s="192"/>
      <c r="L29" s="193"/>
      <c r="M29" s="189" t="s">
        <v>57</v>
      </c>
      <c r="N29" s="189" t="s">
        <v>235</v>
      </c>
      <c r="O29" s="178" t="str">
        <f>YEAR($B$3)&amp;" წლის "&amp;MONTH($B$3)&amp;" თვის წმინდა მოგება"</f>
        <v>2025 წლის 9 თვის წმინდა მოგება</v>
      </c>
      <c r="P29" s="38"/>
    </row>
    <row r="30" spans="1:22" ht="121.5" customHeight="1" x14ac:dyDescent="0.3">
      <c r="A30" s="181"/>
      <c r="B30" s="183"/>
      <c r="C30" s="185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0"/>
      <c r="N30" s="190"/>
      <c r="O30" s="179"/>
      <c r="P30" s="38"/>
    </row>
    <row r="31" spans="1:22" x14ac:dyDescent="0.3">
      <c r="A31" s="129"/>
      <c r="B31" s="130" t="str">
        <f>BS!B31</f>
        <v>კონსოლიდირებული</v>
      </c>
      <c r="C31" s="131">
        <v>104966366515.41299</v>
      </c>
      <c r="D31" s="131">
        <v>7424776816.1235504</v>
      </c>
      <c r="E31" s="131">
        <v>6241026627.2912397</v>
      </c>
      <c r="F31" s="131">
        <v>-3588595109.9954801</v>
      </c>
      <c r="G31" s="131">
        <v>-2214734633.9373999</v>
      </c>
      <c r="H31" s="131">
        <v>3836181706.1280704</v>
      </c>
      <c r="I31" s="131">
        <v>617458339.28005397</v>
      </c>
      <c r="J31" s="131">
        <v>550186024.93186295</v>
      </c>
      <c r="K31" s="131">
        <v>-1888821032.1672201</v>
      </c>
      <c r="L31" s="131">
        <v>-610134629.82251596</v>
      </c>
      <c r="M31" s="131">
        <v>-398190335.29707503</v>
      </c>
      <c r="N31" s="131">
        <v>2827856741.0084791</v>
      </c>
      <c r="O31" s="131">
        <v>2408963008.7532902</v>
      </c>
    </row>
    <row r="32" spans="1:22" x14ac:dyDescent="0.3">
      <c r="A32" s="55">
        <f>BS!A32</f>
        <v>1</v>
      </c>
      <c r="B32" s="15" t="str">
        <f>BS!B32</f>
        <v>საქართველოს ბანკი</v>
      </c>
      <c r="C32" s="67">
        <v>41630202068.936699</v>
      </c>
      <c r="D32" s="27">
        <v>2865300266.158</v>
      </c>
      <c r="E32" s="28">
        <v>2354371706.8314199</v>
      </c>
      <c r="F32" s="28">
        <v>-1320473137.10992</v>
      </c>
      <c r="G32" s="28">
        <v>-845031513.49991703</v>
      </c>
      <c r="H32" s="29">
        <v>1544827129.04808</v>
      </c>
      <c r="I32" s="28">
        <v>291582963.27476698</v>
      </c>
      <c r="J32" s="28">
        <v>280194691.11500001</v>
      </c>
      <c r="K32" s="28">
        <v>-612654879.96000004</v>
      </c>
      <c r="L32" s="29">
        <v>-25535627.015475001</v>
      </c>
      <c r="M32" s="28">
        <v>-110559099.009177</v>
      </c>
      <c r="N32" s="28">
        <v>1408732403.023428</v>
      </c>
      <c r="O32" s="29">
        <v>1207535564.13343</v>
      </c>
    </row>
    <row r="33" spans="1:16" x14ac:dyDescent="0.3">
      <c r="A33" s="54">
        <f>BS!A33</f>
        <v>2</v>
      </c>
      <c r="B33" s="12" t="str">
        <f>BS!B33</f>
        <v>თი–ბი–სი ბანკი</v>
      </c>
      <c r="C33" s="68">
        <v>39028620552.2883</v>
      </c>
      <c r="D33" s="24">
        <v>2562321486.0788999</v>
      </c>
      <c r="E33" s="25">
        <v>2126782844.309</v>
      </c>
      <c r="F33" s="25">
        <v>-1347324889.0723</v>
      </c>
      <c r="G33" s="25">
        <v>-808602689.10500002</v>
      </c>
      <c r="H33" s="26">
        <v>1214996597.0065999</v>
      </c>
      <c r="I33" s="25">
        <v>246866456.38820001</v>
      </c>
      <c r="J33" s="25">
        <v>218492490.59999999</v>
      </c>
      <c r="K33" s="25">
        <v>-567054203.19710004</v>
      </c>
      <c r="L33" s="26">
        <v>4258601.6913999999</v>
      </c>
      <c r="M33" s="25">
        <v>-166790161.65790001</v>
      </c>
      <c r="N33" s="25">
        <v>1052465037.0401</v>
      </c>
      <c r="O33" s="26">
        <v>904378574.02890098</v>
      </c>
    </row>
    <row r="34" spans="1:16" x14ac:dyDescent="0.3">
      <c r="A34" s="55">
        <f>BS!A34</f>
        <v>3</v>
      </c>
      <c r="B34" s="15" t="str">
        <f>BS!B34</f>
        <v>ლიბერთი ბანკი</v>
      </c>
      <c r="C34" s="67">
        <v>5776641769.8025799</v>
      </c>
      <c r="D34" s="27">
        <v>530285699.80199999</v>
      </c>
      <c r="E34" s="28">
        <v>467788415.14200002</v>
      </c>
      <c r="F34" s="28">
        <v>-250394623.51000401</v>
      </c>
      <c r="G34" s="28">
        <v>-182755088.43549901</v>
      </c>
      <c r="H34" s="29">
        <v>279891076.291996</v>
      </c>
      <c r="I34" s="28">
        <v>19064931.57</v>
      </c>
      <c r="J34" s="28">
        <v>8328283.71</v>
      </c>
      <c r="K34" s="28">
        <v>-194058596.44999999</v>
      </c>
      <c r="L34" s="29">
        <v>-146386820.24000001</v>
      </c>
      <c r="M34" s="28">
        <v>-25221337.699999996</v>
      </c>
      <c r="N34" s="28">
        <v>108282918.351996</v>
      </c>
      <c r="O34" s="29">
        <v>94544554.361995995</v>
      </c>
    </row>
    <row r="35" spans="1:16" x14ac:dyDescent="0.3">
      <c r="A35" s="54">
        <f>BS!A35</f>
        <v>4</v>
      </c>
      <c r="B35" s="12" t="str">
        <f>BS!B35</f>
        <v>ბაზის ბანკი</v>
      </c>
      <c r="C35" s="68">
        <v>4476118636.1963997</v>
      </c>
      <c r="D35" s="24">
        <v>300786226.51999998</v>
      </c>
      <c r="E35" s="25">
        <v>260801025.88999999</v>
      </c>
      <c r="F35" s="25">
        <v>-167367392.81</v>
      </c>
      <c r="G35" s="25">
        <v>-128498700.70999999</v>
      </c>
      <c r="H35" s="26">
        <v>133418833.70999998</v>
      </c>
      <c r="I35" s="25">
        <v>14067132.33</v>
      </c>
      <c r="J35" s="25">
        <v>12936644.98</v>
      </c>
      <c r="K35" s="25">
        <v>-66976412.399999999</v>
      </c>
      <c r="L35" s="26">
        <v>-38689584.950000003</v>
      </c>
      <c r="M35" s="25">
        <v>-2284091.2000000002</v>
      </c>
      <c r="N35" s="25">
        <v>92445157.559999973</v>
      </c>
      <c r="O35" s="26">
        <v>79369051.799999997</v>
      </c>
    </row>
    <row r="36" spans="1:16" x14ac:dyDescent="0.3">
      <c r="A36" s="55">
        <f>BS!A36</f>
        <v>5</v>
      </c>
      <c r="B36" s="15" t="str">
        <f>BS!B36</f>
        <v>კრედო ბანკი</v>
      </c>
      <c r="C36" s="67">
        <v>3555009445.1975498</v>
      </c>
      <c r="D36" s="27">
        <v>471501473.250054</v>
      </c>
      <c r="E36" s="28">
        <v>428031864.49005198</v>
      </c>
      <c r="F36" s="28">
        <v>-192526113.87</v>
      </c>
      <c r="G36" s="28">
        <v>-72579306.599999994</v>
      </c>
      <c r="H36" s="29">
        <v>278975359.380054</v>
      </c>
      <c r="I36" s="28">
        <v>31111223.640000001</v>
      </c>
      <c r="J36" s="28">
        <v>7957640.4800000004</v>
      </c>
      <c r="K36" s="28">
        <v>-159755981.55000001</v>
      </c>
      <c r="L36" s="29">
        <v>-134958842.06999999</v>
      </c>
      <c r="M36" s="28">
        <v>-64829879.286734998</v>
      </c>
      <c r="N36" s="28">
        <v>79186638.023319006</v>
      </c>
      <c r="O36" s="29">
        <v>64471483.663318001</v>
      </c>
    </row>
    <row r="37" spans="1:16" x14ac:dyDescent="0.3">
      <c r="A37" s="54">
        <f>BS!A37</f>
        <v>6</v>
      </c>
      <c r="B37" s="12" t="str">
        <f>BS!B37</f>
        <v>ტერა ბანკი</v>
      </c>
      <c r="C37" s="68">
        <v>2203169091.8449702</v>
      </c>
      <c r="D37" s="24">
        <v>156835362</v>
      </c>
      <c r="E37" s="25">
        <v>138201773.551182</v>
      </c>
      <c r="F37" s="25">
        <v>-93827803.421085</v>
      </c>
      <c r="G37" s="25">
        <v>-60553560.140000001</v>
      </c>
      <c r="H37" s="26">
        <v>63007558.578915</v>
      </c>
      <c r="I37" s="25">
        <v>2137106</v>
      </c>
      <c r="J37" s="25">
        <v>-350632</v>
      </c>
      <c r="K37" s="25">
        <v>-39002029.435070999</v>
      </c>
      <c r="L37" s="26">
        <v>-31863727.95916</v>
      </c>
      <c r="M37" s="25">
        <v>-4761850.2559319995</v>
      </c>
      <c r="N37" s="25">
        <v>26381980.363823</v>
      </c>
      <c r="O37" s="26">
        <v>22401173.363823</v>
      </c>
    </row>
    <row r="38" spans="1:16" x14ac:dyDescent="0.3">
      <c r="A38" s="55">
        <f>BS!A38</f>
        <v>7</v>
      </c>
      <c r="B38" s="15" t="str">
        <f>BS!B38</f>
        <v>პროკრედიტ ბანკი</v>
      </c>
      <c r="C38" s="67">
        <v>2202810919.6510501</v>
      </c>
      <c r="D38" s="27">
        <v>106140424.955</v>
      </c>
      <c r="E38" s="28">
        <v>92688101.300699994</v>
      </c>
      <c r="F38" s="28">
        <v>-51209843.700800002</v>
      </c>
      <c r="G38" s="28">
        <v>-36828750.750100002</v>
      </c>
      <c r="H38" s="29">
        <v>54930581.254199997</v>
      </c>
      <c r="I38" s="28">
        <v>2956411.7954890002</v>
      </c>
      <c r="J38" s="28">
        <v>9982119.6500000004</v>
      </c>
      <c r="K38" s="28">
        <v>-49852632.1175</v>
      </c>
      <c r="L38" s="29">
        <v>-34531553.574037001</v>
      </c>
      <c r="M38" s="28">
        <v>4294922.6043999996</v>
      </c>
      <c r="N38" s="28">
        <v>24693950.284562998</v>
      </c>
      <c r="O38" s="29">
        <v>21837950.124563001</v>
      </c>
    </row>
    <row r="39" spans="1:16" x14ac:dyDescent="0.3">
      <c r="A39" s="54">
        <f>BS!A39</f>
        <v>8</v>
      </c>
      <c r="B39" s="12" t="str">
        <f>BS!B39</f>
        <v>ქართუ ბანკი</v>
      </c>
      <c r="C39" s="68">
        <v>1897227043.04494</v>
      </c>
      <c r="D39" s="24">
        <v>88893758.725033</v>
      </c>
      <c r="E39" s="25">
        <v>72558420.171577007</v>
      </c>
      <c r="F39" s="25">
        <v>-29191540.875594001</v>
      </c>
      <c r="G39" s="25">
        <v>-24248732.5352</v>
      </c>
      <c r="H39" s="26">
        <v>59702217.849438995</v>
      </c>
      <c r="I39" s="25">
        <v>3319711.1529000001</v>
      </c>
      <c r="J39" s="25">
        <v>8647074.5899999999</v>
      </c>
      <c r="K39" s="25">
        <v>-35809468.586905003</v>
      </c>
      <c r="L39" s="26">
        <v>-25475639.490086999</v>
      </c>
      <c r="M39" s="25">
        <v>5623218.6184700001</v>
      </c>
      <c r="N39" s="25">
        <v>39849796.977821991</v>
      </c>
      <c r="O39" s="26">
        <v>31943318.859859001</v>
      </c>
    </row>
    <row r="40" spans="1:16" x14ac:dyDescent="0.3">
      <c r="A40" s="55">
        <f>BS!A40</f>
        <v>9</v>
      </c>
      <c r="B40" s="15" t="str">
        <f>BS!B40</f>
        <v>ხალიკ ბანკი</v>
      </c>
      <c r="C40" s="67">
        <v>1086142390.72</v>
      </c>
      <c r="D40" s="27">
        <v>67147590.950000003</v>
      </c>
      <c r="E40" s="28">
        <v>62707171.829999998</v>
      </c>
      <c r="F40" s="28">
        <v>-29946869.510000002</v>
      </c>
      <c r="G40" s="28">
        <v>-13412760.960000001</v>
      </c>
      <c r="H40" s="29">
        <v>37200721.439999998</v>
      </c>
      <c r="I40" s="28">
        <v>101286.51</v>
      </c>
      <c r="J40" s="28">
        <v>825403.58</v>
      </c>
      <c r="K40" s="28">
        <v>-20699641.969999999</v>
      </c>
      <c r="L40" s="29">
        <v>-18484499.059999999</v>
      </c>
      <c r="M40" s="28">
        <v>-1425511.1700000002</v>
      </c>
      <c r="N40" s="28">
        <v>17290711.209999997</v>
      </c>
      <c r="O40" s="29">
        <v>14014145.970000001</v>
      </c>
    </row>
    <row r="41" spans="1:16" x14ac:dyDescent="0.3">
      <c r="A41" s="54">
        <f>BS!A41</f>
        <v>10</v>
      </c>
      <c r="B41" s="12" t="str">
        <f>BS!B41</f>
        <v>პაშაბანკი</v>
      </c>
      <c r="C41" s="68">
        <v>638637967.44400001</v>
      </c>
      <c r="D41" s="24">
        <v>38776159.792499997</v>
      </c>
      <c r="E41" s="25">
        <v>28091231.690000001</v>
      </c>
      <c r="F41" s="25">
        <v>-21331038.5537</v>
      </c>
      <c r="G41" s="25">
        <v>-17710797.410399999</v>
      </c>
      <c r="H41" s="26">
        <v>17445121.238799997</v>
      </c>
      <c r="I41" s="25">
        <v>488424.26</v>
      </c>
      <c r="J41" s="25">
        <v>2272814.63</v>
      </c>
      <c r="K41" s="25">
        <v>-22670815.43</v>
      </c>
      <c r="L41" s="26">
        <v>-12192333.119999999</v>
      </c>
      <c r="M41" s="25">
        <v>-3131137.5151</v>
      </c>
      <c r="N41" s="25">
        <v>2121650.6036999975</v>
      </c>
      <c r="O41" s="26">
        <v>1156179.5637000001</v>
      </c>
    </row>
    <row r="42" spans="1:16" x14ac:dyDescent="0.3">
      <c r="A42" s="55">
        <f>BS!A42</f>
        <v>11</v>
      </c>
      <c r="B42" s="15" t="str">
        <f>BS!B42</f>
        <v>მიკრობანკი კრისტალი</v>
      </c>
      <c r="C42" s="67">
        <v>665371398.30276501</v>
      </c>
      <c r="D42" s="27">
        <v>127737678.76000001</v>
      </c>
      <c r="E42" s="28">
        <v>114806484.22</v>
      </c>
      <c r="F42" s="28">
        <v>-38207695.539999999</v>
      </c>
      <c r="G42" s="28">
        <v>-215725.08</v>
      </c>
      <c r="H42" s="29">
        <v>89529983.219999999</v>
      </c>
      <c r="I42" s="28">
        <v>1205471.8500000001</v>
      </c>
      <c r="J42" s="28">
        <v>-3543343.68</v>
      </c>
      <c r="K42" s="28">
        <v>-49109357.229999997</v>
      </c>
      <c r="L42" s="29">
        <v>-56000531.380000003</v>
      </c>
      <c r="M42" s="28">
        <v>-18205875.859999999</v>
      </c>
      <c r="N42" s="28">
        <v>15323575.979999997</v>
      </c>
      <c r="O42" s="29">
        <v>12258860.779999999</v>
      </c>
    </row>
    <row r="43" spans="1:16" x14ac:dyDescent="0.3">
      <c r="A43" s="54">
        <f>BS!A43</f>
        <v>12</v>
      </c>
      <c r="B43" s="12" t="str">
        <f>BS!B43</f>
        <v>იშ ბანკ</v>
      </c>
      <c r="C43" s="68">
        <v>467601586.98205602</v>
      </c>
      <c r="D43" s="24">
        <v>30585799.213208999</v>
      </c>
      <c r="E43" s="25">
        <v>25624867.436326999</v>
      </c>
      <c r="F43" s="25">
        <v>-12392288.103899</v>
      </c>
      <c r="G43" s="25">
        <v>-8033046.0272970004</v>
      </c>
      <c r="H43" s="26">
        <v>18193511.109310001</v>
      </c>
      <c r="I43" s="25">
        <v>2314136.8091480001</v>
      </c>
      <c r="J43" s="25">
        <v>1617130.95</v>
      </c>
      <c r="K43" s="25">
        <v>-6864404.3477720004</v>
      </c>
      <c r="L43" s="26">
        <v>-3704615.7686239998</v>
      </c>
      <c r="M43" s="25">
        <v>-127316.65559999998</v>
      </c>
      <c r="N43" s="25">
        <v>14361578.685086001</v>
      </c>
      <c r="O43" s="26">
        <v>11567286.009810001</v>
      </c>
    </row>
    <row r="44" spans="1:16" x14ac:dyDescent="0.3">
      <c r="A44" s="55">
        <f>BS!A44</f>
        <v>13</v>
      </c>
      <c r="B44" s="15" t="str">
        <f>BS!B44</f>
        <v>ვი–თი–ბი ბანკი</v>
      </c>
      <c r="C44" s="67">
        <v>442693630.63865697</v>
      </c>
      <c r="D44" s="27">
        <v>9530762.7683479991</v>
      </c>
      <c r="E44" s="28">
        <v>10228265.246479001</v>
      </c>
      <c r="F44" s="28">
        <v>-7570455.8499999996</v>
      </c>
      <c r="G44" s="28">
        <v>-684731.85000000009</v>
      </c>
      <c r="H44" s="29">
        <v>1960306.9183479995</v>
      </c>
      <c r="I44" s="28">
        <v>-2053.56</v>
      </c>
      <c r="J44" s="28">
        <v>16217</v>
      </c>
      <c r="K44" s="28">
        <v>-9045381</v>
      </c>
      <c r="L44" s="29">
        <v>-35301790.512166001</v>
      </c>
      <c r="M44" s="28">
        <v>-7442960.3435930004</v>
      </c>
      <c r="N44" s="28">
        <v>-40784443.937411003</v>
      </c>
      <c r="O44" s="29">
        <v>-41159672.937411003</v>
      </c>
    </row>
    <row r="45" spans="1:16" x14ac:dyDescent="0.3">
      <c r="A45" s="54">
        <f>BS!A45</f>
        <v>14</v>
      </c>
      <c r="B45" s="12" t="str">
        <f>BS!B45</f>
        <v>ზირაათ ბანკი</v>
      </c>
      <c r="C45" s="68">
        <v>359456444.10820001</v>
      </c>
      <c r="D45" s="24">
        <v>18692885.742899999</v>
      </c>
      <c r="E45" s="25">
        <v>17081539.852899998</v>
      </c>
      <c r="F45" s="25">
        <v>-6152264.3700000001</v>
      </c>
      <c r="G45" s="25">
        <v>-5514671.3399999999</v>
      </c>
      <c r="H45" s="26">
        <v>12540621.372899998</v>
      </c>
      <c r="I45" s="25">
        <v>59568.11</v>
      </c>
      <c r="J45" s="25">
        <v>1381696.56</v>
      </c>
      <c r="K45" s="25">
        <v>-6156556.75</v>
      </c>
      <c r="L45" s="26">
        <v>-4636804.55</v>
      </c>
      <c r="M45" s="25">
        <v>-2043369.8211999999</v>
      </c>
      <c r="N45" s="25">
        <v>5860447.001699998</v>
      </c>
      <c r="O45" s="26">
        <v>4730293.0016999999</v>
      </c>
      <c r="P45" s="73"/>
    </row>
    <row r="46" spans="1:16" x14ac:dyDescent="0.3">
      <c r="A46" s="55">
        <f>BS!A46</f>
        <v>15</v>
      </c>
      <c r="B46" s="15" t="str">
        <f>BS!B46</f>
        <v>სილქ ბანკი</v>
      </c>
      <c r="C46" s="67">
        <v>200230940.26440099</v>
      </c>
      <c r="D46" s="27">
        <v>18955216.65961</v>
      </c>
      <c r="E46" s="28">
        <v>16113183.109610001</v>
      </c>
      <c r="F46" s="28">
        <v>-10885814.809588</v>
      </c>
      <c r="G46" s="28">
        <v>-10049433.193988999</v>
      </c>
      <c r="H46" s="29">
        <v>8069401.8500219993</v>
      </c>
      <c r="I46" s="28">
        <v>744.43</v>
      </c>
      <c r="J46" s="28">
        <v>562732.05000000005</v>
      </c>
      <c r="K46" s="28">
        <v>-23539233.413679</v>
      </c>
      <c r="L46" s="29">
        <v>-22926854.792165998</v>
      </c>
      <c r="M46" s="28">
        <v>-2522676.9612020003</v>
      </c>
      <c r="N46" s="28">
        <v>-17380129.903345998</v>
      </c>
      <c r="O46" s="29">
        <v>-17369905.954084001</v>
      </c>
      <c r="P46" s="74"/>
    </row>
    <row r="47" spans="1:16" x14ac:dyDescent="0.3">
      <c r="A47" s="54">
        <f>BS!A47</f>
        <v>16</v>
      </c>
      <c r="B47" s="12" t="str">
        <f>BS!B47</f>
        <v>მიკრობანკი ემბისი</v>
      </c>
      <c r="C47" s="68">
        <v>186925914.574072</v>
      </c>
      <c r="D47" s="24">
        <v>27624963.280000001</v>
      </c>
      <c r="E47" s="25">
        <v>25149732.219999999</v>
      </c>
      <c r="F47" s="25">
        <v>-9721435.3599999994</v>
      </c>
      <c r="G47" s="25">
        <v>-14699</v>
      </c>
      <c r="H47" s="26">
        <v>17903527.920000002</v>
      </c>
      <c r="I47" s="25">
        <v>325275.81945000001</v>
      </c>
      <c r="J47" s="25">
        <v>354410.35686300002</v>
      </c>
      <c r="K47" s="25">
        <v>-11525234.4</v>
      </c>
      <c r="L47" s="26">
        <v>-12824143.583101001</v>
      </c>
      <c r="M47" s="25">
        <v>1295136.0164959999</v>
      </c>
      <c r="N47" s="25">
        <v>6374520.353395001</v>
      </c>
      <c r="O47" s="26">
        <v>5789520.3533950001</v>
      </c>
      <c r="P47" s="73"/>
    </row>
    <row r="48" spans="1:16" x14ac:dyDescent="0.3">
      <c r="A48" s="55">
        <f>BS!A48</f>
        <v>17</v>
      </c>
      <c r="B48" s="15" t="str">
        <f>BS!B48</f>
        <v>პეივბანკი</v>
      </c>
      <c r="C48" s="67">
        <v>82065852.090000004</v>
      </c>
      <c r="D48" s="27">
        <v>1070135.52</v>
      </c>
      <c r="E48" s="28">
        <v>0</v>
      </c>
      <c r="F48" s="28">
        <v>-33016.480000000003</v>
      </c>
      <c r="G48" s="28">
        <v>0</v>
      </c>
      <c r="H48" s="29">
        <v>1037119.04</v>
      </c>
      <c r="I48" s="28">
        <v>1874191.16</v>
      </c>
      <c r="J48" s="28">
        <v>54220.23</v>
      </c>
      <c r="K48" s="28">
        <v>-2705377.67</v>
      </c>
      <c r="L48" s="29">
        <v>-231955.09</v>
      </c>
      <c r="M48" s="28">
        <v>0</v>
      </c>
      <c r="N48" s="28">
        <v>805163.95000000007</v>
      </c>
      <c r="O48" s="29">
        <v>805163.95</v>
      </c>
      <c r="P48" s="74"/>
    </row>
    <row r="49" spans="1:16" x14ac:dyDescent="0.3">
      <c r="A49" s="54">
        <f>BS!A49</f>
        <v>18</v>
      </c>
      <c r="B49" s="12" t="str">
        <f>BS!B49</f>
        <v>ჰეშბანკი</v>
      </c>
      <c r="C49" s="68">
        <v>43692880.567061998</v>
      </c>
      <c r="D49" s="24">
        <v>2115161.1</v>
      </c>
      <c r="E49" s="25">
        <v>0</v>
      </c>
      <c r="F49" s="25">
        <v>-37790.01</v>
      </c>
      <c r="G49" s="25">
        <v>-427.3</v>
      </c>
      <c r="H49" s="26">
        <v>2077371.09</v>
      </c>
      <c r="I49" s="25">
        <v>-101279.6</v>
      </c>
      <c r="J49" s="25">
        <v>-2813.83</v>
      </c>
      <c r="K49" s="25">
        <v>-9085870.8800000008</v>
      </c>
      <c r="L49" s="26">
        <v>-9132610.8100000005</v>
      </c>
      <c r="M49" s="25">
        <v>-58334.880000000005</v>
      </c>
      <c r="N49" s="25">
        <v>-7113574.6000000006</v>
      </c>
      <c r="O49" s="26">
        <v>-8272642.9500000002</v>
      </c>
      <c r="P49" s="73"/>
    </row>
    <row r="50" spans="1:16" x14ac:dyDescent="0.3">
      <c r="A50" s="55">
        <f>BS!A50</f>
        <v>19</v>
      </c>
      <c r="B50" s="15" t="str">
        <f>BS!B50</f>
        <v>პეისერა</v>
      </c>
      <c r="C50" s="67">
        <v>23747982.760000002</v>
      </c>
      <c r="D50" s="27">
        <v>475764.848</v>
      </c>
      <c r="E50" s="28">
        <v>0</v>
      </c>
      <c r="F50" s="28">
        <v>-1097.0386000000001</v>
      </c>
      <c r="G50" s="28">
        <v>0</v>
      </c>
      <c r="H50" s="29">
        <v>474667.80939999997</v>
      </c>
      <c r="I50" s="28">
        <v>86637.340100000001</v>
      </c>
      <c r="J50" s="28">
        <v>459243.96</v>
      </c>
      <c r="K50" s="28">
        <v>-2254955.3791999999</v>
      </c>
      <c r="L50" s="29">
        <v>-1515297.5490999999</v>
      </c>
      <c r="M50" s="28">
        <v>-10.219999999999999</v>
      </c>
      <c r="N50" s="28">
        <v>-1040639.9597</v>
      </c>
      <c r="O50" s="29">
        <v>-1037889.3697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2" zoomScaleNormal="85" zoomScaleSheetLayoutView="100" workbookViewId="0">
      <selection activeCell="H36" sqref="H36"/>
    </sheetView>
  </sheetViews>
  <sheetFormatPr defaultColWidth="9.1796875" defaultRowHeight="13" x14ac:dyDescent="0.3"/>
  <cols>
    <col min="1" max="1" width="4.54296875" style="6" customWidth="1"/>
    <col min="2" max="2" width="30.453125" style="6" bestFit="1" customWidth="1"/>
    <col min="3" max="6" width="10.81640625" style="6" bestFit="1" customWidth="1"/>
    <col min="7" max="7" width="11.81640625" style="6" bestFit="1" customWidth="1"/>
    <col min="8" max="8" width="9.7265625" style="6" bestFit="1" customWidth="1"/>
    <col min="9" max="9" width="9.453125" style="6" bestFit="1" customWidth="1"/>
    <col min="10" max="10" width="9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8.81640625" style="6" bestFit="1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ht="9" hidden="1" customHeight="1" x14ac:dyDescent="0.3"/>
    <row r="2" spans="1:6" x14ac:dyDescent="0.3">
      <c r="A2" s="6" t="s">
        <v>284</v>
      </c>
    </row>
    <row r="3" spans="1:6" x14ac:dyDescent="0.3">
      <c r="B3" s="64">
        <f>'BS-E'!B3</f>
        <v>45930</v>
      </c>
    </row>
    <row r="4" spans="1:6" ht="13.5" thickBot="1" x14ac:dyDescent="0.35"/>
    <row r="5" spans="1:6" ht="15.75" customHeight="1" x14ac:dyDescent="0.3">
      <c r="A5" s="173" t="s">
        <v>0</v>
      </c>
      <c r="B5" s="171" t="s">
        <v>283</v>
      </c>
      <c r="C5" s="198" t="s">
        <v>47</v>
      </c>
      <c r="D5" s="199"/>
      <c r="E5" s="199"/>
      <c r="F5" s="200"/>
    </row>
    <row r="6" spans="1:6" s="11" customFormat="1" ht="180.75" customHeight="1" x14ac:dyDescent="0.3">
      <c r="A6" s="174"/>
      <c r="B6" s="172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3">
      <c r="A7" s="54">
        <f>A32</f>
        <v>1</v>
      </c>
      <c r="B7" s="12" t="str">
        <f>B32</f>
        <v>Bank of Georgia</v>
      </c>
      <c r="C7" s="30">
        <f>IS!C7</f>
        <v>0.39660515506958915</v>
      </c>
      <c r="D7" s="31">
        <f>IS!D7</f>
        <v>0.4026991543649539</v>
      </c>
      <c r="E7" s="31">
        <f>IS!E7</f>
        <v>0.47223099070092373</v>
      </c>
      <c r="F7" s="32">
        <f>IS!F7</f>
        <v>0.50126779022578904</v>
      </c>
    </row>
    <row r="8" spans="1:6" x14ac:dyDescent="0.3">
      <c r="A8" s="55">
        <f t="shared" ref="A8" si="0">A33</f>
        <v>2</v>
      </c>
      <c r="B8" s="15" t="str">
        <f t="shared" ref="B8:B22" si="1">B33</f>
        <v>TBC Bank</v>
      </c>
      <c r="C8" s="33">
        <f>IS!C8</f>
        <v>0.37182024917055156</v>
      </c>
      <c r="D8" s="34">
        <f>IS!D8</f>
        <v>0.31672029379257916</v>
      </c>
      <c r="E8" s="34">
        <f>IS!E8</f>
        <v>0.39981070897194804</v>
      </c>
      <c r="F8" s="35">
        <f>IS!F8</f>
        <v>0.37542235839351629</v>
      </c>
    </row>
    <row r="9" spans="1:6" x14ac:dyDescent="0.3">
      <c r="A9" s="54">
        <f t="shared" ref="A9" si="2">A34</f>
        <v>3</v>
      </c>
      <c r="B9" s="12" t="str">
        <f t="shared" si="1"/>
        <v>Liberty Bank</v>
      </c>
      <c r="C9" s="30">
        <f>IS!C9</f>
        <v>5.5033264097546448E-2</v>
      </c>
      <c r="D9" s="31">
        <f>IS!D9</f>
        <v>7.2960849546017795E-2</v>
      </c>
      <c r="E9" s="31">
        <f>IS!E9</f>
        <v>3.0876466244231779E-2</v>
      </c>
      <c r="F9" s="32">
        <f>IS!F9</f>
        <v>3.9246993008383968E-2</v>
      </c>
    </row>
    <row r="10" spans="1:6" x14ac:dyDescent="0.3">
      <c r="A10" s="55">
        <f t="shared" ref="A10" si="3">A35</f>
        <v>4</v>
      </c>
      <c r="B10" s="15" t="str">
        <f t="shared" si="1"/>
        <v>Basis Bank</v>
      </c>
      <c r="C10" s="33">
        <f>IS!C10</f>
        <v>4.2643360771558551E-2</v>
      </c>
      <c r="D10" s="34">
        <f>IS!D10</f>
        <v>3.4779070422256426E-2</v>
      </c>
      <c r="E10" s="34">
        <f>IS!E10</f>
        <v>2.2782318150244823E-2</v>
      </c>
      <c r="F10" s="35">
        <f>IS!F10</f>
        <v>3.2947393343775687E-2</v>
      </c>
    </row>
    <row r="11" spans="1:6" x14ac:dyDescent="0.3">
      <c r="A11" s="54">
        <f t="shared" ref="A11" si="4">A36</f>
        <v>5</v>
      </c>
      <c r="B11" s="12" t="str">
        <f t="shared" si="1"/>
        <v>Credo Bank</v>
      </c>
      <c r="C11" s="30">
        <f>IS!C11</f>
        <v>3.3868081398011819E-2</v>
      </c>
      <c r="D11" s="31">
        <f>IS!D11</f>
        <v>7.2722144244212306E-2</v>
      </c>
      <c r="E11" s="31">
        <f>IS!E11</f>
        <v>5.0385947781149354E-2</v>
      </c>
      <c r="F11" s="32">
        <f>IS!F11</f>
        <v>2.6763168811248749E-2</v>
      </c>
    </row>
    <row r="12" spans="1:6" x14ac:dyDescent="0.3">
      <c r="A12" s="55">
        <f t="shared" ref="A12" si="5">A37</f>
        <v>6</v>
      </c>
      <c r="B12" s="15" t="str">
        <f t="shared" si="1"/>
        <v>Tera bank</v>
      </c>
      <c r="C12" s="33">
        <f>IS!C12</f>
        <v>2.0989286044510863E-2</v>
      </c>
      <c r="D12" s="34">
        <f>IS!D12</f>
        <v>1.6424550087985719E-2</v>
      </c>
      <c r="E12" s="34">
        <f>IS!E12</f>
        <v>3.4611339163251559E-3</v>
      </c>
      <c r="F12" s="35">
        <f>IS!F12</f>
        <v>9.2990939596935829E-3</v>
      </c>
    </row>
    <row r="13" spans="1:6" x14ac:dyDescent="0.3">
      <c r="A13" s="54">
        <f t="shared" ref="A13" si="6">A38</f>
        <v>7</v>
      </c>
      <c r="B13" s="12" t="str">
        <f t="shared" si="1"/>
        <v>ProCredit Bank</v>
      </c>
      <c r="C13" s="30">
        <f>IS!C13</f>
        <v>2.0985873787748906E-2</v>
      </c>
      <c r="D13" s="31">
        <f>IS!D13</f>
        <v>1.4319077004734079E-2</v>
      </c>
      <c r="E13" s="31">
        <f>IS!E13</f>
        <v>4.7880344428356519E-3</v>
      </c>
      <c r="F13" s="32">
        <f>IS!F13</f>
        <v>9.0652907683562937E-3</v>
      </c>
    </row>
    <row r="14" spans="1:6" x14ac:dyDescent="0.3">
      <c r="A14" s="55">
        <f t="shared" ref="A14" si="7">A39</f>
        <v>8</v>
      </c>
      <c r="B14" s="15" t="str">
        <f t="shared" si="1"/>
        <v>Cartu Bank</v>
      </c>
      <c r="C14" s="33">
        <f>IS!C14</f>
        <v>1.8074618623350708E-2</v>
      </c>
      <c r="D14" s="34">
        <f>IS!D14</f>
        <v>1.5562927520890963E-2</v>
      </c>
      <c r="E14" s="34">
        <f>IS!E14</f>
        <v>5.3764131791801976E-3</v>
      </c>
      <c r="F14" s="35">
        <f>IS!F14</f>
        <v>1.3260194840596833E-2</v>
      </c>
    </row>
    <row r="15" spans="1:6" x14ac:dyDescent="0.3">
      <c r="A15" s="54">
        <f t="shared" ref="A15" si="8">A40</f>
        <v>9</v>
      </c>
      <c r="B15" s="12" t="str">
        <f t="shared" si="1"/>
        <v>HALYK Bank</v>
      </c>
      <c r="C15" s="30">
        <f>IS!C15</f>
        <v>1.034752775366873E-2</v>
      </c>
      <c r="D15" s="31">
        <f>IS!D15</f>
        <v>9.6973303898963067E-3</v>
      </c>
      <c r="E15" s="31">
        <f>IS!E15</f>
        <v>1.6403780394009799E-4</v>
      </c>
      <c r="F15" s="32">
        <f>IS!F15</f>
        <v>5.8175015220564711E-3</v>
      </c>
    </row>
    <row r="16" spans="1:6" x14ac:dyDescent="0.3">
      <c r="A16" s="55">
        <f t="shared" ref="A16" si="9">A41</f>
        <v>10</v>
      </c>
      <c r="B16" s="15" t="str">
        <f t="shared" si="1"/>
        <v>Pasha Bank</v>
      </c>
      <c r="C16" s="33">
        <f>IS!C16</f>
        <v>6.0842152457494473E-3</v>
      </c>
      <c r="D16" s="34">
        <f>IS!D16</f>
        <v>4.5475221392491556E-3</v>
      </c>
      <c r="E16" s="34">
        <f>IS!E16</f>
        <v>7.9102382934773292E-4</v>
      </c>
      <c r="F16" s="35">
        <f>IS!F16</f>
        <v>4.799490733144787E-4</v>
      </c>
    </row>
    <row r="17" spans="1:22" x14ac:dyDescent="0.3">
      <c r="A17" s="54">
        <f t="shared" ref="A17" si="10">A42</f>
        <v>11</v>
      </c>
      <c r="B17" s="12" t="str">
        <f t="shared" si="1"/>
        <v>Microbank Crystal</v>
      </c>
      <c r="C17" s="30">
        <f>IS!C17</f>
        <v>6.3389009298046297E-3</v>
      </c>
      <c r="D17" s="31">
        <f>IS!D17</f>
        <v>2.3338306180069941E-2</v>
      </c>
      <c r="E17" s="31">
        <f>IS!E17</f>
        <v>1.9523128498119566E-3</v>
      </c>
      <c r="F17" s="32">
        <f>IS!F17</f>
        <v>5.0888538908467193E-3</v>
      </c>
    </row>
    <row r="18" spans="1:22" x14ac:dyDescent="0.3">
      <c r="A18" s="55">
        <f t="shared" ref="A18" si="11">A43</f>
        <v>12</v>
      </c>
      <c r="B18" s="15" t="str">
        <f t="shared" si="1"/>
        <v>IS Bank</v>
      </c>
      <c r="C18" s="33">
        <f>IS!C18</f>
        <v>4.4547753962065036E-3</v>
      </c>
      <c r="D18" s="34">
        <f>IS!D18</f>
        <v>4.7426093191172249E-3</v>
      </c>
      <c r="E18" s="34">
        <f>IS!E18</f>
        <v>3.7478428291149888E-3</v>
      </c>
      <c r="F18" s="35">
        <f>IS!F18</f>
        <v>4.8017698768219831E-3</v>
      </c>
    </row>
    <row r="19" spans="1:22" x14ac:dyDescent="0.3">
      <c r="A19" s="54">
        <f t="shared" ref="A19" si="12">A44</f>
        <v>13</v>
      </c>
      <c r="B19" s="12" t="str">
        <f t="shared" si="1"/>
        <v>VTB Bank Georgia</v>
      </c>
      <c r="C19" s="30">
        <f>IS!C19</f>
        <v>4.217480754405774E-3</v>
      </c>
      <c r="D19" s="31">
        <f>IS!D19</f>
        <v>5.1100470950490341E-4</v>
      </c>
      <c r="E19" s="31">
        <f>IS!E19</f>
        <v>-3.3258276216568979E-6</v>
      </c>
      <c r="F19" s="32">
        <f>IS!F19</f>
        <v>-1.7086054367730766E-2</v>
      </c>
    </row>
    <row r="20" spans="1:22" x14ac:dyDescent="0.3">
      <c r="A20" s="55">
        <f t="shared" ref="A20" si="13">A45</f>
        <v>14</v>
      </c>
      <c r="B20" s="15" t="str">
        <f t="shared" si="1"/>
        <v>Ziraat Bank</v>
      </c>
      <c r="C20" s="33">
        <f>IS!C20</f>
        <v>3.4244916351888616E-3</v>
      </c>
      <c r="D20" s="34">
        <f>IS!D20</f>
        <v>3.269037374550613E-3</v>
      </c>
      <c r="E20" s="34">
        <f>IS!E20</f>
        <v>9.6473083624484544E-5</v>
      </c>
      <c r="F20" s="35">
        <f>IS!F20</f>
        <v>1.9636220998462185E-3</v>
      </c>
    </row>
    <row r="21" spans="1:22" x14ac:dyDescent="0.3">
      <c r="A21" s="54">
        <f t="shared" ref="A21" si="14">A46</f>
        <v>15</v>
      </c>
      <c r="B21" s="12" t="str">
        <f t="shared" si="1"/>
        <v>Silk Bank</v>
      </c>
      <c r="C21" s="30">
        <f>IS!C21</f>
        <v>1.9075723673353938E-3</v>
      </c>
      <c r="D21" s="31">
        <f>IS!D21</f>
        <v>2.1034983398027299E-3</v>
      </c>
      <c r="E21" s="31">
        <f>IS!E21</f>
        <v>1.2056359962163484E-6</v>
      </c>
      <c r="F21" s="32">
        <f>IS!F21</f>
        <v>-7.210532453577792E-3</v>
      </c>
    </row>
    <row r="22" spans="1:22" x14ac:dyDescent="0.3">
      <c r="A22" s="55">
        <f t="shared" ref="A22:B25" si="15">A47</f>
        <v>16</v>
      </c>
      <c r="B22" s="15" t="str">
        <f t="shared" si="1"/>
        <v>Microbank MBC</v>
      </c>
      <c r="C22" s="33">
        <f>IS!C22</f>
        <v>1.7808172348866081E-3</v>
      </c>
      <c r="D22" s="34">
        <f>IS!D22</f>
        <v>4.667017699239895E-3</v>
      </c>
      <c r="E22" s="34">
        <f>IS!E22</f>
        <v>5.267980019984282E-4</v>
      </c>
      <c r="F22" s="35">
        <f>IS!F22</f>
        <v>2.4033247220310158E-3</v>
      </c>
    </row>
    <row r="23" spans="1:22" x14ac:dyDescent="0.3">
      <c r="A23" s="54">
        <f t="shared" si="15"/>
        <v>17</v>
      </c>
      <c r="B23" s="12" t="str">
        <f t="shared" si="15"/>
        <v>PaveBank</v>
      </c>
      <c r="C23" s="30">
        <f>IS!C23</f>
        <v>7.8182997863367654E-4</v>
      </c>
      <c r="D23" s="31">
        <f>IS!D23</f>
        <v>2.7035190703903953E-4</v>
      </c>
      <c r="E23" s="31">
        <f>IS!E23</f>
        <v>3.0353321686209232E-3</v>
      </c>
      <c r="F23" s="32">
        <f>IS!F23</f>
        <v>3.3423674297792399E-4</v>
      </c>
    </row>
    <row r="24" spans="1:22" x14ac:dyDescent="0.3">
      <c r="A24" s="55">
        <f t="shared" si="15"/>
        <v>18</v>
      </c>
      <c r="B24" s="15" t="str">
        <f t="shared" si="15"/>
        <v>HashBank</v>
      </c>
      <c r="C24" s="33">
        <f>IS!C24</f>
        <v>4.1625600673379743E-4</v>
      </c>
      <c r="D24" s="34">
        <f>IS!D24</f>
        <v>5.415205141825071E-4</v>
      </c>
      <c r="E24" s="34">
        <f>IS!E24</f>
        <v>-1.6402661290167416E-4</v>
      </c>
      <c r="F24" s="35">
        <f>IS!F24</f>
        <v>-3.4341095815669407E-3</v>
      </c>
    </row>
    <row r="25" spans="1:22" ht="13.5" thickBot="1" x14ac:dyDescent="0.35">
      <c r="A25" s="55">
        <f t="shared" si="15"/>
        <v>19</v>
      </c>
      <c r="B25" s="15" t="str">
        <f t="shared" si="15"/>
        <v>Paysera</v>
      </c>
      <c r="C25" s="33">
        <f>IS!C25</f>
        <v>2.2624373452531492E-4</v>
      </c>
      <c r="D25" s="34">
        <f>IS!D25</f>
        <v>1.2373444371567349E-4</v>
      </c>
      <c r="E25" s="34">
        <f>IS!E25</f>
        <v>1.4031285122979745E-4</v>
      </c>
      <c r="F25" s="35">
        <f>IS!F25</f>
        <v>-4.3084487637572259E-4</v>
      </c>
    </row>
    <row r="26" spans="1:22" ht="13.5" thickBot="1" x14ac:dyDescent="0.35">
      <c r="A26" s="18"/>
      <c r="B26" s="19" t="s">
        <v>49</v>
      </c>
      <c r="C26" s="20">
        <f>SUM(C7:C25)</f>
        <v>1.0000000000000067</v>
      </c>
      <c r="D26" s="21">
        <f t="shared" ref="D26:F26" si="16">SUM(D7:D25)</f>
        <v>0.99999999999999856</v>
      </c>
      <c r="E26" s="21">
        <f t="shared" si="16"/>
        <v>1</v>
      </c>
      <c r="F26" s="21">
        <f t="shared" si="16"/>
        <v>1.0000000000000042</v>
      </c>
    </row>
    <row r="27" spans="1:22" x14ac:dyDescent="0.3">
      <c r="A27" s="126"/>
      <c r="B27" s="127"/>
      <c r="C27" s="128"/>
      <c r="D27" s="128"/>
      <c r="E27" s="128"/>
      <c r="F27" s="128"/>
    </row>
    <row r="28" spans="1:22" ht="13.5" thickBot="1" x14ac:dyDescent="0.35">
      <c r="B28" s="61" t="s">
        <v>52</v>
      </c>
      <c r="U28" s="23"/>
      <c r="V28" s="23"/>
    </row>
    <row r="29" spans="1:22" ht="15.75" customHeight="1" x14ac:dyDescent="0.3">
      <c r="A29" s="173" t="s">
        <v>0</v>
      </c>
      <c r="B29" s="171" t="s">
        <v>283</v>
      </c>
      <c r="C29" s="184" t="s">
        <v>5</v>
      </c>
      <c r="D29" s="186" t="s">
        <v>278</v>
      </c>
      <c r="E29" s="187"/>
      <c r="F29" s="187"/>
      <c r="G29" s="187"/>
      <c r="H29" s="188"/>
      <c r="I29" s="201" t="s">
        <v>277</v>
      </c>
      <c r="J29" s="202"/>
      <c r="K29" s="202"/>
      <c r="L29" s="203"/>
      <c r="M29" s="196" t="s">
        <v>14</v>
      </c>
      <c r="N29" s="196" t="s">
        <v>237</v>
      </c>
      <c r="O29" s="194" t="str">
        <f>'BS-E'!$R$30</f>
        <v>NET Income of 9 months 2025</v>
      </c>
      <c r="P29" s="38"/>
    </row>
    <row r="30" spans="1:22" ht="131.25" customHeight="1" x14ac:dyDescent="0.3">
      <c r="A30" s="174"/>
      <c r="B30" s="172"/>
      <c r="C30" s="185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7"/>
      <c r="N30" s="197"/>
      <c r="O30" s="195"/>
      <c r="P30" s="38"/>
    </row>
    <row r="31" spans="1:22" x14ac:dyDescent="0.3">
      <c r="A31" s="132"/>
      <c r="B31" s="119" t="str">
        <f>'BS-E'!B31</f>
        <v>Consolidated</v>
      </c>
      <c r="C31" s="133">
        <f>IS!C31</f>
        <v>104966366515.41299</v>
      </c>
      <c r="D31" s="134">
        <f>IS!D31</f>
        <v>7424776816.1235504</v>
      </c>
      <c r="E31" s="134">
        <f>IS!E31</f>
        <v>6241026627.2912397</v>
      </c>
      <c r="F31" s="134">
        <f>IS!F31</f>
        <v>-3588595109.9954801</v>
      </c>
      <c r="G31" s="134">
        <f>IS!G31</f>
        <v>-2214734633.9373999</v>
      </c>
      <c r="H31" s="134">
        <f>IS!H31</f>
        <v>3836181706.1280704</v>
      </c>
      <c r="I31" s="135">
        <f>IS!I31</f>
        <v>617458339.28005397</v>
      </c>
      <c r="J31" s="135">
        <f>IS!J31</f>
        <v>550186024.93186295</v>
      </c>
      <c r="K31" s="133">
        <f>IS!K31</f>
        <v>-1888821032.1672201</v>
      </c>
      <c r="L31" s="135">
        <f>IS!L31</f>
        <v>-610134629.82251596</v>
      </c>
      <c r="M31" s="135">
        <f>IS!M31</f>
        <v>-398190335.29707503</v>
      </c>
      <c r="N31" s="135">
        <f>IS!N31</f>
        <v>2827856741.0084791</v>
      </c>
      <c r="O31" s="136">
        <f>IS!O31</f>
        <v>2408963008.7532902</v>
      </c>
    </row>
    <row r="32" spans="1:22" x14ac:dyDescent="0.3">
      <c r="A32" s="55">
        <f>'BS-E'!A32</f>
        <v>1</v>
      </c>
      <c r="B32" s="15" t="str">
        <f>'BS-E'!B32</f>
        <v>Bank of Georgia</v>
      </c>
      <c r="C32" s="45">
        <f>IS!C32</f>
        <v>41630202068.936699</v>
      </c>
      <c r="D32" s="46">
        <f>IS!D32</f>
        <v>2865300266.158</v>
      </c>
      <c r="E32" s="47">
        <f>IS!E32</f>
        <v>2354371706.8314199</v>
      </c>
      <c r="F32" s="47">
        <f>IS!F32</f>
        <v>-1320473137.10992</v>
      </c>
      <c r="G32" s="47">
        <f>IS!G32</f>
        <v>-845031513.49991703</v>
      </c>
      <c r="H32" s="48">
        <f>IS!H32</f>
        <v>1544827129.04808</v>
      </c>
      <c r="I32" s="47">
        <f>IS!I32</f>
        <v>291582963.27476698</v>
      </c>
      <c r="J32" s="47">
        <f>IS!J32</f>
        <v>280194691.11500001</v>
      </c>
      <c r="K32" s="45">
        <f>IS!K32</f>
        <v>-612654879.96000004</v>
      </c>
      <c r="L32" s="47">
        <f>IS!L32</f>
        <v>-25535627.015475001</v>
      </c>
      <c r="M32" s="47">
        <f>IS!M32</f>
        <v>-110559099.009177</v>
      </c>
      <c r="N32" s="47">
        <f>IS!N32</f>
        <v>1408732403.023428</v>
      </c>
      <c r="O32" s="48">
        <f>IS!O32</f>
        <v>1207535564.13343</v>
      </c>
    </row>
    <row r="33" spans="1:16" x14ac:dyDescent="0.3">
      <c r="A33" s="54">
        <f>'BS-E'!A33</f>
        <v>2</v>
      </c>
      <c r="B33" s="12" t="str">
        <f>'BS-E'!B33</f>
        <v>TBC Bank</v>
      </c>
      <c r="C33" s="41">
        <f>IS!C33</f>
        <v>39028620552.2883</v>
      </c>
      <c r="D33" s="42">
        <f>IS!D33</f>
        <v>2562321486.0788999</v>
      </c>
      <c r="E33" s="43">
        <f>IS!E33</f>
        <v>2126782844.309</v>
      </c>
      <c r="F33" s="43">
        <f>IS!F33</f>
        <v>-1347324889.0723</v>
      </c>
      <c r="G33" s="43">
        <f>IS!G33</f>
        <v>-808602689.10500002</v>
      </c>
      <c r="H33" s="44">
        <f>IS!H33</f>
        <v>1214996597.0065999</v>
      </c>
      <c r="I33" s="43">
        <f>IS!I33</f>
        <v>246866456.38820001</v>
      </c>
      <c r="J33" s="43">
        <f>IS!J33</f>
        <v>218492490.59999999</v>
      </c>
      <c r="K33" s="41">
        <f>IS!K33</f>
        <v>-567054203.19710004</v>
      </c>
      <c r="L33" s="43">
        <f>IS!L33</f>
        <v>4258601.6913999999</v>
      </c>
      <c r="M33" s="43">
        <f>IS!M33</f>
        <v>-166790161.65790001</v>
      </c>
      <c r="N33" s="43">
        <f>IS!N33</f>
        <v>1052465037.0401</v>
      </c>
      <c r="O33" s="44">
        <f>IS!O33</f>
        <v>904378574.02890098</v>
      </c>
    </row>
    <row r="34" spans="1:16" x14ac:dyDescent="0.3">
      <c r="A34" s="55">
        <f>'BS-E'!A34</f>
        <v>3</v>
      </c>
      <c r="B34" s="15" t="str">
        <f>'BS-E'!B34</f>
        <v>Liberty Bank</v>
      </c>
      <c r="C34" s="45">
        <f>IS!C34</f>
        <v>5776641769.8025799</v>
      </c>
      <c r="D34" s="46">
        <f>IS!D34</f>
        <v>530285699.80199999</v>
      </c>
      <c r="E34" s="47">
        <f>IS!E34</f>
        <v>467788415.14200002</v>
      </c>
      <c r="F34" s="47">
        <f>IS!F34</f>
        <v>-250394623.51000401</v>
      </c>
      <c r="G34" s="47">
        <f>IS!G34</f>
        <v>-182755088.43549901</v>
      </c>
      <c r="H34" s="48">
        <f>IS!H34</f>
        <v>279891076.291996</v>
      </c>
      <c r="I34" s="47">
        <f>IS!I34</f>
        <v>19064931.57</v>
      </c>
      <c r="J34" s="47">
        <f>IS!J34</f>
        <v>8328283.71</v>
      </c>
      <c r="K34" s="45">
        <f>IS!K34</f>
        <v>-194058596.44999999</v>
      </c>
      <c r="L34" s="47">
        <f>IS!L34</f>
        <v>-146386820.24000001</v>
      </c>
      <c r="M34" s="47">
        <f>IS!M34</f>
        <v>-25221337.699999996</v>
      </c>
      <c r="N34" s="47">
        <f>IS!N34</f>
        <v>108282918.351996</v>
      </c>
      <c r="O34" s="48">
        <f>IS!O34</f>
        <v>94544554.361995995</v>
      </c>
    </row>
    <row r="35" spans="1:16" x14ac:dyDescent="0.3">
      <c r="A35" s="54">
        <f>'BS-E'!A35</f>
        <v>4</v>
      </c>
      <c r="B35" s="12" t="str">
        <f>'BS-E'!B35</f>
        <v>Basis Bank</v>
      </c>
      <c r="C35" s="41">
        <f>IS!C35</f>
        <v>4476118636.1963997</v>
      </c>
      <c r="D35" s="42">
        <f>IS!D35</f>
        <v>300786226.51999998</v>
      </c>
      <c r="E35" s="43">
        <f>IS!E35</f>
        <v>260801025.88999999</v>
      </c>
      <c r="F35" s="43">
        <f>IS!F35</f>
        <v>-167367392.81</v>
      </c>
      <c r="G35" s="43">
        <f>IS!G35</f>
        <v>-128498700.70999999</v>
      </c>
      <c r="H35" s="44">
        <f>IS!H35</f>
        <v>133418833.70999998</v>
      </c>
      <c r="I35" s="43">
        <f>IS!I35</f>
        <v>14067132.33</v>
      </c>
      <c r="J35" s="43">
        <f>IS!J35</f>
        <v>12936644.98</v>
      </c>
      <c r="K35" s="41">
        <f>IS!K35</f>
        <v>-66976412.399999999</v>
      </c>
      <c r="L35" s="43">
        <f>IS!L35</f>
        <v>-38689584.950000003</v>
      </c>
      <c r="M35" s="43">
        <f>IS!M35</f>
        <v>-2284091.2000000002</v>
      </c>
      <c r="N35" s="43">
        <f>IS!N35</f>
        <v>92445157.559999973</v>
      </c>
      <c r="O35" s="44">
        <f>IS!O35</f>
        <v>79369051.799999997</v>
      </c>
    </row>
    <row r="36" spans="1:16" x14ac:dyDescent="0.3">
      <c r="A36" s="55">
        <f>'BS-E'!A36</f>
        <v>5</v>
      </c>
      <c r="B36" s="15" t="str">
        <f>'BS-E'!B36</f>
        <v>Credo Bank</v>
      </c>
      <c r="C36" s="45">
        <f>IS!C36</f>
        <v>3555009445.1975498</v>
      </c>
      <c r="D36" s="46">
        <f>IS!D36</f>
        <v>471501473.250054</v>
      </c>
      <c r="E36" s="47">
        <f>IS!E36</f>
        <v>428031864.49005198</v>
      </c>
      <c r="F36" s="47">
        <f>IS!F36</f>
        <v>-192526113.87</v>
      </c>
      <c r="G36" s="47">
        <f>IS!G36</f>
        <v>-72579306.599999994</v>
      </c>
      <c r="H36" s="48">
        <f>IS!H36</f>
        <v>278975359.380054</v>
      </c>
      <c r="I36" s="47">
        <f>IS!I36</f>
        <v>31111223.640000001</v>
      </c>
      <c r="J36" s="47">
        <f>IS!J36</f>
        <v>7957640.4800000004</v>
      </c>
      <c r="K36" s="45">
        <f>IS!K36</f>
        <v>-159755981.55000001</v>
      </c>
      <c r="L36" s="47">
        <f>IS!L36</f>
        <v>-134958842.06999999</v>
      </c>
      <c r="M36" s="47">
        <f>IS!M36</f>
        <v>-64829879.286734998</v>
      </c>
      <c r="N36" s="47">
        <f>IS!N36</f>
        <v>79186638.023319006</v>
      </c>
      <c r="O36" s="48">
        <f>IS!O36</f>
        <v>64471483.663318001</v>
      </c>
    </row>
    <row r="37" spans="1:16" x14ac:dyDescent="0.3">
      <c r="A37" s="54">
        <f>'BS-E'!A37</f>
        <v>6</v>
      </c>
      <c r="B37" s="12" t="str">
        <f>'BS-E'!B37</f>
        <v>Tera bank</v>
      </c>
      <c r="C37" s="41">
        <f>IS!C37</f>
        <v>2203169091.8449702</v>
      </c>
      <c r="D37" s="42">
        <f>IS!D37</f>
        <v>156835362</v>
      </c>
      <c r="E37" s="43">
        <f>IS!E37</f>
        <v>138201773.551182</v>
      </c>
      <c r="F37" s="43">
        <f>IS!F37</f>
        <v>-93827803.421085</v>
      </c>
      <c r="G37" s="43">
        <f>IS!G37</f>
        <v>-60553560.140000001</v>
      </c>
      <c r="H37" s="44">
        <f>IS!H37</f>
        <v>63007558.578915</v>
      </c>
      <c r="I37" s="43">
        <f>IS!I37</f>
        <v>2137106</v>
      </c>
      <c r="J37" s="43">
        <f>IS!J37</f>
        <v>-350632</v>
      </c>
      <c r="K37" s="41">
        <f>IS!K37</f>
        <v>-39002029.435070999</v>
      </c>
      <c r="L37" s="43">
        <f>IS!L37</f>
        <v>-31863727.95916</v>
      </c>
      <c r="M37" s="43">
        <f>IS!M37</f>
        <v>-4761850.2559319995</v>
      </c>
      <c r="N37" s="43">
        <f>IS!N37</f>
        <v>26381980.363823</v>
      </c>
      <c r="O37" s="44">
        <f>IS!O37</f>
        <v>22401173.363823</v>
      </c>
    </row>
    <row r="38" spans="1:16" x14ac:dyDescent="0.3">
      <c r="A38" s="55">
        <f>'BS-E'!A38</f>
        <v>7</v>
      </c>
      <c r="B38" s="15" t="str">
        <f>'BS-E'!B38</f>
        <v>ProCredit Bank</v>
      </c>
      <c r="C38" s="45">
        <f>IS!C38</f>
        <v>2202810919.6510501</v>
      </c>
      <c r="D38" s="46">
        <f>IS!D38</f>
        <v>106140424.955</v>
      </c>
      <c r="E38" s="47">
        <f>IS!E38</f>
        <v>92688101.300699994</v>
      </c>
      <c r="F38" s="47">
        <f>IS!F38</f>
        <v>-51209843.700800002</v>
      </c>
      <c r="G38" s="47">
        <f>IS!G38</f>
        <v>-36828750.750100002</v>
      </c>
      <c r="H38" s="48">
        <f>IS!H38</f>
        <v>54930581.254199997</v>
      </c>
      <c r="I38" s="47">
        <f>IS!I38</f>
        <v>2956411.7954890002</v>
      </c>
      <c r="J38" s="47">
        <f>IS!J38</f>
        <v>9982119.6500000004</v>
      </c>
      <c r="K38" s="45">
        <f>IS!K38</f>
        <v>-49852632.1175</v>
      </c>
      <c r="L38" s="47">
        <f>IS!L38</f>
        <v>-34531553.574037001</v>
      </c>
      <c r="M38" s="47">
        <f>IS!M38</f>
        <v>4294922.6043999996</v>
      </c>
      <c r="N38" s="47">
        <f>IS!N38</f>
        <v>24693950.284562998</v>
      </c>
      <c r="O38" s="48">
        <f>IS!O38</f>
        <v>21837950.124563001</v>
      </c>
    </row>
    <row r="39" spans="1:16" x14ac:dyDescent="0.3">
      <c r="A39" s="54">
        <f>'BS-E'!A39</f>
        <v>8</v>
      </c>
      <c r="B39" s="12" t="str">
        <f>'BS-E'!B39</f>
        <v>Cartu Bank</v>
      </c>
      <c r="C39" s="41">
        <f>IS!C39</f>
        <v>1897227043.04494</v>
      </c>
      <c r="D39" s="42">
        <f>IS!D39</f>
        <v>88893758.725033</v>
      </c>
      <c r="E39" s="43">
        <f>IS!E39</f>
        <v>72558420.171577007</v>
      </c>
      <c r="F39" s="43">
        <f>IS!F39</f>
        <v>-29191540.875594001</v>
      </c>
      <c r="G39" s="43">
        <f>IS!G39</f>
        <v>-24248732.5352</v>
      </c>
      <c r="H39" s="44">
        <f>IS!H39</f>
        <v>59702217.849438995</v>
      </c>
      <c r="I39" s="43">
        <f>IS!I39</f>
        <v>3319711.1529000001</v>
      </c>
      <c r="J39" s="43">
        <f>IS!J39</f>
        <v>8647074.5899999999</v>
      </c>
      <c r="K39" s="41">
        <f>IS!K39</f>
        <v>-35809468.586905003</v>
      </c>
      <c r="L39" s="43">
        <f>IS!L39</f>
        <v>-25475639.490086999</v>
      </c>
      <c r="M39" s="43">
        <f>IS!M39</f>
        <v>5623218.6184700001</v>
      </c>
      <c r="N39" s="43">
        <f>IS!N39</f>
        <v>39849796.977821991</v>
      </c>
      <c r="O39" s="44">
        <f>IS!O39</f>
        <v>31943318.859859001</v>
      </c>
    </row>
    <row r="40" spans="1:16" x14ac:dyDescent="0.3">
      <c r="A40" s="55">
        <f>'BS-E'!A40</f>
        <v>9</v>
      </c>
      <c r="B40" s="15" t="str">
        <f>'BS-E'!B40</f>
        <v>HALYK Bank</v>
      </c>
      <c r="C40" s="45">
        <f>IS!C40</f>
        <v>1086142390.72</v>
      </c>
      <c r="D40" s="46">
        <f>IS!D40</f>
        <v>67147590.950000003</v>
      </c>
      <c r="E40" s="47">
        <f>IS!E40</f>
        <v>62707171.829999998</v>
      </c>
      <c r="F40" s="47">
        <f>IS!F40</f>
        <v>-29946869.510000002</v>
      </c>
      <c r="G40" s="47">
        <f>IS!G40</f>
        <v>-13412760.960000001</v>
      </c>
      <c r="H40" s="48">
        <f>IS!H40</f>
        <v>37200721.439999998</v>
      </c>
      <c r="I40" s="47">
        <f>IS!I40</f>
        <v>101286.51</v>
      </c>
      <c r="J40" s="47">
        <f>IS!J40</f>
        <v>825403.58</v>
      </c>
      <c r="K40" s="45">
        <f>IS!K40</f>
        <v>-20699641.969999999</v>
      </c>
      <c r="L40" s="47">
        <f>IS!L40</f>
        <v>-18484499.059999999</v>
      </c>
      <c r="M40" s="47">
        <f>IS!M40</f>
        <v>-1425511.1700000002</v>
      </c>
      <c r="N40" s="47">
        <f>IS!N40</f>
        <v>17290711.209999997</v>
      </c>
      <c r="O40" s="48">
        <f>IS!O40</f>
        <v>14014145.970000001</v>
      </c>
    </row>
    <row r="41" spans="1:16" x14ac:dyDescent="0.3">
      <c r="A41" s="54">
        <f>'BS-E'!A41</f>
        <v>10</v>
      </c>
      <c r="B41" s="12" t="str">
        <f>'BS-E'!B41</f>
        <v>Pasha Bank</v>
      </c>
      <c r="C41" s="41">
        <f>IS!C41</f>
        <v>638637967.44400001</v>
      </c>
      <c r="D41" s="42">
        <f>IS!D41</f>
        <v>38776159.792499997</v>
      </c>
      <c r="E41" s="43">
        <f>IS!E41</f>
        <v>28091231.690000001</v>
      </c>
      <c r="F41" s="43">
        <f>IS!F41</f>
        <v>-21331038.5537</v>
      </c>
      <c r="G41" s="43">
        <f>IS!G41</f>
        <v>-17710797.410399999</v>
      </c>
      <c r="H41" s="44">
        <f>IS!H41</f>
        <v>17445121.238799997</v>
      </c>
      <c r="I41" s="43">
        <f>IS!I41</f>
        <v>488424.26</v>
      </c>
      <c r="J41" s="43">
        <f>IS!J41</f>
        <v>2272814.63</v>
      </c>
      <c r="K41" s="41">
        <f>IS!K41</f>
        <v>-22670815.43</v>
      </c>
      <c r="L41" s="43">
        <f>IS!L41</f>
        <v>-12192333.119999999</v>
      </c>
      <c r="M41" s="43">
        <f>IS!M41</f>
        <v>-3131137.5151</v>
      </c>
      <c r="N41" s="43">
        <f>IS!N41</f>
        <v>2121650.6036999975</v>
      </c>
      <c r="O41" s="44">
        <f>IS!O41</f>
        <v>1156179.5637000001</v>
      </c>
    </row>
    <row r="42" spans="1:16" x14ac:dyDescent="0.3">
      <c r="A42" s="55">
        <f>'BS-E'!A42</f>
        <v>11</v>
      </c>
      <c r="B42" s="15" t="str">
        <f>'BS-E'!B42</f>
        <v>Microbank Crystal</v>
      </c>
      <c r="C42" s="45">
        <f>IS!C42</f>
        <v>665371398.30276501</v>
      </c>
      <c r="D42" s="46">
        <f>IS!D42</f>
        <v>127737678.76000001</v>
      </c>
      <c r="E42" s="47">
        <f>IS!E42</f>
        <v>114806484.22</v>
      </c>
      <c r="F42" s="47">
        <f>IS!F42</f>
        <v>-38207695.539999999</v>
      </c>
      <c r="G42" s="47">
        <f>IS!G42</f>
        <v>-215725.08</v>
      </c>
      <c r="H42" s="48">
        <f>IS!H42</f>
        <v>89529983.219999999</v>
      </c>
      <c r="I42" s="47">
        <f>IS!I42</f>
        <v>1205471.8500000001</v>
      </c>
      <c r="J42" s="47">
        <f>IS!J42</f>
        <v>-3543343.68</v>
      </c>
      <c r="K42" s="45">
        <f>IS!K42</f>
        <v>-49109357.229999997</v>
      </c>
      <c r="L42" s="47">
        <f>IS!L42</f>
        <v>-56000531.380000003</v>
      </c>
      <c r="M42" s="47">
        <f>IS!M42</f>
        <v>-18205875.859999999</v>
      </c>
      <c r="N42" s="47">
        <f>IS!N42</f>
        <v>15323575.979999997</v>
      </c>
      <c r="O42" s="48">
        <f>IS!O42</f>
        <v>12258860.779999999</v>
      </c>
    </row>
    <row r="43" spans="1:16" x14ac:dyDescent="0.3">
      <c r="A43" s="54">
        <f>'BS-E'!A43</f>
        <v>12</v>
      </c>
      <c r="B43" s="12" t="str">
        <f>'BS-E'!B43</f>
        <v>IS Bank</v>
      </c>
      <c r="C43" s="41">
        <f>IS!C43</f>
        <v>467601586.98205602</v>
      </c>
      <c r="D43" s="42">
        <f>IS!D43</f>
        <v>30585799.213208999</v>
      </c>
      <c r="E43" s="43">
        <f>IS!E43</f>
        <v>25624867.436326999</v>
      </c>
      <c r="F43" s="43">
        <f>IS!F43</f>
        <v>-12392288.103899</v>
      </c>
      <c r="G43" s="43">
        <f>IS!G43</f>
        <v>-8033046.0272970004</v>
      </c>
      <c r="H43" s="44">
        <f>IS!H43</f>
        <v>18193511.109310001</v>
      </c>
      <c r="I43" s="43">
        <f>IS!I43</f>
        <v>2314136.8091480001</v>
      </c>
      <c r="J43" s="43">
        <f>IS!J43</f>
        <v>1617130.95</v>
      </c>
      <c r="K43" s="41">
        <f>IS!K43</f>
        <v>-6864404.3477720004</v>
      </c>
      <c r="L43" s="43">
        <f>IS!L43</f>
        <v>-3704615.7686239998</v>
      </c>
      <c r="M43" s="43">
        <f>IS!M43</f>
        <v>-127316.65559999998</v>
      </c>
      <c r="N43" s="43">
        <f>IS!N43</f>
        <v>14361578.685086001</v>
      </c>
      <c r="O43" s="44">
        <f>IS!O43</f>
        <v>11567286.009810001</v>
      </c>
    </row>
    <row r="44" spans="1:16" x14ac:dyDescent="0.3">
      <c r="A44" s="55">
        <f>'BS-E'!A44</f>
        <v>13</v>
      </c>
      <c r="B44" s="15" t="str">
        <f>'BS-E'!B44</f>
        <v>VTB Bank Georgia</v>
      </c>
      <c r="C44" s="45">
        <f>IS!C44</f>
        <v>442693630.63865697</v>
      </c>
      <c r="D44" s="46">
        <f>IS!D44</f>
        <v>9530762.7683479991</v>
      </c>
      <c r="E44" s="47">
        <f>IS!E44</f>
        <v>10228265.246479001</v>
      </c>
      <c r="F44" s="47">
        <f>IS!F44</f>
        <v>-7570455.8499999996</v>
      </c>
      <c r="G44" s="47">
        <f>IS!G44</f>
        <v>-684731.85000000009</v>
      </c>
      <c r="H44" s="48">
        <f>IS!H44</f>
        <v>1960306.9183479995</v>
      </c>
      <c r="I44" s="47">
        <f>IS!I44</f>
        <v>-2053.56</v>
      </c>
      <c r="J44" s="47">
        <f>IS!J44</f>
        <v>16217</v>
      </c>
      <c r="K44" s="45">
        <f>IS!K44</f>
        <v>-9045381</v>
      </c>
      <c r="L44" s="47">
        <f>IS!L44</f>
        <v>-35301790.512166001</v>
      </c>
      <c r="M44" s="47">
        <f>IS!M44</f>
        <v>-7442960.3435930004</v>
      </c>
      <c r="N44" s="47">
        <f>IS!N44</f>
        <v>-40784443.937411003</v>
      </c>
      <c r="O44" s="48">
        <f>IS!O44</f>
        <v>-41159672.937411003</v>
      </c>
    </row>
    <row r="45" spans="1:16" x14ac:dyDescent="0.3">
      <c r="A45" s="54">
        <f>'BS-E'!A45</f>
        <v>14</v>
      </c>
      <c r="B45" s="12" t="str">
        <f>'BS-E'!B45</f>
        <v>Ziraat Bank</v>
      </c>
      <c r="C45" s="41">
        <f>IS!C45</f>
        <v>359456444.10820001</v>
      </c>
      <c r="D45" s="42">
        <f>IS!D45</f>
        <v>18692885.742899999</v>
      </c>
      <c r="E45" s="43">
        <f>IS!E45</f>
        <v>17081539.852899998</v>
      </c>
      <c r="F45" s="43">
        <f>IS!F45</f>
        <v>-6152264.3700000001</v>
      </c>
      <c r="G45" s="43">
        <f>IS!G45</f>
        <v>-5514671.3399999999</v>
      </c>
      <c r="H45" s="44">
        <f>IS!H45</f>
        <v>12540621.372899998</v>
      </c>
      <c r="I45" s="43">
        <f>IS!I45</f>
        <v>59568.11</v>
      </c>
      <c r="J45" s="43">
        <f>IS!J45</f>
        <v>1381696.56</v>
      </c>
      <c r="K45" s="41">
        <f>IS!K45</f>
        <v>-6156556.75</v>
      </c>
      <c r="L45" s="43">
        <f>IS!L45</f>
        <v>-4636804.55</v>
      </c>
      <c r="M45" s="43">
        <f>IS!M45</f>
        <v>-2043369.8211999999</v>
      </c>
      <c r="N45" s="43">
        <f>IS!N45</f>
        <v>5860447.001699998</v>
      </c>
      <c r="O45" s="44">
        <f>IS!O45</f>
        <v>4730293.0016999999</v>
      </c>
      <c r="P45" s="73"/>
    </row>
    <row r="46" spans="1:16" x14ac:dyDescent="0.3">
      <c r="A46" s="55">
        <f>'BS-E'!A46</f>
        <v>15</v>
      </c>
      <c r="B46" s="15" t="str">
        <f>'BS-E'!B46</f>
        <v>Silk Bank</v>
      </c>
      <c r="C46" s="45">
        <f>IS!C46</f>
        <v>200230940.26440099</v>
      </c>
      <c r="D46" s="46">
        <f>IS!D46</f>
        <v>18955216.65961</v>
      </c>
      <c r="E46" s="47">
        <f>IS!E46</f>
        <v>16113183.109610001</v>
      </c>
      <c r="F46" s="47">
        <f>IS!F46</f>
        <v>-10885814.809588</v>
      </c>
      <c r="G46" s="47">
        <f>IS!G46</f>
        <v>-10049433.193988999</v>
      </c>
      <c r="H46" s="48">
        <f>IS!H46</f>
        <v>8069401.8500219993</v>
      </c>
      <c r="I46" s="47">
        <f>IS!I46</f>
        <v>744.43</v>
      </c>
      <c r="J46" s="47">
        <f>IS!J46</f>
        <v>562732.05000000005</v>
      </c>
      <c r="K46" s="45">
        <f>IS!K46</f>
        <v>-23539233.413679</v>
      </c>
      <c r="L46" s="47">
        <f>IS!L46</f>
        <v>-22926854.792165998</v>
      </c>
      <c r="M46" s="47">
        <f>IS!M46</f>
        <v>-2522676.9612020003</v>
      </c>
      <c r="N46" s="47">
        <f>IS!N46</f>
        <v>-17380129.903345998</v>
      </c>
      <c r="O46" s="48">
        <f>IS!O46</f>
        <v>-17369905.954084001</v>
      </c>
      <c r="P46" s="74"/>
    </row>
    <row r="47" spans="1:16" x14ac:dyDescent="0.3">
      <c r="A47" s="54">
        <f>'BS-E'!A47</f>
        <v>16</v>
      </c>
      <c r="B47" s="12" t="str">
        <f>'BS-E'!B47</f>
        <v>Microbank MBC</v>
      </c>
      <c r="C47" s="41">
        <f>IS!C47</f>
        <v>186925914.574072</v>
      </c>
      <c r="D47" s="42">
        <f>IS!D47</f>
        <v>27624963.280000001</v>
      </c>
      <c r="E47" s="43">
        <f>IS!E47</f>
        <v>25149732.219999999</v>
      </c>
      <c r="F47" s="43">
        <f>IS!F47</f>
        <v>-9721435.3599999994</v>
      </c>
      <c r="G47" s="43">
        <f>IS!G47</f>
        <v>-14699</v>
      </c>
      <c r="H47" s="44">
        <f>IS!H47</f>
        <v>17903527.920000002</v>
      </c>
      <c r="I47" s="43">
        <f>IS!I47</f>
        <v>325275.81945000001</v>
      </c>
      <c r="J47" s="43">
        <f>IS!J47</f>
        <v>354410.35686300002</v>
      </c>
      <c r="K47" s="41">
        <f>IS!K47</f>
        <v>-11525234.4</v>
      </c>
      <c r="L47" s="43">
        <f>IS!L47</f>
        <v>-12824143.583101001</v>
      </c>
      <c r="M47" s="43">
        <f>IS!M47</f>
        <v>1295136.0164959999</v>
      </c>
      <c r="N47" s="43">
        <f>IS!N47</f>
        <v>6374520.353395001</v>
      </c>
      <c r="O47" s="44">
        <f>IS!O47</f>
        <v>5789520.3533950001</v>
      </c>
    </row>
    <row r="48" spans="1:16" x14ac:dyDescent="0.3">
      <c r="A48" s="55">
        <f>'BS-E'!A48</f>
        <v>17</v>
      </c>
      <c r="B48" s="15" t="str">
        <f>'BS-E'!B48</f>
        <v>PaveBank</v>
      </c>
      <c r="C48" s="45">
        <f>IS!C48</f>
        <v>82065852.090000004</v>
      </c>
      <c r="D48" s="46">
        <f>IS!D48</f>
        <v>1070135.52</v>
      </c>
      <c r="E48" s="47">
        <f>IS!E48</f>
        <v>0</v>
      </c>
      <c r="F48" s="47">
        <f>IS!F48</f>
        <v>-33016.480000000003</v>
      </c>
      <c r="G48" s="47">
        <f>IS!G48</f>
        <v>0</v>
      </c>
      <c r="H48" s="48">
        <f>IS!H48</f>
        <v>1037119.04</v>
      </c>
      <c r="I48" s="47">
        <f>IS!I48</f>
        <v>1874191.16</v>
      </c>
      <c r="J48" s="47">
        <f>IS!J48</f>
        <v>54220.23</v>
      </c>
      <c r="K48" s="45">
        <f>IS!K48</f>
        <v>-2705377.67</v>
      </c>
      <c r="L48" s="47">
        <f>IS!L48</f>
        <v>-231955.09</v>
      </c>
      <c r="M48" s="47">
        <f>IS!M48</f>
        <v>0</v>
      </c>
      <c r="N48" s="47">
        <f>IS!N48</f>
        <v>805163.95000000007</v>
      </c>
      <c r="O48" s="48">
        <f>IS!O48</f>
        <v>805163.95</v>
      </c>
      <c r="P48" s="74"/>
    </row>
    <row r="49" spans="1:16" x14ac:dyDescent="0.3">
      <c r="A49" s="54">
        <f>'BS-E'!A49</f>
        <v>18</v>
      </c>
      <c r="B49" s="12" t="str">
        <f>'BS-E'!B49</f>
        <v>HashBank</v>
      </c>
      <c r="C49" s="41">
        <f>IS!C49</f>
        <v>43692880.567061998</v>
      </c>
      <c r="D49" s="42">
        <f>IS!D49</f>
        <v>2115161.1</v>
      </c>
      <c r="E49" s="43">
        <f>IS!E49</f>
        <v>0</v>
      </c>
      <c r="F49" s="43">
        <f>IS!F49</f>
        <v>-37790.01</v>
      </c>
      <c r="G49" s="43">
        <f>IS!G49</f>
        <v>-427.3</v>
      </c>
      <c r="H49" s="44">
        <f>IS!H49</f>
        <v>2077371.09</v>
      </c>
      <c r="I49" s="43">
        <f>IS!I49</f>
        <v>-101279.6</v>
      </c>
      <c r="J49" s="43">
        <f>IS!J49</f>
        <v>-2813.83</v>
      </c>
      <c r="K49" s="41">
        <f>IS!K49</f>
        <v>-9085870.8800000008</v>
      </c>
      <c r="L49" s="43">
        <f>IS!L49</f>
        <v>-9132610.8100000005</v>
      </c>
      <c r="M49" s="43">
        <f>IS!M49</f>
        <v>-58334.880000000005</v>
      </c>
      <c r="N49" s="43">
        <f>IS!N49</f>
        <v>-7113574.6000000006</v>
      </c>
      <c r="O49" s="44">
        <f>IS!O49</f>
        <v>-8272642.9500000002</v>
      </c>
    </row>
    <row r="50" spans="1:16" x14ac:dyDescent="0.3">
      <c r="A50" s="55">
        <f>'BS-E'!A50</f>
        <v>19</v>
      </c>
      <c r="B50" s="15" t="str">
        <f>'BS-E'!B50</f>
        <v>Paysera</v>
      </c>
      <c r="C50" s="45">
        <f>IS!C50</f>
        <v>23747982.760000002</v>
      </c>
      <c r="D50" s="46">
        <f>IS!D50</f>
        <v>475764.848</v>
      </c>
      <c r="E50" s="47">
        <f>IS!E50</f>
        <v>0</v>
      </c>
      <c r="F50" s="47">
        <f>IS!F50</f>
        <v>-1097.0386000000001</v>
      </c>
      <c r="G50" s="47">
        <f>IS!G50</f>
        <v>0</v>
      </c>
      <c r="H50" s="48">
        <f>IS!H50</f>
        <v>474667.80939999997</v>
      </c>
      <c r="I50" s="47">
        <f>IS!I50</f>
        <v>86637.340100000001</v>
      </c>
      <c r="J50" s="47">
        <f>IS!J50</f>
        <v>459243.96</v>
      </c>
      <c r="K50" s="45">
        <f>IS!K50</f>
        <v>-2254955.3791999999</v>
      </c>
      <c r="L50" s="47">
        <f>IS!L50</f>
        <v>-1515297.5490999999</v>
      </c>
      <c r="M50" s="47">
        <f>IS!M50</f>
        <v>-10.219999999999999</v>
      </c>
      <c r="N50" s="47">
        <f>IS!N50</f>
        <v>-1040639.9597</v>
      </c>
      <c r="O50" s="48">
        <f>IS!O50</f>
        <v>-1037889.3697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36" sqref="B36"/>
    </sheetView>
  </sheetViews>
  <sheetFormatPr defaultColWidth="9.1796875" defaultRowHeight="13" x14ac:dyDescent="0.3"/>
  <cols>
    <col min="1" max="1" width="6.81640625" style="2" customWidth="1"/>
    <col min="2" max="2" width="49" style="2" customWidth="1"/>
    <col min="3" max="3" width="10.453125" style="2" bestFit="1" customWidth="1"/>
    <col min="4" max="4" width="14.7265625" style="2" customWidth="1"/>
    <col min="5" max="6" width="10.453125" style="2" bestFit="1" customWidth="1"/>
    <col min="7" max="7" width="13.26953125" style="2" customWidth="1"/>
    <col min="8" max="9" width="11.54296875" style="2" customWidth="1"/>
    <col min="10" max="10" width="14" style="2" customWidth="1"/>
    <col min="11" max="11" width="11.7265625" style="2" bestFit="1" customWidth="1"/>
    <col min="12" max="12" width="9.26953125" style="2" bestFit="1" customWidth="1"/>
    <col min="13" max="13" width="13.81640625" style="2" customWidth="1"/>
    <col min="14" max="14" width="11" style="2" customWidth="1"/>
    <col min="15" max="15" width="9.81640625" style="2" bestFit="1" customWidth="1"/>
    <col min="16" max="16" width="14.26953125" style="2" customWidth="1"/>
    <col min="17" max="17" width="15.81640625" style="2" bestFit="1" customWidth="1"/>
    <col min="18" max="16384" width="9.1796875" style="2"/>
  </cols>
  <sheetData>
    <row r="1" spans="1:17" x14ac:dyDescent="0.3">
      <c r="B1" s="88" t="s">
        <v>181</v>
      </c>
    </row>
    <row r="2" spans="1:17" x14ac:dyDescent="0.3">
      <c r="A2" s="5"/>
      <c r="B2" s="63">
        <f>BS!B3</f>
        <v>45930</v>
      </c>
      <c r="C2" s="4"/>
      <c r="D2" s="4"/>
      <c r="E2" s="4"/>
      <c r="F2" s="4"/>
      <c r="G2" s="1"/>
      <c r="H2" s="1"/>
      <c r="I2" s="1"/>
      <c r="J2" s="1"/>
    </row>
    <row r="3" spans="1:17" x14ac:dyDescent="0.3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3">
      <c r="A4" s="87"/>
      <c r="B4" s="205"/>
      <c r="C4" s="204" t="s">
        <v>168</v>
      </c>
      <c r="D4" s="204"/>
      <c r="E4" s="204"/>
      <c r="F4" s="204" t="s">
        <v>167</v>
      </c>
      <c r="G4" s="204"/>
      <c r="H4" s="204"/>
      <c r="I4" s="204" t="s">
        <v>76</v>
      </c>
      <c r="J4" s="204"/>
      <c r="K4" s="204"/>
      <c r="L4" s="207" t="s">
        <v>169</v>
      </c>
      <c r="M4" s="207"/>
      <c r="N4" s="207"/>
      <c r="O4" s="204" t="s">
        <v>170</v>
      </c>
      <c r="P4" s="204"/>
      <c r="Q4" s="204"/>
    </row>
    <row r="5" spans="1:17" x14ac:dyDescent="0.3">
      <c r="A5" s="87"/>
      <c r="B5" s="206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3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3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3">
      <c r="A8" s="87"/>
      <c r="B8" s="90" t="s">
        <v>69</v>
      </c>
      <c r="C8" s="144">
        <v>27830204.120000001</v>
      </c>
      <c r="D8" s="144">
        <v>652764200.68584073</v>
      </c>
      <c r="E8" s="143">
        <v>680594404.80584073</v>
      </c>
      <c r="F8" s="144">
        <v>20574.02</v>
      </c>
      <c r="G8" s="144">
        <v>6138317.5700000003</v>
      </c>
      <c r="H8" s="143">
        <v>6158891.5899999999</v>
      </c>
      <c r="I8" s="144">
        <v>678136720.09856868</v>
      </c>
      <c r="J8" s="144">
        <v>677439673.09361124</v>
      </c>
      <c r="K8" s="143">
        <v>1355576393.1921799</v>
      </c>
      <c r="L8" s="144">
        <v>12823092.779999999</v>
      </c>
      <c r="M8" s="144">
        <v>0</v>
      </c>
      <c r="N8" s="143">
        <v>12823092.779999999</v>
      </c>
      <c r="O8" s="143">
        <v>718810591.01856852</v>
      </c>
      <c r="P8" s="143">
        <v>1336342191.3494513</v>
      </c>
      <c r="Q8" s="143">
        <v>2055152782.3680198</v>
      </c>
    </row>
    <row r="9" spans="1:17" x14ac:dyDescent="0.3">
      <c r="A9" s="87"/>
      <c r="B9" s="91" t="s">
        <v>172</v>
      </c>
      <c r="C9" s="142">
        <v>9356885.9299999997</v>
      </c>
      <c r="D9" s="142">
        <v>298077605.88776559</v>
      </c>
      <c r="E9" s="143">
        <v>307434491.81776559</v>
      </c>
      <c r="F9" s="142">
        <v>20574.02</v>
      </c>
      <c r="G9" s="142">
        <v>1354.3999999999978</v>
      </c>
      <c r="H9" s="143">
        <v>21928.42</v>
      </c>
      <c r="I9" s="142">
        <v>395196023.32956851</v>
      </c>
      <c r="J9" s="142">
        <v>117717958.2655533</v>
      </c>
      <c r="K9" s="143">
        <v>512913981.5951218</v>
      </c>
      <c r="L9" s="142">
        <v>12823092.779999999</v>
      </c>
      <c r="M9" s="142">
        <v>0</v>
      </c>
      <c r="N9" s="143">
        <v>12823092.779999999</v>
      </c>
      <c r="O9" s="143">
        <v>417396576.05956841</v>
      </c>
      <c r="P9" s="143">
        <v>415796918.55331802</v>
      </c>
      <c r="Q9" s="143">
        <v>833193494.61288643</v>
      </c>
    </row>
    <row r="10" spans="1:17" x14ac:dyDescent="0.3">
      <c r="A10" s="87"/>
      <c r="B10" s="92" t="s">
        <v>173</v>
      </c>
      <c r="C10" s="142">
        <v>18473318.190000001</v>
      </c>
      <c r="D10" s="142">
        <v>354686594.79807508</v>
      </c>
      <c r="E10" s="143">
        <v>373159912.98807508</v>
      </c>
      <c r="F10" s="142">
        <v>0</v>
      </c>
      <c r="G10" s="142">
        <v>6136963.1699999999</v>
      </c>
      <c r="H10" s="143">
        <v>6136963.1699999999</v>
      </c>
      <c r="I10" s="142">
        <v>282940696.76899999</v>
      </c>
      <c r="J10" s="142">
        <v>559721714.82805824</v>
      </c>
      <c r="K10" s="143">
        <v>842662411.59705818</v>
      </c>
      <c r="L10" s="142">
        <v>0</v>
      </c>
      <c r="M10" s="142">
        <v>0</v>
      </c>
      <c r="N10" s="143">
        <v>0</v>
      </c>
      <c r="O10" s="143">
        <v>301414014.95899999</v>
      </c>
      <c r="P10" s="143">
        <v>920545272.79613316</v>
      </c>
      <c r="Q10" s="143">
        <v>1221959287.7551332</v>
      </c>
    </row>
    <row r="11" spans="1:17" x14ac:dyDescent="0.3">
      <c r="A11" s="87"/>
      <c r="B11" s="90" t="s">
        <v>174</v>
      </c>
      <c r="C11" s="144">
        <v>454784145.23190004</v>
      </c>
      <c r="D11" s="144">
        <v>783043769.61419964</v>
      </c>
      <c r="E11" s="143">
        <v>1237827914.8460996</v>
      </c>
      <c r="F11" s="144">
        <v>304002781.42000002</v>
      </c>
      <c r="G11" s="144">
        <v>329751154.5818401</v>
      </c>
      <c r="H11" s="143">
        <v>633753936.00184011</v>
      </c>
      <c r="I11" s="144">
        <v>51704406.088300005</v>
      </c>
      <c r="J11" s="144">
        <v>130273839.18563478</v>
      </c>
      <c r="K11" s="143">
        <v>181978245.27393478</v>
      </c>
      <c r="L11" s="144">
        <v>4426146910.6357002</v>
      </c>
      <c r="M11" s="144">
        <v>192878004.51454353</v>
      </c>
      <c r="N11" s="143">
        <v>4619024915.1502438</v>
      </c>
      <c r="O11" s="143">
        <v>5236638243.3758993</v>
      </c>
      <c r="P11" s="143">
        <v>1435946767.8962221</v>
      </c>
      <c r="Q11" s="143">
        <v>6672585011.2721214</v>
      </c>
    </row>
    <row r="12" spans="1:17" ht="26" x14ac:dyDescent="0.3">
      <c r="A12" s="87"/>
      <c r="B12" s="93" t="s">
        <v>175</v>
      </c>
      <c r="C12" s="142">
        <v>447441007.43539995</v>
      </c>
      <c r="D12" s="142">
        <v>640917136.16022182</v>
      </c>
      <c r="E12" s="143">
        <v>1088358143.5956218</v>
      </c>
      <c r="F12" s="142">
        <v>142744214.32999998</v>
      </c>
      <c r="G12" s="142">
        <v>301450518.44994903</v>
      </c>
      <c r="H12" s="143">
        <v>444194732.77994901</v>
      </c>
      <c r="I12" s="142">
        <v>51704406.088299997</v>
      </c>
      <c r="J12" s="142">
        <v>130273839.18563479</v>
      </c>
      <c r="K12" s="143">
        <v>181978245.27393478</v>
      </c>
      <c r="L12" s="142">
        <v>4426146910.6357002</v>
      </c>
      <c r="M12" s="142">
        <v>45946307.712313652</v>
      </c>
      <c r="N12" s="143">
        <v>4472093218.3480139</v>
      </c>
      <c r="O12" s="143">
        <v>5068036538.4894009</v>
      </c>
      <c r="P12" s="143">
        <v>1118587801.5081224</v>
      </c>
      <c r="Q12" s="143">
        <v>6186624339.9975233</v>
      </c>
    </row>
    <row r="13" spans="1:17" ht="26" x14ac:dyDescent="0.3">
      <c r="A13" s="87"/>
      <c r="B13" s="93" t="s">
        <v>176</v>
      </c>
      <c r="C13" s="142">
        <v>7343137.7965000002</v>
      </c>
      <c r="D13" s="142">
        <v>142126633.45397705</v>
      </c>
      <c r="E13" s="143">
        <v>149469771.25047705</v>
      </c>
      <c r="F13" s="142">
        <v>161258567.09</v>
      </c>
      <c r="G13" s="142">
        <v>28300636.131890982</v>
      </c>
      <c r="H13" s="143">
        <v>189559203.22189099</v>
      </c>
      <c r="I13" s="142">
        <v>0</v>
      </c>
      <c r="J13" s="142">
        <v>0</v>
      </c>
      <c r="K13" s="143">
        <v>0</v>
      </c>
      <c r="L13" s="142">
        <v>0</v>
      </c>
      <c r="M13" s="142">
        <v>146931696.802232</v>
      </c>
      <c r="N13" s="143">
        <v>146931696.802232</v>
      </c>
      <c r="O13" s="143">
        <v>168601704.8865</v>
      </c>
      <c r="P13" s="143">
        <v>317358966.38810003</v>
      </c>
      <c r="Q13" s="143">
        <v>485960671.27460003</v>
      </c>
    </row>
    <row r="14" spans="1:17" x14ac:dyDescent="0.3">
      <c r="A14" s="87"/>
      <c r="B14" s="94" t="s">
        <v>177</v>
      </c>
      <c r="C14" s="144">
        <v>482614349.3519001</v>
      </c>
      <c r="D14" s="144">
        <v>1435807970.3000391</v>
      </c>
      <c r="E14" s="143">
        <v>1918422319.6519392</v>
      </c>
      <c r="F14" s="144">
        <v>304023355.44</v>
      </c>
      <c r="G14" s="144">
        <v>335889472.15184015</v>
      </c>
      <c r="H14" s="143">
        <v>639912827.59184015</v>
      </c>
      <c r="I14" s="144">
        <v>729841126.18686855</v>
      </c>
      <c r="J14" s="144">
        <v>807713512.27924645</v>
      </c>
      <c r="K14" s="143">
        <v>1537554638.466115</v>
      </c>
      <c r="L14" s="144">
        <v>4438970003.4157009</v>
      </c>
      <c r="M14" s="144">
        <v>192878004.51454258</v>
      </c>
      <c r="N14" s="143">
        <v>4631848007.9302435</v>
      </c>
      <c r="O14" s="143">
        <v>5955448834.3944693</v>
      </c>
      <c r="P14" s="143">
        <v>2772288959.2456732</v>
      </c>
      <c r="Q14" s="143">
        <v>8727737793.6401424</v>
      </c>
    </row>
    <row r="15" spans="1:17" x14ac:dyDescent="0.3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3">
      <c r="A16" s="87"/>
      <c r="B16" s="89" t="s">
        <v>70</v>
      </c>
      <c r="C16" s="144">
        <v>6743089952.3366022</v>
      </c>
      <c r="D16" s="144">
        <v>4842371057.8555174</v>
      </c>
      <c r="E16" s="143">
        <v>11585461010.19212</v>
      </c>
      <c r="F16" s="144">
        <v>3319905367.8300009</v>
      </c>
      <c r="G16" s="144">
        <v>2198426841.3758125</v>
      </c>
      <c r="H16" s="143">
        <v>5518332209.2058134</v>
      </c>
      <c r="I16" s="144">
        <v>3658746693.6491995</v>
      </c>
      <c r="J16" s="144">
        <v>1498965586.6519108</v>
      </c>
      <c r="K16" s="143">
        <v>5157712280.3011103</v>
      </c>
      <c r="L16" s="144">
        <v>1879760671.694</v>
      </c>
      <c r="M16" s="144">
        <v>498586091.25882554</v>
      </c>
      <c r="N16" s="143">
        <v>2378346762.9528255</v>
      </c>
      <c r="O16" s="143">
        <v>15601502685.5098</v>
      </c>
      <c r="P16" s="143">
        <v>9038349577.142067</v>
      </c>
      <c r="Q16" s="143">
        <v>24639852262.651867</v>
      </c>
    </row>
    <row r="17" spans="1:17" x14ac:dyDescent="0.3">
      <c r="A17" s="87"/>
      <c r="B17" s="95" t="s">
        <v>71</v>
      </c>
      <c r="C17" s="147">
        <v>6613885574.8066015</v>
      </c>
      <c r="D17" s="147">
        <v>4132178560.3789835</v>
      </c>
      <c r="E17" s="143">
        <v>10746064135.185585</v>
      </c>
      <c r="F17" s="147">
        <v>3317731527.3000002</v>
      </c>
      <c r="G17" s="147">
        <v>2114035178.7451782</v>
      </c>
      <c r="H17" s="143">
        <v>5431766706.0451784</v>
      </c>
      <c r="I17" s="147">
        <v>3656887271.3291998</v>
      </c>
      <c r="J17" s="147">
        <v>1388449699.1816978</v>
      </c>
      <c r="K17" s="143">
        <v>5045336970.5108976</v>
      </c>
      <c r="L17" s="147">
        <v>1878745791.3239999</v>
      </c>
      <c r="M17" s="147">
        <v>362634098.04240751</v>
      </c>
      <c r="N17" s="143">
        <v>2241379889.3664074</v>
      </c>
      <c r="O17" s="143">
        <v>15467250164.7598</v>
      </c>
      <c r="P17" s="143">
        <v>7997297536.3482857</v>
      </c>
      <c r="Q17" s="143">
        <v>23464547701.108086</v>
      </c>
    </row>
    <row r="18" spans="1:17" x14ac:dyDescent="0.3">
      <c r="A18" s="87"/>
      <c r="B18" s="95" t="s">
        <v>72</v>
      </c>
      <c r="C18" s="147">
        <v>129204377.53000002</v>
      </c>
      <c r="D18" s="147">
        <v>710192497.47653174</v>
      </c>
      <c r="E18" s="143">
        <v>839396875.00653172</v>
      </c>
      <c r="F18" s="147">
        <v>2173840.5300000003</v>
      </c>
      <c r="G18" s="147">
        <v>84391662.630627006</v>
      </c>
      <c r="H18" s="143">
        <v>86565503.160627007</v>
      </c>
      <c r="I18" s="147">
        <v>1859422.32</v>
      </c>
      <c r="J18" s="147">
        <v>110515887.47021036</v>
      </c>
      <c r="K18" s="143">
        <v>112375309.79021035</v>
      </c>
      <c r="L18" s="147">
        <v>1014880.37</v>
      </c>
      <c r="M18" s="147">
        <v>135951993.21641859</v>
      </c>
      <c r="N18" s="143">
        <v>136966873.5864186</v>
      </c>
      <c r="O18" s="143">
        <v>134252520.74999997</v>
      </c>
      <c r="P18" s="143">
        <v>1041052040.7937884</v>
      </c>
      <c r="Q18" s="143">
        <v>1175304561.5437884</v>
      </c>
    </row>
    <row r="19" spans="1:17" x14ac:dyDescent="0.3">
      <c r="A19" s="87"/>
      <c r="B19" s="89" t="s">
        <v>73</v>
      </c>
      <c r="C19" s="144">
        <v>3720275769.4906006</v>
      </c>
      <c r="D19" s="144">
        <v>6929627680.8801765</v>
      </c>
      <c r="E19" s="143">
        <v>10649903450.370777</v>
      </c>
      <c r="F19" s="144">
        <v>1028502779.902299</v>
      </c>
      <c r="G19" s="144">
        <v>3607162249.5817137</v>
      </c>
      <c r="H19" s="143">
        <v>4635665029.4840126</v>
      </c>
      <c r="I19" s="144">
        <v>5992305307.1718941</v>
      </c>
      <c r="J19" s="144">
        <v>8730070166.4495945</v>
      </c>
      <c r="K19" s="143">
        <v>14722375473.621489</v>
      </c>
      <c r="L19" s="144">
        <v>1742146704.9667001</v>
      </c>
      <c r="M19" s="144">
        <v>2592233019.5940595</v>
      </c>
      <c r="N19" s="143">
        <v>4334379724.5607595</v>
      </c>
      <c r="O19" s="143">
        <v>12483230561.531492</v>
      </c>
      <c r="P19" s="143">
        <v>21859093116.505493</v>
      </c>
      <c r="Q19" s="143">
        <v>34342323678.036987</v>
      </c>
    </row>
    <row r="20" spans="1:17" x14ac:dyDescent="0.3">
      <c r="A20" s="87"/>
      <c r="B20" s="95" t="s">
        <v>74</v>
      </c>
      <c r="C20" s="147">
        <v>3310154302.0926003</v>
      </c>
      <c r="D20" s="147">
        <v>3262925059.9968524</v>
      </c>
      <c r="E20" s="143">
        <v>6573079362.0894527</v>
      </c>
      <c r="F20" s="147">
        <v>882379419.10229945</v>
      </c>
      <c r="G20" s="147">
        <v>2482175653.2786484</v>
      </c>
      <c r="H20" s="143">
        <v>3364555072.3809481</v>
      </c>
      <c r="I20" s="147">
        <v>4976204155.2618923</v>
      </c>
      <c r="J20" s="147">
        <v>6417755816.1089573</v>
      </c>
      <c r="K20" s="143">
        <v>11393959971.37085</v>
      </c>
      <c r="L20" s="147">
        <v>1384547295.0794003</v>
      </c>
      <c r="M20" s="147">
        <v>1704992016.0158041</v>
      </c>
      <c r="N20" s="143">
        <v>3089539311.0952044</v>
      </c>
      <c r="O20" s="143">
        <v>10553285171.536194</v>
      </c>
      <c r="P20" s="143">
        <v>13867848545.400265</v>
      </c>
      <c r="Q20" s="143">
        <v>24421133716.936459</v>
      </c>
    </row>
    <row r="21" spans="1:17" x14ac:dyDescent="0.3">
      <c r="A21" s="87"/>
      <c r="B21" s="95" t="s">
        <v>75</v>
      </c>
      <c r="C21" s="147">
        <v>410121467.3980003</v>
      </c>
      <c r="D21" s="147">
        <v>3666702620.8833237</v>
      </c>
      <c r="E21" s="143">
        <v>4076824088.2813239</v>
      </c>
      <c r="F21" s="147">
        <v>146123360.79999989</v>
      </c>
      <c r="G21" s="147">
        <v>1124986596.3030679</v>
      </c>
      <c r="H21" s="143">
        <v>1271109957.1030679</v>
      </c>
      <c r="I21" s="147">
        <v>1016101151.9099991</v>
      </c>
      <c r="J21" s="147">
        <v>2312314350.3406429</v>
      </c>
      <c r="K21" s="143">
        <v>3328415502.2506418</v>
      </c>
      <c r="L21" s="147">
        <v>357599409.88730007</v>
      </c>
      <c r="M21" s="147">
        <v>887241003.57824636</v>
      </c>
      <c r="N21" s="143">
        <v>1244840413.4655464</v>
      </c>
      <c r="O21" s="143">
        <v>1929945389.9952998</v>
      </c>
      <c r="P21" s="143">
        <v>7991244571.1052818</v>
      </c>
      <c r="Q21" s="143">
        <v>9921189961.1005821</v>
      </c>
    </row>
    <row r="22" spans="1:17" ht="26" x14ac:dyDescent="0.3">
      <c r="A22" s="87"/>
      <c r="B22" s="96" t="s">
        <v>179</v>
      </c>
      <c r="C22" s="148">
        <v>10463365721.827198</v>
      </c>
      <c r="D22" s="148">
        <v>11771998738.735706</v>
      </c>
      <c r="E22" s="143">
        <v>22235364460.562904</v>
      </c>
      <c r="F22" s="148">
        <v>4348408147.7322989</v>
      </c>
      <c r="G22" s="148">
        <v>5805589090.9575148</v>
      </c>
      <c r="H22" s="143">
        <v>10153997238.689814</v>
      </c>
      <c r="I22" s="148">
        <v>9651052000.8210945</v>
      </c>
      <c r="J22" s="148">
        <v>10229035753.101501</v>
      </c>
      <c r="K22" s="143">
        <v>19880087753.922596</v>
      </c>
      <c r="L22" s="148">
        <v>3621907376.6606998</v>
      </c>
      <c r="M22" s="148">
        <v>3090819110.8528767</v>
      </c>
      <c r="N22" s="143">
        <v>6712726487.5135765</v>
      </c>
      <c r="O22" s="143">
        <v>28084733247.04129</v>
      </c>
      <c r="P22" s="143">
        <v>30897442693.647629</v>
      </c>
      <c r="Q22" s="143">
        <v>58982175940.688919</v>
      </c>
    </row>
    <row r="23" spans="1:17" x14ac:dyDescent="0.3">
      <c r="A23" s="87"/>
      <c r="B23" s="97" t="s">
        <v>43</v>
      </c>
      <c r="C23" s="144">
        <v>10945980071.179102</v>
      </c>
      <c r="D23" s="144">
        <v>13207806709.035746</v>
      </c>
      <c r="E23" s="143">
        <v>24153786780.214848</v>
      </c>
      <c r="F23" s="144">
        <v>4652431503.1722994</v>
      </c>
      <c r="G23" s="144">
        <v>6141478563.109355</v>
      </c>
      <c r="H23" s="143">
        <v>10793910066.281654</v>
      </c>
      <c r="I23" s="144">
        <v>10380893127.007957</v>
      </c>
      <c r="J23" s="144">
        <v>11036749265.380753</v>
      </c>
      <c r="K23" s="143">
        <v>21417642392.38871</v>
      </c>
      <c r="L23" s="144">
        <v>8060877380.0764008</v>
      </c>
      <c r="M23" s="144">
        <v>3283697115.3674316</v>
      </c>
      <c r="N23" s="143">
        <v>11344574495.443832</v>
      </c>
      <c r="O23" s="143">
        <v>34040182081.435768</v>
      </c>
      <c r="P23" s="143">
        <v>33669731652.893272</v>
      </c>
      <c r="Q23" s="143">
        <v>67709913734.329041</v>
      </c>
    </row>
    <row r="24" spans="1:17" x14ac:dyDescent="0.3">
      <c r="Q24" s="167">
        <f>Q23-BS!H31</f>
        <v>-1.4962310791015625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topLeftCell="N1" zoomScale="115" zoomScaleNormal="100" zoomScaleSheetLayoutView="115" workbookViewId="0">
      <selection activeCell="F15" sqref="F15"/>
    </sheetView>
  </sheetViews>
  <sheetFormatPr defaultColWidth="9.1796875" defaultRowHeight="13" x14ac:dyDescent="0.3"/>
  <cols>
    <col min="1" max="1" width="6.1796875" style="50" bestFit="1" customWidth="1"/>
    <col min="2" max="2" width="47.81640625" style="50" bestFit="1" customWidth="1"/>
    <col min="3" max="7" width="10.1796875" style="50" bestFit="1" customWidth="1"/>
    <col min="8" max="11" width="11.453125" style="50" customWidth="1"/>
    <col min="12" max="13" width="9.1796875" style="50"/>
    <col min="14" max="14" width="11.54296875" style="50" customWidth="1"/>
    <col min="15" max="17" width="9.81640625" style="50" bestFit="1" customWidth="1"/>
    <col min="18" max="16384" width="9.1796875" style="50"/>
  </cols>
  <sheetData>
    <row r="1" spans="1:17" x14ac:dyDescent="0.3">
      <c r="B1" s="98" t="s">
        <v>24</v>
      </c>
    </row>
    <row r="2" spans="1:17" x14ac:dyDescent="0.3">
      <c r="A2" s="53"/>
      <c r="B2" s="64">
        <f>BS!B3</f>
        <v>45930</v>
      </c>
      <c r="C2" s="52"/>
      <c r="D2" s="52"/>
      <c r="E2" s="52"/>
      <c r="F2" s="52"/>
      <c r="G2" s="51"/>
      <c r="H2" s="51"/>
      <c r="I2" s="51"/>
      <c r="J2" s="51"/>
    </row>
    <row r="3" spans="1:17" x14ac:dyDescent="0.3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3">
      <c r="A4" s="208"/>
      <c r="B4" s="205"/>
      <c r="C4" s="204" t="s">
        <v>242</v>
      </c>
      <c r="D4" s="204"/>
      <c r="E4" s="204"/>
      <c r="F4" s="204" t="s">
        <v>243</v>
      </c>
      <c r="G4" s="204"/>
      <c r="H4" s="204"/>
      <c r="I4" s="204" t="s">
        <v>244</v>
      </c>
      <c r="J4" s="204"/>
      <c r="K4" s="204"/>
      <c r="L4" s="207" t="s">
        <v>245</v>
      </c>
      <c r="M4" s="207"/>
      <c r="N4" s="207"/>
      <c r="O4" s="204" t="s">
        <v>246</v>
      </c>
      <c r="P4" s="204"/>
      <c r="Q4" s="204"/>
    </row>
    <row r="5" spans="1:17" x14ac:dyDescent="0.3">
      <c r="A5" s="209"/>
      <c r="B5" s="206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3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3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3">
      <c r="A8" s="149"/>
      <c r="B8" s="90" t="s">
        <v>249</v>
      </c>
      <c r="C8" s="144">
        <f>'RC-D'!C8</f>
        <v>27830204.120000001</v>
      </c>
      <c r="D8" s="144">
        <f>'RC-D'!D8</f>
        <v>652764200.68584073</v>
      </c>
      <c r="E8" s="143">
        <f>'RC-D'!E8</f>
        <v>680594404.80584073</v>
      </c>
      <c r="F8" s="144">
        <f>'RC-D'!F8</f>
        <v>20574.02</v>
      </c>
      <c r="G8" s="144">
        <f>'RC-D'!G8</f>
        <v>6138317.5700000003</v>
      </c>
      <c r="H8" s="143">
        <f>'RC-D'!H8</f>
        <v>6158891.5899999999</v>
      </c>
      <c r="I8" s="144">
        <f>'RC-D'!I8</f>
        <v>678136720.09856868</v>
      </c>
      <c r="J8" s="144">
        <f>'RC-D'!J8</f>
        <v>677439673.09361124</v>
      </c>
      <c r="K8" s="143">
        <f>'RC-D'!K8</f>
        <v>1355576393.1921799</v>
      </c>
      <c r="L8" s="144">
        <f>'RC-D'!L8</f>
        <v>12823092.779999999</v>
      </c>
      <c r="M8" s="144">
        <f>'RC-D'!M8</f>
        <v>0</v>
      </c>
      <c r="N8" s="143">
        <f>'RC-D'!N8</f>
        <v>12823092.779999999</v>
      </c>
      <c r="O8" s="143">
        <f>'RC-D'!O8</f>
        <v>718810591.01856852</v>
      </c>
      <c r="P8" s="143">
        <f>'RC-D'!P8</f>
        <v>1336342191.3494513</v>
      </c>
      <c r="Q8" s="143">
        <f>'RC-D'!Q8</f>
        <v>2055152782.3680198</v>
      </c>
    </row>
    <row r="9" spans="1:17" x14ac:dyDescent="0.3">
      <c r="A9" s="149"/>
      <c r="B9" s="91" t="s">
        <v>250</v>
      </c>
      <c r="C9" s="142">
        <f>'RC-D'!C9</f>
        <v>9356885.9299999997</v>
      </c>
      <c r="D9" s="142">
        <f>'RC-D'!D9</f>
        <v>298077605.88776559</v>
      </c>
      <c r="E9" s="143">
        <f>'RC-D'!E9</f>
        <v>307434491.81776559</v>
      </c>
      <c r="F9" s="142">
        <f>'RC-D'!F9</f>
        <v>20574.02</v>
      </c>
      <c r="G9" s="142">
        <f>'RC-D'!G9</f>
        <v>1354.3999999999978</v>
      </c>
      <c r="H9" s="143">
        <f>'RC-D'!H9</f>
        <v>21928.42</v>
      </c>
      <c r="I9" s="142">
        <f>'RC-D'!I9</f>
        <v>395196023.32956851</v>
      </c>
      <c r="J9" s="142">
        <f>'RC-D'!J9</f>
        <v>117717958.2655533</v>
      </c>
      <c r="K9" s="143">
        <f>'RC-D'!K9</f>
        <v>512913981.5951218</v>
      </c>
      <c r="L9" s="142">
        <f>'RC-D'!L9</f>
        <v>12823092.779999999</v>
      </c>
      <c r="M9" s="142">
        <f>'RC-D'!M9</f>
        <v>0</v>
      </c>
      <c r="N9" s="143">
        <f>'RC-D'!N9</f>
        <v>12823092.779999999</v>
      </c>
      <c r="O9" s="143">
        <f>'RC-D'!O9</f>
        <v>417396576.05956841</v>
      </c>
      <c r="P9" s="143">
        <f>'RC-D'!P9</f>
        <v>415796918.55331802</v>
      </c>
      <c r="Q9" s="143">
        <f>'RC-D'!Q9</f>
        <v>833193494.61288643</v>
      </c>
    </row>
    <row r="10" spans="1:17" x14ac:dyDescent="0.3">
      <c r="A10" s="149"/>
      <c r="B10" s="92" t="s">
        <v>251</v>
      </c>
      <c r="C10" s="142">
        <f>'RC-D'!C10</f>
        <v>18473318.190000001</v>
      </c>
      <c r="D10" s="142">
        <f>'RC-D'!D10</f>
        <v>354686594.79807508</v>
      </c>
      <c r="E10" s="143">
        <f>'RC-D'!E10</f>
        <v>373159912.98807508</v>
      </c>
      <c r="F10" s="142">
        <f>'RC-D'!F10</f>
        <v>0</v>
      </c>
      <c r="G10" s="142">
        <f>'RC-D'!G10</f>
        <v>6136963.1699999999</v>
      </c>
      <c r="H10" s="143">
        <f>'RC-D'!H10</f>
        <v>6136963.1699999999</v>
      </c>
      <c r="I10" s="142">
        <f>'RC-D'!I10</f>
        <v>282940696.76899999</v>
      </c>
      <c r="J10" s="142">
        <f>'RC-D'!J10</f>
        <v>559721714.82805824</v>
      </c>
      <c r="K10" s="143">
        <f>'RC-D'!K10</f>
        <v>842662411.59705818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301414014.95899999</v>
      </c>
      <c r="P10" s="143">
        <f>'RC-D'!P10</f>
        <v>920545272.79613316</v>
      </c>
      <c r="Q10" s="143">
        <f>'RC-D'!Q10</f>
        <v>1221959287.7551332</v>
      </c>
    </row>
    <row r="11" spans="1:17" x14ac:dyDescent="0.3">
      <c r="A11" s="149"/>
      <c r="B11" s="90" t="s">
        <v>252</v>
      </c>
      <c r="C11" s="144">
        <f>'RC-D'!C11</f>
        <v>454784145.23190004</v>
      </c>
      <c r="D11" s="144">
        <f>'RC-D'!D11</f>
        <v>783043769.61419964</v>
      </c>
      <c r="E11" s="143">
        <f>'RC-D'!E11</f>
        <v>1237827914.8460996</v>
      </c>
      <c r="F11" s="144">
        <f>'RC-D'!F11</f>
        <v>304002781.42000002</v>
      </c>
      <c r="G11" s="144">
        <f>'RC-D'!G11</f>
        <v>329751154.5818401</v>
      </c>
      <c r="H11" s="143">
        <f>'RC-D'!H11</f>
        <v>633753936.00184011</v>
      </c>
      <c r="I11" s="144">
        <f>'RC-D'!I11</f>
        <v>51704406.088300005</v>
      </c>
      <c r="J11" s="144">
        <f>'RC-D'!J11</f>
        <v>130273839.18563478</v>
      </c>
      <c r="K11" s="143">
        <f>'RC-D'!K11</f>
        <v>181978245.27393478</v>
      </c>
      <c r="L11" s="144">
        <f>'RC-D'!L11</f>
        <v>4426146910.6357002</v>
      </c>
      <c r="M11" s="144">
        <f>'RC-D'!M11</f>
        <v>192878004.51454353</v>
      </c>
      <c r="N11" s="143">
        <f>'RC-D'!N11</f>
        <v>4619024915.1502438</v>
      </c>
      <c r="O11" s="143">
        <f>'RC-D'!O11</f>
        <v>5236638243.3758993</v>
      </c>
      <c r="P11" s="143">
        <f>'RC-D'!P11</f>
        <v>1435946767.8962221</v>
      </c>
      <c r="Q11" s="143">
        <f>'RC-D'!Q11</f>
        <v>6672585011.2721214</v>
      </c>
    </row>
    <row r="12" spans="1:17" x14ac:dyDescent="0.3">
      <c r="A12" s="149"/>
      <c r="B12" s="93" t="s">
        <v>253</v>
      </c>
      <c r="C12" s="142">
        <f>'RC-D'!C12</f>
        <v>447441007.43539995</v>
      </c>
      <c r="D12" s="142">
        <f>'RC-D'!D12</f>
        <v>640917136.16022182</v>
      </c>
      <c r="E12" s="143">
        <f>'RC-D'!E12</f>
        <v>1088358143.5956218</v>
      </c>
      <c r="F12" s="142">
        <f>'RC-D'!F12</f>
        <v>142744214.32999998</v>
      </c>
      <c r="G12" s="142">
        <f>'RC-D'!G12</f>
        <v>301450518.44994903</v>
      </c>
      <c r="H12" s="143">
        <f>'RC-D'!H12</f>
        <v>444194732.77994901</v>
      </c>
      <c r="I12" s="142">
        <f>'RC-D'!I12</f>
        <v>51704406.088299997</v>
      </c>
      <c r="J12" s="142">
        <f>'RC-D'!J12</f>
        <v>130273839.18563479</v>
      </c>
      <c r="K12" s="143">
        <f>'RC-D'!K12</f>
        <v>181978245.27393478</v>
      </c>
      <c r="L12" s="142">
        <f>'RC-D'!L12</f>
        <v>4426146910.6357002</v>
      </c>
      <c r="M12" s="142">
        <f>'RC-D'!M12</f>
        <v>45946307.712313652</v>
      </c>
      <c r="N12" s="143">
        <f>'RC-D'!N12</f>
        <v>4472093218.3480139</v>
      </c>
      <c r="O12" s="143">
        <f>'RC-D'!O12</f>
        <v>5068036538.4894009</v>
      </c>
      <c r="P12" s="143">
        <f>'RC-D'!P12</f>
        <v>1118587801.5081224</v>
      </c>
      <c r="Q12" s="143">
        <f>'RC-D'!Q12</f>
        <v>6186624339.9975233</v>
      </c>
    </row>
    <row r="13" spans="1:17" x14ac:dyDescent="0.3">
      <c r="A13" s="149"/>
      <c r="B13" s="93" t="s">
        <v>254</v>
      </c>
      <c r="C13" s="142">
        <f>'RC-D'!C13</f>
        <v>7343137.7965000002</v>
      </c>
      <c r="D13" s="142">
        <f>'RC-D'!D13</f>
        <v>142126633.45397705</v>
      </c>
      <c r="E13" s="143">
        <f>'RC-D'!E13</f>
        <v>149469771.25047705</v>
      </c>
      <c r="F13" s="142">
        <f>'RC-D'!F13</f>
        <v>161258567.09</v>
      </c>
      <c r="G13" s="142">
        <f>'RC-D'!G13</f>
        <v>28300636.131890982</v>
      </c>
      <c r="H13" s="143">
        <f>'RC-D'!H13</f>
        <v>189559203.22189099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146931696.802232</v>
      </c>
      <c r="N13" s="143">
        <f>'RC-D'!N13</f>
        <v>146931696.802232</v>
      </c>
      <c r="O13" s="143">
        <f>'RC-D'!O13</f>
        <v>168601704.8865</v>
      </c>
      <c r="P13" s="143">
        <f>'RC-D'!P13</f>
        <v>317358966.38810003</v>
      </c>
      <c r="Q13" s="143">
        <f>'RC-D'!Q13</f>
        <v>485960671.27460003</v>
      </c>
    </row>
    <row r="14" spans="1:17" x14ac:dyDescent="0.3">
      <c r="A14" s="149"/>
      <c r="B14" s="94" t="s">
        <v>255</v>
      </c>
      <c r="C14" s="144">
        <f>'RC-D'!C14</f>
        <v>482614349.3519001</v>
      </c>
      <c r="D14" s="144">
        <f>'RC-D'!D14</f>
        <v>1435807970.3000391</v>
      </c>
      <c r="E14" s="143">
        <f>'RC-D'!E14</f>
        <v>1918422319.6519392</v>
      </c>
      <c r="F14" s="144">
        <f>'RC-D'!F14</f>
        <v>304023355.44</v>
      </c>
      <c r="G14" s="144">
        <f>'RC-D'!G14</f>
        <v>335889472.15184015</v>
      </c>
      <c r="H14" s="143">
        <f>'RC-D'!H14</f>
        <v>639912827.59184015</v>
      </c>
      <c r="I14" s="144">
        <f>'RC-D'!I14</f>
        <v>729841126.18686855</v>
      </c>
      <c r="J14" s="144">
        <f>'RC-D'!J14</f>
        <v>807713512.27924645</v>
      </c>
      <c r="K14" s="143">
        <f>'RC-D'!K14</f>
        <v>1537554638.466115</v>
      </c>
      <c r="L14" s="144">
        <f>'RC-D'!L14</f>
        <v>4438970003.4157009</v>
      </c>
      <c r="M14" s="144">
        <f>'RC-D'!M14</f>
        <v>192878004.51454258</v>
      </c>
      <c r="N14" s="143">
        <f>'RC-D'!N14</f>
        <v>4631848007.9302435</v>
      </c>
      <c r="O14" s="143">
        <f>'RC-D'!O14</f>
        <v>5955448834.3944693</v>
      </c>
      <c r="P14" s="143">
        <f>'RC-D'!P14</f>
        <v>2772288959.2456732</v>
      </c>
      <c r="Q14" s="143">
        <f>'RC-D'!Q14</f>
        <v>8727737793.6401424</v>
      </c>
    </row>
    <row r="15" spans="1:17" x14ac:dyDescent="0.3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3">
      <c r="A16" s="149"/>
      <c r="B16" s="89" t="s">
        <v>25</v>
      </c>
      <c r="C16" s="144">
        <f>'RC-D'!C16</f>
        <v>6743089952.3366022</v>
      </c>
      <c r="D16" s="144">
        <f>'RC-D'!D16</f>
        <v>4842371057.8555174</v>
      </c>
      <c r="E16" s="143">
        <f>'RC-D'!E16</f>
        <v>11585461010.19212</v>
      </c>
      <c r="F16" s="144">
        <f>'RC-D'!F16</f>
        <v>3319905367.8300009</v>
      </c>
      <c r="G16" s="144">
        <f>'RC-D'!G16</f>
        <v>2198426841.3758125</v>
      </c>
      <c r="H16" s="143">
        <f>'RC-D'!H16</f>
        <v>5518332209.2058134</v>
      </c>
      <c r="I16" s="144">
        <f>'RC-D'!I16</f>
        <v>3658746693.6491995</v>
      </c>
      <c r="J16" s="144">
        <f>'RC-D'!J16</f>
        <v>1498965586.6519108</v>
      </c>
      <c r="K16" s="143">
        <f>'RC-D'!K16</f>
        <v>5157712280.3011103</v>
      </c>
      <c r="L16" s="144">
        <f>'RC-D'!L16</f>
        <v>1879760671.694</v>
      </c>
      <c r="M16" s="144">
        <f>'RC-D'!M16</f>
        <v>498586091.25882554</v>
      </c>
      <c r="N16" s="143">
        <f>'RC-D'!N16</f>
        <v>2378346762.9528255</v>
      </c>
      <c r="O16" s="143">
        <f>'RC-D'!O16</f>
        <v>15601502685.5098</v>
      </c>
      <c r="P16" s="143">
        <f>'RC-D'!P16</f>
        <v>9038349577.142067</v>
      </c>
      <c r="Q16" s="143">
        <f>'RC-D'!Q16</f>
        <v>24639852262.651867</v>
      </c>
    </row>
    <row r="17" spans="1:17" x14ac:dyDescent="0.3">
      <c r="A17" s="149"/>
      <c r="B17" s="95" t="s">
        <v>257</v>
      </c>
      <c r="C17" s="147">
        <f>'RC-D'!C17</f>
        <v>6613885574.8066015</v>
      </c>
      <c r="D17" s="147">
        <f>'RC-D'!D17</f>
        <v>4132178560.3789835</v>
      </c>
      <c r="E17" s="143">
        <f>'RC-D'!E17</f>
        <v>10746064135.185585</v>
      </c>
      <c r="F17" s="147">
        <f>'RC-D'!F17</f>
        <v>3317731527.3000002</v>
      </c>
      <c r="G17" s="147">
        <f>'RC-D'!G17</f>
        <v>2114035178.7451782</v>
      </c>
      <c r="H17" s="143">
        <f>'RC-D'!H17</f>
        <v>5431766706.0451784</v>
      </c>
      <c r="I17" s="147">
        <f>'RC-D'!I17</f>
        <v>3656887271.3291998</v>
      </c>
      <c r="J17" s="147">
        <f>'RC-D'!J17</f>
        <v>1388449699.1816978</v>
      </c>
      <c r="K17" s="143">
        <f>'RC-D'!K17</f>
        <v>5045336970.5108976</v>
      </c>
      <c r="L17" s="147">
        <f>'RC-D'!L17</f>
        <v>1878745791.3239999</v>
      </c>
      <c r="M17" s="147">
        <f>'RC-D'!M17</f>
        <v>362634098.04240751</v>
      </c>
      <c r="N17" s="143">
        <f>'RC-D'!N17</f>
        <v>2241379889.3664074</v>
      </c>
      <c r="O17" s="143">
        <f>'RC-D'!O17</f>
        <v>15467250164.7598</v>
      </c>
      <c r="P17" s="143">
        <f>'RC-D'!P17</f>
        <v>7997297536.3482857</v>
      </c>
      <c r="Q17" s="143">
        <f>'RC-D'!Q17</f>
        <v>23464547701.108086</v>
      </c>
    </row>
    <row r="18" spans="1:17" x14ac:dyDescent="0.3">
      <c r="A18" s="149"/>
      <c r="B18" s="95" t="s">
        <v>258</v>
      </c>
      <c r="C18" s="147">
        <f>'RC-D'!C18</f>
        <v>129204377.53000002</v>
      </c>
      <c r="D18" s="147">
        <f>'RC-D'!D18</f>
        <v>710192497.47653174</v>
      </c>
      <c r="E18" s="143">
        <f>'RC-D'!E18</f>
        <v>839396875.00653172</v>
      </c>
      <c r="F18" s="147">
        <f>'RC-D'!F18</f>
        <v>2173840.5300000003</v>
      </c>
      <c r="G18" s="147">
        <f>'RC-D'!G18</f>
        <v>84391662.630627006</v>
      </c>
      <c r="H18" s="143">
        <f>'RC-D'!H18</f>
        <v>86565503.160627007</v>
      </c>
      <c r="I18" s="147">
        <f>'RC-D'!I18</f>
        <v>1859422.32</v>
      </c>
      <c r="J18" s="147">
        <f>'RC-D'!J18</f>
        <v>110515887.47021036</v>
      </c>
      <c r="K18" s="143">
        <f>'RC-D'!K18</f>
        <v>112375309.79021035</v>
      </c>
      <c r="L18" s="147">
        <f>'RC-D'!L18</f>
        <v>1014880.37</v>
      </c>
      <c r="M18" s="147">
        <f>'RC-D'!M18</f>
        <v>135951993.21641859</v>
      </c>
      <c r="N18" s="143">
        <f>'RC-D'!N18</f>
        <v>136966873.5864186</v>
      </c>
      <c r="O18" s="143">
        <f>'RC-D'!O18</f>
        <v>134252520.74999997</v>
      </c>
      <c r="P18" s="143">
        <f>'RC-D'!P18</f>
        <v>1041052040.7937884</v>
      </c>
      <c r="Q18" s="143">
        <f>'RC-D'!Q18</f>
        <v>1175304561.5437884</v>
      </c>
    </row>
    <row r="19" spans="1:17" x14ac:dyDescent="0.3">
      <c r="A19" s="150"/>
      <c r="B19" s="89" t="s">
        <v>8</v>
      </c>
      <c r="C19" s="144">
        <f>'RC-D'!C19</f>
        <v>3720275769.4906006</v>
      </c>
      <c r="D19" s="144">
        <f>'RC-D'!D19</f>
        <v>6929627680.8801765</v>
      </c>
      <c r="E19" s="143">
        <f>'RC-D'!E19</f>
        <v>10649903450.370777</v>
      </c>
      <c r="F19" s="144">
        <f>'RC-D'!F19</f>
        <v>1028502779.902299</v>
      </c>
      <c r="G19" s="144">
        <f>'RC-D'!G19</f>
        <v>3607162249.5817137</v>
      </c>
      <c r="H19" s="143">
        <f>'RC-D'!H19</f>
        <v>4635665029.4840126</v>
      </c>
      <c r="I19" s="144">
        <f>'RC-D'!I19</f>
        <v>5992305307.1718941</v>
      </c>
      <c r="J19" s="144">
        <f>'RC-D'!J19</f>
        <v>8730070166.4495945</v>
      </c>
      <c r="K19" s="143">
        <f>'RC-D'!K19</f>
        <v>14722375473.621489</v>
      </c>
      <c r="L19" s="144">
        <f>'RC-D'!L19</f>
        <v>1742146704.9667001</v>
      </c>
      <c r="M19" s="144">
        <f>'RC-D'!M19</f>
        <v>2592233019.5940595</v>
      </c>
      <c r="N19" s="143">
        <f>'RC-D'!N19</f>
        <v>4334379724.5607595</v>
      </c>
      <c r="O19" s="143">
        <f>'RC-D'!O19</f>
        <v>12483230561.531492</v>
      </c>
      <c r="P19" s="143">
        <f>'RC-D'!P19</f>
        <v>21859093116.505493</v>
      </c>
      <c r="Q19" s="143">
        <f>'RC-D'!Q19</f>
        <v>34342323678.036987</v>
      </c>
    </row>
    <row r="20" spans="1:17" x14ac:dyDescent="0.3">
      <c r="B20" s="95" t="s">
        <v>259</v>
      </c>
      <c r="C20" s="147">
        <f>'RC-D'!C20</f>
        <v>3310154302.0926003</v>
      </c>
      <c r="D20" s="147">
        <f>'RC-D'!D20</f>
        <v>3262925059.9968524</v>
      </c>
      <c r="E20" s="143">
        <f>'RC-D'!E20</f>
        <v>6573079362.0894527</v>
      </c>
      <c r="F20" s="147">
        <f>'RC-D'!F20</f>
        <v>882379419.10229945</v>
      </c>
      <c r="G20" s="147">
        <f>'RC-D'!G20</f>
        <v>2482175653.2786484</v>
      </c>
      <c r="H20" s="143">
        <f>'RC-D'!H20</f>
        <v>3364555072.3809481</v>
      </c>
      <c r="I20" s="147">
        <f>'RC-D'!I20</f>
        <v>4976204155.2618923</v>
      </c>
      <c r="J20" s="147">
        <f>'RC-D'!J20</f>
        <v>6417755816.1089573</v>
      </c>
      <c r="K20" s="143">
        <f>'RC-D'!K20</f>
        <v>11393959971.37085</v>
      </c>
      <c r="L20" s="147">
        <f>'RC-D'!L20</f>
        <v>1384547295.0794003</v>
      </c>
      <c r="M20" s="147">
        <f>'RC-D'!M20</f>
        <v>1704992016.0158041</v>
      </c>
      <c r="N20" s="143">
        <f>'RC-D'!N20</f>
        <v>3089539311.0952044</v>
      </c>
      <c r="O20" s="143">
        <f>'RC-D'!O20</f>
        <v>10553285171.536194</v>
      </c>
      <c r="P20" s="143">
        <f>'RC-D'!P20</f>
        <v>13867848545.400265</v>
      </c>
      <c r="Q20" s="143">
        <f>'RC-D'!Q20</f>
        <v>24421133716.936459</v>
      </c>
    </row>
    <row r="21" spans="1:17" x14ac:dyDescent="0.3">
      <c r="B21" s="95" t="s">
        <v>260</v>
      </c>
      <c r="C21" s="147">
        <f>'RC-D'!C21</f>
        <v>410121467.3980003</v>
      </c>
      <c r="D21" s="147">
        <f>'RC-D'!D21</f>
        <v>3666702620.8833237</v>
      </c>
      <c r="E21" s="143">
        <f>'RC-D'!E21</f>
        <v>4076824088.2813239</v>
      </c>
      <c r="F21" s="147">
        <f>'RC-D'!F21</f>
        <v>146123360.79999989</v>
      </c>
      <c r="G21" s="147">
        <f>'RC-D'!G21</f>
        <v>1124986596.3030679</v>
      </c>
      <c r="H21" s="143">
        <f>'RC-D'!H21</f>
        <v>1271109957.1030679</v>
      </c>
      <c r="I21" s="147">
        <f>'RC-D'!I21</f>
        <v>1016101151.9099991</v>
      </c>
      <c r="J21" s="147">
        <f>'RC-D'!J21</f>
        <v>2312314350.3406429</v>
      </c>
      <c r="K21" s="143">
        <f>'RC-D'!K21</f>
        <v>3328415502.2506418</v>
      </c>
      <c r="L21" s="147">
        <f>'RC-D'!L21</f>
        <v>357599409.88730007</v>
      </c>
      <c r="M21" s="147">
        <f>'RC-D'!M21</f>
        <v>887241003.57824636</v>
      </c>
      <c r="N21" s="143">
        <f>'RC-D'!N21</f>
        <v>1244840413.4655464</v>
      </c>
      <c r="O21" s="143">
        <f>'RC-D'!O21</f>
        <v>1929945389.9952998</v>
      </c>
      <c r="P21" s="143">
        <f>'RC-D'!P21</f>
        <v>7991244571.1052818</v>
      </c>
      <c r="Q21" s="143">
        <f>'RC-D'!Q21</f>
        <v>9921189961.1005821</v>
      </c>
    </row>
    <row r="22" spans="1:17" x14ac:dyDescent="0.3">
      <c r="B22" s="96" t="s">
        <v>261</v>
      </c>
      <c r="C22" s="148">
        <f>'RC-D'!C22</f>
        <v>10463365721.827198</v>
      </c>
      <c r="D22" s="148">
        <f>'RC-D'!D22</f>
        <v>11771998738.735706</v>
      </c>
      <c r="E22" s="143">
        <f>'RC-D'!E22</f>
        <v>22235364460.562904</v>
      </c>
      <c r="F22" s="148">
        <f>'RC-D'!F22</f>
        <v>4348408147.7322989</v>
      </c>
      <c r="G22" s="148">
        <f>'RC-D'!G22</f>
        <v>5805589090.9575148</v>
      </c>
      <c r="H22" s="143">
        <f>'RC-D'!H22</f>
        <v>10153997238.689814</v>
      </c>
      <c r="I22" s="148">
        <f>'RC-D'!I22</f>
        <v>9651052000.8210945</v>
      </c>
      <c r="J22" s="148">
        <f>'RC-D'!J22</f>
        <v>10229035753.101501</v>
      </c>
      <c r="K22" s="143">
        <f>'RC-D'!K22</f>
        <v>19880087753.922596</v>
      </c>
      <c r="L22" s="148">
        <f>'RC-D'!L22</f>
        <v>3621907376.6606998</v>
      </c>
      <c r="M22" s="148">
        <f>'RC-D'!M22</f>
        <v>3090819110.8528767</v>
      </c>
      <c r="N22" s="143">
        <f>'RC-D'!N22</f>
        <v>6712726487.5135765</v>
      </c>
      <c r="O22" s="143">
        <f>'RC-D'!O22</f>
        <v>28084733247.04129</v>
      </c>
      <c r="P22" s="143">
        <f>'RC-D'!P22</f>
        <v>30897442693.647629</v>
      </c>
      <c r="Q22" s="143">
        <f>'RC-D'!Q22</f>
        <v>58982175940.688919</v>
      </c>
    </row>
    <row r="23" spans="1:17" x14ac:dyDescent="0.3">
      <c r="B23" s="151" t="s">
        <v>26</v>
      </c>
      <c r="C23" s="152">
        <f>'RC-D'!C23</f>
        <v>10945980071.179102</v>
      </c>
      <c r="D23" s="152">
        <f>'RC-D'!D23</f>
        <v>13207806709.035746</v>
      </c>
      <c r="E23" s="152">
        <f>'RC-D'!E23</f>
        <v>24153786780.214848</v>
      </c>
      <c r="F23" s="152">
        <f>'RC-D'!F23</f>
        <v>4652431503.1722994</v>
      </c>
      <c r="G23" s="152">
        <f>'RC-D'!G23</f>
        <v>6141478563.109355</v>
      </c>
      <c r="H23" s="152">
        <f>'RC-D'!H23</f>
        <v>10793910066.281654</v>
      </c>
      <c r="I23" s="152">
        <f>'RC-D'!I23</f>
        <v>10380893127.007957</v>
      </c>
      <c r="J23" s="152">
        <f>'RC-D'!J23</f>
        <v>11036749265.380753</v>
      </c>
      <c r="K23" s="152">
        <f>'RC-D'!K23</f>
        <v>21417642392.38871</v>
      </c>
      <c r="L23" s="152">
        <f>'RC-D'!L23</f>
        <v>8060877380.0764008</v>
      </c>
      <c r="M23" s="152">
        <f>'RC-D'!M23</f>
        <v>3283697115.3674316</v>
      </c>
      <c r="N23" s="152">
        <f>'RC-D'!N23</f>
        <v>11344574495.443832</v>
      </c>
      <c r="O23" s="152">
        <f>'RC-D'!O23</f>
        <v>34040182081.435768</v>
      </c>
      <c r="P23" s="152">
        <f>'RC-D'!P23</f>
        <v>33669731652.893272</v>
      </c>
      <c r="Q23" s="152">
        <f>'RC-D'!Q23</f>
        <v>67709913734.329041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B8" sqref="B8"/>
    </sheetView>
  </sheetViews>
  <sheetFormatPr defaultColWidth="8.7265625" defaultRowHeight="13" x14ac:dyDescent="0.3"/>
  <cols>
    <col min="1" max="1" width="59.7265625" style="104" customWidth="1"/>
    <col min="2" max="2" width="18.1796875" style="104" bestFit="1" customWidth="1"/>
    <col min="3" max="4" width="9.81640625" style="104" bestFit="1" customWidth="1"/>
    <col min="5" max="7" width="8.81640625" style="104" bestFit="1" customWidth="1"/>
    <col min="8" max="13" width="8.7265625" style="104"/>
    <col min="14" max="16" width="8.81640625" style="104" bestFit="1" customWidth="1"/>
    <col min="17" max="19" width="9.81640625" style="104" bestFit="1" customWidth="1"/>
    <col min="20" max="28" width="8.81640625" style="104" bestFit="1" customWidth="1"/>
    <col min="29" max="16384" width="8.7265625" style="104"/>
  </cols>
  <sheetData>
    <row r="1" spans="1:28" x14ac:dyDescent="0.3">
      <c r="A1" s="107" t="s">
        <v>211</v>
      </c>
    </row>
    <row r="2" spans="1:28" x14ac:dyDescent="0.3">
      <c r="A2" s="66"/>
    </row>
    <row r="3" spans="1:28" x14ac:dyDescent="0.3">
      <c r="A3" s="66">
        <f>BS!B3</f>
        <v>45930</v>
      </c>
    </row>
    <row r="4" spans="1:28" x14ac:dyDescent="0.3">
      <c r="A4" s="160" t="s">
        <v>262</v>
      </c>
    </row>
    <row r="5" spans="1:28" ht="87" customHeight="1" x14ac:dyDescent="0.3">
      <c r="A5" s="211" t="s">
        <v>210</v>
      </c>
      <c r="B5" s="212" t="s">
        <v>183</v>
      </c>
      <c r="C5" s="212"/>
      <c r="D5" s="212"/>
      <c r="E5" s="212" t="s">
        <v>184</v>
      </c>
      <c r="F5" s="212"/>
      <c r="G5" s="212"/>
      <c r="H5" s="212" t="s">
        <v>185</v>
      </c>
      <c r="I5" s="212"/>
      <c r="J5" s="212"/>
      <c r="K5" s="212" t="s">
        <v>186</v>
      </c>
      <c r="L5" s="212"/>
      <c r="M5" s="212"/>
      <c r="N5" s="212" t="s">
        <v>187</v>
      </c>
      <c r="O5" s="212"/>
      <c r="P5" s="212"/>
      <c r="Q5" s="210" t="s">
        <v>188</v>
      </c>
      <c r="R5" s="210"/>
      <c r="S5" s="210"/>
      <c r="T5" s="210" t="s">
        <v>189</v>
      </c>
      <c r="U5" s="210"/>
      <c r="V5" s="210"/>
      <c r="W5" s="210" t="s">
        <v>190</v>
      </c>
      <c r="X5" s="210"/>
      <c r="Y5" s="210"/>
      <c r="Z5" s="210" t="s">
        <v>191</v>
      </c>
      <c r="AA5" s="210"/>
      <c r="AB5" s="210"/>
    </row>
    <row r="6" spans="1:28" x14ac:dyDescent="0.3">
      <c r="A6" s="211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3">
      <c r="A7" s="100" t="s">
        <v>265</v>
      </c>
      <c r="B7" s="153">
        <v>137249871.31529999</v>
      </c>
      <c r="C7" s="153">
        <v>3763994.8339280002</v>
      </c>
      <c r="D7" s="153">
        <v>141013866.14922798</v>
      </c>
      <c r="E7" s="154">
        <v>471544.23043778999</v>
      </c>
      <c r="F7" s="154">
        <v>14130.009952480001</v>
      </c>
      <c r="G7" s="154">
        <v>485674.24039026996</v>
      </c>
      <c r="H7" s="106">
        <v>0.108671</v>
      </c>
      <c r="I7" s="102">
        <v>0.10000199999999999</v>
      </c>
      <c r="J7" s="106">
        <v>0.10841099999999999</v>
      </c>
      <c r="K7" s="103">
        <v>7.19306</v>
      </c>
      <c r="L7" s="103">
        <v>5.4031700000000003</v>
      </c>
      <c r="M7" s="103">
        <v>7.1448200000000002</v>
      </c>
      <c r="N7" s="157">
        <v>0</v>
      </c>
      <c r="O7" s="157">
        <v>0</v>
      </c>
      <c r="P7" s="157">
        <v>0</v>
      </c>
      <c r="Q7" s="157">
        <v>137249871.31529999</v>
      </c>
      <c r="R7" s="157">
        <v>3763994.8339280002</v>
      </c>
      <c r="S7" s="157">
        <v>141013866.14922798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3">
      <c r="A8" s="99" t="s">
        <v>82</v>
      </c>
      <c r="B8" s="153">
        <v>7101215.0822999999</v>
      </c>
      <c r="C8" s="153">
        <v>28901230.09268184</v>
      </c>
      <c r="D8" s="153">
        <v>36002445.17498184</v>
      </c>
      <c r="E8" s="154">
        <v>248305.98264318999</v>
      </c>
      <c r="F8" s="154">
        <v>282584.87212999997</v>
      </c>
      <c r="G8" s="154">
        <v>530890.85477318999</v>
      </c>
      <c r="H8" s="106">
        <v>0.16648099999999999</v>
      </c>
      <c r="I8" s="102">
        <v>9.8194869416530037E-2</v>
      </c>
      <c r="J8" s="106">
        <v>0.111563</v>
      </c>
      <c r="K8" s="103">
        <v>49.86</v>
      </c>
      <c r="L8" s="103">
        <v>53.623685975043927</v>
      </c>
      <c r="M8" s="103">
        <v>52.887</v>
      </c>
      <c r="N8" s="157">
        <v>48618.240000000005</v>
      </c>
      <c r="O8" s="157">
        <v>0</v>
      </c>
      <c r="P8" s="157">
        <v>48618.240000000005</v>
      </c>
      <c r="Q8" s="157">
        <v>6875698.7622999996</v>
      </c>
      <c r="R8" s="157">
        <v>28901230.09268184</v>
      </c>
      <c r="S8" s="157">
        <v>35776928.85498184</v>
      </c>
      <c r="T8" s="157">
        <v>16865.419999999998</v>
      </c>
      <c r="U8" s="157">
        <v>0</v>
      </c>
      <c r="V8" s="157">
        <v>16865.419999999998</v>
      </c>
      <c r="W8" s="157">
        <v>208650.9</v>
      </c>
      <c r="X8" s="157">
        <v>0</v>
      </c>
      <c r="Y8" s="157">
        <v>208650.9</v>
      </c>
      <c r="Z8" s="157">
        <v>0</v>
      </c>
      <c r="AA8" s="157">
        <v>0</v>
      </c>
      <c r="AB8" s="157">
        <v>0</v>
      </c>
    </row>
    <row r="9" spans="1:28" x14ac:dyDescent="0.3">
      <c r="A9" s="99" t="s">
        <v>83</v>
      </c>
      <c r="B9" s="153">
        <v>1316739666.7368999</v>
      </c>
      <c r="C9" s="153">
        <v>148717928.12959999</v>
      </c>
      <c r="D9" s="153">
        <v>1465457594.8664999</v>
      </c>
      <c r="E9" s="154">
        <v>3092232.1696734997</v>
      </c>
      <c r="F9" s="154">
        <v>419318.20871285</v>
      </c>
      <c r="G9" s="154">
        <v>3511550.3783863494</v>
      </c>
      <c r="H9" s="106">
        <v>0.15342600000000001</v>
      </c>
      <c r="I9" s="102">
        <v>8.3729491381129423E-2</v>
      </c>
      <c r="J9" s="106">
        <v>0.14636199999999999</v>
      </c>
      <c r="K9" s="103">
        <v>26.55</v>
      </c>
      <c r="L9" s="103">
        <v>20.784979660665066</v>
      </c>
      <c r="M9" s="103">
        <v>25.965</v>
      </c>
      <c r="N9" s="157">
        <v>1811488.227</v>
      </c>
      <c r="O9" s="157">
        <v>387055.02</v>
      </c>
      <c r="P9" s="157">
        <v>2198543.247</v>
      </c>
      <c r="Q9" s="157">
        <v>1312890945.7656</v>
      </c>
      <c r="R9" s="157">
        <v>148328590.75600001</v>
      </c>
      <c r="S9" s="157">
        <v>1461219536.5215998</v>
      </c>
      <c r="T9" s="157">
        <v>1642486.4203000001</v>
      </c>
      <c r="U9" s="157">
        <v>0</v>
      </c>
      <c r="V9" s="157">
        <v>1642486.4203000001</v>
      </c>
      <c r="W9" s="157">
        <v>1927341.3470000001</v>
      </c>
      <c r="X9" s="157">
        <v>329594.95360000001</v>
      </c>
      <c r="Y9" s="157">
        <v>2256936.3006000002</v>
      </c>
      <c r="Z9" s="157">
        <v>278893.20400000003</v>
      </c>
      <c r="AA9" s="157">
        <v>59742.42</v>
      </c>
      <c r="AB9" s="157">
        <v>338635.62400000001</v>
      </c>
    </row>
    <row r="10" spans="1:28" x14ac:dyDescent="0.3">
      <c r="A10" s="99" t="s">
        <v>192</v>
      </c>
      <c r="B10" s="153">
        <v>252662411.75959998</v>
      </c>
      <c r="C10" s="153">
        <v>2580537.8354000002</v>
      </c>
      <c r="D10" s="153">
        <v>255242949.59499997</v>
      </c>
      <c r="E10" s="154">
        <v>738342.90142000001</v>
      </c>
      <c r="F10" s="154">
        <v>3997.2541000000001</v>
      </c>
      <c r="G10" s="154">
        <v>742340.15552000003</v>
      </c>
      <c r="H10" s="106">
        <v>0.142707</v>
      </c>
      <c r="I10" s="102">
        <v>9.5970100000000003E-2</v>
      </c>
      <c r="J10" s="106">
        <v>0.142263</v>
      </c>
      <c r="K10" s="103">
        <v>24.186699999999998</v>
      </c>
      <c r="L10" s="103">
        <v>87.628900000000002</v>
      </c>
      <c r="M10" s="103">
        <v>24.829699999999999</v>
      </c>
      <c r="N10" s="157">
        <v>0</v>
      </c>
      <c r="O10" s="157">
        <v>0</v>
      </c>
      <c r="P10" s="157">
        <v>0</v>
      </c>
      <c r="Q10" s="157">
        <v>252351100.89959997</v>
      </c>
      <c r="R10" s="157">
        <v>2580534.2327000001</v>
      </c>
      <c r="S10" s="157">
        <v>254931635.13229996</v>
      </c>
      <c r="T10" s="157">
        <v>102549.86</v>
      </c>
      <c r="U10" s="157">
        <v>3.6027</v>
      </c>
      <c r="V10" s="157">
        <v>102553.4627</v>
      </c>
      <c r="W10" s="157">
        <v>208761</v>
      </c>
      <c r="X10" s="157">
        <v>0</v>
      </c>
      <c r="Y10" s="157">
        <v>208761</v>
      </c>
      <c r="Z10" s="157">
        <v>0</v>
      </c>
      <c r="AA10" s="157">
        <v>0</v>
      </c>
      <c r="AB10" s="157">
        <v>0</v>
      </c>
    </row>
    <row r="11" spans="1:28" x14ac:dyDescent="0.3">
      <c r="A11" s="99" t="s">
        <v>84</v>
      </c>
      <c r="B11" s="153">
        <v>372732854.41066456</v>
      </c>
      <c r="C11" s="153">
        <v>3954818034.1394625</v>
      </c>
      <c r="D11" s="153">
        <v>4327550888.550127</v>
      </c>
      <c r="E11" s="154">
        <v>15193641.058277169</v>
      </c>
      <c r="F11" s="154">
        <v>31834604.474231832</v>
      </c>
      <c r="G11" s="154">
        <v>47028245.532508999</v>
      </c>
      <c r="H11" s="106">
        <v>0.12795200000000001</v>
      </c>
      <c r="I11" s="102">
        <v>0.10602706329250416</v>
      </c>
      <c r="J11" s="106">
        <v>0.10785500000000001</v>
      </c>
      <c r="K11" s="103">
        <v>44.104700000000001</v>
      </c>
      <c r="L11" s="103">
        <v>39.865846069574545</v>
      </c>
      <c r="M11" s="103">
        <v>40.221600000000002</v>
      </c>
      <c r="N11" s="157">
        <v>22981805.113600001</v>
      </c>
      <c r="O11" s="157">
        <v>64561481.883425988</v>
      </c>
      <c r="P11" s="157">
        <v>87543286.997025996</v>
      </c>
      <c r="Q11" s="157">
        <v>331959328.71187884</v>
      </c>
      <c r="R11" s="157">
        <v>3709891513.8882294</v>
      </c>
      <c r="S11" s="157">
        <v>4041850842.6001081</v>
      </c>
      <c r="T11" s="157">
        <v>5840443.3254919201</v>
      </c>
      <c r="U11" s="157">
        <v>147540164.09521353</v>
      </c>
      <c r="V11" s="157">
        <v>153380607.42070544</v>
      </c>
      <c r="W11" s="157">
        <v>34933082.373293802</v>
      </c>
      <c r="X11" s="157">
        <v>81523642.155019954</v>
      </c>
      <c r="Y11" s="157">
        <v>116456724.52831376</v>
      </c>
      <c r="Z11" s="157">
        <v>0</v>
      </c>
      <c r="AA11" s="157">
        <v>15862714.001</v>
      </c>
      <c r="AB11" s="157">
        <v>15862714.001</v>
      </c>
    </row>
    <row r="12" spans="1:28" x14ac:dyDescent="0.3">
      <c r="A12" s="99" t="s">
        <v>85</v>
      </c>
      <c r="B12" s="153">
        <v>656604163.6774081</v>
      </c>
      <c r="C12" s="153">
        <v>3038871509.0428777</v>
      </c>
      <c r="D12" s="153">
        <v>3695475672.7202859</v>
      </c>
      <c r="E12" s="154">
        <v>7570680.6659283498</v>
      </c>
      <c r="F12" s="154">
        <v>21625290.131723769</v>
      </c>
      <c r="G12" s="154">
        <v>29195970.797652118</v>
      </c>
      <c r="H12" s="106">
        <v>0.126888</v>
      </c>
      <c r="I12" s="102">
        <v>8.7283564769716326E-2</v>
      </c>
      <c r="J12" s="106">
        <v>9.4272800000000004E-2</v>
      </c>
      <c r="K12" s="103">
        <v>101.434</v>
      </c>
      <c r="L12" s="103">
        <v>120.30594149714145</v>
      </c>
      <c r="M12" s="103">
        <v>116.988</v>
      </c>
      <c r="N12" s="157">
        <v>21865630.561099999</v>
      </c>
      <c r="O12" s="157">
        <v>50380428.436204001</v>
      </c>
      <c r="P12" s="157">
        <v>72246058.997303993</v>
      </c>
      <c r="Q12" s="157">
        <v>597528906.22917223</v>
      </c>
      <c r="R12" s="157">
        <v>2774888110.5905576</v>
      </c>
      <c r="S12" s="157">
        <v>3372417016.8197303</v>
      </c>
      <c r="T12" s="157">
        <v>27690265.80053582</v>
      </c>
      <c r="U12" s="157">
        <v>194908262.43568206</v>
      </c>
      <c r="V12" s="157">
        <v>222598528.23621789</v>
      </c>
      <c r="W12" s="157">
        <v>31311426.077700004</v>
      </c>
      <c r="X12" s="157">
        <v>67348401.199138001</v>
      </c>
      <c r="Y12" s="157">
        <v>98659827.276838005</v>
      </c>
      <c r="Z12" s="157">
        <v>73565.570000000007</v>
      </c>
      <c r="AA12" s="157">
        <v>1726734.8174999999</v>
      </c>
      <c r="AB12" s="157">
        <v>1800300.3875</v>
      </c>
    </row>
    <row r="13" spans="1:28" x14ac:dyDescent="0.3">
      <c r="A13" s="99" t="s">
        <v>86</v>
      </c>
      <c r="B13" s="153">
        <v>658717849.8866998</v>
      </c>
      <c r="C13" s="153">
        <v>534696189.77360475</v>
      </c>
      <c r="D13" s="153">
        <v>1193414039.6603045</v>
      </c>
      <c r="E13" s="154">
        <v>20876747.884908583</v>
      </c>
      <c r="F13" s="154">
        <v>7134598.5525837</v>
      </c>
      <c r="G13" s="154">
        <v>28011346.437492281</v>
      </c>
      <c r="H13" s="106">
        <v>0.14324700000000001</v>
      </c>
      <c r="I13" s="102">
        <v>9.3306097688700254E-2</v>
      </c>
      <c r="J13" s="106">
        <v>0.120757</v>
      </c>
      <c r="K13" s="103">
        <v>37.155200000000001</v>
      </c>
      <c r="L13" s="103">
        <v>60.782060903311752</v>
      </c>
      <c r="M13" s="103">
        <v>47.7821</v>
      </c>
      <c r="N13" s="157">
        <v>28857254.285800003</v>
      </c>
      <c r="O13" s="157">
        <v>12196698.155000001</v>
      </c>
      <c r="P13" s="157">
        <v>41053952.440800004</v>
      </c>
      <c r="Q13" s="157">
        <v>573815585.93779969</v>
      </c>
      <c r="R13" s="157">
        <v>492625644.35450804</v>
      </c>
      <c r="S13" s="157">
        <v>1066441230.2923077</v>
      </c>
      <c r="T13" s="157">
        <v>48454725.511000007</v>
      </c>
      <c r="U13" s="157">
        <v>20893220.228694752</v>
      </c>
      <c r="V13" s="157">
        <v>69347945.739694759</v>
      </c>
      <c r="W13" s="157">
        <v>36384556.669</v>
      </c>
      <c r="X13" s="157">
        <v>21177325.190401997</v>
      </c>
      <c r="Y13" s="157">
        <v>57561881.859402001</v>
      </c>
      <c r="Z13" s="157">
        <v>62981.768900000003</v>
      </c>
      <c r="AA13" s="157">
        <v>0</v>
      </c>
      <c r="AB13" s="157">
        <v>62981.768900000003</v>
      </c>
    </row>
    <row r="14" spans="1:28" x14ac:dyDescent="0.3">
      <c r="A14" s="99" t="s">
        <v>87</v>
      </c>
      <c r="B14" s="153">
        <v>706349732.16610003</v>
      </c>
      <c r="C14" s="153">
        <v>1498660885.0525832</v>
      </c>
      <c r="D14" s="153">
        <v>2205010617.2186832</v>
      </c>
      <c r="E14" s="154">
        <v>11401716.10976298</v>
      </c>
      <c r="F14" s="154">
        <v>9458577.7267527394</v>
      </c>
      <c r="G14" s="154">
        <v>20860293.836515717</v>
      </c>
      <c r="H14" s="106">
        <v>0.13600599999999999</v>
      </c>
      <c r="I14" s="102">
        <v>0.10107701214312453</v>
      </c>
      <c r="J14" s="106">
        <v>0.11235100000000001</v>
      </c>
      <c r="K14" s="103">
        <v>61.489199999999997</v>
      </c>
      <c r="L14" s="103">
        <v>66.751443613003573</v>
      </c>
      <c r="M14" s="103">
        <v>65.051400000000001</v>
      </c>
      <c r="N14" s="157">
        <v>10339808.726200001</v>
      </c>
      <c r="O14" s="157">
        <v>25396333.830604002</v>
      </c>
      <c r="P14" s="157">
        <v>35736142.556804001</v>
      </c>
      <c r="Q14" s="157">
        <v>583123641.80159998</v>
      </c>
      <c r="R14" s="157">
        <v>1426158212.7485411</v>
      </c>
      <c r="S14" s="157">
        <v>2009281854.5501411</v>
      </c>
      <c r="T14" s="157">
        <v>106496730.2041</v>
      </c>
      <c r="U14" s="157">
        <v>41579077.818737991</v>
      </c>
      <c r="V14" s="157">
        <v>148075808.022838</v>
      </c>
      <c r="W14" s="157">
        <v>16729360.160400003</v>
      </c>
      <c r="X14" s="157">
        <v>30547819.134804003</v>
      </c>
      <c r="Y14" s="157">
        <v>47277179.295204006</v>
      </c>
      <c r="Z14" s="157">
        <v>0</v>
      </c>
      <c r="AA14" s="157">
        <v>375775.3505</v>
      </c>
      <c r="AB14" s="157">
        <v>375775.3505</v>
      </c>
    </row>
    <row r="15" spans="1:28" x14ac:dyDescent="0.3">
      <c r="A15" s="99" t="s">
        <v>193</v>
      </c>
      <c r="B15" s="153">
        <v>1428988851.1581337</v>
      </c>
      <c r="C15" s="153">
        <v>1033301700.7728026</v>
      </c>
      <c r="D15" s="153">
        <v>2462290551.9309363</v>
      </c>
      <c r="E15" s="154">
        <v>22163094.226510502</v>
      </c>
      <c r="F15" s="154">
        <v>5809879.0624176897</v>
      </c>
      <c r="G15" s="154">
        <v>27972973.288928192</v>
      </c>
      <c r="H15" s="106">
        <v>0.13189999999999999</v>
      </c>
      <c r="I15" s="102">
        <v>8.5249743207356968E-2</v>
      </c>
      <c r="J15" s="106">
        <v>0.112523</v>
      </c>
      <c r="K15" s="103">
        <v>58.064599999999999</v>
      </c>
      <c r="L15" s="103">
        <v>64.972979498025651</v>
      </c>
      <c r="M15" s="103">
        <v>60.914999999999999</v>
      </c>
      <c r="N15" s="157">
        <v>21217867.562499996</v>
      </c>
      <c r="O15" s="157">
        <v>30609779.580274422</v>
      </c>
      <c r="P15" s="157">
        <v>51827647.142774418</v>
      </c>
      <c r="Q15" s="157">
        <v>1365053561.6538339</v>
      </c>
      <c r="R15" s="157">
        <v>944891976.18303609</v>
      </c>
      <c r="S15" s="157">
        <v>2309945537.8368702</v>
      </c>
      <c r="T15" s="157">
        <v>46299412.730399989</v>
      </c>
      <c r="U15" s="157">
        <v>78766812.564892009</v>
      </c>
      <c r="V15" s="157">
        <v>125066225.29529199</v>
      </c>
      <c r="W15" s="157">
        <v>16649119.849300001</v>
      </c>
      <c r="X15" s="157">
        <v>9415112.3079744205</v>
      </c>
      <c r="Y15" s="157">
        <v>26064232.157274421</v>
      </c>
      <c r="Z15" s="157">
        <v>986756.92460000003</v>
      </c>
      <c r="AA15" s="157">
        <v>227799.7169</v>
      </c>
      <c r="AB15" s="157">
        <v>1214556.6414999999</v>
      </c>
    </row>
    <row r="16" spans="1:28" x14ac:dyDescent="0.3">
      <c r="A16" s="99" t="s">
        <v>88</v>
      </c>
      <c r="B16" s="153">
        <v>1165466951.8349383</v>
      </c>
      <c r="C16" s="153">
        <v>769813639.72973764</v>
      </c>
      <c r="D16" s="153">
        <v>1935280591.5646758</v>
      </c>
      <c r="E16" s="154">
        <v>26822660.28682445</v>
      </c>
      <c r="F16" s="154">
        <v>66460712.80819653</v>
      </c>
      <c r="G16" s="154">
        <v>93283373.09502098</v>
      </c>
      <c r="H16" s="106">
        <v>0.128632</v>
      </c>
      <c r="I16" s="102">
        <v>8.888522321642825E-2</v>
      </c>
      <c r="J16" s="106">
        <v>0.11297</v>
      </c>
      <c r="K16" s="103">
        <v>56.051099999999998</v>
      </c>
      <c r="L16" s="103">
        <v>86.028954964621548</v>
      </c>
      <c r="M16" s="103">
        <v>67.891900000000007</v>
      </c>
      <c r="N16" s="157">
        <v>15498212.237199999</v>
      </c>
      <c r="O16" s="157">
        <v>15772381.990145061</v>
      </c>
      <c r="P16" s="157">
        <v>31270594.227345061</v>
      </c>
      <c r="Q16" s="157">
        <v>1081839513.6784766</v>
      </c>
      <c r="R16" s="157">
        <v>571193629.8200326</v>
      </c>
      <c r="S16" s="157">
        <v>1653033143.4985087</v>
      </c>
      <c r="T16" s="157">
        <v>51049241.031199999</v>
      </c>
      <c r="U16" s="157">
        <v>98380397.871059984</v>
      </c>
      <c r="V16" s="157">
        <v>149429638.90225998</v>
      </c>
      <c r="W16" s="157">
        <v>17861246.00526201</v>
      </c>
      <c r="X16" s="157">
        <v>100239612.03864506</v>
      </c>
      <c r="Y16" s="157">
        <v>118100858.04390708</v>
      </c>
      <c r="Z16" s="157">
        <v>14716951.120000001</v>
      </c>
      <c r="AA16" s="157">
        <v>0</v>
      </c>
      <c r="AB16" s="157">
        <v>14716951.120000001</v>
      </c>
    </row>
    <row r="17" spans="1:28" x14ac:dyDescent="0.3">
      <c r="A17" s="99" t="s">
        <v>194</v>
      </c>
      <c r="B17" s="153">
        <v>344000537.76821995</v>
      </c>
      <c r="C17" s="153">
        <v>518109994.30471897</v>
      </c>
      <c r="D17" s="153">
        <v>862110532.07293892</v>
      </c>
      <c r="E17" s="154">
        <v>4926067.1556736808</v>
      </c>
      <c r="F17" s="154">
        <v>4909459.3402508199</v>
      </c>
      <c r="G17" s="154">
        <v>9835526.4959245007</v>
      </c>
      <c r="H17" s="106">
        <v>0.13320399999999999</v>
      </c>
      <c r="I17" s="102">
        <v>8.1451628090323497E-2</v>
      </c>
      <c r="J17" s="106">
        <v>0.10204100000000001</v>
      </c>
      <c r="K17" s="103">
        <v>57.923900000000003</v>
      </c>
      <c r="L17" s="103">
        <v>60.201290124083229</v>
      </c>
      <c r="M17" s="103">
        <v>59.293300000000002</v>
      </c>
      <c r="N17" s="157">
        <v>5900649.9407000002</v>
      </c>
      <c r="O17" s="157">
        <v>4946993.1292040003</v>
      </c>
      <c r="P17" s="157">
        <v>10847643.069904</v>
      </c>
      <c r="Q17" s="157">
        <v>329390366.31749994</v>
      </c>
      <c r="R17" s="157">
        <v>500165643.55781496</v>
      </c>
      <c r="S17" s="157">
        <v>829556009.87531495</v>
      </c>
      <c r="T17" s="157">
        <v>7775423.1486199992</v>
      </c>
      <c r="U17" s="157">
        <v>9815312.6235000007</v>
      </c>
      <c r="V17" s="157">
        <v>17590735.772119999</v>
      </c>
      <c r="W17" s="157">
        <v>6834748.302099999</v>
      </c>
      <c r="X17" s="157">
        <v>8129038.123404</v>
      </c>
      <c r="Y17" s="157">
        <v>14963786.425503999</v>
      </c>
      <c r="Z17" s="157">
        <v>0</v>
      </c>
      <c r="AA17" s="157">
        <v>0</v>
      </c>
      <c r="AB17" s="157">
        <v>0</v>
      </c>
    </row>
    <row r="18" spans="1:28" x14ac:dyDescent="0.3">
      <c r="A18" s="99" t="s">
        <v>195</v>
      </c>
      <c r="B18" s="153">
        <v>264616981.21715701</v>
      </c>
      <c r="C18" s="153">
        <v>340666301.82101578</v>
      </c>
      <c r="D18" s="153">
        <v>605283283.03817272</v>
      </c>
      <c r="E18" s="154">
        <v>5591487.1240738789</v>
      </c>
      <c r="F18" s="154">
        <v>1182294.1115351601</v>
      </c>
      <c r="G18" s="154">
        <v>6773781.2356090387</v>
      </c>
      <c r="H18" s="106">
        <v>0.14364299999999999</v>
      </c>
      <c r="I18" s="102">
        <v>8.2413453655347885E-2</v>
      </c>
      <c r="J18" s="106">
        <v>0.10915</v>
      </c>
      <c r="K18" s="103">
        <v>51.847900000000003</v>
      </c>
      <c r="L18" s="103">
        <v>57.742598062292558</v>
      </c>
      <c r="M18" s="103">
        <v>55.168999999999997</v>
      </c>
      <c r="N18" s="157">
        <v>4798854.2768000001</v>
      </c>
      <c r="O18" s="157">
        <v>1635680.0996000001</v>
      </c>
      <c r="P18" s="157">
        <v>6434534.3764000004</v>
      </c>
      <c r="Q18" s="157">
        <v>240194812.39515701</v>
      </c>
      <c r="R18" s="157">
        <v>268385534.23261574</v>
      </c>
      <c r="S18" s="157">
        <v>508580346.62777269</v>
      </c>
      <c r="T18" s="157">
        <v>18957609.695900001</v>
      </c>
      <c r="U18" s="157">
        <v>69615502.542799994</v>
      </c>
      <c r="V18" s="157">
        <v>88573112.238700002</v>
      </c>
      <c r="W18" s="157">
        <v>5458245.6657999996</v>
      </c>
      <c r="X18" s="157">
        <v>2475411.6632000003</v>
      </c>
      <c r="Y18" s="157">
        <v>7933657.3289999999</v>
      </c>
      <c r="Z18" s="157">
        <v>6313.4602999999997</v>
      </c>
      <c r="AA18" s="157">
        <v>189853.3824</v>
      </c>
      <c r="AB18" s="157">
        <v>196166.84270000001</v>
      </c>
    </row>
    <row r="19" spans="1:28" x14ac:dyDescent="0.3">
      <c r="A19" s="99" t="s">
        <v>89</v>
      </c>
      <c r="B19" s="153">
        <v>1030078754.4232521</v>
      </c>
      <c r="C19" s="153">
        <v>1183040583.3692632</v>
      </c>
      <c r="D19" s="153">
        <v>2213119337.7925153</v>
      </c>
      <c r="E19" s="154">
        <v>22979858.620974876</v>
      </c>
      <c r="F19" s="154">
        <v>25523608.210159682</v>
      </c>
      <c r="G19" s="154">
        <v>48503466.831134558</v>
      </c>
      <c r="H19" s="106">
        <v>0.13766800000000001</v>
      </c>
      <c r="I19" s="102">
        <v>8.204179610764005E-2</v>
      </c>
      <c r="J19" s="106">
        <v>0.107012</v>
      </c>
      <c r="K19" s="103">
        <v>61.387999999999998</v>
      </c>
      <c r="L19" s="103">
        <v>70.512232739151031</v>
      </c>
      <c r="M19" s="103">
        <v>66.423199999999994</v>
      </c>
      <c r="N19" s="157">
        <v>25821741.718799997</v>
      </c>
      <c r="O19" s="157">
        <v>61180300.877072498</v>
      </c>
      <c r="P19" s="157">
        <v>87002042.595872492</v>
      </c>
      <c r="Q19" s="157">
        <v>948758566.09325206</v>
      </c>
      <c r="R19" s="157">
        <v>1049214258.1326808</v>
      </c>
      <c r="S19" s="157">
        <v>1997972824.2259328</v>
      </c>
      <c r="T19" s="157">
        <v>49382898.813500002</v>
      </c>
      <c r="U19" s="157">
        <v>53642932.897760004</v>
      </c>
      <c r="V19" s="157">
        <v>103025831.71126001</v>
      </c>
      <c r="W19" s="157">
        <v>31702515.735399999</v>
      </c>
      <c r="X19" s="157">
        <v>79212955.448822498</v>
      </c>
      <c r="Y19" s="157">
        <v>110915471.18422249</v>
      </c>
      <c r="Z19" s="157">
        <v>234773.78109999999</v>
      </c>
      <c r="AA19" s="157">
        <v>970436.89</v>
      </c>
      <c r="AB19" s="157">
        <v>1205210.6710999999</v>
      </c>
    </row>
    <row r="20" spans="1:28" x14ac:dyDescent="0.3">
      <c r="A20" s="99" t="s">
        <v>90</v>
      </c>
      <c r="B20" s="153">
        <v>432730199.37461686</v>
      </c>
      <c r="C20" s="153">
        <v>517739787.28819174</v>
      </c>
      <c r="D20" s="153">
        <v>950469986.66280854</v>
      </c>
      <c r="E20" s="154">
        <v>8283018.8301402004</v>
      </c>
      <c r="F20" s="154">
        <v>6537073.7317419099</v>
      </c>
      <c r="G20" s="154">
        <v>14820092.56188211</v>
      </c>
      <c r="H20" s="106">
        <v>0.13103000000000001</v>
      </c>
      <c r="I20" s="102">
        <v>8.4338113296159811E-2</v>
      </c>
      <c r="J20" s="106">
        <v>0.105254</v>
      </c>
      <c r="K20" s="103">
        <v>76.540400000000005</v>
      </c>
      <c r="L20" s="103">
        <v>62.483203535583371</v>
      </c>
      <c r="M20" s="103">
        <v>68.783699999999996</v>
      </c>
      <c r="N20" s="157">
        <v>7954914.8435587389</v>
      </c>
      <c r="O20" s="157">
        <v>9074259.7972889096</v>
      </c>
      <c r="P20" s="157">
        <v>17029174.640847649</v>
      </c>
      <c r="Q20" s="157">
        <v>394595260.14205813</v>
      </c>
      <c r="R20" s="157">
        <v>480897683.63304538</v>
      </c>
      <c r="S20" s="157">
        <v>875492943.77510345</v>
      </c>
      <c r="T20" s="157">
        <v>15482264.128399998</v>
      </c>
      <c r="U20" s="157">
        <v>20406285.04165747</v>
      </c>
      <c r="V20" s="157">
        <v>35888549.170057468</v>
      </c>
      <c r="W20" s="157">
        <v>22651329.051758736</v>
      </c>
      <c r="X20" s="157">
        <v>16435818.613488913</v>
      </c>
      <c r="Y20" s="157">
        <v>39087147.665247649</v>
      </c>
      <c r="Z20" s="157">
        <v>1346.0524</v>
      </c>
      <c r="AA20" s="157">
        <v>0</v>
      </c>
      <c r="AB20" s="157">
        <v>1346.0524</v>
      </c>
    </row>
    <row r="21" spans="1:28" x14ac:dyDescent="0.3">
      <c r="A21" s="99" t="s">
        <v>91</v>
      </c>
      <c r="B21" s="153">
        <v>761959662.38061559</v>
      </c>
      <c r="C21" s="153">
        <v>2305840679.3935776</v>
      </c>
      <c r="D21" s="153">
        <v>3067800341.7741933</v>
      </c>
      <c r="E21" s="154">
        <v>27898561.058272783</v>
      </c>
      <c r="F21" s="154">
        <v>25414770.977238052</v>
      </c>
      <c r="G21" s="154">
        <v>53313332.035510838</v>
      </c>
      <c r="H21" s="106">
        <v>0.13284000000000001</v>
      </c>
      <c r="I21" s="102">
        <v>8.703474299983939E-2</v>
      </c>
      <c r="J21" s="106">
        <v>9.8005300000000004E-2</v>
      </c>
      <c r="K21" s="103">
        <v>108.364</v>
      </c>
      <c r="L21" s="103">
        <v>118.48068401236522</v>
      </c>
      <c r="M21" s="103">
        <v>116.04</v>
      </c>
      <c r="N21" s="157">
        <v>28571588.6631</v>
      </c>
      <c r="O21" s="157">
        <v>78198805.887931496</v>
      </c>
      <c r="P21" s="157">
        <v>106770394.5510315</v>
      </c>
      <c r="Q21" s="157">
        <v>617431286.71871567</v>
      </c>
      <c r="R21" s="157">
        <v>1645056738.0093927</v>
      </c>
      <c r="S21" s="157">
        <v>2262488024.7281079</v>
      </c>
      <c r="T21" s="157">
        <v>86635594.693200007</v>
      </c>
      <c r="U21" s="157">
        <v>535338341.90937299</v>
      </c>
      <c r="V21" s="157">
        <v>621973936.60257304</v>
      </c>
      <c r="W21" s="157">
        <v>57255853.584000006</v>
      </c>
      <c r="X21" s="157">
        <v>124280660.79677999</v>
      </c>
      <c r="Y21" s="157">
        <v>181536514.38077998</v>
      </c>
      <c r="Z21" s="157">
        <v>636927.38470000005</v>
      </c>
      <c r="AA21" s="157">
        <v>1164938.6780320001</v>
      </c>
      <c r="AB21" s="157">
        <v>1801866.0627320001</v>
      </c>
    </row>
    <row r="22" spans="1:28" x14ac:dyDescent="0.3">
      <c r="A22" s="99" t="s">
        <v>92</v>
      </c>
      <c r="B22" s="153">
        <v>383382915.03588003</v>
      </c>
      <c r="C22" s="153">
        <v>538924082.48078799</v>
      </c>
      <c r="D22" s="153">
        <v>922306997.51666808</v>
      </c>
      <c r="E22" s="154">
        <v>5170819.7470681993</v>
      </c>
      <c r="F22" s="154">
        <v>7969801.7475814708</v>
      </c>
      <c r="G22" s="154">
        <v>13140621.494649671</v>
      </c>
      <c r="H22" s="106">
        <v>0.129384</v>
      </c>
      <c r="I22" s="102">
        <v>8.0857253750520205E-2</v>
      </c>
      <c r="J22" s="106">
        <v>0.101133</v>
      </c>
      <c r="K22" s="103">
        <v>89.559600000000003</v>
      </c>
      <c r="L22" s="103">
        <v>105.77374621782586</v>
      </c>
      <c r="M22" s="103">
        <v>99.0244</v>
      </c>
      <c r="N22" s="157">
        <v>12908433.926899999</v>
      </c>
      <c r="O22" s="157">
        <v>30470140.749188002</v>
      </c>
      <c r="P22" s="157">
        <v>43378574.676088005</v>
      </c>
      <c r="Q22" s="157">
        <v>337183802.86248004</v>
      </c>
      <c r="R22" s="157">
        <v>452798421.30097002</v>
      </c>
      <c r="S22" s="157">
        <v>789982224.16345012</v>
      </c>
      <c r="T22" s="157">
        <v>30653875.533399999</v>
      </c>
      <c r="U22" s="157">
        <v>44502172.323229998</v>
      </c>
      <c r="V22" s="157">
        <v>75156047.856629997</v>
      </c>
      <c r="W22" s="157">
        <v>15545236.640000001</v>
      </c>
      <c r="X22" s="157">
        <v>40515010.114288002</v>
      </c>
      <c r="Y22" s="157">
        <v>56060246.754288003</v>
      </c>
      <c r="Z22" s="157">
        <v>0</v>
      </c>
      <c r="AA22" s="157">
        <v>1108478.7423</v>
      </c>
      <c r="AB22" s="157">
        <v>1108478.7423</v>
      </c>
    </row>
    <row r="23" spans="1:28" x14ac:dyDescent="0.3">
      <c r="A23" s="99" t="s">
        <v>93</v>
      </c>
      <c r="B23" s="153">
        <v>125625033.86959609</v>
      </c>
      <c r="C23" s="153">
        <v>706177026.66840887</v>
      </c>
      <c r="D23" s="153">
        <v>831802060.53800499</v>
      </c>
      <c r="E23" s="154">
        <v>11114732.92966775</v>
      </c>
      <c r="F23" s="154">
        <v>19457103.463277038</v>
      </c>
      <c r="G23" s="154">
        <v>30571836.39294479</v>
      </c>
      <c r="H23" s="106">
        <v>0.130938</v>
      </c>
      <c r="I23" s="102">
        <v>9.9521395291261611E-2</v>
      </c>
      <c r="J23" s="106">
        <v>0.104228</v>
      </c>
      <c r="K23" s="103">
        <v>57.949199999999998</v>
      </c>
      <c r="L23" s="103">
        <v>59.236104479422174</v>
      </c>
      <c r="M23" s="103">
        <v>59.041899999999998</v>
      </c>
      <c r="N23" s="157">
        <v>10780240.755799999</v>
      </c>
      <c r="O23" s="157">
        <v>14298374.8004</v>
      </c>
      <c r="P23" s="157">
        <v>25078615.556199998</v>
      </c>
      <c r="Q23" s="157">
        <v>60795879.78204</v>
      </c>
      <c r="R23" s="157">
        <v>381187405.02798998</v>
      </c>
      <c r="S23" s="157">
        <v>441983284.81002998</v>
      </c>
      <c r="T23" s="157">
        <v>53700951.832856089</v>
      </c>
      <c r="U23" s="157">
        <v>266063908.85661891</v>
      </c>
      <c r="V23" s="157">
        <v>319764860.689475</v>
      </c>
      <c r="W23" s="157">
        <v>11128202.254700001</v>
      </c>
      <c r="X23" s="157">
        <v>58925712.783800006</v>
      </c>
      <c r="Y23" s="157">
        <v>70053915.038500011</v>
      </c>
      <c r="Z23" s="157">
        <v>0</v>
      </c>
      <c r="AA23" s="157">
        <v>0</v>
      </c>
      <c r="AB23" s="157">
        <v>0</v>
      </c>
    </row>
    <row r="24" spans="1:28" x14ac:dyDescent="0.3">
      <c r="A24" s="99" t="s">
        <v>196</v>
      </c>
      <c r="B24" s="153">
        <v>93276814.82720001</v>
      </c>
      <c r="C24" s="153">
        <v>671577471.84544528</v>
      </c>
      <c r="D24" s="153">
        <v>764854286.67264533</v>
      </c>
      <c r="E24" s="154">
        <v>3854240.1097521102</v>
      </c>
      <c r="F24" s="154">
        <v>5068720.2365101697</v>
      </c>
      <c r="G24" s="154">
        <v>8922960.3462622799</v>
      </c>
      <c r="H24" s="106">
        <v>0.13123599999999999</v>
      </c>
      <c r="I24" s="102">
        <v>9.7900227609278495E-2</v>
      </c>
      <c r="J24" s="106">
        <v>0.102039</v>
      </c>
      <c r="K24" s="103">
        <v>46.3994</v>
      </c>
      <c r="L24" s="103">
        <v>51.413408363110491</v>
      </c>
      <c r="M24" s="103">
        <v>50.790500000000002</v>
      </c>
      <c r="N24" s="157">
        <v>4665833.7370999996</v>
      </c>
      <c r="O24" s="157">
        <v>10476439.187199999</v>
      </c>
      <c r="P24" s="157">
        <v>15142272.924299998</v>
      </c>
      <c r="Q24" s="157">
        <v>84518205.513400003</v>
      </c>
      <c r="R24" s="157">
        <v>654387640.86706531</v>
      </c>
      <c r="S24" s="157">
        <v>738905846.38046539</v>
      </c>
      <c r="T24" s="157">
        <v>7642382.0417999998</v>
      </c>
      <c r="U24" s="157">
        <v>10813203.235579999</v>
      </c>
      <c r="V24" s="157">
        <v>18455585.277379997</v>
      </c>
      <c r="W24" s="157">
        <v>1103536.7071</v>
      </c>
      <c r="X24" s="157">
        <v>6254297.6383999996</v>
      </c>
      <c r="Y24" s="157">
        <v>7357834.3454999998</v>
      </c>
      <c r="Z24" s="157">
        <v>12690.564899999999</v>
      </c>
      <c r="AA24" s="157">
        <v>122330.1044</v>
      </c>
      <c r="AB24" s="157">
        <v>135020.66930000001</v>
      </c>
    </row>
    <row r="25" spans="1:28" x14ac:dyDescent="0.3">
      <c r="A25" s="99" t="s">
        <v>94</v>
      </c>
      <c r="B25" s="153">
        <v>884092090.54049981</v>
      </c>
      <c r="C25" s="153">
        <v>1687247382.2960529</v>
      </c>
      <c r="D25" s="153">
        <v>2571339472.8365526</v>
      </c>
      <c r="E25" s="154">
        <v>1689610.7998324602</v>
      </c>
      <c r="F25" s="154">
        <v>4868804.2193531403</v>
      </c>
      <c r="G25" s="154">
        <v>6558415.0191856008</v>
      </c>
      <c r="H25" s="106">
        <v>0.13147500000000001</v>
      </c>
      <c r="I25" s="102">
        <v>8.7310805041221337E-2</v>
      </c>
      <c r="J25" s="106">
        <v>0.102648</v>
      </c>
      <c r="K25" s="103">
        <v>36.363100000000003</v>
      </c>
      <c r="L25" s="103">
        <v>147.73579454735022</v>
      </c>
      <c r="M25" s="103">
        <v>109.027</v>
      </c>
      <c r="N25" s="157">
        <v>50.23</v>
      </c>
      <c r="O25" s="157">
        <v>217616.88130000001</v>
      </c>
      <c r="P25" s="157">
        <v>217667.11130000002</v>
      </c>
      <c r="Q25" s="157">
        <v>883929034.00909984</v>
      </c>
      <c r="R25" s="157">
        <v>1679805221.9873528</v>
      </c>
      <c r="S25" s="157">
        <v>2563734255.9964528</v>
      </c>
      <c r="T25" s="157">
        <v>162393.28949999998</v>
      </c>
      <c r="U25" s="157">
        <v>7224543.4274000004</v>
      </c>
      <c r="V25" s="157">
        <v>7386936.7169000003</v>
      </c>
      <c r="W25" s="157">
        <v>663.24189999999999</v>
      </c>
      <c r="X25" s="157">
        <v>217616.88130000001</v>
      </c>
      <c r="Y25" s="157">
        <v>218280.1232</v>
      </c>
      <c r="Z25" s="157">
        <v>0</v>
      </c>
      <c r="AA25" s="157">
        <v>0</v>
      </c>
      <c r="AB25" s="157">
        <v>0</v>
      </c>
    </row>
    <row r="26" spans="1:28" x14ac:dyDescent="0.3">
      <c r="A26" s="99" t="s">
        <v>95</v>
      </c>
      <c r="B26" s="153">
        <v>39619787.201199993</v>
      </c>
      <c r="C26" s="153">
        <v>322558416.73596585</v>
      </c>
      <c r="D26" s="153">
        <v>362178203.93716586</v>
      </c>
      <c r="E26" s="154">
        <v>760977.42145091994</v>
      </c>
      <c r="F26" s="154">
        <v>1178734.89882117</v>
      </c>
      <c r="G26" s="154">
        <v>1939712.3202720899</v>
      </c>
      <c r="H26" s="106">
        <v>0.14630000000000001</v>
      </c>
      <c r="I26" s="102">
        <v>9.5679870136402168E-2</v>
      </c>
      <c r="J26" s="106">
        <v>0.101294</v>
      </c>
      <c r="K26" s="103">
        <v>57.031599999999997</v>
      </c>
      <c r="L26" s="103">
        <v>31.104294637776238</v>
      </c>
      <c r="M26" s="103">
        <v>33.942399999999999</v>
      </c>
      <c r="N26" s="157">
        <v>376312.82620000001</v>
      </c>
      <c r="O26" s="157">
        <v>386663.81090000004</v>
      </c>
      <c r="P26" s="157">
        <v>762976.63710000005</v>
      </c>
      <c r="Q26" s="157">
        <v>36943529.997699998</v>
      </c>
      <c r="R26" s="157">
        <v>320206217.27686584</v>
      </c>
      <c r="S26" s="157">
        <v>357149747.27456588</v>
      </c>
      <c r="T26" s="157">
        <v>2010402.1623000002</v>
      </c>
      <c r="U26" s="157">
        <v>1151347.8423000001</v>
      </c>
      <c r="V26" s="157">
        <v>3161750.0046000006</v>
      </c>
      <c r="W26" s="157">
        <v>665855.04120000009</v>
      </c>
      <c r="X26" s="157">
        <v>1200851.6168</v>
      </c>
      <c r="Y26" s="157">
        <v>1866706.6580000001</v>
      </c>
      <c r="Z26" s="157">
        <v>0</v>
      </c>
      <c r="AA26" s="157">
        <v>0</v>
      </c>
      <c r="AB26" s="157">
        <v>0</v>
      </c>
    </row>
    <row r="27" spans="1:28" x14ac:dyDescent="0.3">
      <c r="A27" s="99" t="s">
        <v>96</v>
      </c>
      <c r="B27" s="153">
        <v>549458032.29349995</v>
      </c>
      <c r="C27" s="153">
        <v>558228989.43842936</v>
      </c>
      <c r="D27" s="153">
        <v>1107687021.7319293</v>
      </c>
      <c r="E27" s="154">
        <v>11792061.57771508</v>
      </c>
      <c r="F27" s="154">
        <v>20942094.231339753</v>
      </c>
      <c r="G27" s="154">
        <v>32734155.809054833</v>
      </c>
      <c r="H27" s="106">
        <v>0.126385</v>
      </c>
      <c r="I27" s="102">
        <v>8.2480151886703088E-2</v>
      </c>
      <c r="J27" s="106">
        <v>0.10413500000000001</v>
      </c>
      <c r="K27" s="103">
        <v>87.117699999999999</v>
      </c>
      <c r="L27" s="103">
        <v>101.46105523250949</v>
      </c>
      <c r="M27" s="103">
        <v>94.385999999999996</v>
      </c>
      <c r="N27" s="157">
        <v>23994007.020100001</v>
      </c>
      <c r="O27" s="157">
        <v>22100096.376600001</v>
      </c>
      <c r="P27" s="157">
        <v>46094103.396700002</v>
      </c>
      <c r="Q27" s="157">
        <v>462976631.6498</v>
      </c>
      <c r="R27" s="157">
        <v>464315849.02374732</v>
      </c>
      <c r="S27" s="157">
        <v>927292480.67354727</v>
      </c>
      <c r="T27" s="157">
        <v>51502187.691699997</v>
      </c>
      <c r="U27" s="157">
        <v>57570637.297782063</v>
      </c>
      <c r="V27" s="157">
        <v>109072824.98948206</v>
      </c>
      <c r="W27" s="157">
        <v>34062632.279699996</v>
      </c>
      <c r="X27" s="157">
        <v>24859758.894000001</v>
      </c>
      <c r="Y27" s="157">
        <v>58922391.173699997</v>
      </c>
      <c r="Z27" s="157">
        <v>916580.67229999998</v>
      </c>
      <c r="AA27" s="157">
        <v>11482744.222899999</v>
      </c>
      <c r="AB27" s="157">
        <v>12399324.895199999</v>
      </c>
    </row>
    <row r="28" spans="1:28" x14ac:dyDescent="0.3">
      <c r="A28" s="99" t="s">
        <v>97</v>
      </c>
      <c r="B28" s="153">
        <v>119370452.42229998</v>
      </c>
      <c r="C28" s="153">
        <v>93574880.764951989</v>
      </c>
      <c r="D28" s="153">
        <v>212945333.18725199</v>
      </c>
      <c r="E28" s="154">
        <v>396725.2520642</v>
      </c>
      <c r="F28" s="154">
        <v>493511.38570035005</v>
      </c>
      <c r="G28" s="154">
        <v>890236.63776455005</v>
      </c>
      <c r="H28" s="106">
        <v>0.13713700000000001</v>
      </c>
      <c r="I28" s="102">
        <v>8.1158181967492526E-2</v>
      </c>
      <c r="J28" s="106">
        <v>0.11246399999999999</v>
      </c>
      <c r="K28" s="103">
        <v>48.4206</v>
      </c>
      <c r="L28" s="103">
        <v>66.70494622833705</v>
      </c>
      <c r="M28" s="103">
        <v>56.485500000000002</v>
      </c>
      <c r="N28" s="157">
        <v>319232.58010000002</v>
      </c>
      <c r="O28" s="157">
        <v>1332299.3043</v>
      </c>
      <c r="P28" s="157">
        <v>1651531.8843999999</v>
      </c>
      <c r="Q28" s="157">
        <v>111657584.34859999</v>
      </c>
      <c r="R28" s="157">
        <v>86498246.384451985</v>
      </c>
      <c r="S28" s="157">
        <v>198155830.73305199</v>
      </c>
      <c r="T28" s="157">
        <v>6868778.9900000002</v>
      </c>
      <c r="U28" s="157">
        <v>5718308.7561999997</v>
      </c>
      <c r="V28" s="157">
        <v>12587087.746199999</v>
      </c>
      <c r="W28" s="157">
        <v>844089.08369999996</v>
      </c>
      <c r="X28" s="157">
        <v>1358325.6243</v>
      </c>
      <c r="Y28" s="157">
        <v>2202414.7080000001</v>
      </c>
      <c r="Z28" s="157">
        <v>0</v>
      </c>
      <c r="AA28" s="157">
        <v>0</v>
      </c>
      <c r="AB28" s="157">
        <v>0</v>
      </c>
    </row>
    <row r="29" spans="1:28" x14ac:dyDescent="0.3">
      <c r="A29" s="99" t="s">
        <v>98</v>
      </c>
      <c r="B29" s="153">
        <v>76542491.233851001</v>
      </c>
      <c r="C29" s="153">
        <v>197878008.33836448</v>
      </c>
      <c r="D29" s="153">
        <v>274420499.5722155</v>
      </c>
      <c r="E29" s="154">
        <v>78025.989916010003</v>
      </c>
      <c r="F29" s="154">
        <v>85657.313857510002</v>
      </c>
      <c r="G29" s="154">
        <v>163683.30377351999</v>
      </c>
      <c r="H29" s="106">
        <v>0.117641</v>
      </c>
      <c r="I29" s="102">
        <v>0.10464904054037887</v>
      </c>
      <c r="J29" s="106">
        <v>0.10796</v>
      </c>
      <c r="K29" s="103">
        <v>74.406800000000004</v>
      </c>
      <c r="L29" s="103">
        <v>69.40568468547383</v>
      </c>
      <c r="M29" s="103">
        <v>70.677599999999998</v>
      </c>
      <c r="N29" s="157">
        <v>0</v>
      </c>
      <c r="O29" s="157">
        <v>0</v>
      </c>
      <c r="P29" s="157">
        <v>0</v>
      </c>
      <c r="Q29" s="157">
        <v>73987271.002750948</v>
      </c>
      <c r="R29" s="157">
        <v>170677079.07026449</v>
      </c>
      <c r="S29" s="157">
        <v>244664350.07301545</v>
      </c>
      <c r="T29" s="157">
        <v>0</v>
      </c>
      <c r="U29" s="157">
        <v>26755279.171599999</v>
      </c>
      <c r="V29" s="157">
        <v>26755279.171599999</v>
      </c>
      <c r="W29" s="157">
        <v>2555220.2311000498</v>
      </c>
      <c r="X29" s="157">
        <v>445650.09650000004</v>
      </c>
      <c r="Y29" s="157">
        <v>3000870.3276000498</v>
      </c>
      <c r="Z29" s="157">
        <v>0</v>
      </c>
      <c r="AA29" s="157">
        <v>0</v>
      </c>
      <c r="AB29" s="157">
        <v>0</v>
      </c>
    </row>
    <row r="30" spans="1:28" x14ac:dyDescent="0.3">
      <c r="A30" s="99" t="s">
        <v>99</v>
      </c>
      <c r="B30" s="153">
        <v>1886217227.197376</v>
      </c>
      <c r="C30" s="153">
        <v>2197462491.7383971</v>
      </c>
      <c r="D30" s="153">
        <v>4083679718.9357729</v>
      </c>
      <c r="E30" s="154">
        <v>34133235.507301643</v>
      </c>
      <c r="F30" s="154">
        <v>23196591.544214409</v>
      </c>
      <c r="G30" s="154">
        <v>57329827.051516056</v>
      </c>
      <c r="H30" s="106">
        <v>0.14188600000000001</v>
      </c>
      <c r="I30" s="102">
        <v>8.552914693425076E-2</v>
      </c>
      <c r="J30" s="106">
        <v>0.109599</v>
      </c>
      <c r="K30" s="103">
        <v>72.515100000000004</v>
      </c>
      <c r="L30" s="103">
        <v>91.039581619942865</v>
      </c>
      <c r="M30" s="103">
        <v>83.074299999999994</v>
      </c>
      <c r="N30" s="157">
        <v>28868721.878699999</v>
      </c>
      <c r="O30" s="157">
        <v>30638236.364526998</v>
      </c>
      <c r="P30" s="157">
        <v>59506958.243226998</v>
      </c>
      <c r="Q30" s="157">
        <v>1783423402.2495761</v>
      </c>
      <c r="R30" s="157">
        <v>2043001974.6623836</v>
      </c>
      <c r="S30" s="157">
        <v>3826425376.9119592</v>
      </c>
      <c r="T30" s="157">
        <v>60966694.103900008</v>
      </c>
      <c r="U30" s="157">
        <v>96319280.99177748</v>
      </c>
      <c r="V30" s="157">
        <v>157285975.0956775</v>
      </c>
      <c r="W30" s="157">
        <v>41288002.281300008</v>
      </c>
      <c r="X30" s="157">
        <v>53598355.949036002</v>
      </c>
      <c r="Y30" s="157">
        <v>94886358.23033601</v>
      </c>
      <c r="Z30" s="157">
        <v>539128.56259999995</v>
      </c>
      <c r="AA30" s="157">
        <v>4542880.1352000004</v>
      </c>
      <c r="AB30" s="157">
        <v>5082008.6978000002</v>
      </c>
    </row>
    <row r="31" spans="1:28" x14ac:dyDescent="0.3">
      <c r="A31" s="99" t="s">
        <v>100</v>
      </c>
      <c r="B31" s="153">
        <v>3120755913.0184674</v>
      </c>
      <c r="C31" s="153">
        <v>455867306.7819007</v>
      </c>
      <c r="D31" s="153">
        <v>3576623219.8003674</v>
      </c>
      <c r="E31" s="154">
        <v>87117317.704306543</v>
      </c>
      <c r="F31" s="154">
        <v>13259286.779403022</v>
      </c>
      <c r="G31" s="154">
        <v>100376604.48370956</v>
      </c>
      <c r="H31" s="106">
        <v>0.15051800000000001</v>
      </c>
      <c r="I31" s="102">
        <v>8.6245250044063151E-2</v>
      </c>
      <c r="J31" s="106">
        <v>0.14224899999999999</v>
      </c>
      <c r="K31" s="103">
        <v>60.333799999999997</v>
      </c>
      <c r="L31" s="103">
        <v>85.176742523954601</v>
      </c>
      <c r="M31" s="103">
        <v>63.654699999999998</v>
      </c>
      <c r="N31" s="157">
        <v>93716429.944499999</v>
      </c>
      <c r="O31" s="157">
        <v>15804425.761586003</v>
      </c>
      <c r="P31" s="157">
        <v>109520855.70608601</v>
      </c>
      <c r="Q31" s="157">
        <v>2873771963.7996111</v>
      </c>
      <c r="R31" s="157">
        <v>399608002.34890473</v>
      </c>
      <c r="S31" s="157">
        <v>3273379966.1485147</v>
      </c>
      <c r="T31" s="157">
        <v>119755751.61875641</v>
      </c>
      <c r="U31" s="157">
        <v>25693277.232289992</v>
      </c>
      <c r="V31" s="157">
        <v>145449028.85104641</v>
      </c>
      <c r="W31" s="157">
        <v>124633102.29599999</v>
      </c>
      <c r="X31" s="157">
        <v>29270513.579606</v>
      </c>
      <c r="Y31" s="157">
        <v>153903615.875606</v>
      </c>
      <c r="Z31" s="157">
        <v>2595095.3040999998</v>
      </c>
      <c r="AA31" s="157">
        <v>1295513.6210999999</v>
      </c>
      <c r="AB31" s="157">
        <v>3890608.9251999995</v>
      </c>
    </row>
    <row r="32" spans="1:28" x14ac:dyDescent="0.3">
      <c r="A32" s="99" t="s">
        <v>166</v>
      </c>
      <c r="B32" s="153">
        <v>173960696.0064683</v>
      </c>
      <c r="C32" s="153">
        <v>262220523.90241405</v>
      </c>
      <c r="D32" s="153">
        <v>436181219.90888238</v>
      </c>
      <c r="E32" s="154">
        <v>3876702.3857959597</v>
      </c>
      <c r="F32" s="154">
        <v>2981417.0159599301</v>
      </c>
      <c r="G32" s="154">
        <v>6858119.4017558899</v>
      </c>
      <c r="H32" s="106">
        <v>0.16545899999999999</v>
      </c>
      <c r="I32" s="102">
        <v>8.9150630239085274E-2</v>
      </c>
      <c r="J32" s="106">
        <v>0.115152</v>
      </c>
      <c r="K32" s="103">
        <v>56.185000000000002</v>
      </c>
      <c r="L32" s="103">
        <v>62.694353062621794</v>
      </c>
      <c r="M32" s="103">
        <v>60.478499999999997</v>
      </c>
      <c r="N32" s="157">
        <v>3021373.3556499998</v>
      </c>
      <c r="O32" s="157">
        <v>4958782.6256199991</v>
      </c>
      <c r="P32" s="157">
        <v>7980155.9812699985</v>
      </c>
      <c r="Q32" s="157">
        <v>165251826.0350183</v>
      </c>
      <c r="R32" s="157">
        <v>244708809.92039606</v>
      </c>
      <c r="S32" s="157">
        <v>409960635.95541435</v>
      </c>
      <c r="T32" s="157">
        <v>3532758.4539999999</v>
      </c>
      <c r="U32" s="157">
        <v>10715096.706244001</v>
      </c>
      <c r="V32" s="157">
        <v>14247855.160244001</v>
      </c>
      <c r="W32" s="157">
        <v>5171399.4074499998</v>
      </c>
      <c r="X32" s="157">
        <v>6202358.1590019995</v>
      </c>
      <c r="Y32" s="157">
        <v>11373757.566452</v>
      </c>
      <c r="Z32" s="157">
        <v>4712.1099999999997</v>
      </c>
      <c r="AA32" s="157">
        <v>594259.1167720001</v>
      </c>
      <c r="AB32" s="157">
        <v>598971.22677200008</v>
      </c>
    </row>
    <row r="33" spans="1:28" x14ac:dyDescent="0.3">
      <c r="A33" s="99" t="s">
        <v>197</v>
      </c>
      <c r="B33" s="153">
        <v>199690018.42083001</v>
      </c>
      <c r="C33" s="153">
        <v>598987780.45502257</v>
      </c>
      <c r="D33" s="153">
        <v>798677798.87585258</v>
      </c>
      <c r="E33" s="154">
        <v>15810799.87935813</v>
      </c>
      <c r="F33" s="154">
        <v>29668353.762710154</v>
      </c>
      <c r="G33" s="154">
        <v>45479153.642068282</v>
      </c>
      <c r="H33" s="106">
        <v>0.12768099999999999</v>
      </c>
      <c r="I33" s="102">
        <v>9.4871691984790077E-2</v>
      </c>
      <c r="J33" s="106">
        <v>0.103087</v>
      </c>
      <c r="K33" s="103">
        <v>50.237699999999997</v>
      </c>
      <c r="L33" s="103">
        <v>67.872237966337792</v>
      </c>
      <c r="M33" s="103">
        <v>63.432000000000002</v>
      </c>
      <c r="N33" s="157">
        <v>2152146.6800000002</v>
      </c>
      <c r="O33" s="157">
        <v>17971682.997200001</v>
      </c>
      <c r="P33" s="157">
        <v>20123829.677200001</v>
      </c>
      <c r="Q33" s="157">
        <v>160189963.60083002</v>
      </c>
      <c r="R33" s="157">
        <v>440630377.10542262</v>
      </c>
      <c r="S33" s="157">
        <v>600820340.70625269</v>
      </c>
      <c r="T33" s="157">
        <v>16907871.68</v>
      </c>
      <c r="U33" s="157">
        <v>100359875.8556</v>
      </c>
      <c r="V33" s="157">
        <v>117267747.53560001</v>
      </c>
      <c r="W33" s="157">
        <v>8042702.8799999999</v>
      </c>
      <c r="X33" s="157">
        <v>57027090.603999995</v>
      </c>
      <c r="Y33" s="157">
        <v>65069793.483999997</v>
      </c>
      <c r="Z33" s="157">
        <v>14549480.26</v>
      </c>
      <c r="AA33" s="157">
        <v>970436.89</v>
      </c>
      <c r="AB33" s="157">
        <v>15519917.15</v>
      </c>
    </row>
    <row r="34" spans="1:28" x14ac:dyDescent="0.3">
      <c r="A34" s="100" t="s">
        <v>101</v>
      </c>
      <c r="B34" s="153">
        <v>23566643168.985035</v>
      </c>
      <c r="C34" s="153">
        <v>5421350576.6342669</v>
      </c>
      <c r="D34" s="153">
        <v>28987993745.619301</v>
      </c>
      <c r="E34" s="154">
        <v>526419895.71542799</v>
      </c>
      <c r="F34" s="154">
        <v>37826963.198180087</v>
      </c>
      <c r="G34" s="154">
        <v>564246858.91360819</v>
      </c>
      <c r="H34" s="106">
        <v>0.155194</v>
      </c>
      <c r="I34" s="102">
        <v>7.433295293396977E-2</v>
      </c>
      <c r="J34" s="106">
        <v>0.140344</v>
      </c>
      <c r="K34" s="103">
        <v>95.654700000000005</v>
      </c>
      <c r="L34" s="103">
        <v>141.21016438565604</v>
      </c>
      <c r="M34" s="103">
        <v>104.113</v>
      </c>
      <c r="N34" s="157">
        <v>253755440.49710441</v>
      </c>
      <c r="O34" s="157">
        <v>52883291.367348</v>
      </c>
      <c r="P34" s="157">
        <v>306638731.86445242</v>
      </c>
      <c r="Q34" s="157">
        <v>22108873882.888519</v>
      </c>
      <c r="R34" s="157">
        <v>5088248135.9071321</v>
      </c>
      <c r="S34" s="157">
        <v>27197122018.795654</v>
      </c>
      <c r="T34" s="157">
        <v>996493116.02762222</v>
      </c>
      <c r="U34" s="157">
        <v>224567756.49469018</v>
      </c>
      <c r="V34" s="157">
        <v>1221060872.5223124</v>
      </c>
      <c r="W34" s="157">
        <v>405650831.32829195</v>
      </c>
      <c r="X34" s="157">
        <v>90780305.02144441</v>
      </c>
      <c r="Y34" s="157">
        <v>496431136.34973633</v>
      </c>
      <c r="Z34" s="157">
        <v>55625338.740599997</v>
      </c>
      <c r="AA34" s="157">
        <v>17754379.210999999</v>
      </c>
      <c r="AB34" s="157">
        <v>73379717.9516</v>
      </c>
    </row>
    <row r="35" spans="1:28" x14ac:dyDescent="0.3">
      <c r="A35" s="99" t="s">
        <v>198</v>
      </c>
      <c r="B35" s="153">
        <v>270329790.49796784</v>
      </c>
      <c r="C35" s="153">
        <v>52884015.536615483</v>
      </c>
      <c r="D35" s="153">
        <v>323213806.03458327</v>
      </c>
      <c r="E35" s="154">
        <v>3371973.1612083204</v>
      </c>
      <c r="F35" s="154">
        <v>1522735.5818635898</v>
      </c>
      <c r="G35" s="154">
        <v>4894708.74307191</v>
      </c>
      <c r="H35" s="106">
        <v>0.157051</v>
      </c>
      <c r="I35" s="102">
        <v>8.3148774121456173E-2</v>
      </c>
      <c r="J35" s="106">
        <v>0.13947999999999999</v>
      </c>
      <c r="K35" s="103">
        <v>56.619100000000003</v>
      </c>
      <c r="L35" s="103">
        <v>60.059977296361694</v>
      </c>
      <c r="M35" s="103">
        <v>57.438099999999999</v>
      </c>
      <c r="N35" s="157">
        <v>1852003.2359000002</v>
      </c>
      <c r="O35" s="157">
        <v>491446.94059999997</v>
      </c>
      <c r="P35" s="157">
        <v>2343450.1765000001</v>
      </c>
      <c r="Q35" s="157">
        <v>260325145.40067557</v>
      </c>
      <c r="R35" s="157">
        <v>47562182.031415485</v>
      </c>
      <c r="S35" s="157">
        <v>307887327.432091</v>
      </c>
      <c r="T35" s="157">
        <v>6831548.6920999996</v>
      </c>
      <c r="U35" s="157">
        <v>3215509.6293000001</v>
      </c>
      <c r="V35" s="157">
        <v>10047058.3214</v>
      </c>
      <c r="W35" s="157">
        <v>3151354.2851922698</v>
      </c>
      <c r="X35" s="157">
        <v>2020879.7346000001</v>
      </c>
      <c r="Y35" s="157">
        <v>5172234.0197922699</v>
      </c>
      <c r="Z35" s="157">
        <v>21742.12</v>
      </c>
      <c r="AA35" s="157">
        <v>85444.141300000003</v>
      </c>
      <c r="AB35" s="157">
        <v>107186.2613</v>
      </c>
    </row>
    <row r="36" spans="1:28" x14ac:dyDescent="0.3">
      <c r="A36" s="99" t="s">
        <v>199</v>
      </c>
      <c r="B36" s="153">
        <v>12706803934.244003</v>
      </c>
      <c r="C36" s="153">
        <v>1168914248.0646601</v>
      </c>
      <c r="D36" s="153">
        <v>13875718182.308662</v>
      </c>
      <c r="E36" s="154">
        <v>428325332.07996517</v>
      </c>
      <c r="F36" s="154">
        <v>7814043.9892845703</v>
      </c>
      <c r="G36" s="154">
        <v>436139376.06924969</v>
      </c>
      <c r="H36" s="106">
        <v>0.170964</v>
      </c>
      <c r="I36" s="102">
        <v>7.3583723617654917E-2</v>
      </c>
      <c r="J36" s="106">
        <v>0.16215099999999999</v>
      </c>
      <c r="K36" s="103">
        <v>62.2605</v>
      </c>
      <c r="L36" s="103">
        <v>93.113629359775771</v>
      </c>
      <c r="M36" s="103">
        <v>64.836200000000005</v>
      </c>
      <c r="N36" s="157">
        <v>171632626.17600438</v>
      </c>
      <c r="O36" s="157">
        <v>5511091.0410520006</v>
      </c>
      <c r="P36" s="157">
        <v>177143717.21705639</v>
      </c>
      <c r="Q36" s="157">
        <v>11792933224.874763</v>
      </c>
      <c r="R36" s="157">
        <v>1113515364.2391877</v>
      </c>
      <c r="S36" s="157">
        <v>12906448589.113951</v>
      </c>
      <c r="T36" s="157">
        <v>610681094.11433983</v>
      </c>
      <c r="U36" s="157">
        <v>34963740.985830002</v>
      </c>
      <c r="V36" s="157">
        <v>645644835.10016978</v>
      </c>
      <c r="W36" s="157">
        <v>281289065.97429973</v>
      </c>
      <c r="X36" s="157">
        <v>16447989.24644242</v>
      </c>
      <c r="Y36" s="157">
        <v>297737055.22074217</v>
      </c>
      <c r="Z36" s="157">
        <v>21900549.2806</v>
      </c>
      <c r="AA36" s="157">
        <v>3987153.5932</v>
      </c>
      <c r="AB36" s="157">
        <v>25887702.873800002</v>
      </c>
    </row>
    <row r="37" spans="1:28" x14ac:dyDescent="0.3">
      <c r="A37" s="99" t="s">
        <v>200</v>
      </c>
      <c r="B37" s="153">
        <v>535068.54051089997</v>
      </c>
      <c r="C37" s="153">
        <v>190868.30051646003</v>
      </c>
      <c r="D37" s="153">
        <v>725936.84102736006</v>
      </c>
      <c r="E37" s="154">
        <v>8860.3842487900001</v>
      </c>
      <c r="F37" s="154">
        <v>0</v>
      </c>
      <c r="G37" s="154">
        <v>8860.3842487900001</v>
      </c>
      <c r="H37" s="106">
        <v>0.27041100000000001</v>
      </c>
      <c r="I37" s="102" t="s">
        <v>269</v>
      </c>
      <c r="J37" s="106">
        <v>0.27041100000000001</v>
      </c>
      <c r="K37" s="103">
        <v>39.854900000000001</v>
      </c>
      <c r="L37" s="103" t="s">
        <v>269</v>
      </c>
      <c r="M37" s="103">
        <v>39.854900000000001</v>
      </c>
      <c r="N37" s="157">
        <v>0</v>
      </c>
      <c r="O37" s="157">
        <v>0</v>
      </c>
      <c r="P37" s="157">
        <v>0</v>
      </c>
      <c r="Q37" s="157">
        <v>504399.35501089995</v>
      </c>
      <c r="R37" s="157">
        <v>190868.30051646003</v>
      </c>
      <c r="S37" s="157">
        <v>695267.65552736004</v>
      </c>
      <c r="T37" s="157">
        <v>20647.941599999998</v>
      </c>
      <c r="U37" s="157">
        <v>0</v>
      </c>
      <c r="V37" s="157">
        <v>20647.941599999998</v>
      </c>
      <c r="W37" s="157">
        <v>10021.243899999999</v>
      </c>
      <c r="X37" s="157">
        <v>0</v>
      </c>
      <c r="Y37" s="157">
        <v>10021.243899999999</v>
      </c>
      <c r="Z37" s="157">
        <v>0</v>
      </c>
      <c r="AA37" s="157">
        <v>0</v>
      </c>
      <c r="AB37" s="157">
        <v>0</v>
      </c>
    </row>
    <row r="38" spans="1:28" x14ac:dyDescent="0.3">
      <c r="A38" s="99" t="s">
        <v>102</v>
      </c>
      <c r="B38" s="153">
        <v>589741109.91528511</v>
      </c>
      <c r="C38" s="153">
        <v>14.763</v>
      </c>
      <c r="D38" s="153">
        <v>589741124.678285</v>
      </c>
      <c r="E38" s="154">
        <v>23127192.866563197</v>
      </c>
      <c r="F38" s="154">
        <v>0</v>
      </c>
      <c r="G38" s="154">
        <v>23127192.866563197</v>
      </c>
      <c r="H38" s="106">
        <v>0.15493199999999999</v>
      </c>
      <c r="I38" s="102" t="s">
        <v>269</v>
      </c>
      <c r="J38" s="106">
        <v>0.15493199999999999</v>
      </c>
      <c r="K38" s="103">
        <v>20.425699999999999</v>
      </c>
      <c r="L38" s="103" t="s">
        <v>269</v>
      </c>
      <c r="M38" s="103">
        <v>20.425699999999999</v>
      </c>
      <c r="N38" s="157">
        <v>9789675.6753000002</v>
      </c>
      <c r="O38" s="157">
        <v>0</v>
      </c>
      <c r="P38" s="157">
        <v>9789675.6753000002</v>
      </c>
      <c r="Q38" s="157">
        <v>559557606.96108508</v>
      </c>
      <c r="R38" s="157">
        <v>14.763</v>
      </c>
      <c r="S38" s="157">
        <v>559557621.72408509</v>
      </c>
      <c r="T38" s="157">
        <v>18799426.764899999</v>
      </c>
      <c r="U38" s="157">
        <v>0</v>
      </c>
      <c r="V38" s="157">
        <v>18799426.764899999</v>
      </c>
      <c r="W38" s="157">
        <v>11384076.189300001</v>
      </c>
      <c r="X38" s="157">
        <v>0</v>
      </c>
      <c r="Y38" s="157">
        <v>11384076.189300001</v>
      </c>
      <c r="Z38" s="157">
        <v>0</v>
      </c>
      <c r="AA38" s="157">
        <v>0</v>
      </c>
      <c r="AB38" s="157">
        <v>0</v>
      </c>
    </row>
    <row r="39" spans="1:28" x14ac:dyDescent="0.3">
      <c r="A39" s="99" t="s">
        <v>103</v>
      </c>
      <c r="B39" s="153">
        <v>69813999.313900009</v>
      </c>
      <c r="C39" s="153">
        <v>8345849.7145709991</v>
      </c>
      <c r="D39" s="153">
        <v>78159849.028471008</v>
      </c>
      <c r="E39" s="154">
        <v>6865217.7350785816</v>
      </c>
      <c r="F39" s="154">
        <v>3168904.9207010507</v>
      </c>
      <c r="G39" s="154">
        <v>10034122.655779632</v>
      </c>
      <c r="H39" s="106">
        <v>0.152229</v>
      </c>
      <c r="I39" s="102">
        <v>0.12482317146313515</v>
      </c>
      <c r="J39" s="106">
        <v>0.149868</v>
      </c>
      <c r="K39" s="103">
        <v>233.47399999999999</v>
      </c>
      <c r="L39" s="103">
        <v>85.142950476722277</v>
      </c>
      <c r="M39" s="103">
        <v>220.65899999999999</v>
      </c>
      <c r="N39" s="157">
        <v>3527471.4276999999</v>
      </c>
      <c r="O39" s="157">
        <v>2847792.6494900002</v>
      </c>
      <c r="P39" s="157">
        <v>6375264.0771900006</v>
      </c>
      <c r="Q39" s="157">
        <v>58525015.689600006</v>
      </c>
      <c r="R39" s="157">
        <v>4906917.8922909983</v>
      </c>
      <c r="S39" s="157">
        <v>63431933.581891008</v>
      </c>
      <c r="T39" s="157">
        <v>7090217.1463000001</v>
      </c>
      <c r="U39" s="157">
        <v>385173.7684</v>
      </c>
      <c r="V39" s="157">
        <v>7475390.9147000005</v>
      </c>
      <c r="W39" s="157">
        <v>4198766.4780000001</v>
      </c>
      <c r="X39" s="157">
        <v>3053758.05388</v>
      </c>
      <c r="Y39" s="157">
        <v>7252524.5318800006</v>
      </c>
      <c r="Z39" s="157">
        <v>0</v>
      </c>
      <c r="AA39" s="157">
        <v>0</v>
      </c>
      <c r="AB39" s="157">
        <v>0</v>
      </c>
    </row>
    <row r="40" spans="1:28" x14ac:dyDescent="0.3">
      <c r="A40" s="99" t="s">
        <v>104</v>
      </c>
      <c r="B40" s="153">
        <v>550615300.04220247</v>
      </c>
      <c r="C40" s="153">
        <v>5856381.0035219993</v>
      </c>
      <c r="D40" s="153">
        <v>556471681.04572451</v>
      </c>
      <c r="E40" s="154">
        <v>24046091.948985331</v>
      </c>
      <c r="F40" s="154">
        <v>1595098.5506778499</v>
      </c>
      <c r="G40" s="154">
        <v>25641190.499663182</v>
      </c>
      <c r="H40" s="106">
        <v>0.33567399999999997</v>
      </c>
      <c r="I40" s="102">
        <v>0.35226832285399973</v>
      </c>
      <c r="J40" s="106">
        <v>0.33585799999999999</v>
      </c>
      <c r="K40" s="103">
        <v>338.64699999999999</v>
      </c>
      <c r="L40" s="103">
        <v>284.74088061173876</v>
      </c>
      <c r="M40" s="103">
        <v>338.08300000000003</v>
      </c>
      <c r="N40" s="157">
        <v>11339648.714600001</v>
      </c>
      <c r="O40" s="157">
        <v>1359013.4859999998</v>
      </c>
      <c r="P40" s="157">
        <v>12698662.2006</v>
      </c>
      <c r="Q40" s="157">
        <v>510815034.59160244</v>
      </c>
      <c r="R40" s="157">
        <v>4239457.891322</v>
      </c>
      <c r="S40" s="157">
        <v>515054492.48292446</v>
      </c>
      <c r="T40" s="157">
        <v>26493616.249000009</v>
      </c>
      <c r="U40" s="157">
        <v>226948.7824</v>
      </c>
      <c r="V40" s="157">
        <v>26720565.03140001</v>
      </c>
      <c r="W40" s="157">
        <v>12911876.7016</v>
      </c>
      <c r="X40" s="157">
        <v>1389974.3297999997</v>
      </c>
      <c r="Y40" s="157">
        <v>14301851.031400001</v>
      </c>
      <c r="Z40" s="157">
        <v>394772.5</v>
      </c>
      <c r="AA40" s="157">
        <v>0</v>
      </c>
      <c r="AB40" s="157">
        <v>394772.5</v>
      </c>
    </row>
    <row r="41" spans="1:28" x14ac:dyDescent="0.3">
      <c r="A41" s="99" t="s">
        <v>105</v>
      </c>
      <c r="B41" s="153">
        <v>8914238555.5425491</v>
      </c>
      <c r="C41" s="153">
        <v>4183607347.7990332</v>
      </c>
      <c r="D41" s="153">
        <v>13097845903.341583</v>
      </c>
      <c r="E41" s="154">
        <v>38516203.44394628</v>
      </c>
      <c r="F41" s="154">
        <v>23670949.854253031</v>
      </c>
      <c r="G41" s="154">
        <v>62187153.298199311</v>
      </c>
      <c r="H41" s="106">
        <v>0.119856</v>
      </c>
      <c r="I41" s="102">
        <v>7.3934650632508189E-2</v>
      </c>
      <c r="J41" s="106">
        <v>0.105424</v>
      </c>
      <c r="K41" s="103">
        <v>137.215</v>
      </c>
      <c r="L41" s="103">
        <v>155.76427295714643</v>
      </c>
      <c r="M41" s="103">
        <v>143.08699999999999</v>
      </c>
      <c r="N41" s="157">
        <v>51691839.619599998</v>
      </c>
      <c r="O41" s="157">
        <v>42637863.857105993</v>
      </c>
      <c r="P41" s="157">
        <v>94329703.476705998</v>
      </c>
      <c r="Q41" s="157">
        <v>8477122793.4695663</v>
      </c>
      <c r="R41" s="157">
        <v>3916374949.505641</v>
      </c>
      <c r="S41" s="157">
        <v>12393497742.975208</v>
      </c>
      <c r="T41" s="157">
        <v>317865099.6818822</v>
      </c>
      <c r="U41" s="157">
        <v>185735660.58777019</v>
      </c>
      <c r="V41" s="157">
        <v>503600760.26965237</v>
      </c>
      <c r="W41" s="157">
        <v>85942387.551100001</v>
      </c>
      <c r="X41" s="157">
        <v>67814956.229122013</v>
      </c>
      <c r="Y41" s="157">
        <v>153757343.780222</v>
      </c>
      <c r="Z41" s="157">
        <v>33308274.84</v>
      </c>
      <c r="AA41" s="157">
        <v>13681781.476500001</v>
      </c>
      <c r="AB41" s="157">
        <v>46990056.316500001</v>
      </c>
    </row>
    <row r="42" spans="1:28" s="112" customFormat="1" x14ac:dyDescent="0.3">
      <c r="A42" s="108" t="s">
        <v>201</v>
      </c>
      <c r="B42" s="155">
        <v>6526203314.7845144</v>
      </c>
      <c r="C42" s="155">
        <v>3487301726.5528436</v>
      </c>
      <c r="D42" s="155">
        <v>10013505041.337357</v>
      </c>
      <c r="E42" s="156">
        <v>31832400.097611196</v>
      </c>
      <c r="F42" s="156">
        <v>20145871.47264526</v>
      </c>
      <c r="G42" s="156">
        <v>51978271.570256457</v>
      </c>
      <c r="H42" s="109">
        <v>0.119038</v>
      </c>
      <c r="I42" s="110">
        <v>7.3785850642321613E-2</v>
      </c>
      <c r="J42" s="109">
        <v>0.103295</v>
      </c>
      <c r="K42" s="111">
        <v>140.50200000000001</v>
      </c>
      <c r="L42" s="111">
        <v>157.70096084343638</v>
      </c>
      <c r="M42" s="111">
        <v>146.434</v>
      </c>
      <c r="N42" s="158">
        <v>43601074.655199997</v>
      </c>
      <c r="O42" s="158">
        <v>37862797.846325994</v>
      </c>
      <c r="P42" s="158">
        <v>81463872.501525998</v>
      </c>
      <c r="Q42" s="158">
        <v>6172689621.4384146</v>
      </c>
      <c r="R42" s="158">
        <v>3257252559.6000838</v>
      </c>
      <c r="S42" s="158">
        <v>9429942181.0384979</v>
      </c>
      <c r="T42" s="158">
        <v>248659067.54950002</v>
      </c>
      <c r="U42" s="158">
        <v>155569576.74946582</v>
      </c>
      <c r="V42" s="158">
        <v>404228644.29896581</v>
      </c>
      <c r="W42" s="158">
        <v>72068999.256100014</v>
      </c>
      <c r="X42" s="158">
        <v>60972434.139494002</v>
      </c>
      <c r="Y42" s="158">
        <v>133041433.39559402</v>
      </c>
      <c r="Z42" s="158">
        <v>32785626.5405</v>
      </c>
      <c r="AA42" s="158">
        <v>13507156.0638</v>
      </c>
      <c r="AB42" s="158">
        <v>46292782.6043</v>
      </c>
    </row>
    <row r="43" spans="1:28" s="112" customFormat="1" x14ac:dyDescent="0.3">
      <c r="A43" s="108" t="s">
        <v>202</v>
      </c>
      <c r="B43" s="155">
        <v>1507865767.4309304</v>
      </c>
      <c r="C43" s="155">
        <v>486585619.93452519</v>
      </c>
      <c r="D43" s="155">
        <v>1994451387.3654556</v>
      </c>
      <c r="E43" s="156">
        <v>3067915.3586586304</v>
      </c>
      <c r="F43" s="156">
        <v>2268506.9137957999</v>
      </c>
      <c r="G43" s="156">
        <v>5336422.2724544303</v>
      </c>
      <c r="H43" s="109">
        <v>0.118492</v>
      </c>
      <c r="I43" s="110">
        <v>7.4879184931778184E-2</v>
      </c>
      <c r="J43" s="109">
        <v>0.107997</v>
      </c>
      <c r="K43" s="111">
        <v>138.22800000000001</v>
      </c>
      <c r="L43" s="111">
        <v>138.96538218330085</v>
      </c>
      <c r="M43" s="111">
        <v>138.405</v>
      </c>
      <c r="N43" s="158">
        <v>4457474.1084000003</v>
      </c>
      <c r="O43" s="158">
        <v>4064568.2229799991</v>
      </c>
      <c r="P43" s="158">
        <v>8522042.3313799985</v>
      </c>
      <c r="Q43" s="158">
        <v>1455598060.6125305</v>
      </c>
      <c r="R43" s="158">
        <v>461629922.37464082</v>
      </c>
      <c r="S43" s="158">
        <v>1917227982.9871714</v>
      </c>
      <c r="T43" s="158">
        <v>43378568.254500002</v>
      </c>
      <c r="U43" s="158">
        <v>19948234.75051637</v>
      </c>
      <c r="V43" s="158">
        <v>63326803.005016372</v>
      </c>
      <c r="W43" s="158">
        <v>8555259.1631000005</v>
      </c>
      <c r="X43" s="158">
        <v>4832837.3966679992</v>
      </c>
      <c r="Y43" s="158">
        <v>13388096.559767999</v>
      </c>
      <c r="Z43" s="158">
        <v>333879.4008</v>
      </c>
      <c r="AA43" s="158">
        <v>174625.41269999999</v>
      </c>
      <c r="AB43" s="158">
        <v>508504.81349999999</v>
      </c>
    </row>
    <row r="44" spans="1:28" s="112" customFormat="1" x14ac:dyDescent="0.3">
      <c r="A44" s="108" t="s">
        <v>203</v>
      </c>
      <c r="B44" s="155">
        <v>880169473.32710421</v>
      </c>
      <c r="C44" s="155">
        <v>209720001.31166399</v>
      </c>
      <c r="D44" s="155">
        <v>1089889474.6387682</v>
      </c>
      <c r="E44" s="156">
        <v>3615887.9877764503</v>
      </c>
      <c r="F44" s="156">
        <v>1256571.4679119699</v>
      </c>
      <c r="G44" s="156">
        <v>4872459.4556884207</v>
      </c>
      <c r="H44" s="109">
        <v>0.12953200000000001</v>
      </c>
      <c r="I44" s="110">
        <v>7.4403441663730488E-2</v>
      </c>
      <c r="J44" s="109">
        <v>0.11898499999999999</v>
      </c>
      <c r="K44" s="111">
        <v>110.45099999999999</v>
      </c>
      <c r="L44" s="111">
        <v>162.58292414880256</v>
      </c>
      <c r="M44" s="111">
        <v>120.554</v>
      </c>
      <c r="N44" s="158">
        <v>3633290.8559999997</v>
      </c>
      <c r="O44" s="158">
        <v>710497.7879</v>
      </c>
      <c r="P44" s="158">
        <v>4343788.6438999996</v>
      </c>
      <c r="Q44" s="158">
        <v>848835111.41862202</v>
      </c>
      <c r="R44" s="158">
        <v>197492467.53101599</v>
      </c>
      <c r="S44" s="158">
        <v>1046327578.949638</v>
      </c>
      <c r="T44" s="158">
        <v>25827463.877882209</v>
      </c>
      <c r="U44" s="158">
        <v>10217849.087687999</v>
      </c>
      <c r="V44" s="158">
        <v>36045312.965570211</v>
      </c>
      <c r="W44" s="158">
        <v>5318129.1319000004</v>
      </c>
      <c r="X44" s="158">
        <v>2009684.6929600001</v>
      </c>
      <c r="Y44" s="158">
        <v>7327813.824860001</v>
      </c>
      <c r="Z44" s="158">
        <v>188768.89869999999</v>
      </c>
      <c r="AA44" s="158">
        <v>0</v>
      </c>
      <c r="AB44" s="158">
        <v>188768.89869999999</v>
      </c>
    </row>
    <row r="45" spans="1:28" x14ac:dyDescent="0.3">
      <c r="A45" s="99" t="s">
        <v>204</v>
      </c>
      <c r="B45" s="153">
        <v>455424615.88372093</v>
      </c>
      <c r="C45" s="153">
        <v>718560.28535076987</v>
      </c>
      <c r="D45" s="153">
        <v>456143176.16907167</v>
      </c>
      <c r="E45" s="154">
        <v>1985019.1318999999</v>
      </c>
      <c r="F45" s="154">
        <v>42510.267400000004</v>
      </c>
      <c r="G45" s="154">
        <v>2027529.3992999999</v>
      </c>
      <c r="H45" s="106">
        <v>0.20069500000000001</v>
      </c>
      <c r="I45" s="102">
        <v>0.19700799999999999</v>
      </c>
      <c r="J45" s="106">
        <v>0.20067399999999999</v>
      </c>
      <c r="K45" s="103">
        <v>14.127599999999999</v>
      </c>
      <c r="L45" s="103">
        <v>144.61799999999999</v>
      </c>
      <c r="M45" s="103">
        <v>14.329700000000001</v>
      </c>
      <c r="N45" s="157">
        <v>3891331.3879999998</v>
      </c>
      <c r="O45" s="157">
        <v>36083.393199999999</v>
      </c>
      <c r="P45" s="157">
        <v>3927414.7811999996</v>
      </c>
      <c r="Q45" s="157">
        <v>440081644.75132096</v>
      </c>
      <c r="R45" s="157">
        <v>625090.10676076985</v>
      </c>
      <c r="S45" s="157">
        <v>440706734.8580817</v>
      </c>
      <c r="T45" s="157">
        <v>8616944.0175000001</v>
      </c>
      <c r="U45" s="157">
        <v>40722.751089999998</v>
      </c>
      <c r="V45" s="157">
        <v>8657666.7685899995</v>
      </c>
      <c r="W45" s="157">
        <v>6726027.1148999995</v>
      </c>
      <c r="X45" s="157">
        <v>52747.427500000005</v>
      </c>
      <c r="Y45" s="157">
        <v>6778774.5423999997</v>
      </c>
      <c r="Z45" s="157">
        <v>0</v>
      </c>
      <c r="AA45" s="157">
        <v>0</v>
      </c>
      <c r="AB45" s="157">
        <v>0</v>
      </c>
    </row>
    <row r="46" spans="1:28" x14ac:dyDescent="0.3">
      <c r="A46" s="99" t="s">
        <v>205</v>
      </c>
      <c r="B46" s="153">
        <v>8558577.3648000006</v>
      </c>
      <c r="C46" s="153">
        <v>28533.639599999999</v>
      </c>
      <c r="D46" s="153">
        <v>8587111.0044</v>
      </c>
      <c r="E46" s="154">
        <v>165984.47373227999</v>
      </c>
      <c r="F46" s="154">
        <v>70.423500000000004</v>
      </c>
      <c r="G46" s="154">
        <v>166054.89723228</v>
      </c>
      <c r="H46" s="106">
        <v>4.2716200000000003E-2</v>
      </c>
      <c r="I46" s="102">
        <v>7.0000000000000007E-2</v>
      </c>
      <c r="J46" s="106">
        <v>4.2706500000000001E-2</v>
      </c>
      <c r="K46" s="103">
        <v>63.1233</v>
      </c>
      <c r="L46" s="103">
        <v>121.733</v>
      </c>
      <c r="M46" s="103">
        <v>63.332700000000003</v>
      </c>
      <c r="N46" s="157">
        <v>30844.28</v>
      </c>
      <c r="O46" s="157">
        <v>0</v>
      </c>
      <c r="P46" s="157">
        <v>30844.28</v>
      </c>
      <c r="Q46" s="157">
        <v>8426800.1248000003</v>
      </c>
      <c r="R46" s="157">
        <v>28533.639599999999</v>
      </c>
      <c r="S46" s="157">
        <v>8455333.7643999998</v>
      </c>
      <c r="T46" s="157">
        <v>94521.43</v>
      </c>
      <c r="U46" s="157">
        <v>0</v>
      </c>
      <c r="V46" s="157">
        <v>94521.43</v>
      </c>
      <c r="W46" s="157">
        <v>37255.81</v>
      </c>
      <c r="X46" s="157">
        <v>0</v>
      </c>
      <c r="Y46" s="157">
        <v>37255.81</v>
      </c>
      <c r="Z46" s="157">
        <v>0</v>
      </c>
      <c r="AA46" s="157">
        <v>0</v>
      </c>
      <c r="AB46" s="157">
        <v>0</v>
      </c>
    </row>
    <row r="47" spans="1:28" x14ac:dyDescent="0.3">
      <c r="A47" s="100" t="s">
        <v>266</v>
      </c>
      <c r="B47" s="153">
        <v>40417694454.507881</v>
      </c>
      <c r="C47" s="153">
        <v>28988826158.370609</v>
      </c>
      <c r="D47" s="153">
        <v>69406520612.878494</v>
      </c>
      <c r="E47" s="154">
        <v>864190759.2156831</v>
      </c>
      <c r="F47" s="154">
        <v>343925455.49547279</v>
      </c>
      <c r="G47" s="154">
        <v>1208116214.7111559</v>
      </c>
      <c r="H47" s="106">
        <v>0.150445</v>
      </c>
      <c r="I47" s="102">
        <v>9.0574590462045093E-2</v>
      </c>
      <c r="J47" s="106">
        <v>0.12331399999999999</v>
      </c>
      <c r="K47" s="103">
        <v>81.313299999999998</v>
      </c>
      <c r="L47" s="103">
        <v>93.821764386669031</v>
      </c>
      <c r="M47" s="103">
        <v>86.565700000000007</v>
      </c>
      <c r="N47" s="157">
        <v>628074511.14851308</v>
      </c>
      <c r="O47" s="157">
        <v>537906565.91551948</v>
      </c>
      <c r="P47" s="157">
        <v>1165981077.0640326</v>
      </c>
      <c r="Q47" s="157">
        <v>37619121589.245445</v>
      </c>
      <c r="R47" s="157">
        <v>26028622304.009068</v>
      </c>
      <c r="S47" s="157">
        <v>63647743893.254517</v>
      </c>
      <c r="T47" s="157">
        <v>1799115802.5283823</v>
      </c>
      <c r="U47" s="157">
        <v>2047981125.9679837</v>
      </c>
      <c r="V47" s="157">
        <v>3847096928.496366</v>
      </c>
      <c r="W47" s="157">
        <v>922765007.5135566</v>
      </c>
      <c r="X47" s="157">
        <v>854744147.98355532</v>
      </c>
      <c r="Y47" s="157">
        <v>1777509155.4971118</v>
      </c>
      <c r="Z47" s="157">
        <v>76692055.220499977</v>
      </c>
      <c r="AA47" s="157">
        <v>57478580.410003997</v>
      </c>
      <c r="AB47" s="157">
        <v>134170635.63050398</v>
      </c>
    </row>
    <row r="48" spans="1:28" x14ac:dyDescent="0.3">
      <c r="A48" s="101" t="s">
        <v>206</v>
      </c>
      <c r="B48" s="153">
        <v>7696952530.2953739</v>
      </c>
      <c r="C48" s="153">
        <v>16376699831.538616</v>
      </c>
      <c r="D48" s="153">
        <v>24073652361.833992</v>
      </c>
      <c r="E48" s="154">
        <v>124156805.35356525</v>
      </c>
      <c r="F48" s="154">
        <v>179693061.62478399</v>
      </c>
      <c r="G48" s="154">
        <v>303849866.97834921</v>
      </c>
      <c r="H48" s="106">
        <v>0.133573</v>
      </c>
      <c r="I48" s="102">
        <v>9.5606189539236525E-2</v>
      </c>
      <c r="J48" s="106">
        <v>0.107724</v>
      </c>
      <c r="K48" s="103">
        <v>56.7194</v>
      </c>
      <c r="L48" s="103">
        <v>79.933803813244651</v>
      </c>
      <c r="M48" s="103">
        <v>72.515799999999999</v>
      </c>
      <c r="N48" s="157">
        <v>128000343.4075</v>
      </c>
      <c r="O48" s="157">
        <v>204813334.45314249</v>
      </c>
      <c r="P48" s="157">
        <v>332813677.86064249</v>
      </c>
      <c r="Q48" s="157">
        <v>7081260246.3812323</v>
      </c>
      <c r="R48" s="157">
        <v>14542616832.125187</v>
      </c>
      <c r="S48" s="157">
        <v>21623877078.50642</v>
      </c>
      <c r="T48" s="157">
        <v>435138874.043648</v>
      </c>
      <c r="U48" s="157">
        <v>1469692221.7642856</v>
      </c>
      <c r="V48" s="157">
        <v>1904831095.8079336</v>
      </c>
      <c r="W48" s="157">
        <v>166003929.61049387</v>
      </c>
      <c r="X48" s="157">
        <v>341602695.73104197</v>
      </c>
      <c r="Y48" s="157">
        <v>507606625.34153581</v>
      </c>
      <c r="Z48" s="157">
        <v>14549480.26</v>
      </c>
      <c r="AA48" s="157">
        <v>22788081.918099996</v>
      </c>
      <c r="AB48" s="157">
        <v>37337562.178099997</v>
      </c>
    </row>
    <row r="49" spans="1:28" x14ac:dyDescent="0.3">
      <c r="A49" s="101" t="s">
        <v>207</v>
      </c>
      <c r="B49" s="153">
        <v>4222184776.0993257</v>
      </c>
      <c r="C49" s="153">
        <v>6339426590.501174</v>
      </c>
      <c r="D49" s="153">
        <v>10561611366.6005</v>
      </c>
      <c r="E49" s="154">
        <v>89473205.897182733</v>
      </c>
      <c r="F49" s="154">
        <v>111981449.64256957</v>
      </c>
      <c r="G49" s="154">
        <v>201454655.5397523</v>
      </c>
      <c r="H49" s="106">
        <v>0.13247200000000001</v>
      </c>
      <c r="I49" s="102">
        <v>8.1700582722078002E-2</v>
      </c>
      <c r="J49" s="106">
        <v>0.101962</v>
      </c>
      <c r="K49" s="103">
        <v>74.421999999999997</v>
      </c>
      <c r="L49" s="103">
        <v>89.809391841948653</v>
      </c>
      <c r="M49" s="103">
        <v>83.690100000000001</v>
      </c>
      <c r="N49" s="157">
        <v>134973343.11135873</v>
      </c>
      <c r="O49" s="157">
        <v>253693755.31496888</v>
      </c>
      <c r="P49" s="157">
        <v>388667098.42632759</v>
      </c>
      <c r="Q49" s="157">
        <v>3840488982.1243124</v>
      </c>
      <c r="R49" s="157">
        <v>5630080260.6755629</v>
      </c>
      <c r="S49" s="157">
        <v>9470569242.7998772</v>
      </c>
      <c r="T49" s="157">
        <v>166689289.59659222</v>
      </c>
      <c r="U49" s="157">
        <v>307666144.20089769</v>
      </c>
      <c r="V49" s="157">
        <v>474355433.79748988</v>
      </c>
      <c r="W49" s="157">
        <v>211752310.51212075</v>
      </c>
      <c r="X49" s="157">
        <v>385274846.51690882</v>
      </c>
      <c r="Y49" s="157">
        <v>597027157.02902961</v>
      </c>
      <c r="Z49" s="157">
        <v>3254193.8662999999</v>
      </c>
      <c r="AA49" s="157">
        <v>16405339.107804</v>
      </c>
      <c r="AB49" s="157">
        <v>19659532.974104002</v>
      </c>
    </row>
    <row r="50" spans="1:28" x14ac:dyDescent="0.3">
      <c r="A50" s="101" t="s">
        <v>208</v>
      </c>
      <c r="B50" s="153">
        <v>7728160544.2256413</v>
      </c>
      <c r="C50" s="153">
        <v>1313634920.9388788</v>
      </c>
      <c r="D50" s="153">
        <v>9041795465.1645203</v>
      </c>
      <c r="E50" s="154">
        <v>204732432.98877832</v>
      </c>
      <c r="F50" s="154">
        <v>18040066.619118642</v>
      </c>
      <c r="G50" s="154">
        <v>222772499.60789695</v>
      </c>
      <c r="H50" s="106">
        <v>0.16392799999999999</v>
      </c>
      <c r="I50" s="102">
        <v>7.9934794179944493E-2</v>
      </c>
      <c r="J50" s="106">
        <v>0.15118000000000001</v>
      </c>
      <c r="K50" s="103">
        <v>63.702100000000002</v>
      </c>
      <c r="L50" s="103">
        <v>103.33361253783067</v>
      </c>
      <c r="M50" s="103">
        <v>69.790599999999998</v>
      </c>
      <c r="N50" s="157">
        <v>149555302.8767215</v>
      </c>
      <c r="O50" s="157">
        <v>29404704.826699998</v>
      </c>
      <c r="P50" s="157">
        <v>178960007.7034215</v>
      </c>
      <c r="Q50" s="157">
        <v>7226786370.5867195</v>
      </c>
      <c r="R50" s="157">
        <v>1196566343.8360786</v>
      </c>
      <c r="S50" s="157">
        <v>8423352714.4227991</v>
      </c>
      <c r="T50" s="157">
        <v>312485310.75651115</v>
      </c>
      <c r="U50" s="157">
        <v>74086001.732600018</v>
      </c>
      <c r="V50" s="157">
        <v>386571312.48911119</v>
      </c>
      <c r="W50" s="157">
        <v>184930176.31261051</v>
      </c>
      <c r="X50" s="157">
        <v>41537438.100999996</v>
      </c>
      <c r="Y50" s="157">
        <v>226467614.41361052</v>
      </c>
      <c r="Z50" s="157">
        <v>3958686.5698000002</v>
      </c>
      <c r="AA50" s="157">
        <v>1445137.2692</v>
      </c>
      <c r="AB50" s="157">
        <v>5403823.8389999997</v>
      </c>
    </row>
    <row r="51" spans="1:28" x14ac:dyDescent="0.3">
      <c r="A51" s="101" t="s">
        <v>209</v>
      </c>
      <c r="B51" s="153">
        <v>20770396603.911198</v>
      </c>
      <c r="C51" s="153">
        <v>4959064815.4022322</v>
      </c>
      <c r="D51" s="153">
        <v>25729461419.313431</v>
      </c>
      <c r="E51" s="154">
        <v>445828311.63746703</v>
      </c>
      <c r="F51" s="154">
        <v>34210875.147904612</v>
      </c>
      <c r="G51" s="154">
        <v>480039186.78537166</v>
      </c>
      <c r="H51" s="106">
        <v>0.152252</v>
      </c>
      <c r="I51" s="102">
        <v>7.4055087536872427E-2</v>
      </c>
      <c r="J51" s="106">
        <v>0.13730800000000001</v>
      </c>
      <c r="K51" s="103">
        <v>98.029499999999999</v>
      </c>
      <c r="L51" s="103">
        <v>142.81183262841265</v>
      </c>
      <c r="M51" s="103">
        <v>106.604</v>
      </c>
      <c r="N51" s="157">
        <v>215545521.76293293</v>
      </c>
      <c r="O51" s="157">
        <v>49994771.320708007</v>
      </c>
      <c r="P51" s="157">
        <v>265540293.08364093</v>
      </c>
      <c r="Q51" s="157">
        <v>19470585990.186836</v>
      </c>
      <c r="R51" s="157">
        <v>4659358867.3726282</v>
      </c>
      <c r="S51" s="157">
        <v>24129944857.55946</v>
      </c>
      <c r="T51" s="157">
        <v>884802328.12173104</v>
      </c>
      <c r="U51" s="157">
        <v>196536758.28010023</v>
      </c>
      <c r="V51" s="157">
        <v>1081339086.4018312</v>
      </c>
      <c r="W51" s="157">
        <v>360078591.07823145</v>
      </c>
      <c r="X51" s="157">
        <v>86329167.634604424</v>
      </c>
      <c r="Y51" s="157">
        <v>446407758.71283591</v>
      </c>
      <c r="Z51" s="157">
        <v>54929694.524400003</v>
      </c>
      <c r="AA51" s="157">
        <v>16840022.1149</v>
      </c>
      <c r="AB51" s="157">
        <v>71769716.639300004</v>
      </c>
    </row>
    <row r="53" spans="1:28" x14ac:dyDescent="0.3">
      <c r="B53" s="161">
        <f>D7+D47-BS!E31</f>
        <v>-0.521759033203125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265625" defaultRowHeight="13" x14ac:dyDescent="0.3"/>
  <cols>
    <col min="1" max="1" width="75" style="104" bestFit="1" customWidth="1"/>
    <col min="2" max="2" width="14.7265625" style="104" customWidth="1"/>
    <col min="3" max="4" width="9.81640625" style="104" bestFit="1" customWidth="1"/>
    <col min="5" max="16" width="8.7265625" style="104"/>
    <col min="17" max="19" width="9.81640625" style="104" bestFit="1" customWidth="1"/>
    <col min="20" max="16384" width="8.7265625" style="104"/>
  </cols>
  <sheetData>
    <row r="1" spans="1:28" x14ac:dyDescent="0.3">
      <c r="A1" s="107" t="s">
        <v>106</v>
      </c>
    </row>
    <row r="2" spans="1:28" x14ac:dyDescent="0.3">
      <c r="A2" s="66"/>
    </row>
    <row r="3" spans="1:28" x14ac:dyDescent="0.3">
      <c r="A3" s="75">
        <f>BS!B3</f>
        <v>45930</v>
      </c>
    </row>
    <row r="4" spans="1:28" x14ac:dyDescent="0.3">
      <c r="A4" s="160" t="s">
        <v>274</v>
      </c>
    </row>
    <row r="5" spans="1:28" ht="55" customHeight="1" x14ac:dyDescent="0.3">
      <c r="A5" s="211" t="s">
        <v>212</v>
      </c>
      <c r="B5" s="212" t="s">
        <v>225</v>
      </c>
      <c r="C5" s="212"/>
      <c r="D5" s="212"/>
      <c r="E5" s="212" t="s">
        <v>224</v>
      </c>
      <c r="F5" s="212"/>
      <c r="G5" s="212"/>
      <c r="H5" s="212" t="s">
        <v>226</v>
      </c>
      <c r="I5" s="212"/>
      <c r="J5" s="212"/>
      <c r="K5" s="212" t="s">
        <v>227</v>
      </c>
      <c r="L5" s="212"/>
      <c r="M5" s="212"/>
      <c r="N5" s="212" t="s">
        <v>228</v>
      </c>
      <c r="O5" s="212"/>
      <c r="P5" s="212"/>
      <c r="Q5" s="212" t="s">
        <v>229</v>
      </c>
      <c r="R5" s="212"/>
      <c r="S5" s="212"/>
      <c r="T5" s="212" t="s">
        <v>230</v>
      </c>
      <c r="U5" s="212"/>
      <c r="V5" s="212"/>
      <c r="W5" s="212" t="s">
        <v>231</v>
      </c>
      <c r="X5" s="212"/>
      <c r="Y5" s="212"/>
      <c r="Z5" s="212" t="s">
        <v>232</v>
      </c>
      <c r="AA5" s="212"/>
      <c r="AB5" s="212"/>
    </row>
    <row r="6" spans="1:28" x14ac:dyDescent="0.3">
      <c r="A6" s="211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3">
      <c r="A7" s="100" t="s">
        <v>264</v>
      </c>
      <c r="B7" s="153">
        <f>Sectors_I!B7</f>
        <v>137249871.31529999</v>
      </c>
      <c r="C7" s="153">
        <f>Sectors_I!C7</f>
        <v>3763994.8339280002</v>
      </c>
      <c r="D7" s="153">
        <f>Sectors_I!D7</f>
        <v>141013866.14922798</v>
      </c>
      <c r="E7" s="154">
        <f>Sectors_I!E7</f>
        <v>471544.23043778999</v>
      </c>
      <c r="F7" s="154">
        <f>Sectors_I!F7</f>
        <v>14130.009952480001</v>
      </c>
      <c r="G7" s="154">
        <f>Sectors_I!G7</f>
        <v>485674.24039026996</v>
      </c>
      <c r="H7" s="106">
        <f>Sectors_I!H7</f>
        <v>0.108671</v>
      </c>
      <c r="I7" s="102">
        <f>Sectors_I!I7</f>
        <v>0.10000199999999999</v>
      </c>
      <c r="J7" s="106">
        <f>Sectors_I!J7</f>
        <v>0.10841099999999999</v>
      </c>
      <c r="K7" s="103">
        <f>Sectors_I!K7</f>
        <v>7.19306</v>
      </c>
      <c r="L7" s="103">
        <f>Sectors_I!L7</f>
        <v>5.4031700000000003</v>
      </c>
      <c r="M7" s="103">
        <f>Sectors_I!M7</f>
        <v>7.1448200000000002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137249871.31529999</v>
      </c>
      <c r="R7" s="157">
        <f>Sectors_I!R7</f>
        <v>3763994.8339280002</v>
      </c>
      <c r="S7" s="157">
        <f>Sectors_I!S7</f>
        <v>141013866.14922798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3">
      <c r="A8" s="99" t="s">
        <v>107</v>
      </c>
      <c r="B8" s="153">
        <f>Sectors_I!B8</f>
        <v>7101215.0822999999</v>
      </c>
      <c r="C8" s="153">
        <f>Sectors_I!C8</f>
        <v>28901230.09268184</v>
      </c>
      <c r="D8" s="153">
        <f>Sectors_I!D8</f>
        <v>36002445.17498184</v>
      </c>
      <c r="E8" s="154">
        <f>Sectors_I!E8</f>
        <v>248305.98264318999</v>
      </c>
      <c r="F8" s="154">
        <f>Sectors_I!F8</f>
        <v>282584.87212999997</v>
      </c>
      <c r="G8" s="154">
        <f>Sectors_I!G8</f>
        <v>530890.85477318999</v>
      </c>
      <c r="H8" s="106">
        <f>Sectors_I!H8</f>
        <v>0.16648099999999999</v>
      </c>
      <c r="I8" s="102">
        <f>Sectors_I!I8</f>
        <v>9.8194869416530037E-2</v>
      </c>
      <c r="J8" s="106">
        <f>Sectors_I!J8</f>
        <v>0.111563</v>
      </c>
      <c r="K8" s="103">
        <f>Sectors_I!K8</f>
        <v>49.86</v>
      </c>
      <c r="L8" s="103">
        <f>Sectors_I!L8</f>
        <v>53.623685975043927</v>
      </c>
      <c r="M8" s="103">
        <f>Sectors_I!M8</f>
        <v>52.887</v>
      </c>
      <c r="N8" s="157">
        <f>Sectors_I!N8</f>
        <v>48618.240000000005</v>
      </c>
      <c r="O8" s="157">
        <f>Sectors_I!O8</f>
        <v>0</v>
      </c>
      <c r="P8" s="157">
        <f>Sectors_I!P8</f>
        <v>48618.240000000005</v>
      </c>
      <c r="Q8" s="157">
        <f>Sectors_I!Q8</f>
        <v>6875698.7622999996</v>
      </c>
      <c r="R8" s="157">
        <f>Sectors_I!R8</f>
        <v>28901230.09268184</v>
      </c>
      <c r="S8" s="157">
        <f>Sectors_I!S8</f>
        <v>35776928.85498184</v>
      </c>
      <c r="T8" s="157">
        <f>Sectors_I!T8</f>
        <v>16865.419999999998</v>
      </c>
      <c r="U8" s="157">
        <f>Sectors_I!U8</f>
        <v>0</v>
      </c>
      <c r="V8" s="157">
        <f>Sectors_I!V8</f>
        <v>16865.419999999998</v>
      </c>
      <c r="W8" s="157">
        <f>Sectors_I!W8</f>
        <v>208650.9</v>
      </c>
      <c r="X8" s="157">
        <f>Sectors_I!X8</f>
        <v>0</v>
      </c>
      <c r="Y8" s="157">
        <f>Sectors_I!Y8</f>
        <v>208650.9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3">
      <c r="A9" s="99" t="s">
        <v>108</v>
      </c>
      <c r="B9" s="153">
        <f>Sectors_I!B9</f>
        <v>1316739666.7368999</v>
      </c>
      <c r="C9" s="153">
        <f>Sectors_I!C9</f>
        <v>148717928.12959999</v>
      </c>
      <c r="D9" s="153">
        <f>Sectors_I!D9</f>
        <v>1465457594.8664999</v>
      </c>
      <c r="E9" s="154">
        <f>Sectors_I!E9</f>
        <v>3092232.1696734997</v>
      </c>
      <c r="F9" s="154">
        <f>Sectors_I!F9</f>
        <v>419318.20871285</v>
      </c>
      <c r="G9" s="154">
        <f>Sectors_I!G9</f>
        <v>3511550.3783863494</v>
      </c>
      <c r="H9" s="106">
        <f>Sectors_I!H9</f>
        <v>0.15342600000000001</v>
      </c>
      <c r="I9" s="102">
        <f>Sectors_I!I9</f>
        <v>8.3729491381129423E-2</v>
      </c>
      <c r="J9" s="106">
        <f>Sectors_I!J9</f>
        <v>0.14636199999999999</v>
      </c>
      <c r="K9" s="103">
        <f>Sectors_I!K9</f>
        <v>26.55</v>
      </c>
      <c r="L9" s="103">
        <f>Sectors_I!L9</f>
        <v>20.784979660665066</v>
      </c>
      <c r="M9" s="103">
        <f>Sectors_I!M9</f>
        <v>25.965</v>
      </c>
      <c r="N9" s="157">
        <f>Sectors_I!N9</f>
        <v>1811488.227</v>
      </c>
      <c r="O9" s="157">
        <f>Sectors_I!O9</f>
        <v>387055.02</v>
      </c>
      <c r="P9" s="157">
        <f>Sectors_I!P9</f>
        <v>2198543.247</v>
      </c>
      <c r="Q9" s="157">
        <f>Sectors_I!Q9</f>
        <v>1312890945.7656</v>
      </c>
      <c r="R9" s="157">
        <f>Sectors_I!R9</f>
        <v>148328590.75600001</v>
      </c>
      <c r="S9" s="157">
        <f>Sectors_I!S9</f>
        <v>1461219536.5215998</v>
      </c>
      <c r="T9" s="157">
        <f>Sectors_I!T9</f>
        <v>1642486.4203000001</v>
      </c>
      <c r="U9" s="157">
        <f>Sectors_I!U9</f>
        <v>0</v>
      </c>
      <c r="V9" s="157">
        <f>Sectors_I!V9</f>
        <v>1642486.4203000001</v>
      </c>
      <c r="W9" s="157">
        <f>Sectors_I!W9</f>
        <v>1927341.3470000001</v>
      </c>
      <c r="X9" s="157">
        <f>Sectors_I!X9</f>
        <v>329594.95360000001</v>
      </c>
      <c r="Y9" s="157">
        <f>Sectors_I!Y9</f>
        <v>2256936.3006000002</v>
      </c>
      <c r="Z9" s="157">
        <f>Sectors_I!Z9</f>
        <v>278893.20400000003</v>
      </c>
      <c r="AA9" s="157">
        <f>Sectors_I!AA9</f>
        <v>59742.42</v>
      </c>
      <c r="AB9" s="157">
        <f>Sectors_I!AB9</f>
        <v>338635.62400000001</v>
      </c>
    </row>
    <row r="10" spans="1:28" x14ac:dyDescent="0.3">
      <c r="A10" s="99" t="s">
        <v>219</v>
      </c>
      <c r="B10" s="153">
        <f>Sectors_I!B10</f>
        <v>252662411.75959998</v>
      </c>
      <c r="C10" s="153">
        <f>Sectors_I!C10</f>
        <v>2580537.8354000002</v>
      </c>
      <c r="D10" s="153">
        <f>Sectors_I!D10</f>
        <v>255242949.59499997</v>
      </c>
      <c r="E10" s="154">
        <f>Sectors_I!E10</f>
        <v>738342.90142000001</v>
      </c>
      <c r="F10" s="154">
        <f>Sectors_I!F10</f>
        <v>3997.2541000000001</v>
      </c>
      <c r="G10" s="154">
        <f>Sectors_I!G10</f>
        <v>742340.15552000003</v>
      </c>
      <c r="H10" s="106">
        <f>Sectors_I!H10</f>
        <v>0.142707</v>
      </c>
      <c r="I10" s="102">
        <f>Sectors_I!I10</f>
        <v>9.5970100000000003E-2</v>
      </c>
      <c r="J10" s="106">
        <f>Sectors_I!J10</f>
        <v>0.142263</v>
      </c>
      <c r="K10" s="103">
        <f>Sectors_I!K10</f>
        <v>24.186699999999998</v>
      </c>
      <c r="L10" s="103">
        <f>Sectors_I!L10</f>
        <v>87.628900000000002</v>
      </c>
      <c r="M10" s="103">
        <f>Sectors_I!M10</f>
        <v>24.829699999999999</v>
      </c>
      <c r="N10" s="157">
        <f>Sectors_I!N10</f>
        <v>0</v>
      </c>
      <c r="O10" s="157">
        <f>Sectors_I!O10</f>
        <v>0</v>
      </c>
      <c r="P10" s="157">
        <f>Sectors_I!P10</f>
        <v>0</v>
      </c>
      <c r="Q10" s="157">
        <f>Sectors_I!Q10</f>
        <v>252351100.89959997</v>
      </c>
      <c r="R10" s="157">
        <f>Sectors_I!R10</f>
        <v>2580534.2327000001</v>
      </c>
      <c r="S10" s="157">
        <f>Sectors_I!S10</f>
        <v>254931635.13229996</v>
      </c>
      <c r="T10" s="157">
        <f>Sectors_I!T10</f>
        <v>102549.86</v>
      </c>
      <c r="U10" s="157">
        <f>Sectors_I!U10</f>
        <v>3.6027</v>
      </c>
      <c r="V10" s="157">
        <f>Sectors_I!V10</f>
        <v>102553.4627</v>
      </c>
      <c r="W10" s="157">
        <f>Sectors_I!W10</f>
        <v>208761</v>
      </c>
      <c r="X10" s="157">
        <f>Sectors_I!X10</f>
        <v>0</v>
      </c>
      <c r="Y10" s="157">
        <f>Sectors_I!Y10</f>
        <v>208761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3">
      <c r="A11" s="99" t="s">
        <v>233</v>
      </c>
      <c r="B11" s="153">
        <f>Sectors_I!B11</f>
        <v>372732854.41066456</v>
      </c>
      <c r="C11" s="153">
        <f>Sectors_I!C11</f>
        <v>3954818034.1394625</v>
      </c>
      <c r="D11" s="153">
        <f>Sectors_I!D11</f>
        <v>4327550888.550127</v>
      </c>
      <c r="E11" s="154">
        <f>Sectors_I!E11</f>
        <v>15193641.058277169</v>
      </c>
      <c r="F11" s="154">
        <f>Sectors_I!F11</f>
        <v>31834604.474231832</v>
      </c>
      <c r="G11" s="154">
        <f>Sectors_I!G11</f>
        <v>47028245.532508999</v>
      </c>
      <c r="H11" s="106">
        <f>Sectors_I!H11</f>
        <v>0.12795200000000001</v>
      </c>
      <c r="I11" s="102">
        <f>Sectors_I!I11</f>
        <v>0.10602706329250416</v>
      </c>
      <c r="J11" s="106">
        <f>Sectors_I!J11</f>
        <v>0.10785500000000001</v>
      </c>
      <c r="K11" s="103">
        <f>Sectors_I!K11</f>
        <v>44.104700000000001</v>
      </c>
      <c r="L11" s="103">
        <f>Sectors_I!L11</f>
        <v>39.865846069574545</v>
      </c>
      <c r="M11" s="103">
        <f>Sectors_I!M11</f>
        <v>40.221600000000002</v>
      </c>
      <c r="N11" s="157">
        <f>Sectors_I!N11</f>
        <v>22981805.113600001</v>
      </c>
      <c r="O11" s="157">
        <f>Sectors_I!O11</f>
        <v>64561481.883425988</v>
      </c>
      <c r="P11" s="157">
        <f>Sectors_I!P11</f>
        <v>87543286.997025996</v>
      </c>
      <c r="Q11" s="157">
        <f>Sectors_I!Q11</f>
        <v>331959328.71187884</v>
      </c>
      <c r="R11" s="157">
        <f>Sectors_I!R11</f>
        <v>3709891513.8882294</v>
      </c>
      <c r="S11" s="157">
        <f>Sectors_I!S11</f>
        <v>4041850842.6001081</v>
      </c>
      <c r="T11" s="157">
        <f>Sectors_I!T11</f>
        <v>5840443.3254919201</v>
      </c>
      <c r="U11" s="157">
        <f>Sectors_I!U11</f>
        <v>147540164.09521353</v>
      </c>
      <c r="V11" s="157">
        <f>Sectors_I!V11</f>
        <v>153380607.42070544</v>
      </c>
      <c r="W11" s="157">
        <f>Sectors_I!W11</f>
        <v>34933082.373293802</v>
      </c>
      <c r="X11" s="157">
        <f>Sectors_I!X11</f>
        <v>81523642.155019954</v>
      </c>
      <c r="Y11" s="157">
        <f>Sectors_I!Y11</f>
        <v>116456724.52831376</v>
      </c>
      <c r="Z11" s="157">
        <f>Sectors_I!Z11</f>
        <v>0</v>
      </c>
      <c r="AA11" s="157">
        <f>Sectors_I!AA11</f>
        <v>15862714.001</v>
      </c>
      <c r="AB11" s="157">
        <f>Sectors_I!AB11</f>
        <v>15862714.001</v>
      </c>
    </row>
    <row r="12" spans="1:28" x14ac:dyDescent="0.3">
      <c r="A12" s="99" t="s">
        <v>109</v>
      </c>
      <c r="B12" s="153">
        <f>Sectors_I!B12</f>
        <v>656604163.6774081</v>
      </c>
      <c r="C12" s="153">
        <f>Sectors_I!C12</f>
        <v>3038871509.0428777</v>
      </c>
      <c r="D12" s="153">
        <f>Sectors_I!D12</f>
        <v>3695475672.7202859</v>
      </c>
      <c r="E12" s="154">
        <f>Sectors_I!E12</f>
        <v>7570680.6659283498</v>
      </c>
      <c r="F12" s="154">
        <f>Sectors_I!F12</f>
        <v>21625290.131723769</v>
      </c>
      <c r="G12" s="154">
        <f>Sectors_I!G12</f>
        <v>29195970.797652118</v>
      </c>
      <c r="H12" s="106">
        <f>Sectors_I!H12</f>
        <v>0.126888</v>
      </c>
      <c r="I12" s="102">
        <f>Sectors_I!I12</f>
        <v>8.7283564769716326E-2</v>
      </c>
      <c r="J12" s="106">
        <f>Sectors_I!J12</f>
        <v>9.4272800000000004E-2</v>
      </c>
      <c r="K12" s="103">
        <f>Sectors_I!K12</f>
        <v>101.434</v>
      </c>
      <c r="L12" s="103">
        <f>Sectors_I!L12</f>
        <v>120.30594149714145</v>
      </c>
      <c r="M12" s="103">
        <f>Sectors_I!M12</f>
        <v>116.988</v>
      </c>
      <c r="N12" s="157">
        <f>Sectors_I!N12</f>
        <v>21865630.561099999</v>
      </c>
      <c r="O12" s="157">
        <f>Sectors_I!O12</f>
        <v>50380428.436204001</v>
      </c>
      <c r="P12" s="157">
        <f>Sectors_I!P12</f>
        <v>72246058.997303993</v>
      </c>
      <c r="Q12" s="157">
        <f>Sectors_I!Q12</f>
        <v>597528906.22917223</v>
      </c>
      <c r="R12" s="157">
        <f>Sectors_I!R12</f>
        <v>2774888110.5905576</v>
      </c>
      <c r="S12" s="157">
        <f>Sectors_I!S12</f>
        <v>3372417016.8197303</v>
      </c>
      <c r="T12" s="157">
        <f>Sectors_I!T12</f>
        <v>27690265.80053582</v>
      </c>
      <c r="U12" s="157">
        <f>Sectors_I!U12</f>
        <v>194908262.43568206</v>
      </c>
      <c r="V12" s="157">
        <f>Sectors_I!V12</f>
        <v>222598528.23621789</v>
      </c>
      <c r="W12" s="157">
        <f>Sectors_I!W12</f>
        <v>31311426.077700004</v>
      </c>
      <c r="X12" s="157">
        <f>Sectors_I!X12</f>
        <v>67348401.199138001</v>
      </c>
      <c r="Y12" s="157">
        <f>Sectors_I!Y12</f>
        <v>98659827.276838005</v>
      </c>
      <c r="Z12" s="157">
        <f>Sectors_I!Z12</f>
        <v>73565.570000000007</v>
      </c>
      <c r="AA12" s="157">
        <f>Sectors_I!AA12</f>
        <v>1726734.8174999999</v>
      </c>
      <c r="AB12" s="157">
        <f>Sectors_I!AB12</f>
        <v>1800300.3875</v>
      </c>
    </row>
    <row r="13" spans="1:28" x14ac:dyDescent="0.3">
      <c r="A13" s="99" t="s">
        <v>110</v>
      </c>
      <c r="B13" s="153">
        <f>Sectors_I!B13</f>
        <v>658717849.8866998</v>
      </c>
      <c r="C13" s="153">
        <f>Sectors_I!C13</f>
        <v>534696189.77360475</v>
      </c>
      <c r="D13" s="153">
        <f>Sectors_I!D13</f>
        <v>1193414039.6603045</v>
      </c>
      <c r="E13" s="154">
        <f>Sectors_I!E13</f>
        <v>20876747.884908583</v>
      </c>
      <c r="F13" s="154">
        <f>Sectors_I!F13</f>
        <v>7134598.5525837</v>
      </c>
      <c r="G13" s="154">
        <f>Sectors_I!G13</f>
        <v>28011346.437492281</v>
      </c>
      <c r="H13" s="106">
        <f>Sectors_I!H13</f>
        <v>0.14324700000000001</v>
      </c>
      <c r="I13" s="102">
        <f>Sectors_I!I13</f>
        <v>9.3306097688700254E-2</v>
      </c>
      <c r="J13" s="106">
        <f>Sectors_I!J13</f>
        <v>0.120757</v>
      </c>
      <c r="K13" s="103">
        <f>Sectors_I!K13</f>
        <v>37.155200000000001</v>
      </c>
      <c r="L13" s="103">
        <f>Sectors_I!L13</f>
        <v>60.782060903311752</v>
      </c>
      <c r="M13" s="103">
        <f>Sectors_I!M13</f>
        <v>47.7821</v>
      </c>
      <c r="N13" s="157">
        <f>Sectors_I!N13</f>
        <v>28857254.285800003</v>
      </c>
      <c r="O13" s="157">
        <f>Sectors_I!O13</f>
        <v>12196698.155000001</v>
      </c>
      <c r="P13" s="157">
        <f>Sectors_I!P13</f>
        <v>41053952.440800004</v>
      </c>
      <c r="Q13" s="157">
        <f>Sectors_I!Q13</f>
        <v>573815585.93779969</v>
      </c>
      <c r="R13" s="157">
        <f>Sectors_I!R13</f>
        <v>492625644.35450804</v>
      </c>
      <c r="S13" s="157">
        <f>Sectors_I!S13</f>
        <v>1066441230.2923077</v>
      </c>
      <c r="T13" s="157">
        <f>Sectors_I!T13</f>
        <v>48454725.511000007</v>
      </c>
      <c r="U13" s="157">
        <f>Sectors_I!U13</f>
        <v>20893220.228694752</v>
      </c>
      <c r="V13" s="157">
        <f>Sectors_I!V13</f>
        <v>69347945.739694759</v>
      </c>
      <c r="W13" s="157">
        <f>Sectors_I!W13</f>
        <v>36384556.669</v>
      </c>
      <c r="X13" s="157">
        <f>Sectors_I!X13</f>
        <v>21177325.190401997</v>
      </c>
      <c r="Y13" s="157">
        <f>Sectors_I!Y13</f>
        <v>57561881.859402001</v>
      </c>
      <c r="Z13" s="157">
        <f>Sectors_I!Z13</f>
        <v>62981.768900000003</v>
      </c>
      <c r="AA13" s="157">
        <f>Sectors_I!AA13</f>
        <v>0</v>
      </c>
      <c r="AB13" s="157">
        <f>Sectors_I!AB13</f>
        <v>62981.768900000003</v>
      </c>
    </row>
    <row r="14" spans="1:28" x14ac:dyDescent="0.3">
      <c r="A14" s="99" t="s">
        <v>111</v>
      </c>
      <c r="B14" s="153">
        <f>Sectors_I!B14</f>
        <v>706349732.16610003</v>
      </c>
      <c r="C14" s="153">
        <f>Sectors_I!C14</f>
        <v>1498660885.0525832</v>
      </c>
      <c r="D14" s="153">
        <f>Sectors_I!D14</f>
        <v>2205010617.2186832</v>
      </c>
      <c r="E14" s="154">
        <f>Sectors_I!E14</f>
        <v>11401716.10976298</v>
      </c>
      <c r="F14" s="154">
        <f>Sectors_I!F14</f>
        <v>9458577.7267527394</v>
      </c>
      <c r="G14" s="154">
        <f>Sectors_I!G14</f>
        <v>20860293.836515717</v>
      </c>
      <c r="H14" s="106">
        <f>Sectors_I!H14</f>
        <v>0.13600599999999999</v>
      </c>
      <c r="I14" s="102">
        <f>Sectors_I!I14</f>
        <v>0.10107701214312453</v>
      </c>
      <c r="J14" s="106">
        <f>Sectors_I!J14</f>
        <v>0.11235100000000001</v>
      </c>
      <c r="K14" s="103">
        <f>Sectors_I!K14</f>
        <v>61.489199999999997</v>
      </c>
      <c r="L14" s="103">
        <f>Sectors_I!L14</f>
        <v>66.751443613003573</v>
      </c>
      <c r="M14" s="103">
        <f>Sectors_I!M14</f>
        <v>65.051400000000001</v>
      </c>
      <c r="N14" s="157">
        <f>Sectors_I!N14</f>
        <v>10339808.726200001</v>
      </c>
      <c r="O14" s="157">
        <f>Sectors_I!O14</f>
        <v>25396333.830604002</v>
      </c>
      <c r="P14" s="157">
        <f>Sectors_I!P14</f>
        <v>35736142.556804001</v>
      </c>
      <c r="Q14" s="157">
        <f>Sectors_I!Q14</f>
        <v>583123641.80159998</v>
      </c>
      <c r="R14" s="157">
        <f>Sectors_I!R14</f>
        <v>1426158212.7485411</v>
      </c>
      <c r="S14" s="157">
        <f>Sectors_I!S14</f>
        <v>2009281854.5501411</v>
      </c>
      <c r="T14" s="157">
        <f>Sectors_I!T14</f>
        <v>106496730.2041</v>
      </c>
      <c r="U14" s="157">
        <f>Sectors_I!U14</f>
        <v>41579077.818737991</v>
      </c>
      <c r="V14" s="157">
        <f>Sectors_I!V14</f>
        <v>148075808.022838</v>
      </c>
      <c r="W14" s="157">
        <f>Sectors_I!W14</f>
        <v>16729360.160400003</v>
      </c>
      <c r="X14" s="157">
        <f>Sectors_I!X14</f>
        <v>30547819.134804003</v>
      </c>
      <c r="Y14" s="157">
        <f>Sectors_I!Y14</f>
        <v>47277179.295204006</v>
      </c>
      <c r="Z14" s="157">
        <f>Sectors_I!Z14</f>
        <v>0</v>
      </c>
      <c r="AA14" s="157">
        <f>Sectors_I!AA14</f>
        <v>375775.3505</v>
      </c>
      <c r="AB14" s="157">
        <f>Sectors_I!AB14</f>
        <v>375775.3505</v>
      </c>
    </row>
    <row r="15" spans="1:28" x14ac:dyDescent="0.3">
      <c r="A15" s="99" t="s">
        <v>112</v>
      </c>
      <c r="B15" s="153">
        <f>Sectors_I!B15</f>
        <v>1428988851.1581337</v>
      </c>
      <c r="C15" s="153">
        <f>Sectors_I!C15</f>
        <v>1033301700.7728026</v>
      </c>
      <c r="D15" s="153">
        <f>Sectors_I!D15</f>
        <v>2462290551.9309363</v>
      </c>
      <c r="E15" s="154">
        <f>Sectors_I!E15</f>
        <v>22163094.226510502</v>
      </c>
      <c r="F15" s="154">
        <f>Sectors_I!F15</f>
        <v>5809879.0624176897</v>
      </c>
      <c r="G15" s="154">
        <f>Sectors_I!G15</f>
        <v>27972973.288928192</v>
      </c>
      <c r="H15" s="106">
        <f>Sectors_I!H15</f>
        <v>0.13189999999999999</v>
      </c>
      <c r="I15" s="102">
        <f>Sectors_I!I15</f>
        <v>8.5249743207356968E-2</v>
      </c>
      <c r="J15" s="106">
        <f>Sectors_I!J15</f>
        <v>0.112523</v>
      </c>
      <c r="K15" s="103">
        <f>Sectors_I!K15</f>
        <v>58.064599999999999</v>
      </c>
      <c r="L15" s="103">
        <f>Sectors_I!L15</f>
        <v>64.972979498025651</v>
      </c>
      <c r="M15" s="103">
        <f>Sectors_I!M15</f>
        <v>60.914999999999999</v>
      </c>
      <c r="N15" s="157">
        <f>Sectors_I!N15</f>
        <v>21217867.562499996</v>
      </c>
      <c r="O15" s="157">
        <f>Sectors_I!O15</f>
        <v>30609779.580274422</v>
      </c>
      <c r="P15" s="157">
        <f>Sectors_I!P15</f>
        <v>51827647.142774418</v>
      </c>
      <c r="Q15" s="157">
        <f>Sectors_I!Q15</f>
        <v>1365053561.6538339</v>
      </c>
      <c r="R15" s="157">
        <f>Sectors_I!R15</f>
        <v>944891976.18303609</v>
      </c>
      <c r="S15" s="157">
        <f>Sectors_I!S15</f>
        <v>2309945537.8368702</v>
      </c>
      <c r="T15" s="157">
        <f>Sectors_I!T15</f>
        <v>46299412.730399989</v>
      </c>
      <c r="U15" s="157">
        <f>Sectors_I!U15</f>
        <v>78766812.564892009</v>
      </c>
      <c r="V15" s="157">
        <f>Sectors_I!V15</f>
        <v>125066225.29529199</v>
      </c>
      <c r="W15" s="157">
        <f>Sectors_I!W15</f>
        <v>16649119.849300001</v>
      </c>
      <c r="X15" s="157">
        <f>Sectors_I!X15</f>
        <v>9415112.3079744205</v>
      </c>
      <c r="Y15" s="157">
        <f>Sectors_I!Y15</f>
        <v>26064232.157274421</v>
      </c>
      <c r="Z15" s="157">
        <f>Sectors_I!Z15</f>
        <v>986756.92460000003</v>
      </c>
      <c r="AA15" s="157">
        <f>Sectors_I!AA15</f>
        <v>227799.7169</v>
      </c>
      <c r="AB15" s="157">
        <f>Sectors_I!AB15</f>
        <v>1214556.6414999999</v>
      </c>
    </row>
    <row r="16" spans="1:28" x14ac:dyDescent="0.3">
      <c r="A16" s="99" t="s">
        <v>113</v>
      </c>
      <c r="B16" s="153">
        <f>Sectors_I!B16</f>
        <v>1165466951.8349383</v>
      </c>
      <c r="C16" s="153">
        <f>Sectors_I!C16</f>
        <v>769813639.72973764</v>
      </c>
      <c r="D16" s="153">
        <f>Sectors_I!D16</f>
        <v>1935280591.5646758</v>
      </c>
      <c r="E16" s="154">
        <f>Sectors_I!E16</f>
        <v>26822660.28682445</v>
      </c>
      <c r="F16" s="154">
        <f>Sectors_I!F16</f>
        <v>66460712.80819653</v>
      </c>
      <c r="G16" s="154">
        <f>Sectors_I!G16</f>
        <v>93283373.09502098</v>
      </c>
      <c r="H16" s="106">
        <f>Sectors_I!H16</f>
        <v>0.128632</v>
      </c>
      <c r="I16" s="102">
        <f>Sectors_I!I16</f>
        <v>8.888522321642825E-2</v>
      </c>
      <c r="J16" s="106">
        <f>Sectors_I!J16</f>
        <v>0.11297</v>
      </c>
      <c r="K16" s="103">
        <f>Sectors_I!K16</f>
        <v>56.051099999999998</v>
      </c>
      <c r="L16" s="103">
        <f>Sectors_I!L16</f>
        <v>86.028954964621548</v>
      </c>
      <c r="M16" s="103">
        <f>Sectors_I!M16</f>
        <v>67.891900000000007</v>
      </c>
      <c r="N16" s="157">
        <f>Sectors_I!N16</f>
        <v>15498212.237199999</v>
      </c>
      <c r="O16" s="157">
        <f>Sectors_I!O16</f>
        <v>15772381.990145061</v>
      </c>
      <c r="P16" s="157">
        <f>Sectors_I!P16</f>
        <v>31270594.227345061</v>
      </c>
      <c r="Q16" s="157">
        <f>Sectors_I!Q16</f>
        <v>1081839513.6784766</v>
      </c>
      <c r="R16" s="157">
        <f>Sectors_I!R16</f>
        <v>571193629.8200326</v>
      </c>
      <c r="S16" s="157">
        <f>Sectors_I!S16</f>
        <v>1653033143.4985087</v>
      </c>
      <c r="T16" s="157">
        <f>Sectors_I!T16</f>
        <v>51049241.031199999</v>
      </c>
      <c r="U16" s="157">
        <f>Sectors_I!U16</f>
        <v>98380397.871059984</v>
      </c>
      <c r="V16" s="157">
        <f>Sectors_I!V16</f>
        <v>149429638.90225998</v>
      </c>
      <c r="W16" s="157">
        <f>Sectors_I!W16</f>
        <v>17861246.00526201</v>
      </c>
      <c r="X16" s="157">
        <f>Sectors_I!X16</f>
        <v>100239612.03864506</v>
      </c>
      <c r="Y16" s="157">
        <f>Sectors_I!Y16</f>
        <v>118100858.04390708</v>
      </c>
      <c r="Z16" s="157">
        <f>Sectors_I!Z16</f>
        <v>14716951.120000001</v>
      </c>
      <c r="AA16" s="157">
        <f>Sectors_I!AA16</f>
        <v>0</v>
      </c>
      <c r="AB16" s="157">
        <f>Sectors_I!AB16</f>
        <v>14716951.120000001</v>
      </c>
    </row>
    <row r="17" spans="1:28" x14ac:dyDescent="0.3">
      <c r="A17" s="99" t="s">
        <v>114</v>
      </c>
      <c r="B17" s="153">
        <f>Sectors_I!B17</f>
        <v>344000537.76821995</v>
      </c>
      <c r="C17" s="153">
        <f>Sectors_I!C17</f>
        <v>518109994.30471897</v>
      </c>
      <c r="D17" s="153">
        <f>Sectors_I!D17</f>
        <v>862110532.07293892</v>
      </c>
      <c r="E17" s="154">
        <f>Sectors_I!E17</f>
        <v>4926067.1556736808</v>
      </c>
      <c r="F17" s="154">
        <f>Sectors_I!F17</f>
        <v>4909459.3402508199</v>
      </c>
      <c r="G17" s="154">
        <f>Sectors_I!G17</f>
        <v>9835526.4959245007</v>
      </c>
      <c r="H17" s="106">
        <f>Sectors_I!H17</f>
        <v>0.13320399999999999</v>
      </c>
      <c r="I17" s="102">
        <f>Sectors_I!I17</f>
        <v>8.1451628090323497E-2</v>
      </c>
      <c r="J17" s="106">
        <f>Sectors_I!J17</f>
        <v>0.10204100000000001</v>
      </c>
      <c r="K17" s="103">
        <f>Sectors_I!K17</f>
        <v>57.923900000000003</v>
      </c>
      <c r="L17" s="103">
        <f>Sectors_I!L17</f>
        <v>60.201290124083229</v>
      </c>
      <c r="M17" s="103">
        <f>Sectors_I!M17</f>
        <v>59.293300000000002</v>
      </c>
      <c r="N17" s="157">
        <f>Sectors_I!N17</f>
        <v>5900649.9407000002</v>
      </c>
      <c r="O17" s="157">
        <f>Sectors_I!O17</f>
        <v>4946993.1292040003</v>
      </c>
      <c r="P17" s="157">
        <f>Sectors_I!P17</f>
        <v>10847643.069904</v>
      </c>
      <c r="Q17" s="157">
        <f>Sectors_I!Q17</f>
        <v>329390366.31749994</v>
      </c>
      <c r="R17" s="157">
        <f>Sectors_I!R17</f>
        <v>500165643.55781496</v>
      </c>
      <c r="S17" s="157">
        <f>Sectors_I!S17</f>
        <v>829556009.87531495</v>
      </c>
      <c r="T17" s="157">
        <f>Sectors_I!T17</f>
        <v>7775423.1486199992</v>
      </c>
      <c r="U17" s="157">
        <f>Sectors_I!U17</f>
        <v>9815312.6235000007</v>
      </c>
      <c r="V17" s="157">
        <f>Sectors_I!V17</f>
        <v>17590735.772119999</v>
      </c>
      <c r="W17" s="157">
        <f>Sectors_I!W17</f>
        <v>6834748.302099999</v>
      </c>
      <c r="X17" s="157">
        <f>Sectors_I!X17</f>
        <v>8129038.123404</v>
      </c>
      <c r="Y17" s="157">
        <f>Sectors_I!Y17</f>
        <v>14963786.425503999</v>
      </c>
      <c r="Z17" s="157">
        <f>Sectors_I!Z17</f>
        <v>0</v>
      </c>
      <c r="AA17" s="157">
        <f>Sectors_I!AA17</f>
        <v>0</v>
      </c>
      <c r="AB17" s="157">
        <f>Sectors_I!AB17</f>
        <v>0</v>
      </c>
    </row>
    <row r="18" spans="1:28" x14ac:dyDescent="0.3">
      <c r="A18" s="99" t="s">
        <v>115</v>
      </c>
      <c r="B18" s="153">
        <f>Sectors_I!B18</f>
        <v>264616981.21715701</v>
      </c>
      <c r="C18" s="153">
        <f>Sectors_I!C18</f>
        <v>340666301.82101578</v>
      </c>
      <c r="D18" s="153">
        <f>Sectors_I!D18</f>
        <v>605283283.03817272</v>
      </c>
      <c r="E18" s="154">
        <f>Sectors_I!E18</f>
        <v>5591487.1240738789</v>
      </c>
      <c r="F18" s="154">
        <f>Sectors_I!F18</f>
        <v>1182294.1115351601</v>
      </c>
      <c r="G18" s="154">
        <f>Sectors_I!G18</f>
        <v>6773781.2356090387</v>
      </c>
      <c r="H18" s="106">
        <f>Sectors_I!H18</f>
        <v>0.14364299999999999</v>
      </c>
      <c r="I18" s="102">
        <f>Sectors_I!I18</f>
        <v>8.2413453655347885E-2</v>
      </c>
      <c r="J18" s="106">
        <f>Sectors_I!J18</f>
        <v>0.10915</v>
      </c>
      <c r="K18" s="103">
        <f>Sectors_I!K18</f>
        <v>51.847900000000003</v>
      </c>
      <c r="L18" s="103">
        <f>Sectors_I!L18</f>
        <v>57.742598062292558</v>
      </c>
      <c r="M18" s="103">
        <f>Sectors_I!M18</f>
        <v>55.168999999999997</v>
      </c>
      <c r="N18" s="157">
        <f>Sectors_I!N18</f>
        <v>4798854.2768000001</v>
      </c>
      <c r="O18" s="157">
        <f>Sectors_I!O18</f>
        <v>1635680.0996000001</v>
      </c>
      <c r="P18" s="157">
        <f>Sectors_I!P18</f>
        <v>6434534.3764000004</v>
      </c>
      <c r="Q18" s="157">
        <f>Sectors_I!Q18</f>
        <v>240194812.39515701</v>
      </c>
      <c r="R18" s="157">
        <f>Sectors_I!R18</f>
        <v>268385534.23261574</v>
      </c>
      <c r="S18" s="157">
        <f>Sectors_I!S18</f>
        <v>508580346.62777269</v>
      </c>
      <c r="T18" s="157">
        <f>Sectors_I!T18</f>
        <v>18957609.695900001</v>
      </c>
      <c r="U18" s="157">
        <f>Sectors_I!U18</f>
        <v>69615502.542799994</v>
      </c>
      <c r="V18" s="157">
        <f>Sectors_I!V18</f>
        <v>88573112.238700002</v>
      </c>
      <c r="W18" s="157">
        <f>Sectors_I!W18</f>
        <v>5458245.6657999996</v>
      </c>
      <c r="X18" s="157">
        <f>Sectors_I!X18</f>
        <v>2475411.6632000003</v>
      </c>
      <c r="Y18" s="157">
        <f>Sectors_I!Y18</f>
        <v>7933657.3289999999</v>
      </c>
      <c r="Z18" s="157">
        <f>Sectors_I!Z18</f>
        <v>6313.4602999999997</v>
      </c>
      <c r="AA18" s="157">
        <f>Sectors_I!AA18</f>
        <v>189853.3824</v>
      </c>
      <c r="AB18" s="157">
        <f>Sectors_I!AB18</f>
        <v>196166.84270000001</v>
      </c>
    </row>
    <row r="19" spans="1:28" x14ac:dyDescent="0.3">
      <c r="A19" s="99" t="s">
        <v>116</v>
      </c>
      <c r="B19" s="153">
        <f>Sectors_I!B19</f>
        <v>1030078754.4232521</v>
      </c>
      <c r="C19" s="153">
        <f>Sectors_I!C19</f>
        <v>1183040583.3692632</v>
      </c>
      <c r="D19" s="153">
        <f>Sectors_I!D19</f>
        <v>2213119337.7925153</v>
      </c>
      <c r="E19" s="154">
        <f>Sectors_I!E19</f>
        <v>22979858.620974876</v>
      </c>
      <c r="F19" s="154">
        <f>Sectors_I!F19</f>
        <v>25523608.210159682</v>
      </c>
      <c r="G19" s="154">
        <f>Sectors_I!G19</f>
        <v>48503466.831134558</v>
      </c>
      <c r="H19" s="106">
        <f>Sectors_I!H19</f>
        <v>0.13766800000000001</v>
      </c>
      <c r="I19" s="102">
        <f>Sectors_I!I19</f>
        <v>8.204179610764005E-2</v>
      </c>
      <c r="J19" s="106">
        <f>Sectors_I!J19</f>
        <v>0.107012</v>
      </c>
      <c r="K19" s="103">
        <f>Sectors_I!K19</f>
        <v>61.387999999999998</v>
      </c>
      <c r="L19" s="103">
        <f>Sectors_I!L19</f>
        <v>70.512232739151031</v>
      </c>
      <c r="M19" s="103">
        <f>Sectors_I!M19</f>
        <v>66.423199999999994</v>
      </c>
      <c r="N19" s="157">
        <f>Sectors_I!N19</f>
        <v>25821741.718799997</v>
      </c>
      <c r="O19" s="157">
        <f>Sectors_I!O19</f>
        <v>61180300.877072498</v>
      </c>
      <c r="P19" s="157">
        <f>Sectors_I!P19</f>
        <v>87002042.595872492</v>
      </c>
      <c r="Q19" s="157">
        <f>Sectors_I!Q19</f>
        <v>948758566.09325206</v>
      </c>
      <c r="R19" s="157">
        <f>Sectors_I!R19</f>
        <v>1049214258.1326808</v>
      </c>
      <c r="S19" s="157">
        <f>Sectors_I!S19</f>
        <v>1997972824.2259328</v>
      </c>
      <c r="T19" s="157">
        <f>Sectors_I!T19</f>
        <v>49382898.813500002</v>
      </c>
      <c r="U19" s="157">
        <f>Sectors_I!U19</f>
        <v>53642932.897760004</v>
      </c>
      <c r="V19" s="157">
        <f>Sectors_I!V19</f>
        <v>103025831.71126001</v>
      </c>
      <c r="W19" s="157">
        <f>Sectors_I!W19</f>
        <v>31702515.735399999</v>
      </c>
      <c r="X19" s="157">
        <f>Sectors_I!X19</f>
        <v>79212955.448822498</v>
      </c>
      <c r="Y19" s="157">
        <f>Sectors_I!Y19</f>
        <v>110915471.18422249</v>
      </c>
      <c r="Z19" s="157">
        <f>Sectors_I!Z19</f>
        <v>234773.78109999999</v>
      </c>
      <c r="AA19" s="157">
        <f>Sectors_I!AA19</f>
        <v>970436.89</v>
      </c>
      <c r="AB19" s="157">
        <f>Sectors_I!AB19</f>
        <v>1205210.6710999999</v>
      </c>
    </row>
    <row r="20" spans="1:28" x14ac:dyDescent="0.3">
      <c r="A20" s="99" t="s">
        <v>117</v>
      </c>
      <c r="B20" s="153">
        <f>Sectors_I!B20</f>
        <v>432730199.37461686</v>
      </c>
      <c r="C20" s="153">
        <f>Sectors_I!C20</f>
        <v>517739787.28819174</v>
      </c>
      <c r="D20" s="153">
        <f>Sectors_I!D20</f>
        <v>950469986.66280854</v>
      </c>
      <c r="E20" s="154">
        <f>Sectors_I!E20</f>
        <v>8283018.8301402004</v>
      </c>
      <c r="F20" s="154">
        <f>Sectors_I!F20</f>
        <v>6537073.7317419099</v>
      </c>
      <c r="G20" s="154">
        <f>Sectors_I!G20</f>
        <v>14820092.56188211</v>
      </c>
      <c r="H20" s="106">
        <f>Sectors_I!H20</f>
        <v>0.13103000000000001</v>
      </c>
      <c r="I20" s="102">
        <f>Sectors_I!I20</f>
        <v>8.4338113296159811E-2</v>
      </c>
      <c r="J20" s="106">
        <f>Sectors_I!J20</f>
        <v>0.105254</v>
      </c>
      <c r="K20" s="103">
        <f>Sectors_I!K20</f>
        <v>76.540400000000005</v>
      </c>
      <c r="L20" s="103">
        <f>Sectors_I!L20</f>
        <v>62.483203535583371</v>
      </c>
      <c r="M20" s="103">
        <f>Sectors_I!M20</f>
        <v>68.783699999999996</v>
      </c>
      <c r="N20" s="157">
        <f>Sectors_I!N20</f>
        <v>7954914.8435587389</v>
      </c>
      <c r="O20" s="157">
        <f>Sectors_I!O20</f>
        <v>9074259.7972889096</v>
      </c>
      <c r="P20" s="157">
        <f>Sectors_I!P20</f>
        <v>17029174.640847649</v>
      </c>
      <c r="Q20" s="157">
        <f>Sectors_I!Q20</f>
        <v>394595260.14205813</v>
      </c>
      <c r="R20" s="157">
        <f>Sectors_I!R20</f>
        <v>480897683.63304538</v>
      </c>
      <c r="S20" s="157">
        <f>Sectors_I!S20</f>
        <v>875492943.77510345</v>
      </c>
      <c r="T20" s="157">
        <f>Sectors_I!T20</f>
        <v>15482264.128399998</v>
      </c>
      <c r="U20" s="157">
        <f>Sectors_I!U20</f>
        <v>20406285.04165747</v>
      </c>
      <c r="V20" s="157">
        <f>Sectors_I!V20</f>
        <v>35888549.170057468</v>
      </c>
      <c r="W20" s="157">
        <f>Sectors_I!W20</f>
        <v>22651329.051758736</v>
      </c>
      <c r="X20" s="157">
        <f>Sectors_I!X20</f>
        <v>16435818.613488913</v>
      </c>
      <c r="Y20" s="157">
        <f>Sectors_I!Y20</f>
        <v>39087147.665247649</v>
      </c>
      <c r="Z20" s="157">
        <f>Sectors_I!Z20</f>
        <v>1346.0524</v>
      </c>
      <c r="AA20" s="157">
        <f>Sectors_I!AA20</f>
        <v>0</v>
      </c>
      <c r="AB20" s="157">
        <f>Sectors_I!AB20</f>
        <v>1346.0524</v>
      </c>
    </row>
    <row r="21" spans="1:28" x14ac:dyDescent="0.3">
      <c r="A21" s="99" t="s">
        <v>118</v>
      </c>
      <c r="B21" s="153">
        <f>Sectors_I!B21</f>
        <v>761959662.38061559</v>
      </c>
      <c r="C21" s="153">
        <f>Sectors_I!C21</f>
        <v>2305840679.3935776</v>
      </c>
      <c r="D21" s="153">
        <f>Sectors_I!D21</f>
        <v>3067800341.7741933</v>
      </c>
      <c r="E21" s="154">
        <f>Sectors_I!E21</f>
        <v>27898561.058272783</v>
      </c>
      <c r="F21" s="154">
        <f>Sectors_I!F21</f>
        <v>25414770.977238052</v>
      </c>
      <c r="G21" s="154">
        <f>Sectors_I!G21</f>
        <v>53313332.035510838</v>
      </c>
      <c r="H21" s="106">
        <f>Sectors_I!H21</f>
        <v>0.13284000000000001</v>
      </c>
      <c r="I21" s="102">
        <f>Sectors_I!I21</f>
        <v>8.703474299983939E-2</v>
      </c>
      <c r="J21" s="106">
        <f>Sectors_I!J21</f>
        <v>9.8005300000000004E-2</v>
      </c>
      <c r="K21" s="103">
        <f>Sectors_I!K21</f>
        <v>108.364</v>
      </c>
      <c r="L21" s="103">
        <f>Sectors_I!L21</f>
        <v>118.48068401236522</v>
      </c>
      <c r="M21" s="103">
        <f>Sectors_I!M21</f>
        <v>116.04</v>
      </c>
      <c r="N21" s="157">
        <f>Sectors_I!N21</f>
        <v>28571588.6631</v>
      </c>
      <c r="O21" s="157">
        <f>Sectors_I!O21</f>
        <v>78198805.887931496</v>
      </c>
      <c r="P21" s="157">
        <f>Sectors_I!P21</f>
        <v>106770394.5510315</v>
      </c>
      <c r="Q21" s="157">
        <f>Sectors_I!Q21</f>
        <v>617431286.71871567</v>
      </c>
      <c r="R21" s="157">
        <f>Sectors_I!R21</f>
        <v>1645056738.0093927</v>
      </c>
      <c r="S21" s="157">
        <f>Sectors_I!S21</f>
        <v>2262488024.7281079</v>
      </c>
      <c r="T21" s="157">
        <f>Sectors_I!T21</f>
        <v>86635594.693200007</v>
      </c>
      <c r="U21" s="157">
        <f>Sectors_I!U21</f>
        <v>535338341.90937299</v>
      </c>
      <c r="V21" s="157">
        <f>Sectors_I!V21</f>
        <v>621973936.60257304</v>
      </c>
      <c r="W21" s="157">
        <f>Sectors_I!W21</f>
        <v>57255853.584000006</v>
      </c>
      <c r="X21" s="157">
        <f>Sectors_I!X21</f>
        <v>124280660.79677999</v>
      </c>
      <c r="Y21" s="157">
        <f>Sectors_I!Y21</f>
        <v>181536514.38077998</v>
      </c>
      <c r="Z21" s="157">
        <f>Sectors_I!Z21</f>
        <v>636927.38470000005</v>
      </c>
      <c r="AA21" s="157">
        <f>Sectors_I!AA21</f>
        <v>1164938.6780320001</v>
      </c>
      <c r="AB21" s="157">
        <f>Sectors_I!AB21</f>
        <v>1801866.0627320001</v>
      </c>
    </row>
    <row r="22" spans="1:28" x14ac:dyDescent="0.3">
      <c r="A22" s="99" t="s">
        <v>119</v>
      </c>
      <c r="B22" s="153">
        <f>Sectors_I!B22</f>
        <v>383382915.03588003</v>
      </c>
      <c r="C22" s="153">
        <f>Sectors_I!C22</f>
        <v>538924082.48078799</v>
      </c>
      <c r="D22" s="153">
        <f>Sectors_I!D22</f>
        <v>922306997.51666808</v>
      </c>
      <c r="E22" s="154">
        <f>Sectors_I!E22</f>
        <v>5170819.7470681993</v>
      </c>
      <c r="F22" s="154">
        <f>Sectors_I!F22</f>
        <v>7969801.7475814708</v>
      </c>
      <c r="G22" s="154">
        <f>Sectors_I!G22</f>
        <v>13140621.494649671</v>
      </c>
      <c r="H22" s="106">
        <f>Sectors_I!H22</f>
        <v>0.129384</v>
      </c>
      <c r="I22" s="102">
        <f>Sectors_I!I22</f>
        <v>8.0857253750520205E-2</v>
      </c>
      <c r="J22" s="106">
        <f>Sectors_I!J22</f>
        <v>0.101133</v>
      </c>
      <c r="K22" s="103">
        <f>Sectors_I!K22</f>
        <v>89.559600000000003</v>
      </c>
      <c r="L22" s="103">
        <f>Sectors_I!L22</f>
        <v>105.77374621782586</v>
      </c>
      <c r="M22" s="103">
        <f>Sectors_I!M22</f>
        <v>99.0244</v>
      </c>
      <c r="N22" s="157">
        <f>Sectors_I!N22</f>
        <v>12908433.926899999</v>
      </c>
      <c r="O22" s="157">
        <f>Sectors_I!O22</f>
        <v>30470140.749188002</v>
      </c>
      <c r="P22" s="157">
        <f>Sectors_I!P22</f>
        <v>43378574.676088005</v>
      </c>
      <c r="Q22" s="157">
        <f>Sectors_I!Q22</f>
        <v>337183802.86248004</v>
      </c>
      <c r="R22" s="157">
        <f>Sectors_I!R22</f>
        <v>452798421.30097002</v>
      </c>
      <c r="S22" s="157">
        <f>Sectors_I!S22</f>
        <v>789982224.16345012</v>
      </c>
      <c r="T22" s="157">
        <f>Sectors_I!T22</f>
        <v>30653875.533399999</v>
      </c>
      <c r="U22" s="157">
        <f>Sectors_I!U22</f>
        <v>44502172.323229998</v>
      </c>
      <c r="V22" s="157">
        <f>Sectors_I!V22</f>
        <v>75156047.856629997</v>
      </c>
      <c r="W22" s="157">
        <f>Sectors_I!W22</f>
        <v>15545236.640000001</v>
      </c>
      <c r="X22" s="157">
        <f>Sectors_I!X22</f>
        <v>40515010.114288002</v>
      </c>
      <c r="Y22" s="157">
        <f>Sectors_I!Y22</f>
        <v>56060246.754288003</v>
      </c>
      <c r="Z22" s="157">
        <f>Sectors_I!Z22</f>
        <v>0</v>
      </c>
      <c r="AA22" s="157">
        <f>Sectors_I!AA22</f>
        <v>1108478.7423</v>
      </c>
      <c r="AB22" s="157">
        <f>Sectors_I!AB22</f>
        <v>1108478.7423</v>
      </c>
    </row>
    <row r="23" spans="1:28" x14ac:dyDescent="0.3">
      <c r="A23" s="99" t="s">
        <v>120</v>
      </c>
      <c r="B23" s="153">
        <f>Sectors_I!B23</f>
        <v>125625033.86959609</v>
      </c>
      <c r="C23" s="153">
        <f>Sectors_I!C23</f>
        <v>706177026.66840887</v>
      </c>
      <c r="D23" s="153">
        <f>Sectors_I!D23</f>
        <v>831802060.53800499</v>
      </c>
      <c r="E23" s="154">
        <f>Sectors_I!E23</f>
        <v>11114732.92966775</v>
      </c>
      <c r="F23" s="154">
        <f>Sectors_I!F23</f>
        <v>19457103.463277038</v>
      </c>
      <c r="G23" s="154">
        <f>Sectors_I!G23</f>
        <v>30571836.39294479</v>
      </c>
      <c r="H23" s="106">
        <f>Sectors_I!H23</f>
        <v>0.130938</v>
      </c>
      <c r="I23" s="102">
        <f>Sectors_I!I23</f>
        <v>9.9521395291261611E-2</v>
      </c>
      <c r="J23" s="106">
        <f>Sectors_I!J23</f>
        <v>0.104228</v>
      </c>
      <c r="K23" s="103">
        <f>Sectors_I!K23</f>
        <v>57.949199999999998</v>
      </c>
      <c r="L23" s="103">
        <f>Sectors_I!L23</f>
        <v>59.236104479422174</v>
      </c>
      <c r="M23" s="103">
        <f>Sectors_I!M23</f>
        <v>59.041899999999998</v>
      </c>
      <c r="N23" s="157">
        <f>Sectors_I!N23</f>
        <v>10780240.755799999</v>
      </c>
      <c r="O23" s="157">
        <f>Sectors_I!O23</f>
        <v>14298374.8004</v>
      </c>
      <c r="P23" s="157">
        <f>Sectors_I!P23</f>
        <v>25078615.556199998</v>
      </c>
      <c r="Q23" s="157">
        <f>Sectors_I!Q23</f>
        <v>60795879.78204</v>
      </c>
      <c r="R23" s="157">
        <f>Sectors_I!R23</f>
        <v>381187405.02798998</v>
      </c>
      <c r="S23" s="157">
        <f>Sectors_I!S23</f>
        <v>441983284.81002998</v>
      </c>
      <c r="T23" s="157">
        <f>Sectors_I!T23</f>
        <v>53700951.832856089</v>
      </c>
      <c r="U23" s="157">
        <f>Sectors_I!U23</f>
        <v>266063908.85661891</v>
      </c>
      <c r="V23" s="157">
        <f>Sectors_I!V23</f>
        <v>319764860.689475</v>
      </c>
      <c r="W23" s="157">
        <f>Sectors_I!W23</f>
        <v>11128202.254700001</v>
      </c>
      <c r="X23" s="157">
        <f>Sectors_I!X23</f>
        <v>58925712.783800006</v>
      </c>
      <c r="Y23" s="157">
        <f>Sectors_I!Y23</f>
        <v>70053915.038500011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3">
      <c r="A24" s="99" t="s">
        <v>213</v>
      </c>
      <c r="B24" s="153">
        <f>Sectors_I!B24</f>
        <v>93276814.82720001</v>
      </c>
      <c r="C24" s="153">
        <f>Sectors_I!C24</f>
        <v>671577471.84544528</v>
      </c>
      <c r="D24" s="153">
        <f>Sectors_I!D24</f>
        <v>764854286.67264533</v>
      </c>
      <c r="E24" s="154">
        <f>Sectors_I!E24</f>
        <v>3854240.1097521102</v>
      </c>
      <c r="F24" s="154">
        <f>Sectors_I!F24</f>
        <v>5068720.2365101697</v>
      </c>
      <c r="G24" s="154">
        <f>Sectors_I!G24</f>
        <v>8922960.3462622799</v>
      </c>
      <c r="H24" s="106">
        <f>Sectors_I!H24</f>
        <v>0.13123599999999999</v>
      </c>
      <c r="I24" s="102">
        <f>Sectors_I!I24</f>
        <v>9.7900227609278495E-2</v>
      </c>
      <c r="J24" s="106">
        <f>Sectors_I!J24</f>
        <v>0.102039</v>
      </c>
      <c r="K24" s="103">
        <f>Sectors_I!K24</f>
        <v>46.3994</v>
      </c>
      <c r="L24" s="103">
        <f>Sectors_I!L24</f>
        <v>51.413408363110491</v>
      </c>
      <c r="M24" s="103">
        <f>Sectors_I!M24</f>
        <v>50.790500000000002</v>
      </c>
      <c r="N24" s="157">
        <f>Sectors_I!N24</f>
        <v>4665833.7370999996</v>
      </c>
      <c r="O24" s="157">
        <f>Sectors_I!O24</f>
        <v>10476439.187199999</v>
      </c>
      <c r="P24" s="157">
        <f>Sectors_I!P24</f>
        <v>15142272.924299998</v>
      </c>
      <c r="Q24" s="157">
        <f>Sectors_I!Q24</f>
        <v>84518205.513400003</v>
      </c>
      <c r="R24" s="157">
        <f>Sectors_I!R24</f>
        <v>654387640.86706531</v>
      </c>
      <c r="S24" s="157">
        <f>Sectors_I!S24</f>
        <v>738905846.38046539</v>
      </c>
      <c r="T24" s="157">
        <f>Sectors_I!T24</f>
        <v>7642382.0417999998</v>
      </c>
      <c r="U24" s="157">
        <f>Sectors_I!U24</f>
        <v>10813203.235579999</v>
      </c>
      <c r="V24" s="157">
        <f>Sectors_I!V24</f>
        <v>18455585.277379997</v>
      </c>
      <c r="W24" s="157">
        <f>Sectors_I!W24</f>
        <v>1103536.7071</v>
      </c>
      <c r="X24" s="157">
        <f>Sectors_I!X24</f>
        <v>6254297.6383999996</v>
      </c>
      <c r="Y24" s="157">
        <f>Sectors_I!Y24</f>
        <v>7357834.3454999998</v>
      </c>
      <c r="Z24" s="157">
        <f>Sectors_I!Z24</f>
        <v>12690.564899999999</v>
      </c>
      <c r="AA24" s="157">
        <f>Sectors_I!AA24</f>
        <v>122330.1044</v>
      </c>
      <c r="AB24" s="157">
        <f>Sectors_I!AB24</f>
        <v>135020.66930000001</v>
      </c>
    </row>
    <row r="25" spans="1:28" x14ac:dyDescent="0.3">
      <c r="A25" s="99" t="s">
        <v>121</v>
      </c>
      <c r="B25" s="153">
        <f>Sectors_I!B25</f>
        <v>884092090.54049981</v>
      </c>
      <c r="C25" s="153">
        <f>Sectors_I!C25</f>
        <v>1687247382.2960529</v>
      </c>
      <c r="D25" s="153">
        <f>Sectors_I!D25</f>
        <v>2571339472.8365526</v>
      </c>
      <c r="E25" s="154">
        <f>Sectors_I!E25</f>
        <v>1689610.7998324602</v>
      </c>
      <c r="F25" s="154">
        <f>Sectors_I!F25</f>
        <v>4868804.2193531403</v>
      </c>
      <c r="G25" s="154">
        <f>Sectors_I!G25</f>
        <v>6558415.0191856008</v>
      </c>
      <c r="H25" s="106">
        <f>Sectors_I!H25</f>
        <v>0.13147500000000001</v>
      </c>
      <c r="I25" s="102">
        <f>Sectors_I!I25</f>
        <v>8.7310805041221337E-2</v>
      </c>
      <c r="J25" s="106">
        <f>Sectors_I!J25</f>
        <v>0.102648</v>
      </c>
      <c r="K25" s="103">
        <f>Sectors_I!K25</f>
        <v>36.363100000000003</v>
      </c>
      <c r="L25" s="103">
        <f>Sectors_I!L25</f>
        <v>147.73579454735022</v>
      </c>
      <c r="M25" s="103">
        <f>Sectors_I!M25</f>
        <v>109.027</v>
      </c>
      <c r="N25" s="157">
        <f>Sectors_I!N25</f>
        <v>50.23</v>
      </c>
      <c r="O25" s="157">
        <f>Sectors_I!O25</f>
        <v>217616.88130000001</v>
      </c>
      <c r="P25" s="157">
        <f>Sectors_I!P25</f>
        <v>217667.11130000002</v>
      </c>
      <c r="Q25" s="157">
        <f>Sectors_I!Q25</f>
        <v>883929034.00909984</v>
      </c>
      <c r="R25" s="157">
        <f>Sectors_I!R25</f>
        <v>1679805221.9873528</v>
      </c>
      <c r="S25" s="157">
        <f>Sectors_I!S25</f>
        <v>2563734255.9964528</v>
      </c>
      <c r="T25" s="157">
        <f>Sectors_I!T25</f>
        <v>162393.28949999998</v>
      </c>
      <c r="U25" s="157">
        <f>Sectors_I!U25</f>
        <v>7224543.4274000004</v>
      </c>
      <c r="V25" s="157">
        <f>Sectors_I!V25</f>
        <v>7386936.7169000003</v>
      </c>
      <c r="W25" s="157">
        <f>Sectors_I!W25</f>
        <v>663.24189999999999</v>
      </c>
      <c r="X25" s="157">
        <f>Sectors_I!X25</f>
        <v>217616.88130000001</v>
      </c>
      <c r="Y25" s="157">
        <f>Sectors_I!Y25</f>
        <v>218280.1232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3">
      <c r="A26" s="99" t="s">
        <v>122</v>
      </c>
      <c r="B26" s="153">
        <f>Sectors_I!B26</f>
        <v>39619787.201199993</v>
      </c>
      <c r="C26" s="153">
        <f>Sectors_I!C26</f>
        <v>322558416.73596585</v>
      </c>
      <c r="D26" s="153">
        <f>Sectors_I!D26</f>
        <v>362178203.93716586</v>
      </c>
      <c r="E26" s="154">
        <f>Sectors_I!E26</f>
        <v>760977.42145091994</v>
      </c>
      <c r="F26" s="154">
        <f>Sectors_I!F26</f>
        <v>1178734.89882117</v>
      </c>
      <c r="G26" s="154">
        <f>Sectors_I!G26</f>
        <v>1939712.3202720899</v>
      </c>
      <c r="H26" s="106">
        <f>Sectors_I!H26</f>
        <v>0.14630000000000001</v>
      </c>
      <c r="I26" s="102">
        <f>Sectors_I!I26</f>
        <v>9.5679870136402168E-2</v>
      </c>
      <c r="J26" s="106">
        <f>Sectors_I!J26</f>
        <v>0.101294</v>
      </c>
      <c r="K26" s="103">
        <f>Sectors_I!K26</f>
        <v>57.031599999999997</v>
      </c>
      <c r="L26" s="103">
        <f>Sectors_I!L26</f>
        <v>31.104294637776238</v>
      </c>
      <c r="M26" s="103">
        <f>Sectors_I!M26</f>
        <v>33.942399999999999</v>
      </c>
      <c r="N26" s="157">
        <f>Sectors_I!N26</f>
        <v>376312.82620000001</v>
      </c>
      <c r="O26" s="157">
        <f>Sectors_I!O26</f>
        <v>386663.81090000004</v>
      </c>
      <c r="P26" s="157">
        <f>Sectors_I!P26</f>
        <v>762976.63710000005</v>
      </c>
      <c r="Q26" s="157">
        <f>Sectors_I!Q26</f>
        <v>36943529.997699998</v>
      </c>
      <c r="R26" s="157">
        <f>Sectors_I!R26</f>
        <v>320206217.27686584</v>
      </c>
      <c r="S26" s="157">
        <f>Sectors_I!S26</f>
        <v>357149747.27456588</v>
      </c>
      <c r="T26" s="157">
        <f>Sectors_I!T26</f>
        <v>2010402.1623000002</v>
      </c>
      <c r="U26" s="157">
        <f>Sectors_I!U26</f>
        <v>1151347.8423000001</v>
      </c>
      <c r="V26" s="157">
        <f>Sectors_I!V26</f>
        <v>3161750.0046000006</v>
      </c>
      <c r="W26" s="157">
        <f>Sectors_I!W26</f>
        <v>665855.04120000009</v>
      </c>
      <c r="X26" s="157">
        <f>Sectors_I!X26</f>
        <v>1200851.6168</v>
      </c>
      <c r="Y26" s="157">
        <f>Sectors_I!Y26</f>
        <v>1866706.6580000001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3">
      <c r="A27" s="99" t="s">
        <v>123</v>
      </c>
      <c r="B27" s="153">
        <f>Sectors_I!B27</f>
        <v>549458032.29349995</v>
      </c>
      <c r="C27" s="153">
        <f>Sectors_I!C27</f>
        <v>558228989.43842936</v>
      </c>
      <c r="D27" s="153">
        <f>Sectors_I!D27</f>
        <v>1107687021.7319293</v>
      </c>
      <c r="E27" s="154">
        <f>Sectors_I!E27</f>
        <v>11792061.57771508</v>
      </c>
      <c r="F27" s="154">
        <f>Sectors_I!F27</f>
        <v>20942094.231339753</v>
      </c>
      <c r="G27" s="154">
        <f>Sectors_I!G27</f>
        <v>32734155.809054833</v>
      </c>
      <c r="H27" s="106">
        <f>Sectors_I!H27</f>
        <v>0.126385</v>
      </c>
      <c r="I27" s="102">
        <f>Sectors_I!I27</f>
        <v>8.2480151886703088E-2</v>
      </c>
      <c r="J27" s="106">
        <f>Sectors_I!J27</f>
        <v>0.10413500000000001</v>
      </c>
      <c r="K27" s="103">
        <f>Sectors_I!K27</f>
        <v>87.117699999999999</v>
      </c>
      <c r="L27" s="103">
        <f>Sectors_I!L27</f>
        <v>101.46105523250949</v>
      </c>
      <c r="M27" s="103">
        <f>Sectors_I!M27</f>
        <v>94.385999999999996</v>
      </c>
      <c r="N27" s="157">
        <f>Sectors_I!N27</f>
        <v>23994007.020100001</v>
      </c>
      <c r="O27" s="157">
        <f>Sectors_I!O27</f>
        <v>22100096.376600001</v>
      </c>
      <c r="P27" s="157">
        <f>Sectors_I!P27</f>
        <v>46094103.396700002</v>
      </c>
      <c r="Q27" s="157">
        <f>Sectors_I!Q27</f>
        <v>462976631.6498</v>
      </c>
      <c r="R27" s="157">
        <f>Sectors_I!R27</f>
        <v>464315849.02374732</v>
      </c>
      <c r="S27" s="157">
        <f>Sectors_I!S27</f>
        <v>927292480.67354727</v>
      </c>
      <c r="T27" s="157">
        <f>Sectors_I!T27</f>
        <v>51502187.691699997</v>
      </c>
      <c r="U27" s="157">
        <f>Sectors_I!U27</f>
        <v>57570637.297782063</v>
      </c>
      <c r="V27" s="157">
        <f>Sectors_I!V27</f>
        <v>109072824.98948206</v>
      </c>
      <c r="W27" s="157">
        <f>Sectors_I!W27</f>
        <v>34062632.279699996</v>
      </c>
      <c r="X27" s="157">
        <f>Sectors_I!X27</f>
        <v>24859758.894000001</v>
      </c>
      <c r="Y27" s="157">
        <f>Sectors_I!Y27</f>
        <v>58922391.173699997</v>
      </c>
      <c r="Z27" s="157">
        <f>Sectors_I!Z27</f>
        <v>916580.67229999998</v>
      </c>
      <c r="AA27" s="157">
        <f>Sectors_I!AA27</f>
        <v>11482744.222899999</v>
      </c>
      <c r="AB27" s="157">
        <f>Sectors_I!AB27</f>
        <v>12399324.895199999</v>
      </c>
    </row>
    <row r="28" spans="1:28" x14ac:dyDescent="0.3">
      <c r="A28" s="99" t="s">
        <v>124</v>
      </c>
      <c r="B28" s="153">
        <f>Sectors_I!B28</f>
        <v>119370452.42229998</v>
      </c>
      <c r="C28" s="153">
        <f>Sectors_I!C28</f>
        <v>93574880.764951989</v>
      </c>
      <c r="D28" s="153">
        <f>Sectors_I!D28</f>
        <v>212945333.18725199</v>
      </c>
      <c r="E28" s="154">
        <f>Sectors_I!E28</f>
        <v>396725.2520642</v>
      </c>
      <c r="F28" s="154">
        <f>Sectors_I!F28</f>
        <v>493511.38570035005</v>
      </c>
      <c r="G28" s="154">
        <f>Sectors_I!G28</f>
        <v>890236.63776455005</v>
      </c>
      <c r="H28" s="106">
        <f>Sectors_I!H28</f>
        <v>0.13713700000000001</v>
      </c>
      <c r="I28" s="102">
        <f>Sectors_I!I28</f>
        <v>8.1158181967492526E-2</v>
      </c>
      <c r="J28" s="106">
        <f>Sectors_I!J28</f>
        <v>0.11246399999999999</v>
      </c>
      <c r="K28" s="103">
        <f>Sectors_I!K28</f>
        <v>48.4206</v>
      </c>
      <c r="L28" s="103">
        <f>Sectors_I!L28</f>
        <v>66.70494622833705</v>
      </c>
      <c r="M28" s="103">
        <f>Sectors_I!M28</f>
        <v>56.485500000000002</v>
      </c>
      <c r="N28" s="157">
        <f>Sectors_I!N28</f>
        <v>319232.58010000002</v>
      </c>
      <c r="O28" s="157">
        <f>Sectors_I!O28</f>
        <v>1332299.3043</v>
      </c>
      <c r="P28" s="157">
        <f>Sectors_I!P28</f>
        <v>1651531.8843999999</v>
      </c>
      <c r="Q28" s="157">
        <f>Sectors_I!Q28</f>
        <v>111657584.34859999</v>
      </c>
      <c r="R28" s="157">
        <f>Sectors_I!R28</f>
        <v>86498246.384451985</v>
      </c>
      <c r="S28" s="157">
        <f>Sectors_I!S28</f>
        <v>198155830.73305199</v>
      </c>
      <c r="T28" s="157">
        <f>Sectors_I!T28</f>
        <v>6868778.9900000002</v>
      </c>
      <c r="U28" s="157">
        <f>Sectors_I!U28</f>
        <v>5718308.7561999997</v>
      </c>
      <c r="V28" s="157">
        <f>Sectors_I!V28</f>
        <v>12587087.746199999</v>
      </c>
      <c r="W28" s="157">
        <f>Sectors_I!W28</f>
        <v>844089.08369999996</v>
      </c>
      <c r="X28" s="157">
        <f>Sectors_I!X28</f>
        <v>1358325.6243</v>
      </c>
      <c r="Y28" s="157">
        <f>Sectors_I!Y28</f>
        <v>2202414.7080000001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3">
      <c r="A29" s="99" t="s">
        <v>125</v>
      </c>
      <c r="B29" s="153">
        <f>Sectors_I!B29</f>
        <v>76542491.233851001</v>
      </c>
      <c r="C29" s="153">
        <f>Sectors_I!C29</f>
        <v>197878008.33836448</v>
      </c>
      <c r="D29" s="153">
        <f>Sectors_I!D29</f>
        <v>274420499.5722155</v>
      </c>
      <c r="E29" s="154">
        <f>Sectors_I!E29</f>
        <v>78025.989916010003</v>
      </c>
      <c r="F29" s="154">
        <f>Sectors_I!F29</f>
        <v>85657.313857510002</v>
      </c>
      <c r="G29" s="154">
        <f>Sectors_I!G29</f>
        <v>163683.30377351999</v>
      </c>
      <c r="H29" s="106">
        <f>Sectors_I!H29</f>
        <v>0.117641</v>
      </c>
      <c r="I29" s="102">
        <f>Sectors_I!I29</f>
        <v>0.10464904054037887</v>
      </c>
      <c r="J29" s="106">
        <f>Sectors_I!J29</f>
        <v>0.10796</v>
      </c>
      <c r="K29" s="103">
        <f>Sectors_I!K29</f>
        <v>74.406800000000004</v>
      </c>
      <c r="L29" s="103">
        <f>Sectors_I!L29</f>
        <v>69.40568468547383</v>
      </c>
      <c r="M29" s="103">
        <f>Sectors_I!M29</f>
        <v>70.677599999999998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73987271.002750948</v>
      </c>
      <c r="R29" s="157">
        <f>Sectors_I!R29</f>
        <v>170677079.07026449</v>
      </c>
      <c r="S29" s="157">
        <f>Sectors_I!S29</f>
        <v>244664350.07301545</v>
      </c>
      <c r="T29" s="157">
        <f>Sectors_I!T29</f>
        <v>0</v>
      </c>
      <c r="U29" s="157">
        <f>Sectors_I!U29</f>
        <v>26755279.171599999</v>
      </c>
      <c r="V29" s="157">
        <f>Sectors_I!V29</f>
        <v>26755279.171599999</v>
      </c>
      <c r="W29" s="157">
        <f>Sectors_I!W29</f>
        <v>2555220.2311000498</v>
      </c>
      <c r="X29" s="157">
        <f>Sectors_I!X29</f>
        <v>445650.09650000004</v>
      </c>
      <c r="Y29" s="157">
        <f>Sectors_I!Y29</f>
        <v>3000870.3276000498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3">
      <c r="A30" s="99" t="s">
        <v>126</v>
      </c>
      <c r="B30" s="153">
        <f>Sectors_I!B30</f>
        <v>1886217227.197376</v>
      </c>
      <c r="C30" s="153">
        <f>Sectors_I!C30</f>
        <v>2197462491.7383971</v>
      </c>
      <c r="D30" s="153">
        <f>Sectors_I!D30</f>
        <v>4083679718.9357729</v>
      </c>
      <c r="E30" s="154">
        <f>Sectors_I!E30</f>
        <v>34133235.507301643</v>
      </c>
      <c r="F30" s="154">
        <f>Sectors_I!F30</f>
        <v>23196591.544214409</v>
      </c>
      <c r="G30" s="154">
        <f>Sectors_I!G30</f>
        <v>57329827.051516056</v>
      </c>
      <c r="H30" s="106">
        <f>Sectors_I!H30</f>
        <v>0.14188600000000001</v>
      </c>
      <c r="I30" s="102">
        <f>Sectors_I!I30</f>
        <v>8.552914693425076E-2</v>
      </c>
      <c r="J30" s="106">
        <f>Sectors_I!J30</f>
        <v>0.109599</v>
      </c>
      <c r="K30" s="103">
        <f>Sectors_I!K30</f>
        <v>72.515100000000004</v>
      </c>
      <c r="L30" s="103">
        <f>Sectors_I!L30</f>
        <v>91.039581619942865</v>
      </c>
      <c r="M30" s="103">
        <f>Sectors_I!M30</f>
        <v>83.074299999999994</v>
      </c>
      <c r="N30" s="157">
        <f>Sectors_I!N30</f>
        <v>28868721.878699999</v>
      </c>
      <c r="O30" s="157">
        <f>Sectors_I!O30</f>
        <v>30638236.364526998</v>
      </c>
      <c r="P30" s="157">
        <f>Sectors_I!P30</f>
        <v>59506958.243226998</v>
      </c>
      <c r="Q30" s="157">
        <f>Sectors_I!Q30</f>
        <v>1783423402.2495761</v>
      </c>
      <c r="R30" s="157">
        <f>Sectors_I!R30</f>
        <v>2043001974.6623836</v>
      </c>
      <c r="S30" s="157">
        <f>Sectors_I!S30</f>
        <v>3826425376.9119592</v>
      </c>
      <c r="T30" s="157">
        <f>Sectors_I!T30</f>
        <v>60966694.103900008</v>
      </c>
      <c r="U30" s="157">
        <f>Sectors_I!U30</f>
        <v>96319280.99177748</v>
      </c>
      <c r="V30" s="157">
        <f>Sectors_I!V30</f>
        <v>157285975.0956775</v>
      </c>
      <c r="W30" s="157">
        <f>Sectors_I!W30</f>
        <v>41288002.281300008</v>
      </c>
      <c r="X30" s="157">
        <f>Sectors_I!X30</f>
        <v>53598355.949036002</v>
      </c>
      <c r="Y30" s="157">
        <f>Sectors_I!Y30</f>
        <v>94886358.23033601</v>
      </c>
      <c r="Z30" s="157">
        <f>Sectors_I!Z30</f>
        <v>539128.56259999995</v>
      </c>
      <c r="AA30" s="157">
        <f>Sectors_I!AA30</f>
        <v>4542880.1352000004</v>
      </c>
      <c r="AB30" s="157">
        <f>Sectors_I!AB30</f>
        <v>5082008.6978000002</v>
      </c>
    </row>
    <row r="31" spans="1:28" x14ac:dyDescent="0.3">
      <c r="A31" s="99" t="s">
        <v>127</v>
      </c>
      <c r="B31" s="153">
        <f>Sectors_I!B31</f>
        <v>3120755913.0184674</v>
      </c>
      <c r="C31" s="153">
        <f>Sectors_I!C31</f>
        <v>455867306.7819007</v>
      </c>
      <c r="D31" s="153">
        <f>Sectors_I!D31</f>
        <v>3576623219.8003674</v>
      </c>
      <c r="E31" s="154">
        <f>Sectors_I!E31</f>
        <v>87117317.704306543</v>
      </c>
      <c r="F31" s="154">
        <f>Sectors_I!F31</f>
        <v>13259286.779403022</v>
      </c>
      <c r="G31" s="154">
        <f>Sectors_I!G31</f>
        <v>100376604.48370956</v>
      </c>
      <c r="H31" s="106">
        <f>Sectors_I!H31</f>
        <v>0.15051800000000001</v>
      </c>
      <c r="I31" s="102">
        <f>Sectors_I!I31</f>
        <v>8.6245250044063151E-2</v>
      </c>
      <c r="J31" s="106">
        <f>Sectors_I!J31</f>
        <v>0.14224899999999999</v>
      </c>
      <c r="K31" s="103">
        <f>Sectors_I!K31</f>
        <v>60.333799999999997</v>
      </c>
      <c r="L31" s="103">
        <f>Sectors_I!L31</f>
        <v>85.176742523954601</v>
      </c>
      <c r="M31" s="103">
        <f>Sectors_I!M31</f>
        <v>63.654699999999998</v>
      </c>
      <c r="N31" s="157">
        <f>Sectors_I!N31</f>
        <v>93716429.944499999</v>
      </c>
      <c r="O31" s="157">
        <f>Sectors_I!O31</f>
        <v>15804425.761586003</v>
      </c>
      <c r="P31" s="157">
        <f>Sectors_I!P31</f>
        <v>109520855.70608601</v>
      </c>
      <c r="Q31" s="157">
        <f>Sectors_I!Q31</f>
        <v>2873771963.7996111</v>
      </c>
      <c r="R31" s="157">
        <f>Sectors_I!R31</f>
        <v>399608002.34890473</v>
      </c>
      <c r="S31" s="157">
        <f>Sectors_I!S31</f>
        <v>3273379966.1485147</v>
      </c>
      <c r="T31" s="157">
        <f>Sectors_I!T31</f>
        <v>119755751.61875641</v>
      </c>
      <c r="U31" s="157">
        <f>Sectors_I!U31</f>
        <v>25693277.232289992</v>
      </c>
      <c r="V31" s="157">
        <f>Sectors_I!V31</f>
        <v>145449028.85104641</v>
      </c>
      <c r="W31" s="157">
        <f>Sectors_I!W31</f>
        <v>124633102.29599999</v>
      </c>
      <c r="X31" s="157">
        <f>Sectors_I!X31</f>
        <v>29270513.579606</v>
      </c>
      <c r="Y31" s="157">
        <f>Sectors_I!Y31</f>
        <v>153903615.875606</v>
      </c>
      <c r="Z31" s="157">
        <f>Sectors_I!Z31</f>
        <v>2595095.3040999998</v>
      </c>
      <c r="AA31" s="157">
        <f>Sectors_I!AA31</f>
        <v>1295513.6210999999</v>
      </c>
      <c r="AB31" s="157">
        <f>Sectors_I!AB31</f>
        <v>3890608.9251999995</v>
      </c>
    </row>
    <row r="32" spans="1:28" x14ac:dyDescent="0.3">
      <c r="A32" s="99" t="s">
        <v>182</v>
      </c>
      <c r="B32" s="153">
        <f>Sectors_I!B32</f>
        <v>173960696.0064683</v>
      </c>
      <c r="C32" s="153">
        <f>Sectors_I!C32</f>
        <v>262220523.90241405</v>
      </c>
      <c r="D32" s="153">
        <f>Sectors_I!D32</f>
        <v>436181219.90888238</v>
      </c>
      <c r="E32" s="154">
        <f>Sectors_I!E32</f>
        <v>3876702.3857959597</v>
      </c>
      <c r="F32" s="154">
        <f>Sectors_I!F32</f>
        <v>2981417.0159599301</v>
      </c>
      <c r="G32" s="154">
        <f>Sectors_I!G32</f>
        <v>6858119.4017558899</v>
      </c>
      <c r="H32" s="106">
        <f>Sectors_I!H32</f>
        <v>0.16545899999999999</v>
      </c>
      <c r="I32" s="102">
        <f>Sectors_I!I32</f>
        <v>8.9150630239085274E-2</v>
      </c>
      <c r="J32" s="106">
        <f>Sectors_I!J32</f>
        <v>0.115152</v>
      </c>
      <c r="K32" s="103">
        <f>Sectors_I!K32</f>
        <v>56.185000000000002</v>
      </c>
      <c r="L32" s="103">
        <f>Sectors_I!L32</f>
        <v>62.694353062621794</v>
      </c>
      <c r="M32" s="103">
        <f>Sectors_I!M32</f>
        <v>60.478499999999997</v>
      </c>
      <c r="N32" s="157">
        <f>Sectors_I!N32</f>
        <v>3021373.3556499998</v>
      </c>
      <c r="O32" s="157">
        <f>Sectors_I!O32</f>
        <v>4958782.6256199991</v>
      </c>
      <c r="P32" s="157">
        <f>Sectors_I!P32</f>
        <v>7980155.9812699985</v>
      </c>
      <c r="Q32" s="157">
        <f>Sectors_I!Q32</f>
        <v>165251826.0350183</v>
      </c>
      <c r="R32" s="157">
        <f>Sectors_I!R32</f>
        <v>244708809.92039606</v>
      </c>
      <c r="S32" s="157">
        <f>Sectors_I!S32</f>
        <v>409960635.95541435</v>
      </c>
      <c r="T32" s="157">
        <f>Sectors_I!T32</f>
        <v>3532758.4539999999</v>
      </c>
      <c r="U32" s="157">
        <f>Sectors_I!U32</f>
        <v>10715096.706244001</v>
      </c>
      <c r="V32" s="157">
        <f>Sectors_I!V32</f>
        <v>14247855.160244001</v>
      </c>
      <c r="W32" s="157">
        <f>Sectors_I!W32</f>
        <v>5171399.4074499998</v>
      </c>
      <c r="X32" s="157">
        <f>Sectors_I!X32</f>
        <v>6202358.1590019995</v>
      </c>
      <c r="Y32" s="157">
        <f>Sectors_I!Y32</f>
        <v>11373757.566452</v>
      </c>
      <c r="Z32" s="157">
        <f>Sectors_I!Z32</f>
        <v>4712.1099999999997</v>
      </c>
      <c r="AA32" s="157">
        <f>Sectors_I!AA32</f>
        <v>594259.1167720001</v>
      </c>
      <c r="AB32" s="157">
        <f>Sectors_I!AB32</f>
        <v>598971.22677200008</v>
      </c>
    </row>
    <row r="33" spans="1:28" x14ac:dyDescent="0.3">
      <c r="A33" s="108" t="s">
        <v>214</v>
      </c>
      <c r="B33" s="153">
        <f>Sectors_I!B33</f>
        <v>199690018.42083001</v>
      </c>
      <c r="C33" s="153">
        <f>Sectors_I!C33</f>
        <v>598987780.45502257</v>
      </c>
      <c r="D33" s="153">
        <f>Sectors_I!D33</f>
        <v>798677798.87585258</v>
      </c>
      <c r="E33" s="154">
        <f>Sectors_I!E33</f>
        <v>15810799.87935813</v>
      </c>
      <c r="F33" s="154">
        <f>Sectors_I!F33</f>
        <v>29668353.762710154</v>
      </c>
      <c r="G33" s="154">
        <f>Sectors_I!G33</f>
        <v>45479153.642068282</v>
      </c>
      <c r="H33" s="106">
        <f>Sectors_I!H33</f>
        <v>0.12768099999999999</v>
      </c>
      <c r="I33" s="102">
        <f>Sectors_I!I33</f>
        <v>9.4871691984790077E-2</v>
      </c>
      <c r="J33" s="106">
        <f>Sectors_I!J33</f>
        <v>0.103087</v>
      </c>
      <c r="K33" s="103">
        <f>Sectors_I!K33</f>
        <v>50.237699999999997</v>
      </c>
      <c r="L33" s="103">
        <f>Sectors_I!L33</f>
        <v>67.872237966337792</v>
      </c>
      <c r="M33" s="103">
        <f>Sectors_I!M33</f>
        <v>63.432000000000002</v>
      </c>
      <c r="N33" s="157">
        <f>Sectors_I!N33</f>
        <v>2152146.6800000002</v>
      </c>
      <c r="O33" s="157">
        <f>Sectors_I!O33</f>
        <v>17971682.997200001</v>
      </c>
      <c r="P33" s="157">
        <f>Sectors_I!P33</f>
        <v>20123829.677200001</v>
      </c>
      <c r="Q33" s="157">
        <f>Sectors_I!Q33</f>
        <v>160189963.60083002</v>
      </c>
      <c r="R33" s="157">
        <f>Sectors_I!R33</f>
        <v>440630377.10542262</v>
      </c>
      <c r="S33" s="157">
        <f>Sectors_I!S33</f>
        <v>600820340.70625269</v>
      </c>
      <c r="T33" s="157">
        <f>Sectors_I!T33</f>
        <v>16907871.68</v>
      </c>
      <c r="U33" s="157">
        <f>Sectors_I!U33</f>
        <v>100359875.8556</v>
      </c>
      <c r="V33" s="157">
        <f>Sectors_I!V33</f>
        <v>117267747.53560001</v>
      </c>
      <c r="W33" s="157">
        <f>Sectors_I!W33</f>
        <v>8042702.8799999999</v>
      </c>
      <c r="X33" s="157">
        <f>Sectors_I!X33</f>
        <v>57027090.603999995</v>
      </c>
      <c r="Y33" s="157">
        <f>Sectors_I!Y33</f>
        <v>65069793.483999997</v>
      </c>
      <c r="Z33" s="157">
        <f>Sectors_I!Z33</f>
        <v>14549480.26</v>
      </c>
      <c r="AA33" s="157">
        <f>Sectors_I!AA33</f>
        <v>970436.89</v>
      </c>
      <c r="AB33" s="157">
        <f>Sectors_I!AB33</f>
        <v>15519917.15</v>
      </c>
    </row>
    <row r="34" spans="1:28" x14ac:dyDescent="0.3">
      <c r="A34" s="100" t="s">
        <v>128</v>
      </c>
      <c r="B34" s="153">
        <f>Sectors_I!B34</f>
        <v>23566643168.985035</v>
      </c>
      <c r="C34" s="153">
        <f>Sectors_I!C34</f>
        <v>5421350576.6342669</v>
      </c>
      <c r="D34" s="153">
        <f>Sectors_I!D34</f>
        <v>28987993745.619301</v>
      </c>
      <c r="E34" s="154">
        <f>Sectors_I!E34</f>
        <v>526419895.71542799</v>
      </c>
      <c r="F34" s="154">
        <f>Sectors_I!F34</f>
        <v>37826963.198180087</v>
      </c>
      <c r="G34" s="154">
        <f>Sectors_I!G34</f>
        <v>564246858.91360819</v>
      </c>
      <c r="H34" s="106">
        <f>Sectors_I!H34</f>
        <v>0.155194</v>
      </c>
      <c r="I34" s="102">
        <f>Sectors_I!I34</f>
        <v>7.433295293396977E-2</v>
      </c>
      <c r="J34" s="106">
        <f>Sectors_I!J34</f>
        <v>0.140344</v>
      </c>
      <c r="K34" s="103">
        <f>Sectors_I!K34</f>
        <v>95.654700000000005</v>
      </c>
      <c r="L34" s="103">
        <f>Sectors_I!L34</f>
        <v>141.21016438565604</v>
      </c>
      <c r="M34" s="103">
        <f>Sectors_I!M34</f>
        <v>104.113</v>
      </c>
      <c r="N34" s="157">
        <f>Sectors_I!N34</f>
        <v>253755440.49710441</v>
      </c>
      <c r="O34" s="157">
        <f>Sectors_I!O34</f>
        <v>52883291.367348</v>
      </c>
      <c r="P34" s="157">
        <f>Sectors_I!P34</f>
        <v>306638731.86445242</v>
      </c>
      <c r="Q34" s="157">
        <f>Sectors_I!Q34</f>
        <v>22108873882.888519</v>
      </c>
      <c r="R34" s="157">
        <f>Sectors_I!R34</f>
        <v>5088248135.9071321</v>
      </c>
      <c r="S34" s="157">
        <f>Sectors_I!S34</f>
        <v>27197122018.795654</v>
      </c>
      <c r="T34" s="157">
        <f>Sectors_I!T34</f>
        <v>996493116.02762222</v>
      </c>
      <c r="U34" s="157">
        <f>Sectors_I!U34</f>
        <v>224567756.49469018</v>
      </c>
      <c r="V34" s="157">
        <f>Sectors_I!V34</f>
        <v>1221060872.5223124</v>
      </c>
      <c r="W34" s="157">
        <f>Sectors_I!W34</f>
        <v>405650831.32829195</v>
      </c>
      <c r="X34" s="157">
        <f>Sectors_I!X34</f>
        <v>90780305.02144441</v>
      </c>
      <c r="Y34" s="157">
        <f>Sectors_I!Y34</f>
        <v>496431136.34973633</v>
      </c>
      <c r="Z34" s="157">
        <f>Sectors_I!Z34</f>
        <v>55625338.740599997</v>
      </c>
      <c r="AA34" s="157">
        <f>Sectors_I!AA34</f>
        <v>17754379.210999999</v>
      </c>
      <c r="AB34" s="157">
        <f>Sectors_I!AB34</f>
        <v>73379717.9516</v>
      </c>
    </row>
    <row r="35" spans="1:28" x14ac:dyDescent="0.3">
      <c r="A35" s="99" t="s">
        <v>129</v>
      </c>
      <c r="B35" s="153">
        <f>Sectors_I!B35</f>
        <v>270329790.49796784</v>
      </c>
      <c r="C35" s="153">
        <f>Sectors_I!C35</f>
        <v>52884015.536615483</v>
      </c>
      <c r="D35" s="153">
        <f>Sectors_I!D35</f>
        <v>323213806.03458327</v>
      </c>
      <c r="E35" s="154">
        <f>Sectors_I!E35</f>
        <v>3371973.1612083204</v>
      </c>
      <c r="F35" s="154">
        <f>Sectors_I!F35</f>
        <v>1522735.5818635898</v>
      </c>
      <c r="G35" s="154">
        <f>Sectors_I!G35</f>
        <v>4894708.74307191</v>
      </c>
      <c r="H35" s="106">
        <f>Sectors_I!H35</f>
        <v>0.157051</v>
      </c>
      <c r="I35" s="102">
        <f>Sectors_I!I35</f>
        <v>8.3148774121456173E-2</v>
      </c>
      <c r="J35" s="106">
        <f>Sectors_I!J35</f>
        <v>0.13947999999999999</v>
      </c>
      <c r="K35" s="103">
        <f>Sectors_I!K35</f>
        <v>56.619100000000003</v>
      </c>
      <c r="L35" s="103">
        <f>Sectors_I!L35</f>
        <v>60.059977296361694</v>
      </c>
      <c r="M35" s="103">
        <f>Sectors_I!M35</f>
        <v>57.438099999999999</v>
      </c>
      <c r="N35" s="157">
        <f>Sectors_I!N35</f>
        <v>1852003.2359000002</v>
      </c>
      <c r="O35" s="157">
        <f>Sectors_I!O35</f>
        <v>491446.94059999997</v>
      </c>
      <c r="P35" s="157">
        <f>Sectors_I!P35</f>
        <v>2343450.1765000001</v>
      </c>
      <c r="Q35" s="157">
        <f>Sectors_I!Q35</f>
        <v>260325145.40067557</v>
      </c>
      <c r="R35" s="157">
        <f>Sectors_I!R35</f>
        <v>47562182.031415485</v>
      </c>
      <c r="S35" s="157">
        <f>Sectors_I!S35</f>
        <v>307887327.432091</v>
      </c>
      <c r="T35" s="157">
        <f>Sectors_I!T35</f>
        <v>6831548.6920999996</v>
      </c>
      <c r="U35" s="157">
        <f>Sectors_I!U35</f>
        <v>3215509.6293000001</v>
      </c>
      <c r="V35" s="157">
        <f>Sectors_I!V35</f>
        <v>10047058.3214</v>
      </c>
      <c r="W35" s="157">
        <f>Sectors_I!W35</f>
        <v>3151354.2851922698</v>
      </c>
      <c r="X35" s="157">
        <f>Sectors_I!X35</f>
        <v>2020879.7346000001</v>
      </c>
      <c r="Y35" s="157">
        <f>Sectors_I!Y35</f>
        <v>5172234.0197922699</v>
      </c>
      <c r="Z35" s="157">
        <f>Sectors_I!Z35</f>
        <v>21742.12</v>
      </c>
      <c r="AA35" s="157">
        <f>Sectors_I!AA35</f>
        <v>85444.141300000003</v>
      </c>
      <c r="AB35" s="157">
        <f>Sectors_I!AB35</f>
        <v>107186.2613</v>
      </c>
    </row>
    <row r="36" spans="1:28" x14ac:dyDescent="0.3">
      <c r="A36" s="99" t="s">
        <v>130</v>
      </c>
      <c r="B36" s="153">
        <f>Sectors_I!B36</f>
        <v>12706803934.244003</v>
      </c>
      <c r="C36" s="153">
        <f>Sectors_I!C36</f>
        <v>1168914248.0646601</v>
      </c>
      <c r="D36" s="153">
        <f>Sectors_I!D36</f>
        <v>13875718182.308662</v>
      </c>
      <c r="E36" s="154">
        <f>Sectors_I!E36</f>
        <v>428325332.07996517</v>
      </c>
      <c r="F36" s="154">
        <f>Sectors_I!F36</f>
        <v>7814043.9892845703</v>
      </c>
      <c r="G36" s="154">
        <f>Sectors_I!G36</f>
        <v>436139376.06924969</v>
      </c>
      <c r="H36" s="106">
        <f>Sectors_I!H36</f>
        <v>0.170964</v>
      </c>
      <c r="I36" s="102">
        <f>Sectors_I!I36</f>
        <v>7.3583723617654917E-2</v>
      </c>
      <c r="J36" s="106">
        <f>Sectors_I!J36</f>
        <v>0.16215099999999999</v>
      </c>
      <c r="K36" s="103">
        <f>Sectors_I!K36</f>
        <v>62.2605</v>
      </c>
      <c r="L36" s="103">
        <f>Sectors_I!L36</f>
        <v>93.113629359775771</v>
      </c>
      <c r="M36" s="103">
        <f>Sectors_I!M36</f>
        <v>64.836200000000005</v>
      </c>
      <c r="N36" s="157">
        <f>Sectors_I!N36</f>
        <v>171632626.17600438</v>
      </c>
      <c r="O36" s="157">
        <f>Sectors_I!O36</f>
        <v>5511091.0410520006</v>
      </c>
      <c r="P36" s="157">
        <f>Sectors_I!P36</f>
        <v>177143717.21705639</v>
      </c>
      <c r="Q36" s="157">
        <f>Sectors_I!Q36</f>
        <v>11792933224.874763</v>
      </c>
      <c r="R36" s="157">
        <f>Sectors_I!R36</f>
        <v>1113515364.2391877</v>
      </c>
      <c r="S36" s="157">
        <f>Sectors_I!S36</f>
        <v>12906448589.113951</v>
      </c>
      <c r="T36" s="157">
        <f>Sectors_I!T36</f>
        <v>610681094.11433983</v>
      </c>
      <c r="U36" s="157">
        <f>Sectors_I!U36</f>
        <v>34963740.985830002</v>
      </c>
      <c r="V36" s="157">
        <f>Sectors_I!V36</f>
        <v>645644835.10016978</v>
      </c>
      <c r="W36" s="157">
        <f>Sectors_I!W36</f>
        <v>281289065.97429973</v>
      </c>
      <c r="X36" s="157">
        <f>Sectors_I!X36</f>
        <v>16447989.24644242</v>
      </c>
      <c r="Y36" s="157">
        <f>Sectors_I!Y36</f>
        <v>297737055.22074217</v>
      </c>
      <c r="Z36" s="157">
        <f>Sectors_I!Z36</f>
        <v>21900549.2806</v>
      </c>
      <c r="AA36" s="157">
        <f>Sectors_I!AA36</f>
        <v>3987153.5932</v>
      </c>
      <c r="AB36" s="157">
        <f>Sectors_I!AB36</f>
        <v>25887702.873800002</v>
      </c>
    </row>
    <row r="37" spans="1:28" x14ac:dyDescent="0.3">
      <c r="A37" s="99" t="s">
        <v>215</v>
      </c>
      <c r="B37" s="153">
        <f>Sectors_I!B37</f>
        <v>535068.54051089997</v>
      </c>
      <c r="C37" s="153">
        <f>Sectors_I!C37</f>
        <v>190868.30051646003</v>
      </c>
      <c r="D37" s="153">
        <f>Sectors_I!D37</f>
        <v>725936.84102736006</v>
      </c>
      <c r="E37" s="154">
        <f>Sectors_I!E37</f>
        <v>8860.3842487900001</v>
      </c>
      <c r="F37" s="154">
        <f>Sectors_I!F37</f>
        <v>0</v>
      </c>
      <c r="G37" s="154">
        <f>Sectors_I!G37</f>
        <v>8860.3842487900001</v>
      </c>
      <c r="H37" s="106">
        <f>Sectors_I!H37</f>
        <v>0.27041100000000001</v>
      </c>
      <c r="I37" s="102" t="str">
        <f>Sectors_I!I37</f>
        <v/>
      </c>
      <c r="J37" s="106">
        <f>Sectors_I!J37</f>
        <v>0.27041100000000001</v>
      </c>
      <c r="K37" s="103">
        <f>Sectors_I!K37</f>
        <v>39.854900000000001</v>
      </c>
      <c r="L37" s="103" t="str">
        <f>Sectors_I!L37</f>
        <v/>
      </c>
      <c r="M37" s="103">
        <f>Sectors_I!M37</f>
        <v>39.854900000000001</v>
      </c>
      <c r="N37" s="157">
        <f>Sectors_I!N37</f>
        <v>0</v>
      </c>
      <c r="O37" s="157">
        <f>Sectors_I!O37</f>
        <v>0</v>
      </c>
      <c r="P37" s="157">
        <f>Sectors_I!P37</f>
        <v>0</v>
      </c>
      <c r="Q37" s="157">
        <f>Sectors_I!Q37</f>
        <v>504399.35501089995</v>
      </c>
      <c r="R37" s="157">
        <f>Sectors_I!R37</f>
        <v>190868.30051646003</v>
      </c>
      <c r="S37" s="157">
        <f>Sectors_I!S37</f>
        <v>695267.65552736004</v>
      </c>
      <c r="T37" s="157">
        <f>Sectors_I!T37</f>
        <v>20647.941599999998</v>
      </c>
      <c r="U37" s="157">
        <f>Sectors_I!U37</f>
        <v>0</v>
      </c>
      <c r="V37" s="157">
        <f>Sectors_I!V37</f>
        <v>20647.941599999998</v>
      </c>
      <c r="W37" s="157">
        <f>Sectors_I!W37</f>
        <v>10021.243899999999</v>
      </c>
      <c r="X37" s="157">
        <f>Sectors_I!X37</f>
        <v>0</v>
      </c>
      <c r="Y37" s="157">
        <f>Sectors_I!Y37</f>
        <v>10021.243899999999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3">
      <c r="A38" s="99" t="s">
        <v>131</v>
      </c>
      <c r="B38" s="153">
        <f>Sectors_I!B38</f>
        <v>589741109.91528511</v>
      </c>
      <c r="C38" s="153">
        <f>Sectors_I!C38</f>
        <v>14.763</v>
      </c>
      <c r="D38" s="153">
        <f>Sectors_I!D38</f>
        <v>589741124.678285</v>
      </c>
      <c r="E38" s="154">
        <f>Sectors_I!E38</f>
        <v>23127192.866563197</v>
      </c>
      <c r="F38" s="154">
        <f>Sectors_I!F38</f>
        <v>0</v>
      </c>
      <c r="G38" s="154">
        <f>Sectors_I!G38</f>
        <v>23127192.866563197</v>
      </c>
      <c r="H38" s="106">
        <f>Sectors_I!H38</f>
        <v>0.15493199999999999</v>
      </c>
      <c r="I38" s="102" t="str">
        <f>Sectors_I!I38</f>
        <v/>
      </c>
      <c r="J38" s="106">
        <f>Sectors_I!J38</f>
        <v>0.15493199999999999</v>
      </c>
      <c r="K38" s="103">
        <f>Sectors_I!K38</f>
        <v>20.425699999999999</v>
      </c>
      <c r="L38" s="103" t="str">
        <f>Sectors_I!L38</f>
        <v/>
      </c>
      <c r="M38" s="103">
        <f>Sectors_I!M38</f>
        <v>20.425699999999999</v>
      </c>
      <c r="N38" s="157">
        <f>Sectors_I!N38</f>
        <v>9789675.6753000002</v>
      </c>
      <c r="O38" s="157">
        <f>Sectors_I!O38</f>
        <v>0</v>
      </c>
      <c r="P38" s="157">
        <f>Sectors_I!P38</f>
        <v>9789675.6753000002</v>
      </c>
      <c r="Q38" s="157">
        <f>Sectors_I!Q38</f>
        <v>559557606.96108508</v>
      </c>
      <c r="R38" s="157">
        <f>Sectors_I!R38</f>
        <v>14.763</v>
      </c>
      <c r="S38" s="157">
        <f>Sectors_I!S38</f>
        <v>559557621.72408509</v>
      </c>
      <c r="T38" s="157">
        <f>Sectors_I!T38</f>
        <v>18799426.764899999</v>
      </c>
      <c r="U38" s="157">
        <f>Sectors_I!U38</f>
        <v>0</v>
      </c>
      <c r="V38" s="157">
        <f>Sectors_I!V38</f>
        <v>18799426.764899999</v>
      </c>
      <c r="W38" s="157">
        <f>Sectors_I!W38</f>
        <v>11384076.189300001</v>
      </c>
      <c r="X38" s="157">
        <f>Sectors_I!X38</f>
        <v>0</v>
      </c>
      <c r="Y38" s="157">
        <f>Sectors_I!Y38</f>
        <v>11384076.189300001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3">
      <c r="A39" s="99" t="s">
        <v>132</v>
      </c>
      <c r="B39" s="153">
        <f>Sectors_I!B39</f>
        <v>69813999.313900009</v>
      </c>
      <c r="C39" s="153">
        <f>Sectors_I!C39</f>
        <v>8345849.7145709991</v>
      </c>
      <c r="D39" s="153">
        <f>Sectors_I!D39</f>
        <v>78159849.028471008</v>
      </c>
      <c r="E39" s="154">
        <f>Sectors_I!E39</f>
        <v>6865217.7350785816</v>
      </c>
      <c r="F39" s="154">
        <f>Sectors_I!F39</f>
        <v>3168904.9207010507</v>
      </c>
      <c r="G39" s="154">
        <f>Sectors_I!G39</f>
        <v>10034122.655779632</v>
      </c>
      <c r="H39" s="106">
        <f>Sectors_I!H39</f>
        <v>0.152229</v>
      </c>
      <c r="I39" s="102">
        <f>Sectors_I!I39</f>
        <v>0.12482317146313515</v>
      </c>
      <c r="J39" s="106">
        <f>Sectors_I!J39</f>
        <v>0.149868</v>
      </c>
      <c r="K39" s="103">
        <f>Sectors_I!K39</f>
        <v>233.47399999999999</v>
      </c>
      <c r="L39" s="103">
        <f>Sectors_I!L39</f>
        <v>85.142950476722277</v>
      </c>
      <c r="M39" s="103">
        <f>Sectors_I!M39</f>
        <v>220.65899999999999</v>
      </c>
      <c r="N39" s="157">
        <f>Sectors_I!N39</f>
        <v>3527471.4276999999</v>
      </c>
      <c r="O39" s="157">
        <f>Sectors_I!O39</f>
        <v>2847792.6494900002</v>
      </c>
      <c r="P39" s="157">
        <f>Sectors_I!P39</f>
        <v>6375264.0771900006</v>
      </c>
      <c r="Q39" s="157">
        <f>Sectors_I!Q39</f>
        <v>58525015.689600006</v>
      </c>
      <c r="R39" s="157">
        <f>Sectors_I!R39</f>
        <v>4906917.8922909983</v>
      </c>
      <c r="S39" s="157">
        <f>Sectors_I!S39</f>
        <v>63431933.581891008</v>
      </c>
      <c r="T39" s="157">
        <f>Sectors_I!T39</f>
        <v>7090217.1463000001</v>
      </c>
      <c r="U39" s="157">
        <f>Sectors_I!U39</f>
        <v>385173.7684</v>
      </c>
      <c r="V39" s="157">
        <f>Sectors_I!V39</f>
        <v>7475390.9147000005</v>
      </c>
      <c r="W39" s="157">
        <f>Sectors_I!W39</f>
        <v>4198766.4780000001</v>
      </c>
      <c r="X39" s="157">
        <f>Sectors_I!X39</f>
        <v>3053758.05388</v>
      </c>
      <c r="Y39" s="157">
        <f>Sectors_I!Y39</f>
        <v>7252524.5318800006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3">
      <c r="A40" s="99" t="s">
        <v>133</v>
      </c>
      <c r="B40" s="153">
        <f>Sectors_I!B40</f>
        <v>550615300.04220247</v>
      </c>
      <c r="C40" s="153">
        <f>Sectors_I!C40</f>
        <v>5856381.0035219993</v>
      </c>
      <c r="D40" s="153">
        <f>Sectors_I!D40</f>
        <v>556471681.04572451</v>
      </c>
      <c r="E40" s="154">
        <f>Sectors_I!E40</f>
        <v>24046091.948985331</v>
      </c>
      <c r="F40" s="154">
        <f>Sectors_I!F40</f>
        <v>1595098.5506778499</v>
      </c>
      <c r="G40" s="154">
        <f>Sectors_I!G40</f>
        <v>25641190.499663182</v>
      </c>
      <c r="H40" s="106">
        <f>Sectors_I!H40</f>
        <v>0.33567399999999997</v>
      </c>
      <c r="I40" s="102">
        <f>Sectors_I!I40</f>
        <v>0.35226832285399973</v>
      </c>
      <c r="J40" s="106">
        <f>Sectors_I!J40</f>
        <v>0.33585799999999999</v>
      </c>
      <c r="K40" s="103">
        <f>Sectors_I!K40</f>
        <v>338.64699999999999</v>
      </c>
      <c r="L40" s="103">
        <f>Sectors_I!L40</f>
        <v>284.74088061173876</v>
      </c>
      <c r="M40" s="103">
        <f>Sectors_I!M40</f>
        <v>338.08300000000003</v>
      </c>
      <c r="N40" s="157">
        <f>Sectors_I!N40</f>
        <v>11339648.714600001</v>
      </c>
      <c r="O40" s="157">
        <f>Sectors_I!O40</f>
        <v>1359013.4859999998</v>
      </c>
      <c r="P40" s="157">
        <f>Sectors_I!P40</f>
        <v>12698662.2006</v>
      </c>
      <c r="Q40" s="157">
        <f>Sectors_I!Q40</f>
        <v>510815034.59160244</v>
      </c>
      <c r="R40" s="157">
        <f>Sectors_I!R40</f>
        <v>4239457.891322</v>
      </c>
      <c r="S40" s="157">
        <f>Sectors_I!S40</f>
        <v>515054492.48292446</v>
      </c>
      <c r="T40" s="157">
        <f>Sectors_I!T40</f>
        <v>26493616.249000009</v>
      </c>
      <c r="U40" s="157">
        <f>Sectors_I!U40</f>
        <v>226948.7824</v>
      </c>
      <c r="V40" s="157">
        <f>Sectors_I!V40</f>
        <v>26720565.03140001</v>
      </c>
      <c r="W40" s="157">
        <f>Sectors_I!W40</f>
        <v>12911876.7016</v>
      </c>
      <c r="X40" s="157">
        <f>Sectors_I!X40</f>
        <v>1389974.3297999997</v>
      </c>
      <c r="Y40" s="157">
        <f>Sectors_I!Y40</f>
        <v>14301851.031400001</v>
      </c>
      <c r="Z40" s="157">
        <f>Sectors_I!Z40</f>
        <v>394772.5</v>
      </c>
      <c r="AA40" s="157">
        <f>Sectors_I!AA40</f>
        <v>0</v>
      </c>
      <c r="AB40" s="157">
        <f>Sectors_I!AB40</f>
        <v>394772.5</v>
      </c>
    </row>
    <row r="41" spans="1:28" x14ac:dyDescent="0.3">
      <c r="A41" s="99" t="s">
        <v>134</v>
      </c>
      <c r="B41" s="153">
        <f>Sectors_I!B41</f>
        <v>8914238555.5425491</v>
      </c>
      <c r="C41" s="153">
        <f>Sectors_I!C41</f>
        <v>4183607347.7990332</v>
      </c>
      <c r="D41" s="153">
        <f>Sectors_I!D41</f>
        <v>13097845903.341583</v>
      </c>
      <c r="E41" s="154">
        <f>Sectors_I!E41</f>
        <v>38516203.44394628</v>
      </c>
      <c r="F41" s="154">
        <f>Sectors_I!F41</f>
        <v>23670949.854253031</v>
      </c>
      <c r="G41" s="154">
        <f>Sectors_I!G41</f>
        <v>62187153.298199311</v>
      </c>
      <c r="H41" s="106">
        <f>Sectors_I!H41</f>
        <v>0.119856</v>
      </c>
      <c r="I41" s="102">
        <f>Sectors_I!I41</f>
        <v>7.3934650632508189E-2</v>
      </c>
      <c r="J41" s="106">
        <f>Sectors_I!J41</f>
        <v>0.105424</v>
      </c>
      <c r="K41" s="103">
        <f>Sectors_I!K41</f>
        <v>137.215</v>
      </c>
      <c r="L41" s="103">
        <f>Sectors_I!L41</f>
        <v>155.76427295714643</v>
      </c>
      <c r="M41" s="103">
        <f>Sectors_I!M41</f>
        <v>143.08699999999999</v>
      </c>
      <c r="N41" s="157">
        <f>Sectors_I!N41</f>
        <v>51691839.619599998</v>
      </c>
      <c r="O41" s="157">
        <f>Sectors_I!O41</f>
        <v>42637863.857105993</v>
      </c>
      <c r="P41" s="157">
        <f>Sectors_I!P41</f>
        <v>94329703.476705998</v>
      </c>
      <c r="Q41" s="157">
        <f>Sectors_I!Q41</f>
        <v>8477122793.4695663</v>
      </c>
      <c r="R41" s="157">
        <f>Sectors_I!R41</f>
        <v>3916374949.505641</v>
      </c>
      <c r="S41" s="157">
        <f>Sectors_I!S41</f>
        <v>12393497742.975208</v>
      </c>
      <c r="T41" s="157">
        <f>Sectors_I!T41</f>
        <v>317865099.6818822</v>
      </c>
      <c r="U41" s="157">
        <f>Sectors_I!U41</f>
        <v>185735660.58777019</v>
      </c>
      <c r="V41" s="157">
        <f>Sectors_I!V41</f>
        <v>503600760.26965237</v>
      </c>
      <c r="W41" s="157">
        <f>Sectors_I!W41</f>
        <v>85942387.551100001</v>
      </c>
      <c r="X41" s="157">
        <f>Sectors_I!X41</f>
        <v>67814956.229122013</v>
      </c>
      <c r="Y41" s="157">
        <f>Sectors_I!Y41</f>
        <v>153757343.780222</v>
      </c>
      <c r="Z41" s="157">
        <f>Sectors_I!Z41</f>
        <v>33308274.84</v>
      </c>
      <c r="AA41" s="157">
        <f>Sectors_I!AA41</f>
        <v>13681781.476500001</v>
      </c>
      <c r="AB41" s="157">
        <f>Sectors_I!AB41</f>
        <v>46990056.316500001</v>
      </c>
    </row>
    <row r="42" spans="1:28" s="112" customFormat="1" x14ac:dyDescent="0.3">
      <c r="A42" s="108" t="s">
        <v>135</v>
      </c>
      <c r="B42" s="155">
        <f>Sectors_I!B42</f>
        <v>6526203314.7845144</v>
      </c>
      <c r="C42" s="155">
        <f>Sectors_I!C42</f>
        <v>3487301726.5528436</v>
      </c>
      <c r="D42" s="155">
        <f>Sectors_I!D42</f>
        <v>10013505041.337357</v>
      </c>
      <c r="E42" s="156">
        <f>Sectors_I!E42</f>
        <v>31832400.097611196</v>
      </c>
      <c r="F42" s="156">
        <f>Sectors_I!F42</f>
        <v>20145871.47264526</v>
      </c>
      <c r="G42" s="156">
        <f>Sectors_I!G42</f>
        <v>51978271.570256457</v>
      </c>
      <c r="H42" s="109">
        <f>Sectors_I!H42</f>
        <v>0.119038</v>
      </c>
      <c r="I42" s="110">
        <f>Sectors_I!I42</f>
        <v>7.3785850642321613E-2</v>
      </c>
      <c r="J42" s="109">
        <f>Sectors_I!J42</f>
        <v>0.103295</v>
      </c>
      <c r="K42" s="111">
        <f>Sectors_I!K42</f>
        <v>140.50200000000001</v>
      </c>
      <c r="L42" s="111">
        <f>Sectors_I!L42</f>
        <v>157.70096084343638</v>
      </c>
      <c r="M42" s="111">
        <f>Sectors_I!M42</f>
        <v>146.434</v>
      </c>
      <c r="N42" s="158">
        <f>Sectors_I!N42</f>
        <v>43601074.655199997</v>
      </c>
      <c r="O42" s="158">
        <f>Sectors_I!O42</f>
        <v>37862797.846325994</v>
      </c>
      <c r="P42" s="158">
        <f>Sectors_I!P42</f>
        <v>81463872.501525998</v>
      </c>
      <c r="Q42" s="158">
        <f>Sectors_I!Q42</f>
        <v>6172689621.4384146</v>
      </c>
      <c r="R42" s="158">
        <f>Sectors_I!R42</f>
        <v>3257252559.6000838</v>
      </c>
      <c r="S42" s="158">
        <f>Sectors_I!S42</f>
        <v>9429942181.0384979</v>
      </c>
      <c r="T42" s="158">
        <f>Sectors_I!T42</f>
        <v>248659067.54950002</v>
      </c>
      <c r="U42" s="158">
        <f>Sectors_I!U42</f>
        <v>155569576.74946582</v>
      </c>
      <c r="V42" s="158">
        <f>Sectors_I!V42</f>
        <v>404228644.29896581</v>
      </c>
      <c r="W42" s="158">
        <f>Sectors_I!W42</f>
        <v>72068999.256100014</v>
      </c>
      <c r="X42" s="158">
        <f>Sectors_I!X42</f>
        <v>60972434.139494002</v>
      </c>
      <c r="Y42" s="158">
        <f>Sectors_I!Y42</f>
        <v>133041433.39559402</v>
      </c>
      <c r="Z42" s="158">
        <f>Sectors_I!Z42</f>
        <v>32785626.5405</v>
      </c>
      <c r="AA42" s="158">
        <f>Sectors_I!AA42</f>
        <v>13507156.0638</v>
      </c>
      <c r="AB42" s="158">
        <f>Sectors_I!AB42</f>
        <v>46292782.6043</v>
      </c>
    </row>
    <row r="43" spans="1:28" s="112" customFormat="1" x14ac:dyDescent="0.3">
      <c r="A43" s="108" t="s">
        <v>136</v>
      </c>
      <c r="B43" s="155">
        <f>Sectors_I!B43</f>
        <v>1507865767.4309304</v>
      </c>
      <c r="C43" s="155">
        <f>Sectors_I!C43</f>
        <v>486585619.93452519</v>
      </c>
      <c r="D43" s="155">
        <f>Sectors_I!D43</f>
        <v>1994451387.3654556</v>
      </c>
      <c r="E43" s="156">
        <f>Sectors_I!E43</f>
        <v>3067915.3586586304</v>
      </c>
      <c r="F43" s="156">
        <f>Sectors_I!F43</f>
        <v>2268506.9137957999</v>
      </c>
      <c r="G43" s="156">
        <f>Sectors_I!G43</f>
        <v>5336422.2724544303</v>
      </c>
      <c r="H43" s="109">
        <f>Sectors_I!H43</f>
        <v>0.118492</v>
      </c>
      <c r="I43" s="110">
        <f>Sectors_I!I43</f>
        <v>7.4879184931778184E-2</v>
      </c>
      <c r="J43" s="109">
        <f>Sectors_I!J43</f>
        <v>0.107997</v>
      </c>
      <c r="K43" s="111">
        <f>Sectors_I!K43</f>
        <v>138.22800000000001</v>
      </c>
      <c r="L43" s="111">
        <f>Sectors_I!L43</f>
        <v>138.96538218330085</v>
      </c>
      <c r="M43" s="111">
        <f>Sectors_I!M43</f>
        <v>138.405</v>
      </c>
      <c r="N43" s="158">
        <f>Sectors_I!N43</f>
        <v>4457474.1084000003</v>
      </c>
      <c r="O43" s="158">
        <f>Sectors_I!O43</f>
        <v>4064568.2229799991</v>
      </c>
      <c r="P43" s="158">
        <f>Sectors_I!P43</f>
        <v>8522042.3313799985</v>
      </c>
      <c r="Q43" s="158">
        <f>Sectors_I!Q43</f>
        <v>1455598060.6125305</v>
      </c>
      <c r="R43" s="158">
        <f>Sectors_I!R43</f>
        <v>461629922.37464082</v>
      </c>
      <c r="S43" s="158">
        <f>Sectors_I!S43</f>
        <v>1917227982.9871714</v>
      </c>
      <c r="T43" s="158">
        <f>Sectors_I!T43</f>
        <v>43378568.254500002</v>
      </c>
      <c r="U43" s="158">
        <f>Sectors_I!U43</f>
        <v>19948234.75051637</v>
      </c>
      <c r="V43" s="158">
        <f>Sectors_I!V43</f>
        <v>63326803.005016372</v>
      </c>
      <c r="W43" s="158">
        <f>Sectors_I!W43</f>
        <v>8555259.1631000005</v>
      </c>
      <c r="X43" s="158">
        <f>Sectors_I!X43</f>
        <v>4832837.3966679992</v>
      </c>
      <c r="Y43" s="158">
        <f>Sectors_I!Y43</f>
        <v>13388096.559767999</v>
      </c>
      <c r="Z43" s="158">
        <f>Sectors_I!Z43</f>
        <v>333879.4008</v>
      </c>
      <c r="AA43" s="158">
        <f>Sectors_I!AA43</f>
        <v>174625.41269999999</v>
      </c>
      <c r="AB43" s="158">
        <f>Sectors_I!AB43</f>
        <v>508504.81349999999</v>
      </c>
    </row>
    <row r="44" spans="1:28" s="112" customFormat="1" x14ac:dyDescent="0.3">
      <c r="A44" s="108" t="s">
        <v>216</v>
      </c>
      <c r="B44" s="155">
        <f>Sectors_I!B44</f>
        <v>880169473.32710421</v>
      </c>
      <c r="C44" s="155">
        <f>Sectors_I!C44</f>
        <v>209720001.31166399</v>
      </c>
      <c r="D44" s="155">
        <f>Sectors_I!D44</f>
        <v>1089889474.6387682</v>
      </c>
      <c r="E44" s="156">
        <f>Sectors_I!E44</f>
        <v>3615887.9877764503</v>
      </c>
      <c r="F44" s="156">
        <f>Sectors_I!F44</f>
        <v>1256571.4679119699</v>
      </c>
      <c r="G44" s="156">
        <f>Sectors_I!G44</f>
        <v>4872459.4556884207</v>
      </c>
      <c r="H44" s="109">
        <f>Sectors_I!H44</f>
        <v>0.12953200000000001</v>
      </c>
      <c r="I44" s="110">
        <f>Sectors_I!I44</f>
        <v>7.4403441663730488E-2</v>
      </c>
      <c r="J44" s="109">
        <f>Sectors_I!J44</f>
        <v>0.11898499999999999</v>
      </c>
      <c r="K44" s="111">
        <f>Sectors_I!K44</f>
        <v>110.45099999999999</v>
      </c>
      <c r="L44" s="111">
        <f>Sectors_I!L44</f>
        <v>162.58292414880256</v>
      </c>
      <c r="M44" s="111">
        <f>Sectors_I!M44</f>
        <v>120.554</v>
      </c>
      <c r="N44" s="158">
        <f>Sectors_I!N44</f>
        <v>3633290.8559999997</v>
      </c>
      <c r="O44" s="158">
        <f>Sectors_I!O44</f>
        <v>710497.7879</v>
      </c>
      <c r="P44" s="158">
        <f>Sectors_I!P44</f>
        <v>4343788.6438999996</v>
      </c>
      <c r="Q44" s="158">
        <f>Sectors_I!Q44</f>
        <v>848835111.41862202</v>
      </c>
      <c r="R44" s="158">
        <f>Sectors_I!R44</f>
        <v>197492467.53101599</v>
      </c>
      <c r="S44" s="158">
        <f>Sectors_I!S44</f>
        <v>1046327578.949638</v>
      </c>
      <c r="T44" s="158">
        <f>Sectors_I!T44</f>
        <v>25827463.877882209</v>
      </c>
      <c r="U44" s="158">
        <f>Sectors_I!U44</f>
        <v>10217849.087687999</v>
      </c>
      <c r="V44" s="158">
        <f>Sectors_I!V44</f>
        <v>36045312.965570211</v>
      </c>
      <c r="W44" s="158">
        <f>Sectors_I!W44</f>
        <v>5318129.1319000004</v>
      </c>
      <c r="X44" s="158">
        <f>Sectors_I!X44</f>
        <v>2009684.6929600001</v>
      </c>
      <c r="Y44" s="158">
        <f>Sectors_I!Y44</f>
        <v>7327813.824860001</v>
      </c>
      <c r="Z44" s="158">
        <f>Sectors_I!Z44</f>
        <v>188768.89869999999</v>
      </c>
      <c r="AA44" s="158">
        <f>Sectors_I!AA44</f>
        <v>0</v>
      </c>
      <c r="AB44" s="158">
        <f>Sectors_I!AB44</f>
        <v>188768.89869999999</v>
      </c>
    </row>
    <row r="45" spans="1:28" x14ac:dyDescent="0.3">
      <c r="A45" s="99" t="s">
        <v>218</v>
      </c>
      <c r="B45" s="153">
        <f>Sectors_I!B45</f>
        <v>455424615.88372093</v>
      </c>
      <c r="C45" s="153">
        <f>Sectors_I!C45</f>
        <v>718560.28535076987</v>
      </c>
      <c r="D45" s="153">
        <f>Sectors_I!D45</f>
        <v>456143176.16907167</v>
      </c>
      <c r="E45" s="154">
        <f>Sectors_I!E45</f>
        <v>1985019.1318999999</v>
      </c>
      <c r="F45" s="154">
        <f>Sectors_I!F45</f>
        <v>42510.267400000004</v>
      </c>
      <c r="G45" s="154">
        <f>Sectors_I!G45</f>
        <v>2027529.3992999999</v>
      </c>
      <c r="H45" s="106">
        <f>Sectors_I!H45</f>
        <v>0.20069500000000001</v>
      </c>
      <c r="I45" s="102">
        <f>Sectors_I!I45</f>
        <v>0.19700799999999999</v>
      </c>
      <c r="J45" s="106">
        <f>Sectors_I!J45</f>
        <v>0.20067399999999999</v>
      </c>
      <c r="K45" s="103">
        <f>Sectors_I!K45</f>
        <v>14.127599999999999</v>
      </c>
      <c r="L45" s="103">
        <f>Sectors_I!L45</f>
        <v>144.61799999999999</v>
      </c>
      <c r="M45" s="103">
        <f>Sectors_I!M45</f>
        <v>14.329700000000001</v>
      </c>
      <c r="N45" s="157">
        <f>Sectors_I!N45</f>
        <v>3891331.3879999998</v>
      </c>
      <c r="O45" s="157">
        <f>Sectors_I!O45</f>
        <v>36083.393199999999</v>
      </c>
      <c r="P45" s="157">
        <f>Sectors_I!P45</f>
        <v>3927414.7811999996</v>
      </c>
      <c r="Q45" s="157">
        <f>Sectors_I!Q45</f>
        <v>440081644.75132096</v>
      </c>
      <c r="R45" s="157">
        <f>Sectors_I!R45</f>
        <v>625090.10676076985</v>
      </c>
      <c r="S45" s="157">
        <f>Sectors_I!S45</f>
        <v>440706734.8580817</v>
      </c>
      <c r="T45" s="157">
        <f>Sectors_I!T45</f>
        <v>8616944.0175000001</v>
      </c>
      <c r="U45" s="157">
        <f>Sectors_I!U45</f>
        <v>40722.751089999998</v>
      </c>
      <c r="V45" s="157">
        <f>Sectors_I!V45</f>
        <v>8657666.7685899995</v>
      </c>
      <c r="W45" s="157">
        <f>Sectors_I!W45</f>
        <v>6726027.1148999995</v>
      </c>
      <c r="X45" s="157">
        <f>Sectors_I!X45</f>
        <v>52747.427500000005</v>
      </c>
      <c r="Y45" s="157">
        <f>Sectors_I!Y45</f>
        <v>6778774.5423999997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3">
      <c r="A46" s="99" t="s">
        <v>217</v>
      </c>
      <c r="B46" s="153">
        <f>Sectors_I!B46</f>
        <v>8558577.3648000006</v>
      </c>
      <c r="C46" s="153">
        <f>Sectors_I!C46</f>
        <v>28533.639599999999</v>
      </c>
      <c r="D46" s="153">
        <f>Sectors_I!D46</f>
        <v>8587111.0044</v>
      </c>
      <c r="E46" s="154">
        <f>Sectors_I!E46</f>
        <v>165984.47373227999</v>
      </c>
      <c r="F46" s="154">
        <f>Sectors_I!F46</f>
        <v>70.423500000000004</v>
      </c>
      <c r="G46" s="154">
        <f>Sectors_I!G46</f>
        <v>166054.89723228</v>
      </c>
      <c r="H46" s="106">
        <f>Sectors_I!H46</f>
        <v>4.2716200000000003E-2</v>
      </c>
      <c r="I46" s="102">
        <f>Sectors_I!I46</f>
        <v>7.0000000000000007E-2</v>
      </c>
      <c r="J46" s="106">
        <f>Sectors_I!J46</f>
        <v>4.2706500000000001E-2</v>
      </c>
      <c r="K46" s="103">
        <f>Sectors_I!K46</f>
        <v>63.1233</v>
      </c>
      <c r="L46" s="103">
        <f>Sectors_I!L46</f>
        <v>121.733</v>
      </c>
      <c r="M46" s="103">
        <f>Sectors_I!M46</f>
        <v>63.332700000000003</v>
      </c>
      <c r="N46" s="157">
        <f>Sectors_I!N46</f>
        <v>30844.28</v>
      </c>
      <c r="O46" s="157">
        <f>Sectors_I!O46</f>
        <v>0</v>
      </c>
      <c r="P46" s="157">
        <f>Sectors_I!P46</f>
        <v>30844.28</v>
      </c>
      <c r="Q46" s="157">
        <f>Sectors_I!Q46</f>
        <v>8426800.1248000003</v>
      </c>
      <c r="R46" s="157">
        <f>Sectors_I!R46</f>
        <v>28533.639599999999</v>
      </c>
      <c r="S46" s="157">
        <f>Sectors_I!S46</f>
        <v>8455333.7643999998</v>
      </c>
      <c r="T46" s="157">
        <f>Sectors_I!T46</f>
        <v>94521.43</v>
      </c>
      <c r="U46" s="157">
        <f>Sectors_I!U46</f>
        <v>0</v>
      </c>
      <c r="V46" s="157">
        <f>Sectors_I!V46</f>
        <v>94521.43</v>
      </c>
      <c r="W46" s="157">
        <f>Sectors_I!W46</f>
        <v>37255.81</v>
      </c>
      <c r="X46" s="157">
        <f>Sectors_I!X46</f>
        <v>0</v>
      </c>
      <c r="Y46" s="157">
        <f>Sectors_I!Y46</f>
        <v>37255.81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3">
      <c r="A47" s="100" t="s">
        <v>267</v>
      </c>
      <c r="B47" s="153">
        <f>Sectors_I!B47</f>
        <v>40417694454.507881</v>
      </c>
      <c r="C47" s="153">
        <f>Sectors_I!C47</f>
        <v>28988826158.370609</v>
      </c>
      <c r="D47" s="153">
        <f>Sectors_I!D47</f>
        <v>69406520612.878494</v>
      </c>
      <c r="E47" s="154">
        <f>Sectors_I!E47</f>
        <v>864190759.2156831</v>
      </c>
      <c r="F47" s="154">
        <f>Sectors_I!F47</f>
        <v>343925455.49547279</v>
      </c>
      <c r="G47" s="154">
        <f>Sectors_I!G47</f>
        <v>1208116214.7111559</v>
      </c>
      <c r="H47" s="106">
        <f>Sectors_I!H47</f>
        <v>0.150445</v>
      </c>
      <c r="I47" s="102">
        <f>Sectors_I!I47</f>
        <v>9.0574590462045093E-2</v>
      </c>
      <c r="J47" s="106">
        <f>Sectors_I!J47</f>
        <v>0.12331399999999999</v>
      </c>
      <c r="K47" s="103">
        <f>Sectors_I!K47</f>
        <v>81.313299999999998</v>
      </c>
      <c r="L47" s="103">
        <f>Sectors_I!L47</f>
        <v>93.821764386669031</v>
      </c>
      <c r="M47" s="103">
        <f>Sectors_I!M47</f>
        <v>86.565700000000007</v>
      </c>
      <c r="N47" s="157">
        <f>Sectors_I!N47</f>
        <v>628074511.14851308</v>
      </c>
      <c r="O47" s="157">
        <f>Sectors_I!O47</f>
        <v>537906565.91551948</v>
      </c>
      <c r="P47" s="157">
        <f>Sectors_I!P47</f>
        <v>1165981077.0640326</v>
      </c>
      <c r="Q47" s="157">
        <f>Sectors_I!Q47</f>
        <v>37619121589.245445</v>
      </c>
      <c r="R47" s="157">
        <f>Sectors_I!R47</f>
        <v>26028622304.009068</v>
      </c>
      <c r="S47" s="157">
        <f>Sectors_I!S47</f>
        <v>63647743893.254517</v>
      </c>
      <c r="T47" s="157">
        <f>Sectors_I!T47</f>
        <v>1799115802.5283823</v>
      </c>
      <c r="U47" s="157">
        <f>Sectors_I!U47</f>
        <v>2047981125.9679837</v>
      </c>
      <c r="V47" s="157">
        <f>Sectors_I!V47</f>
        <v>3847096928.496366</v>
      </c>
      <c r="W47" s="157">
        <f>Sectors_I!W47</f>
        <v>922765007.5135566</v>
      </c>
      <c r="X47" s="157">
        <f>Sectors_I!X47</f>
        <v>854744147.98355532</v>
      </c>
      <c r="Y47" s="157">
        <f>Sectors_I!Y47</f>
        <v>1777509155.4971118</v>
      </c>
      <c r="Z47" s="157">
        <f>Sectors_I!Z47</f>
        <v>76692055.220499977</v>
      </c>
      <c r="AA47" s="157">
        <f>Sectors_I!AA47</f>
        <v>57478580.410003997</v>
      </c>
      <c r="AB47" s="157">
        <f>Sectors_I!AB47</f>
        <v>134170635.63050398</v>
      </c>
    </row>
    <row r="48" spans="1:28" x14ac:dyDescent="0.3">
      <c r="A48" s="101" t="s">
        <v>220</v>
      </c>
      <c r="B48" s="153">
        <f>Sectors_I!B48</f>
        <v>7696952530.2953739</v>
      </c>
      <c r="C48" s="153">
        <f>Sectors_I!C48</f>
        <v>16376699831.538616</v>
      </c>
      <c r="D48" s="153">
        <f>Sectors_I!D48</f>
        <v>24073652361.833992</v>
      </c>
      <c r="E48" s="154">
        <f>Sectors_I!E48</f>
        <v>124156805.35356525</v>
      </c>
      <c r="F48" s="154">
        <f>Sectors_I!F48</f>
        <v>179693061.62478399</v>
      </c>
      <c r="G48" s="154">
        <f>Sectors_I!G48</f>
        <v>303849866.97834921</v>
      </c>
      <c r="H48" s="106">
        <f>Sectors_I!H48</f>
        <v>0.133573</v>
      </c>
      <c r="I48" s="102">
        <f>Sectors_I!I48</f>
        <v>9.5606189539236525E-2</v>
      </c>
      <c r="J48" s="106">
        <f>Sectors_I!J48</f>
        <v>0.107724</v>
      </c>
      <c r="K48" s="103">
        <f>Sectors_I!K48</f>
        <v>56.7194</v>
      </c>
      <c r="L48" s="103">
        <f>Sectors_I!L48</f>
        <v>79.933803813244651</v>
      </c>
      <c r="M48" s="103">
        <f>Sectors_I!M48</f>
        <v>72.515799999999999</v>
      </c>
      <c r="N48" s="157">
        <f>Sectors_I!N48</f>
        <v>128000343.4075</v>
      </c>
      <c r="O48" s="157">
        <f>Sectors_I!O48</f>
        <v>204813334.45314249</v>
      </c>
      <c r="P48" s="157">
        <f>Sectors_I!P48</f>
        <v>332813677.86064249</v>
      </c>
      <c r="Q48" s="157">
        <f>Sectors_I!Q48</f>
        <v>7081260246.3812323</v>
      </c>
      <c r="R48" s="157">
        <f>Sectors_I!R48</f>
        <v>14542616832.125187</v>
      </c>
      <c r="S48" s="157">
        <f>Sectors_I!S48</f>
        <v>21623877078.50642</v>
      </c>
      <c r="T48" s="157">
        <f>Sectors_I!T48</f>
        <v>435138874.043648</v>
      </c>
      <c r="U48" s="157">
        <f>Sectors_I!U48</f>
        <v>1469692221.7642856</v>
      </c>
      <c r="V48" s="157">
        <f>Sectors_I!V48</f>
        <v>1904831095.8079336</v>
      </c>
      <c r="W48" s="157">
        <f>Sectors_I!W48</f>
        <v>166003929.61049387</v>
      </c>
      <c r="X48" s="157">
        <f>Sectors_I!X48</f>
        <v>341602695.73104197</v>
      </c>
      <c r="Y48" s="157">
        <f>Sectors_I!Y48</f>
        <v>507606625.34153581</v>
      </c>
      <c r="Z48" s="157">
        <f>Sectors_I!Z48</f>
        <v>14549480.26</v>
      </c>
      <c r="AA48" s="157">
        <f>Sectors_I!AA48</f>
        <v>22788081.918099996</v>
      </c>
      <c r="AB48" s="157">
        <f>Sectors_I!AB48</f>
        <v>37337562.178099997</v>
      </c>
    </row>
    <row r="49" spans="1:28" x14ac:dyDescent="0.3">
      <c r="A49" s="101" t="s">
        <v>221</v>
      </c>
      <c r="B49" s="153">
        <f>Sectors_I!B49</f>
        <v>4222184776.0993257</v>
      </c>
      <c r="C49" s="153">
        <f>Sectors_I!C49</f>
        <v>6339426590.501174</v>
      </c>
      <c r="D49" s="153">
        <f>Sectors_I!D49</f>
        <v>10561611366.6005</v>
      </c>
      <c r="E49" s="154">
        <f>Sectors_I!E49</f>
        <v>89473205.897182733</v>
      </c>
      <c r="F49" s="154">
        <f>Sectors_I!F49</f>
        <v>111981449.64256957</v>
      </c>
      <c r="G49" s="154">
        <f>Sectors_I!G49</f>
        <v>201454655.5397523</v>
      </c>
      <c r="H49" s="106">
        <f>Sectors_I!H49</f>
        <v>0.13247200000000001</v>
      </c>
      <c r="I49" s="102">
        <f>Sectors_I!I49</f>
        <v>8.1700582722078002E-2</v>
      </c>
      <c r="J49" s="106">
        <f>Sectors_I!J49</f>
        <v>0.101962</v>
      </c>
      <c r="K49" s="103">
        <f>Sectors_I!K49</f>
        <v>74.421999999999997</v>
      </c>
      <c r="L49" s="103">
        <f>Sectors_I!L49</f>
        <v>89.809391841948653</v>
      </c>
      <c r="M49" s="103">
        <f>Sectors_I!M49</f>
        <v>83.690100000000001</v>
      </c>
      <c r="N49" s="157">
        <f>Sectors_I!N49</f>
        <v>134973343.11135873</v>
      </c>
      <c r="O49" s="157">
        <f>Sectors_I!O49</f>
        <v>253693755.31496888</v>
      </c>
      <c r="P49" s="157">
        <f>Sectors_I!P49</f>
        <v>388667098.42632759</v>
      </c>
      <c r="Q49" s="157">
        <f>Sectors_I!Q49</f>
        <v>3840488982.1243124</v>
      </c>
      <c r="R49" s="157">
        <f>Sectors_I!R49</f>
        <v>5630080260.6755629</v>
      </c>
      <c r="S49" s="157">
        <f>Sectors_I!S49</f>
        <v>9470569242.7998772</v>
      </c>
      <c r="T49" s="157">
        <f>Sectors_I!T49</f>
        <v>166689289.59659222</v>
      </c>
      <c r="U49" s="157">
        <f>Sectors_I!U49</f>
        <v>307666144.20089769</v>
      </c>
      <c r="V49" s="157">
        <f>Sectors_I!V49</f>
        <v>474355433.79748988</v>
      </c>
      <c r="W49" s="157">
        <f>Sectors_I!W49</f>
        <v>211752310.51212075</v>
      </c>
      <c r="X49" s="157">
        <f>Sectors_I!X49</f>
        <v>385274846.51690882</v>
      </c>
      <c r="Y49" s="157">
        <f>Sectors_I!Y49</f>
        <v>597027157.02902961</v>
      </c>
      <c r="Z49" s="157">
        <f>Sectors_I!Z49</f>
        <v>3254193.8662999999</v>
      </c>
      <c r="AA49" s="157">
        <f>Sectors_I!AA49</f>
        <v>16405339.107804</v>
      </c>
      <c r="AB49" s="157">
        <f>Sectors_I!AB49</f>
        <v>19659532.974104002</v>
      </c>
    </row>
    <row r="50" spans="1:28" x14ac:dyDescent="0.3">
      <c r="A50" s="101" t="s">
        <v>222</v>
      </c>
      <c r="B50" s="153">
        <f>Sectors_I!B50</f>
        <v>7728160544.2256413</v>
      </c>
      <c r="C50" s="153">
        <f>Sectors_I!C50</f>
        <v>1313634920.9388788</v>
      </c>
      <c r="D50" s="153">
        <f>Sectors_I!D50</f>
        <v>9041795465.1645203</v>
      </c>
      <c r="E50" s="154">
        <f>Sectors_I!E50</f>
        <v>204732432.98877832</v>
      </c>
      <c r="F50" s="154">
        <f>Sectors_I!F50</f>
        <v>18040066.619118642</v>
      </c>
      <c r="G50" s="154">
        <f>Sectors_I!G50</f>
        <v>222772499.60789695</v>
      </c>
      <c r="H50" s="106">
        <f>Sectors_I!H50</f>
        <v>0.16392799999999999</v>
      </c>
      <c r="I50" s="102">
        <f>Sectors_I!I50</f>
        <v>7.9934794179944493E-2</v>
      </c>
      <c r="J50" s="106">
        <f>Sectors_I!J50</f>
        <v>0.15118000000000001</v>
      </c>
      <c r="K50" s="103">
        <f>Sectors_I!K50</f>
        <v>63.702100000000002</v>
      </c>
      <c r="L50" s="103">
        <f>Sectors_I!L50</f>
        <v>103.33361253783067</v>
      </c>
      <c r="M50" s="103">
        <f>Sectors_I!M50</f>
        <v>69.790599999999998</v>
      </c>
      <c r="N50" s="157">
        <f>Sectors_I!N50</f>
        <v>149555302.8767215</v>
      </c>
      <c r="O50" s="157">
        <f>Sectors_I!O50</f>
        <v>29404704.826699998</v>
      </c>
      <c r="P50" s="157">
        <f>Sectors_I!P50</f>
        <v>178960007.7034215</v>
      </c>
      <c r="Q50" s="157">
        <f>Sectors_I!Q50</f>
        <v>7226786370.5867195</v>
      </c>
      <c r="R50" s="157">
        <f>Sectors_I!R50</f>
        <v>1196566343.8360786</v>
      </c>
      <c r="S50" s="157">
        <f>Sectors_I!S50</f>
        <v>8423352714.4227991</v>
      </c>
      <c r="T50" s="157">
        <f>Sectors_I!T50</f>
        <v>312485310.75651115</v>
      </c>
      <c r="U50" s="157">
        <f>Sectors_I!U50</f>
        <v>74086001.732600018</v>
      </c>
      <c r="V50" s="157">
        <f>Sectors_I!V50</f>
        <v>386571312.48911119</v>
      </c>
      <c r="W50" s="157">
        <f>Sectors_I!W50</f>
        <v>184930176.31261051</v>
      </c>
      <c r="X50" s="157">
        <f>Sectors_I!X50</f>
        <v>41537438.100999996</v>
      </c>
      <c r="Y50" s="157">
        <f>Sectors_I!Y50</f>
        <v>226467614.41361052</v>
      </c>
      <c r="Z50" s="157">
        <f>Sectors_I!Z50</f>
        <v>3958686.5698000002</v>
      </c>
      <c r="AA50" s="157">
        <f>Sectors_I!AA50</f>
        <v>1445137.2692</v>
      </c>
      <c r="AB50" s="157">
        <f>Sectors_I!AB50</f>
        <v>5403823.8389999997</v>
      </c>
    </row>
    <row r="51" spans="1:28" x14ac:dyDescent="0.3">
      <c r="A51" s="101" t="s">
        <v>223</v>
      </c>
      <c r="B51" s="153">
        <f>Sectors_I!B51</f>
        <v>20770396603.911198</v>
      </c>
      <c r="C51" s="153">
        <f>Sectors_I!C51</f>
        <v>4959064815.4022322</v>
      </c>
      <c r="D51" s="153">
        <f>Sectors_I!D51</f>
        <v>25729461419.313431</v>
      </c>
      <c r="E51" s="154">
        <f>Sectors_I!E51</f>
        <v>445828311.63746703</v>
      </c>
      <c r="F51" s="154">
        <f>Sectors_I!F51</f>
        <v>34210875.147904612</v>
      </c>
      <c r="G51" s="154">
        <f>Sectors_I!G51</f>
        <v>480039186.78537166</v>
      </c>
      <c r="H51" s="106">
        <f>Sectors_I!H51</f>
        <v>0.152252</v>
      </c>
      <c r="I51" s="102">
        <f>Sectors_I!I51</f>
        <v>7.4055087536872427E-2</v>
      </c>
      <c r="J51" s="106">
        <f>Sectors_I!J51</f>
        <v>0.13730800000000001</v>
      </c>
      <c r="K51" s="103">
        <f>Sectors_I!K51</f>
        <v>98.029499999999999</v>
      </c>
      <c r="L51" s="103">
        <f>Sectors_I!L51</f>
        <v>142.81183262841265</v>
      </c>
      <c r="M51" s="103">
        <f>Sectors_I!M51</f>
        <v>106.604</v>
      </c>
      <c r="N51" s="157">
        <f>Sectors_I!N51</f>
        <v>215545521.76293293</v>
      </c>
      <c r="O51" s="157">
        <f>Sectors_I!O51</f>
        <v>49994771.320708007</v>
      </c>
      <c r="P51" s="157">
        <f>Sectors_I!P51</f>
        <v>265540293.08364093</v>
      </c>
      <c r="Q51" s="157">
        <f>Sectors_I!Q51</f>
        <v>19470585990.186836</v>
      </c>
      <c r="R51" s="157">
        <f>Sectors_I!R51</f>
        <v>4659358867.3726282</v>
      </c>
      <c r="S51" s="157">
        <f>Sectors_I!S51</f>
        <v>24129944857.55946</v>
      </c>
      <c r="T51" s="157">
        <f>Sectors_I!T51</f>
        <v>884802328.12173104</v>
      </c>
      <c r="U51" s="157">
        <f>Sectors_I!U51</f>
        <v>196536758.28010023</v>
      </c>
      <c r="V51" s="157">
        <f>Sectors_I!V51</f>
        <v>1081339086.4018312</v>
      </c>
      <c r="W51" s="157">
        <f>Sectors_I!W51</f>
        <v>360078591.07823145</v>
      </c>
      <c r="X51" s="157">
        <f>Sectors_I!X51</f>
        <v>86329167.634604424</v>
      </c>
      <c r="Y51" s="157">
        <f>Sectors_I!Y51</f>
        <v>446407758.71283591</v>
      </c>
      <c r="Z51" s="157">
        <f>Sectors_I!Z51</f>
        <v>54929694.524400003</v>
      </c>
      <c r="AA51" s="157">
        <f>Sectors_I!AA51</f>
        <v>16840022.1149</v>
      </c>
      <c r="AB51" s="157">
        <f>Sectors_I!AB51</f>
        <v>71769716.639300004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99F0075-9063-4512-9EA1-524802B8003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Tinatin Kachlishvili</cp:lastModifiedBy>
  <cp:lastPrinted>2019-02-14T08:17:15Z</cp:lastPrinted>
  <dcterms:created xsi:type="dcterms:W3CDTF">2009-07-14T01:33:30Z</dcterms:created>
  <dcterms:modified xsi:type="dcterms:W3CDTF">2025-10-24T12:31:58Z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