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8-2025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<sst xmlns="http://schemas.openxmlformats.org/spreadsheetml/2006/main" count="416" uniqueCount="291">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</sst>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3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45900</v>
      </c>
    </row>
    <row r="4" spans="1:10" ht="13.5" thickBot="1" x14ac:dyDescent="0.25"/>
    <row r="5" spans="1:10" x14ac:dyDescent="0.2">
      <c r="A5" s="173" t="s">
        <v>0</v>
      </c>
      <c r="B5" s="171" t="s">
        <v>282</v>
      </c>
      <c r="C5" s="175" t="s">
        <v>27</v>
      </c>
      <c r="D5" s="176"/>
      <c r="E5" s="176"/>
      <c r="F5" s="176"/>
      <c r="G5" s="176"/>
      <c r="H5" s="176"/>
      <c r="I5" s="176"/>
      <c r="J5" s="177"/>
    </row>
    <row r="6" spans="1:10" s="11" customFormat="1" ht="117.75" customHeight="1" x14ac:dyDescent="0.2">
      <c r="A6" s="174"/>
      <c r="B6" s="172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0.38678140306666831</v>
      </c>
      <c r="D7" s="59">
        <f t="shared" ref="D7" si="3">E32/E$31</f>
        <v>0.38084960287139608</v>
      </c>
      <c r="E7" s="59">
        <f t="shared" ref="E7" si="4">G32/G$31</f>
        <v>0.38981645321937991</v>
      </c>
      <c r="F7" s="59">
        <f t="shared" ref="F7" si="5">H32/H$31</f>
        <v>0.40378939674767661</v>
      </c>
      <c r="G7" s="59">
        <f t="shared" ref="G7" si="6">J32/J$31</f>
        <v>0.41607602591956033</v>
      </c>
      <c r="H7" s="59">
        <f t="shared" ref="H7" si="7">K32/K$31</f>
        <v>0.34245355873335692</v>
      </c>
      <c r="I7" s="59">
        <f t="shared" ref="I7" si="8">L32/L$31</f>
        <v>0.46534743728625999</v>
      </c>
      <c r="J7" s="59">
        <f t="shared" ref="J7" si="9">O32/O$31</f>
        <v>0.36896711034725627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0.379664797298087</v>
      </c>
      <c r="D8" s="57">
        <f t="shared" ref="D8:D24" si="10">E33/E$31</f>
        <v>0.37151250470214719</v>
      </c>
      <c r="E8" s="57">
        <f t="shared" ref="E8:E24" si="11">G33/G$31</f>
        <v>0.38324609837740631</v>
      </c>
      <c r="F8" s="57">
        <f t="shared" ref="F8:F24" si="12">H33/H$31</f>
        <v>0.38402516163208328</v>
      </c>
      <c r="G8" s="57">
        <f t="shared" ref="G8:G24" si="13">J33/J$31</f>
        <v>0.36306920883130861</v>
      </c>
      <c r="H8" s="57">
        <f t="shared" ref="H8:H24" si="14">K33/K$31</f>
        <v>0.38438540914984803</v>
      </c>
      <c r="I8" s="57">
        <f t="shared" ref="I8:I24" si="15">L33/L$31</f>
        <v>0.3488034647614523</v>
      </c>
      <c r="J8" s="57">
        <f t="shared" ref="J8:J24" si="16">O33/O$31</f>
        <v>0.35864427076323563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5.5506819204959541E-2</v>
      </c>
      <c r="D9" s="59">
        <f t="shared" si="10"/>
        <v>5.9327401886747046E-2</v>
      </c>
      <c r="E9" s="59">
        <f t="shared" si="11"/>
        <v>5.7000674256015217E-2</v>
      </c>
      <c r="F9" s="59">
        <f t="shared" si="12"/>
        <v>6.0438373844640243E-2</v>
      </c>
      <c r="G9" s="59">
        <f t="shared" si="13"/>
        <v>6.7080230063888968E-2</v>
      </c>
      <c r="H9" s="59">
        <f t="shared" si="14"/>
        <v>7.9389023982861073E-2</v>
      </c>
      <c r="I9" s="59">
        <f t="shared" si="15"/>
        <v>5.8842640754694295E-2</v>
      </c>
      <c r="J9" s="59">
        <f t="shared" si="16"/>
        <v>4.6738604388219848E-2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4.255307421217653E-2</v>
      </c>
      <c r="D10" s="57">
        <f t="shared" si="10"/>
        <v>4.4929922409385065E-2</v>
      </c>
      <c r="E10" s="57">
        <f t="shared" si="11"/>
        <v>4.2408225209551363E-2</v>
      </c>
      <c r="F10" s="57">
        <f t="shared" si="12"/>
        <v>4.5576900472951994E-2</v>
      </c>
      <c r="G10" s="57">
        <f t="shared" si="13"/>
        <v>4.8264659631726839E-2</v>
      </c>
      <c r="H10" s="57">
        <f t="shared" si="14"/>
        <v>5.8463356008113629E-2</v>
      </c>
      <c r="I10" s="57">
        <f t="shared" si="15"/>
        <v>4.1439240927758296E-2</v>
      </c>
      <c r="J10" s="57">
        <f t="shared" si="16"/>
        <v>4.3403268651228476E-2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3.4533776828670974E-2</v>
      </c>
      <c r="D11" s="59">
        <f t="shared" si="10"/>
        <v>4.1761831942628488E-2</v>
      </c>
      <c r="E11" s="59">
        <f t="shared" si="11"/>
        <v>3.5431642218114484E-2</v>
      </c>
      <c r="F11" s="59">
        <f t="shared" si="12"/>
        <v>2.354706601856971E-2</v>
      </c>
      <c r="G11" s="59">
        <f t="shared" si="13"/>
        <v>2.6869500285717829E-2</v>
      </c>
      <c r="H11" s="59">
        <f t="shared" si="14"/>
        <v>2.3547589299775219E-2</v>
      </c>
      <c r="I11" s="59">
        <f t="shared" si="15"/>
        <v>2.909267004581257E-2</v>
      </c>
      <c r="J11" s="59">
        <f t="shared" si="16"/>
        <v>2.9263736474436627E-2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2.1162611590442994E-2</v>
      </c>
      <c r="D12" s="57">
        <f t="shared" si="10"/>
        <v>2.3888684232927452E-2</v>
      </c>
      <c r="E12" s="57">
        <f t="shared" si="11"/>
        <v>2.1416576048496429E-2</v>
      </c>
      <c r="F12" s="57">
        <f t="shared" si="12"/>
        <v>1.985423550158457E-2</v>
      </c>
      <c r="G12" s="57">
        <f t="shared" si="13"/>
        <v>1.9146972664154781E-2</v>
      </c>
      <c r="H12" s="57">
        <f t="shared" si="14"/>
        <v>2.2407007227913986E-2</v>
      </c>
      <c r="I12" s="57">
        <f t="shared" si="15"/>
        <v>1.6965213342582781E-2</v>
      </c>
      <c r="J12" s="57">
        <f t="shared" si="16"/>
        <v>1.96719618595603E-2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8">
        <f t="shared" si="2"/>
        <v>2.0784501034836554E-2</v>
      </c>
      <c r="D13" s="59">
        <f t="shared" si="10"/>
        <v>2.0374843406492413E-2</v>
      </c>
      <c r="E13" s="59">
        <f t="shared" si="11"/>
        <v>2.0480170884285453E-2</v>
      </c>
      <c r="F13" s="59">
        <f t="shared" si="12"/>
        <v>2.1492582136089629E-2</v>
      </c>
      <c r="G13" s="59">
        <f t="shared" si="13"/>
        <v>2.1840056846854753E-2</v>
      </c>
      <c r="H13" s="59">
        <f t="shared" si="14"/>
        <v>2.8499823838628178E-2</v>
      </c>
      <c r="I13" s="59">
        <f t="shared" si="15"/>
        <v>1.7383046214106933E-2</v>
      </c>
      <c r="J13" s="59">
        <f t="shared" si="16"/>
        <v>2.2570773547138451E-2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1.7922036125493861E-2</v>
      </c>
      <c r="D14" s="57">
        <f t="shared" si="10"/>
        <v>1.5343852902303367E-2</v>
      </c>
      <c r="E14" s="57">
        <f t="shared" si="11"/>
        <v>1.5512840537695863E-2</v>
      </c>
      <c r="F14" s="57">
        <f t="shared" si="12"/>
        <v>1.9358622253053532E-2</v>
      </c>
      <c r="G14" s="57">
        <f t="shared" si="13"/>
        <v>2.1672591171246473E-2</v>
      </c>
      <c r="H14" s="57">
        <f t="shared" si="14"/>
        <v>3.5027964969659285E-2</v>
      </c>
      <c r="I14" s="57">
        <f t="shared" si="15"/>
        <v>1.2734584316445615E-2</v>
      </c>
      <c r="J14" s="57">
        <f t="shared" si="16"/>
        <v>3.206286280252222E-2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1.0519837158296099E-2</v>
      </c>
      <c r="D15" s="59">
        <f t="shared" si="10"/>
        <v>1.3594604904338647E-2</v>
      </c>
      <c r="E15" s="59">
        <f t="shared" si="11"/>
        <v>9.2895526238759088E-3</v>
      </c>
      <c r="F15" s="59">
        <f t="shared" si="12"/>
        <v>4.0850118937558102E-3</v>
      </c>
      <c r="G15" s="59">
        <f t="shared" si="13"/>
        <v>2.8687656693519269E-3</v>
      </c>
      <c r="H15" s="59">
        <f t="shared" si="14"/>
        <v>3.143055244276929E-3</v>
      </c>
      <c r="I15" s="59">
        <f t="shared" si="15"/>
        <v>2.6851989539694305E-3</v>
      </c>
      <c r="J15" s="59">
        <f t="shared" si="16"/>
        <v>1.7741019164551432E-2</v>
      </c>
    </row>
    <row r="16" spans="1:10" x14ac:dyDescent="0.2">
      <c r="A16" s="54">
        <f t="shared" si="0"/>
        <v>10</v>
      </c>
      <c r="B16" s="12" t="str">
        <f t="shared" si="1"/>
        <v>პაშაბანკი</v>
      </c>
      <c r="C16" s="56">
        <f t="shared" si="2"/>
        <v>6.5852784902720582E-3</v>
      </c>
      <c r="D16" s="57">
        <f t="shared" si="10"/>
        <v>5.4611486786142194E-3</v>
      </c>
      <c r="E16" s="57">
        <f t="shared" si="11"/>
        <v>6.2770246401661432E-3</v>
      </c>
      <c r="F16" s="57">
        <f t="shared" si="12"/>
        <v>6.6021585688061657E-3</v>
      </c>
      <c r="G16" s="57">
        <f t="shared" si="13"/>
        <v>5.4901380951501285E-3</v>
      </c>
      <c r="H16" s="57">
        <f t="shared" si="14"/>
        <v>9.897949932306466E-3</v>
      </c>
      <c r="I16" s="57">
        <f t="shared" si="15"/>
        <v>2.5402354559699424E-3</v>
      </c>
      <c r="J16" s="57">
        <f t="shared" si="16"/>
        <v>8.3945812174309464E-3</v>
      </c>
    </row>
    <row r="17" spans="1:20" x14ac:dyDescent="0.2">
      <c r="A17" s="55">
        <f t="shared" si="0"/>
        <v>11</v>
      </c>
      <c r="B17" s="15" t="str">
        <f t="shared" si="1"/>
        <v>მიკრობანკი კრისტალი</v>
      </c>
      <c r="C17" s="58">
        <f t="shared" si="2"/>
        <v>6.3001747035092591E-3</v>
      </c>
      <c r="D17" s="59">
        <f t="shared" si="10"/>
        <v>8.3917948279942159E-3</v>
      </c>
      <c r="E17" s="59">
        <f t="shared" si="11"/>
        <v>6.1740244655377422E-3</v>
      </c>
      <c r="F17" s="59">
        <f t="shared" si="12"/>
        <v>3.0797947958794884E-4</v>
      </c>
      <c r="G17" s="59">
        <f t="shared" si="13"/>
        <v>3.540909811038872E-4</v>
      </c>
      <c r="H17" s="59">
        <f t="shared" si="14"/>
        <v>4.4069106377429797E-6</v>
      </c>
      <c r="I17" s="59">
        <f t="shared" si="15"/>
        <v>5.8811502760511758E-4</v>
      </c>
      <c r="J17" s="59">
        <f t="shared" si="16"/>
        <v>7.0406162949079379E-3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4.6783826040567734E-3</v>
      </c>
      <c r="D18" s="57">
        <f t="shared" si="10"/>
        <v>4.8349282894131285E-3</v>
      </c>
      <c r="E18" s="57">
        <f t="shared" si="11"/>
        <v>3.6804005600945709E-3</v>
      </c>
      <c r="F18" s="57">
        <f t="shared" si="12"/>
        <v>3.769903039141256E-3</v>
      </c>
      <c r="G18" s="57">
        <f t="shared" si="13"/>
        <v>2.0022633364849499E-3</v>
      </c>
      <c r="H18" s="57">
        <f t="shared" si="14"/>
        <v>4.0971833993360867E-3</v>
      </c>
      <c r="I18" s="57">
        <f t="shared" si="15"/>
        <v>6.0025017199766056E-4</v>
      </c>
      <c r="J18" s="57">
        <f t="shared" si="16"/>
        <v>1.0536060051630988E-2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8">
        <f t="shared" si="2"/>
        <v>4.3472210448935143E-3</v>
      </c>
      <c r="D19" s="59">
        <f t="shared" si="10"/>
        <v>2.3194848615449705E-3</v>
      </c>
      <c r="E19" s="59">
        <f t="shared" si="11"/>
        <v>1.7935694755856918E-3</v>
      </c>
      <c r="F19" s="59">
        <f t="shared" si="12"/>
        <v>2.0155787657442971E-4</v>
      </c>
      <c r="G19" s="59">
        <f t="shared" si="13"/>
        <v>2.2658888677573388E-4</v>
      </c>
      <c r="H19" s="59">
        <f t="shared" si="14"/>
        <v>4.1351687473337824E-4</v>
      </c>
      <c r="I19" s="59">
        <f t="shared" si="15"/>
        <v>1.0148840939949436E-4</v>
      </c>
      <c r="J19" s="59">
        <f t="shared" si="16"/>
        <v>1.9335934782131917E-2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3.5327885452850379E-3</v>
      </c>
      <c r="D20" s="57">
        <f t="shared" si="10"/>
        <v>3.5353841481792696E-3</v>
      </c>
      <c r="E20" s="57">
        <f t="shared" si="11"/>
        <v>3.145159911545604E-3</v>
      </c>
      <c r="F20" s="57">
        <f t="shared" si="12"/>
        <v>3.9181601741628078E-3</v>
      </c>
      <c r="G20" s="57">
        <f t="shared" si="13"/>
        <v>2.3606463290847205E-3</v>
      </c>
      <c r="H20" s="57">
        <f t="shared" si="14"/>
        <v>3.9663720947994497E-3</v>
      </c>
      <c r="I20" s="57">
        <f t="shared" si="15"/>
        <v>1.2860236253312484E-3</v>
      </c>
      <c r="J20" s="57">
        <f t="shared" si="16"/>
        <v>5.8079832967065908E-3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8">
        <f t="shared" si="2"/>
        <v>2.0857737893342815E-3</v>
      </c>
      <c r="D21" s="59">
        <f t="shared" si="10"/>
        <v>1.676458212086128E-3</v>
      </c>
      <c r="E21" s="59">
        <f t="shared" si="11"/>
        <v>1.6956572924108875E-3</v>
      </c>
      <c r="F21" s="59">
        <f t="shared" si="12"/>
        <v>2.0700420198313369E-3</v>
      </c>
      <c r="G21" s="59">
        <f t="shared" si="13"/>
        <v>1.5712527758186537E-3</v>
      </c>
      <c r="H21" s="59">
        <f t="shared" si="14"/>
        <v>1.7004370045807236E-3</v>
      </c>
      <c r="I21" s="59">
        <f t="shared" si="15"/>
        <v>1.4847969761056746E-3</v>
      </c>
      <c r="J21" s="59">
        <f t="shared" si="16"/>
        <v>4.3755710926947061E-3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1.6890080868193409E-3</v>
      </c>
      <c r="D22" s="57">
        <f t="shared" si="10"/>
        <v>2.1975517238036167E-3</v>
      </c>
      <c r="E22" s="57">
        <f t="shared" si="11"/>
        <v>1.6579556662106212E-3</v>
      </c>
      <c r="F22" s="57">
        <f t="shared" si="12"/>
        <v>2.7829902132947626E-5</v>
      </c>
      <c r="G22" s="57">
        <f t="shared" si="13"/>
        <v>3.1996642138199158E-5</v>
      </c>
      <c r="H22" s="57">
        <f t="shared" si="14"/>
        <v>1.7568276004948763E-6</v>
      </c>
      <c r="I22" s="57">
        <f t="shared" si="15"/>
        <v>5.2234463535457971E-5</v>
      </c>
      <c r="J22" s="57">
        <f t="shared" si="16"/>
        <v>1.8712709515527775E-3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8">
        <f t="shared" si="2"/>
        <v>7.3253190392283873E-4</v>
      </c>
      <c r="D23" s="59">
        <f t="shared" si="10"/>
        <v>0</v>
      </c>
      <c r="E23" s="59">
        <f t="shared" si="11"/>
        <v>7.6330823980263476E-4</v>
      </c>
      <c r="F23" s="59">
        <f t="shared" si="12"/>
        <v>8.8410583886836783E-4</v>
      </c>
      <c r="G23" s="59">
        <f t="shared" si="13"/>
        <v>1.016476500129405E-3</v>
      </c>
      <c r="H23" s="59">
        <f t="shared" si="14"/>
        <v>2.5353188815534933E-3</v>
      </c>
      <c r="I23" s="59">
        <f t="shared" si="15"/>
        <v>0</v>
      </c>
      <c r="J23" s="59">
        <f t="shared" si="16"/>
        <v>5.5188952832314181E-4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3.9359225533098808E-4</v>
      </c>
      <c r="D24" s="57">
        <f t="shared" si="10"/>
        <v>0</v>
      </c>
      <c r="E24" s="57">
        <f t="shared" si="11"/>
        <v>4.6257518908762396E-5</v>
      </c>
      <c r="F24" s="57">
        <f t="shared" si="12"/>
        <v>8.4139343455868901E-6</v>
      </c>
      <c r="G24" s="57">
        <f t="shared" si="13"/>
        <v>9.6736908183615405E-6</v>
      </c>
      <c r="H24" s="57">
        <f t="shared" si="14"/>
        <v>0</v>
      </c>
      <c r="I24" s="57">
        <f t="shared" si="15"/>
        <v>1.614775258187545E-5</v>
      </c>
      <c r="J24" s="57">
        <f t="shared" si="16"/>
        <v>2.4322809850169142E-3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2.2639205694884103E-4</v>
      </c>
      <c r="D25" s="59">
        <f t="shared" ref="D25" si="17">E50/E$31</f>
        <v>0</v>
      </c>
      <c r="E25" s="59">
        <f t="shared" ref="E25" si="18">G50/G$31</f>
        <v>1.644088549166853E-4</v>
      </c>
      <c r="F25" s="59">
        <f t="shared" ref="F25" si="19">H50/H$31</f>
        <v>4.2498666145822611E-5</v>
      </c>
      <c r="G25" s="59">
        <f t="shared" ref="G25" si="20">J50/J$31</f>
        <v>4.8861678686985313E-5</v>
      </c>
      <c r="H25" s="59">
        <f t="shared" ref="H25" si="21">K50/K$31</f>
        <v>6.6269620018688259E-5</v>
      </c>
      <c r="I25" s="59">
        <f t="shared" ref="I25" si="22">L50/L$31</f>
        <v>3.7211514393626212E-5</v>
      </c>
      <c r="J25" s="59">
        <f t="shared" ref="J25" si="23">O50/O$31</f>
        <v>5.9020380145728452E-4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1.0000000000000047</v>
      </c>
      <c r="D26" s="21">
        <f t="shared" ref="D26:J26" si="24">SUM(D7:D25)</f>
        <v>1.0000000000000013</v>
      </c>
      <c r="E26" s="21">
        <f t="shared" si="24"/>
        <v>1</v>
      </c>
      <c r="F26" s="21">
        <f t="shared" si="24"/>
        <v>1.000000000000002</v>
      </c>
      <c r="G26" s="21">
        <f t="shared" si="24"/>
        <v>1.0000000000000013</v>
      </c>
      <c r="H26" s="21">
        <f t="shared" si="24"/>
        <v>0.99999999999999956</v>
      </c>
      <c r="I26" s="21">
        <f t="shared" si="24"/>
        <v>1.0000000000000022</v>
      </c>
      <c r="J26" s="21">
        <f t="shared" si="24"/>
        <v>1.0000000000000024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73" t="s">
        <v>0</v>
      </c>
      <c r="B29" s="171" t="s">
        <v>282</v>
      </c>
      <c r="C29" s="175" t="s">
        <v>28</v>
      </c>
      <c r="D29" s="176"/>
      <c r="E29" s="176"/>
      <c r="F29" s="177"/>
      <c r="G29" s="159" t="s">
        <v>37</v>
      </c>
      <c r="H29" s="169"/>
      <c r="I29" s="169"/>
      <c r="J29" s="169"/>
      <c r="K29" s="169"/>
      <c r="L29" s="169"/>
      <c r="M29" s="169"/>
      <c r="N29" s="170"/>
      <c r="O29" s="168" t="s">
        <v>38</v>
      </c>
      <c r="P29" s="169"/>
      <c r="Q29" s="170"/>
      <c r="R29" s="168" t="s">
        <v>39</v>
      </c>
      <c r="S29" s="169"/>
      <c r="T29" s="170"/>
    </row>
    <row r="30" spans="1:20" ht="150.75" customHeight="1" thickBot="1" x14ac:dyDescent="0.25">
      <c r="A30" s="174"/>
      <c r="B30" s="172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2025 წლის 8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3">
        <v>101877410103.71201</v>
      </c>
      <c r="D31" s="164">
        <v>13669474567.0387</v>
      </c>
      <c r="E31" s="164">
        <v>68782931904.962906</v>
      </c>
      <c r="F31" s="165">
        <v>-1205172012.9676602</v>
      </c>
      <c r="G31" s="163">
        <v>87047060617.582306</v>
      </c>
      <c r="H31" s="164">
        <v>64852306906.364243</v>
      </c>
      <c r="I31" s="164">
        <v>6547829589.71103</v>
      </c>
      <c r="J31" s="164">
        <v>56406914663.251602</v>
      </c>
      <c r="K31" s="164">
        <v>22615026305.830101</v>
      </c>
      <c r="L31" s="164">
        <v>33791888357.421501</v>
      </c>
      <c r="M31" s="164">
        <v>1504709187.9200001</v>
      </c>
      <c r="N31" s="165">
        <v>19962715431.249001</v>
      </c>
      <c r="O31" s="115">
        <v>14830349462.9956</v>
      </c>
      <c r="P31" s="167">
        <v>1182524867.1199999</v>
      </c>
      <c r="Q31" s="166">
        <v>17815697449.1012</v>
      </c>
      <c r="R31" s="115">
        <v>2135751702.6306</v>
      </c>
      <c r="S31" s="116">
        <v>3.2548242466543836E-2</v>
      </c>
      <c r="T31" s="117">
        <v>0.2208318914233387</v>
      </c>
    </row>
    <row r="32" spans="1:20" x14ac:dyDescent="0.2">
      <c r="A32" s="55">
        <v>1</v>
      </c>
      <c r="B32" s="15" t="s">
        <v>137</v>
      </c>
      <c r="C32" s="27">
        <v>39404287620.712097</v>
      </c>
      <c r="D32" s="28">
        <v>3977320123.1401596</v>
      </c>
      <c r="E32" s="28">
        <v>26195952300.3354</v>
      </c>
      <c r="F32" s="29">
        <v>-363432305.35930002</v>
      </c>
      <c r="G32" s="27">
        <v>33932376433.118301</v>
      </c>
      <c r="H32" s="28">
        <v>26186673883.416</v>
      </c>
      <c r="I32" s="28">
        <v>2101401535.4565001</v>
      </c>
      <c r="J32" s="28">
        <v>23469564887.469501</v>
      </c>
      <c r="K32" s="28">
        <v>7744596239.2799997</v>
      </c>
      <c r="L32" s="28">
        <v>15724968648.189501</v>
      </c>
      <c r="M32" s="84"/>
      <c r="N32" s="29">
        <v>6834514426.3163595</v>
      </c>
      <c r="O32" s="27">
        <v>5471911186.8014698</v>
      </c>
      <c r="P32" s="28">
        <v>27993660.18</v>
      </c>
      <c r="Q32" s="29">
        <v>6633948274.88307</v>
      </c>
      <c r="R32" s="27">
        <v>1088381923.60147</v>
      </c>
      <c r="S32" s="69">
        <v>4.2098705609931765E-2</v>
      </c>
      <c r="T32" s="70">
        <v>0.30656255147357669</v>
      </c>
    </row>
    <row r="33" spans="1:21" x14ac:dyDescent="0.2">
      <c r="A33" s="54">
        <v>2</v>
      </c>
      <c r="B33" s="12" t="s">
        <v>138</v>
      </c>
      <c r="C33" s="24">
        <v>38679266256.2799</v>
      </c>
      <c r="D33" s="25">
        <v>5687622946.1100006</v>
      </c>
      <c r="E33" s="25">
        <v>25553719312.77</v>
      </c>
      <c r="F33" s="26">
        <v>-381891406.99000001</v>
      </c>
      <c r="G33" s="24">
        <v>33360446356.91</v>
      </c>
      <c r="H33" s="25">
        <v>24904917641.93</v>
      </c>
      <c r="I33" s="25">
        <v>3550556849.58288</v>
      </c>
      <c r="J33" s="25">
        <v>20479613879.401901</v>
      </c>
      <c r="K33" s="25">
        <v>8692886139.5010796</v>
      </c>
      <c r="L33" s="25">
        <v>11786727739.900801</v>
      </c>
      <c r="M33" s="84"/>
      <c r="N33" s="26">
        <v>7596144945.0100002</v>
      </c>
      <c r="O33" s="24">
        <v>5318819868.3199997</v>
      </c>
      <c r="P33" s="25">
        <v>21015907.690000001</v>
      </c>
      <c r="Q33" s="26">
        <v>6756401438.5830002</v>
      </c>
      <c r="R33" s="24">
        <v>795405927.13999999</v>
      </c>
      <c r="S33" s="71">
        <v>3.2171866794659158E-2</v>
      </c>
      <c r="T33" s="72">
        <v>0.22537870970714663</v>
      </c>
    </row>
    <row r="34" spans="1:21" x14ac:dyDescent="0.2">
      <c r="A34" s="55">
        <v>3</v>
      </c>
      <c r="B34" s="15" t="s">
        <v>139</v>
      </c>
      <c r="C34" s="27">
        <v>5654890983.6962605</v>
      </c>
      <c r="D34" s="28">
        <v>614118461.76818395</v>
      </c>
      <c r="E34" s="28">
        <v>4080712644.0744901</v>
      </c>
      <c r="F34" s="29">
        <v>-134552244.94756901</v>
      </c>
      <c r="G34" s="27">
        <v>4961741147.2064199</v>
      </c>
      <c r="H34" s="28">
        <v>3919567969.4941864</v>
      </c>
      <c r="I34" s="28">
        <v>89738881.055656999</v>
      </c>
      <c r="J34" s="28">
        <v>3783788812.8050699</v>
      </c>
      <c r="K34" s="28">
        <v>1795384865.7665801</v>
      </c>
      <c r="L34" s="28">
        <v>1988403947.0384901</v>
      </c>
      <c r="M34" s="84"/>
      <c r="N34" s="29">
        <v>940035991.926314</v>
      </c>
      <c r="O34" s="27">
        <v>693149836.49000001</v>
      </c>
      <c r="P34" s="28">
        <v>44490459.259999998</v>
      </c>
      <c r="Q34" s="29">
        <v>686646295.82335997</v>
      </c>
      <c r="R34" s="27">
        <v>85668437.776218995</v>
      </c>
      <c r="S34" s="69">
        <v>2.3928289657603907E-2</v>
      </c>
      <c r="T34" s="70">
        <v>0.19873981524349241</v>
      </c>
    </row>
    <row r="35" spans="1:21" x14ac:dyDescent="0.2">
      <c r="A35" s="54">
        <v>4</v>
      </c>
      <c r="B35" s="12" t="s">
        <v>142</v>
      </c>
      <c r="C35" s="24">
        <v>4335196992.6876001</v>
      </c>
      <c r="D35" s="25">
        <v>606232551.85240006</v>
      </c>
      <c r="E35" s="25">
        <v>3090411793.5799999</v>
      </c>
      <c r="F35" s="26">
        <v>-35702596.200000003</v>
      </c>
      <c r="G35" s="24">
        <v>3691511350.4998999</v>
      </c>
      <c r="H35" s="25">
        <v>2955767137.3127003</v>
      </c>
      <c r="I35" s="25">
        <v>230297533.99509999</v>
      </c>
      <c r="J35" s="25">
        <v>2722460537.0977001</v>
      </c>
      <c r="K35" s="25">
        <v>1322150334.0506001</v>
      </c>
      <c r="L35" s="25">
        <v>1400310203.0471001</v>
      </c>
      <c r="M35" s="84"/>
      <c r="N35" s="26">
        <v>674280909.42720008</v>
      </c>
      <c r="O35" s="24">
        <v>643685641.93400002</v>
      </c>
      <c r="P35" s="25">
        <v>18251557</v>
      </c>
      <c r="Q35" s="26">
        <v>749070300.23000002</v>
      </c>
      <c r="R35" s="24">
        <v>68073770.390000001</v>
      </c>
      <c r="S35" s="71">
        <v>2.4670123179436277E-2</v>
      </c>
      <c r="T35" s="72">
        <v>0.16281919221477478</v>
      </c>
    </row>
    <row r="36" spans="1:21" x14ac:dyDescent="0.2">
      <c r="A36" s="55">
        <v>5</v>
      </c>
      <c r="B36" s="15" t="s">
        <v>145</v>
      </c>
      <c r="C36" s="27">
        <v>3518211744.4045801</v>
      </c>
      <c r="D36" s="28">
        <v>492561000.30529797</v>
      </c>
      <c r="E36" s="28">
        <v>2872501242.73632</v>
      </c>
      <c r="F36" s="29">
        <v>-86495946.647037998</v>
      </c>
      <c r="G36" s="27">
        <v>3084220307.9407001</v>
      </c>
      <c r="H36" s="28">
        <v>1527081552.1807032</v>
      </c>
      <c r="I36" s="28">
        <v>0</v>
      </c>
      <c r="J36" s="28">
        <v>1515625609.6607001</v>
      </c>
      <c r="K36" s="28">
        <v>532529351.4533</v>
      </c>
      <c r="L36" s="28">
        <v>983096258.20739901</v>
      </c>
      <c r="M36" s="84"/>
      <c r="N36" s="29">
        <v>1459695957.8299999</v>
      </c>
      <c r="O36" s="27">
        <v>433991438.50890601</v>
      </c>
      <c r="P36" s="28">
        <v>5270620</v>
      </c>
      <c r="Q36" s="29">
        <v>521055151.078906</v>
      </c>
      <c r="R36" s="27">
        <v>53711506.188905999</v>
      </c>
      <c r="S36" s="69">
        <v>2.4698055737676569E-2</v>
      </c>
      <c r="T36" s="70">
        <v>0.19870345579585807</v>
      </c>
    </row>
    <row r="37" spans="1:21" x14ac:dyDescent="0.2">
      <c r="A37" s="54">
        <v>6</v>
      </c>
      <c r="B37" s="12" t="s">
        <v>144</v>
      </c>
      <c r="C37" s="24">
        <v>2155992059.8651299</v>
      </c>
      <c r="D37" s="25">
        <v>219550338.39999998</v>
      </c>
      <c r="E37" s="25">
        <v>1643133740.8926101</v>
      </c>
      <c r="F37" s="26">
        <v>-35478575.727592997</v>
      </c>
      <c r="G37" s="24">
        <v>1864249993.5145299</v>
      </c>
      <c r="H37" s="25">
        <v>1287592974.1399951</v>
      </c>
      <c r="I37" s="25">
        <v>185912071.57049999</v>
      </c>
      <c r="J37" s="25">
        <v>1080021653.12659</v>
      </c>
      <c r="K37" s="25">
        <v>506735057.89420003</v>
      </c>
      <c r="L37" s="25">
        <v>573286595.23239505</v>
      </c>
      <c r="M37" s="84"/>
      <c r="N37" s="26">
        <v>536681153.18000001</v>
      </c>
      <c r="O37" s="24">
        <v>291742069</v>
      </c>
      <c r="P37" s="25">
        <v>121372000</v>
      </c>
      <c r="Q37" s="26">
        <v>347961430.34409201</v>
      </c>
      <c r="R37" s="24">
        <v>19180997.682300001</v>
      </c>
      <c r="S37" s="71">
        <v>1.4000221463212534E-2</v>
      </c>
      <c r="T37" s="72">
        <v>9.9309130701437473E-2</v>
      </c>
    </row>
    <row r="38" spans="1:21" x14ac:dyDescent="0.2">
      <c r="A38" s="55">
        <v>7</v>
      </c>
      <c r="B38" s="15" t="s">
        <v>141</v>
      </c>
      <c r="C38" s="27">
        <v>2117471135.7270701</v>
      </c>
      <c r="D38" s="28">
        <v>538409978.69301498</v>
      </c>
      <c r="E38" s="28">
        <v>1401441466.60305</v>
      </c>
      <c r="F38" s="29">
        <v>-29210001.655715</v>
      </c>
      <c r="G38" s="27">
        <v>1782738676.4228401</v>
      </c>
      <c r="H38" s="28">
        <v>1393843532.8999262</v>
      </c>
      <c r="I38" s="28">
        <v>121305594.71089999</v>
      </c>
      <c r="J38" s="28">
        <v>1231930222.8011</v>
      </c>
      <c r="K38" s="28">
        <v>644524265.82210004</v>
      </c>
      <c r="L38" s="28">
        <v>587405956.97899997</v>
      </c>
      <c r="M38" s="84"/>
      <c r="N38" s="29">
        <v>370011602.52511203</v>
      </c>
      <c r="O38" s="27">
        <v>334732459.35420001</v>
      </c>
      <c r="P38" s="28">
        <v>112482804.98999999</v>
      </c>
      <c r="Q38" s="29">
        <v>363624471.99000001</v>
      </c>
      <c r="R38" s="27">
        <v>19459681.984074</v>
      </c>
      <c r="S38" s="69">
        <v>1.4614066485073162E-2</v>
      </c>
      <c r="T38" s="70">
        <v>8.9849405559535633E-2</v>
      </c>
    </row>
    <row r="39" spans="1:21" x14ac:dyDescent="0.2">
      <c r="A39" s="54">
        <v>8</v>
      </c>
      <c r="B39" s="12" t="s">
        <v>143</v>
      </c>
      <c r="C39" s="24">
        <v>1825850624.2504799</v>
      </c>
      <c r="D39" s="25">
        <v>656356793.30746198</v>
      </c>
      <c r="E39" s="25">
        <v>1055395189.3389</v>
      </c>
      <c r="F39" s="26">
        <v>-50751004.92255</v>
      </c>
      <c r="G39" s="24">
        <v>1350347170.6357</v>
      </c>
      <c r="H39" s="25">
        <v>1255451311.6394</v>
      </c>
      <c r="I39" s="25">
        <v>32931465.885754</v>
      </c>
      <c r="J39" s="25">
        <v>1222484000.72804</v>
      </c>
      <c r="K39" s="25">
        <v>792158349.22853994</v>
      </c>
      <c r="L39" s="25">
        <v>430325651.49950099</v>
      </c>
      <c r="M39" s="84"/>
      <c r="N39" s="26">
        <v>81261105.663599998</v>
      </c>
      <c r="O39" s="24">
        <v>475503460.14548701</v>
      </c>
      <c r="P39" s="25">
        <v>114430000</v>
      </c>
      <c r="Q39" s="26">
        <v>524674829.07548702</v>
      </c>
      <c r="R39" s="24">
        <v>28668535.267005</v>
      </c>
      <c r="S39" s="71">
        <v>2.314526843524245E-2</v>
      </c>
      <c r="T39" s="72">
        <v>9.3514780989872981E-2</v>
      </c>
    </row>
    <row r="40" spans="1:21" x14ac:dyDescent="0.2">
      <c r="A40" s="55">
        <v>9</v>
      </c>
      <c r="B40" s="15" t="s">
        <v>146</v>
      </c>
      <c r="C40" s="27">
        <v>1071733764.4</v>
      </c>
      <c r="D40" s="28">
        <v>103816777.42</v>
      </c>
      <c r="E40" s="28">
        <v>935076783.40999997</v>
      </c>
      <c r="F40" s="29">
        <v>-18592899.539999999</v>
      </c>
      <c r="G40" s="27">
        <v>808628250.36074698</v>
      </c>
      <c r="H40" s="28">
        <v>264922445.04999998</v>
      </c>
      <c r="I40" s="28">
        <v>103100662.65000001</v>
      </c>
      <c r="J40" s="28">
        <v>161818220.30000001</v>
      </c>
      <c r="K40" s="28">
        <v>71080277.030000001</v>
      </c>
      <c r="L40" s="28">
        <v>90737943.269999996</v>
      </c>
      <c r="M40" s="84"/>
      <c r="N40" s="29">
        <v>527547131.46999997</v>
      </c>
      <c r="O40" s="27">
        <v>263105514.03999999</v>
      </c>
      <c r="P40" s="28">
        <v>76000000</v>
      </c>
      <c r="Q40" s="29">
        <v>282219269.29000002</v>
      </c>
      <c r="R40" s="27">
        <v>12034215.93</v>
      </c>
      <c r="S40" s="69">
        <v>1.7419492215893225E-2</v>
      </c>
      <c r="T40" s="70">
        <v>6.9801165209639623E-2</v>
      </c>
    </row>
    <row r="41" spans="1:21" x14ac:dyDescent="0.2">
      <c r="A41" s="54">
        <v>10</v>
      </c>
      <c r="B41" s="12" t="s">
        <v>238</v>
      </c>
      <c r="C41" s="24">
        <v>670891117.40059996</v>
      </c>
      <c r="D41" s="25">
        <v>187032031.97860003</v>
      </c>
      <c r="E41" s="25">
        <v>375633817.68400002</v>
      </c>
      <c r="F41" s="26">
        <v>-12077699.427999999</v>
      </c>
      <c r="G41" s="24">
        <v>546396544.3506</v>
      </c>
      <c r="H41" s="25">
        <v>428165213.74869996</v>
      </c>
      <c r="I41" s="25">
        <v>80967211.989500001</v>
      </c>
      <c r="J41" s="25">
        <v>309681751.0226</v>
      </c>
      <c r="K41" s="25">
        <v>223842398.09290001</v>
      </c>
      <c r="L41" s="25">
        <v>85839352.929700002</v>
      </c>
      <c r="M41" s="84"/>
      <c r="N41" s="26">
        <v>104228822.0555</v>
      </c>
      <c r="O41" s="24">
        <v>124494573.05</v>
      </c>
      <c r="P41" s="25">
        <v>136800000</v>
      </c>
      <c r="Q41" s="26">
        <v>147422447.61000001</v>
      </c>
      <c r="R41" s="24">
        <v>469845.04200000002</v>
      </c>
      <c r="S41" s="71">
        <v>1.0750750123925243E-3</v>
      </c>
      <c r="T41" s="72">
        <v>5.7300665120115744E-3</v>
      </c>
    </row>
    <row r="42" spans="1:21" x14ac:dyDescent="0.2">
      <c r="A42" s="55">
        <v>11</v>
      </c>
      <c r="B42" s="15" t="s">
        <v>288</v>
      </c>
      <c r="C42" s="27">
        <v>641845481.99444497</v>
      </c>
      <c r="D42" s="28">
        <v>43199862.097199999</v>
      </c>
      <c r="E42" s="28">
        <v>577212252.21434605</v>
      </c>
      <c r="F42" s="29">
        <v>-17894401.825399999</v>
      </c>
      <c r="G42" s="27">
        <v>537430681.90610003</v>
      </c>
      <c r="H42" s="28">
        <v>19973179.7311</v>
      </c>
      <c r="I42" s="28">
        <v>0</v>
      </c>
      <c r="J42" s="28">
        <v>19973179.754154</v>
      </c>
      <c r="K42" s="28">
        <v>99662.399999999994</v>
      </c>
      <c r="L42" s="28">
        <v>19873517.354153998</v>
      </c>
      <c r="M42" s="84"/>
      <c r="N42" s="29">
        <v>488016244.42659998</v>
      </c>
      <c r="O42" s="27">
        <v>104414800.088346</v>
      </c>
      <c r="P42" s="28">
        <v>3634576</v>
      </c>
      <c r="Q42" s="29">
        <v>118690558.97834601</v>
      </c>
      <c r="R42" s="27">
        <v>11219678.49</v>
      </c>
      <c r="S42" s="69">
        <v>2.70544744375837E-2</v>
      </c>
      <c r="T42" s="70">
        <v>0.16833941469862448</v>
      </c>
    </row>
    <row r="43" spans="1:21" x14ac:dyDescent="0.2">
      <c r="A43" s="54">
        <v>12</v>
      </c>
      <c r="B43" s="12" t="s">
        <v>239</v>
      </c>
      <c r="C43" s="24">
        <v>476621503.17556399</v>
      </c>
      <c r="D43" s="25">
        <v>90670070.836789995</v>
      </c>
      <c r="E43" s="25">
        <v>332560543.29608202</v>
      </c>
      <c r="F43" s="26">
        <v>-1955938.9717399999</v>
      </c>
      <c r="G43" s="24">
        <v>320368050.65153599</v>
      </c>
      <c r="H43" s="25">
        <v>244486908.90162402</v>
      </c>
      <c r="I43" s="25">
        <v>17343631.148972999</v>
      </c>
      <c r="J43" s="25">
        <v>112941497.15446401</v>
      </c>
      <c r="K43" s="25">
        <v>92657910.355795994</v>
      </c>
      <c r="L43" s="25">
        <v>20283586.798668001</v>
      </c>
      <c r="M43" s="84"/>
      <c r="N43" s="26">
        <v>67154578.019991994</v>
      </c>
      <c r="O43" s="24">
        <v>156253452.528795</v>
      </c>
      <c r="P43" s="25">
        <v>69161600</v>
      </c>
      <c r="Q43" s="26">
        <v>153667105.82879499</v>
      </c>
      <c r="R43" s="24">
        <v>10227662.347256999</v>
      </c>
      <c r="S43" s="71">
        <v>3.1755598222860205E-2</v>
      </c>
      <c r="T43" s="72">
        <v>0.10164411469528473</v>
      </c>
    </row>
    <row r="44" spans="1:21" x14ac:dyDescent="0.2">
      <c r="A44" s="55">
        <v>13</v>
      </c>
      <c r="B44" s="15" t="s">
        <v>140</v>
      </c>
      <c r="C44" s="27">
        <v>442883621.20210397</v>
      </c>
      <c r="D44" s="28">
        <v>202821916</v>
      </c>
      <c r="E44" s="28">
        <v>159540969.28624001</v>
      </c>
      <c r="F44" s="29">
        <v>-25314098.187440999</v>
      </c>
      <c r="G44" s="27">
        <v>156124950.86315301</v>
      </c>
      <c r="H44" s="28">
        <v>13071493.271</v>
      </c>
      <c r="I44" s="28">
        <v>0</v>
      </c>
      <c r="J44" s="28">
        <v>12781180</v>
      </c>
      <c r="K44" s="28">
        <v>9351695</v>
      </c>
      <c r="L44" s="28">
        <v>3429485</v>
      </c>
      <c r="M44" s="84"/>
      <c r="N44" s="29">
        <v>124291159.358</v>
      </c>
      <c r="O44" s="27">
        <v>286758670.01270801</v>
      </c>
      <c r="P44" s="28">
        <v>209008277</v>
      </c>
      <c r="Q44" s="29">
        <v>324286896.01014799</v>
      </c>
      <c r="R44" s="27">
        <v>-43821498.216840997</v>
      </c>
      <c r="S44" s="69">
        <v>-0.14657491999705458</v>
      </c>
      <c r="T44" s="70">
        <v>-0.21951050593553506</v>
      </c>
    </row>
    <row r="45" spans="1:21" x14ac:dyDescent="0.2">
      <c r="A45" s="54">
        <v>14</v>
      </c>
      <c r="B45" s="12" t="s">
        <v>147</v>
      </c>
      <c r="C45" s="24">
        <v>359911347.43769997</v>
      </c>
      <c r="D45" s="25">
        <v>112050201.59909999</v>
      </c>
      <c r="E45" s="25">
        <v>243174087.1221</v>
      </c>
      <c r="F45" s="26">
        <v>-5256115.2858999996</v>
      </c>
      <c r="G45" s="24">
        <v>273776925.47229999</v>
      </c>
      <c r="H45" s="25">
        <v>254101726.12310001</v>
      </c>
      <c r="I45" s="25">
        <v>13990412.346100001</v>
      </c>
      <c r="J45" s="25">
        <v>133156776.03479999</v>
      </c>
      <c r="K45" s="25">
        <v>89699609.262600005</v>
      </c>
      <c r="L45" s="25">
        <v>43457166.772200003</v>
      </c>
      <c r="M45" s="84"/>
      <c r="N45" s="26">
        <v>14019834.668199999</v>
      </c>
      <c r="O45" s="24">
        <v>86134421.965399995</v>
      </c>
      <c r="P45" s="25">
        <v>50000000</v>
      </c>
      <c r="Q45" s="26">
        <v>85002188.255400002</v>
      </c>
      <c r="R45" s="24">
        <v>4166360.7771000001</v>
      </c>
      <c r="S45" s="71">
        <v>2.1173153387236025E-2</v>
      </c>
      <c r="T45" s="72">
        <v>7.435465192843857E-2</v>
      </c>
    </row>
    <row r="46" spans="1:21" x14ac:dyDescent="0.2">
      <c r="A46" s="55">
        <v>15</v>
      </c>
      <c r="B46" s="15" t="s">
        <v>161</v>
      </c>
      <c r="C46" s="27">
        <v>212493231.71958199</v>
      </c>
      <c r="D46" s="28">
        <v>45478831.760000005</v>
      </c>
      <c r="E46" s="28">
        <v>115311711.04343601</v>
      </c>
      <c r="F46" s="29">
        <v>-4153860.4722790001</v>
      </c>
      <c r="G46" s="27">
        <v>147601983.11913601</v>
      </c>
      <c r="H46" s="28">
        <v>134247000.379172</v>
      </c>
      <c r="I46" s="28">
        <v>20283739.319171999</v>
      </c>
      <c r="J46" s="28">
        <v>88629521.239999995</v>
      </c>
      <c r="K46" s="28">
        <v>38455427.590000004</v>
      </c>
      <c r="L46" s="28">
        <v>50174093.649999999</v>
      </c>
      <c r="M46" s="84"/>
      <c r="N46" s="29">
        <v>10525253.718614999</v>
      </c>
      <c r="O46" s="27">
        <v>64891248.404844001</v>
      </c>
      <c r="P46" s="28">
        <v>104746400</v>
      </c>
      <c r="Q46" s="29">
        <v>54225098.231141001</v>
      </c>
      <c r="R46" s="27">
        <v>-14950925.121854</v>
      </c>
      <c r="S46" s="69">
        <v>-9.9037353248234483E-2</v>
      </c>
      <c r="T46" s="70">
        <v>-0.33284943666275152</v>
      </c>
      <c r="U46" s="74"/>
    </row>
    <row r="47" spans="1:21" x14ac:dyDescent="0.2">
      <c r="A47" s="54">
        <v>16</v>
      </c>
      <c r="B47" s="12" t="s">
        <v>287</v>
      </c>
      <c r="C47" s="24">
        <v>172071769.52937999</v>
      </c>
      <c r="D47" s="25">
        <v>12785060.5605</v>
      </c>
      <c r="E47" s="25">
        <v>151154050.57601801</v>
      </c>
      <c r="F47" s="26">
        <v>-2412916.8071369999</v>
      </c>
      <c r="G47" s="24">
        <v>144320167.3779</v>
      </c>
      <c r="H47" s="25">
        <v>1804833.3543000002</v>
      </c>
      <c r="I47" s="25">
        <v>0</v>
      </c>
      <c r="J47" s="25">
        <v>1804831.8626000001</v>
      </c>
      <c r="K47" s="25">
        <v>39730.702400000002</v>
      </c>
      <c r="L47" s="25">
        <v>1765101.1602</v>
      </c>
      <c r="M47" s="84"/>
      <c r="N47" s="26">
        <v>134303603.51359999</v>
      </c>
      <c r="O47" s="24">
        <v>27751602.15148</v>
      </c>
      <c r="P47" s="25">
        <v>2254500</v>
      </c>
      <c r="Q47" s="26">
        <v>30251802.89948</v>
      </c>
      <c r="R47" s="24">
        <v>5411680.1006699996</v>
      </c>
      <c r="S47" s="71">
        <v>5.2390687797993447E-2</v>
      </c>
      <c r="T47" s="72">
        <v>0.3326545941896174</v>
      </c>
    </row>
    <row r="48" spans="1:21" x14ac:dyDescent="0.2">
      <c r="A48" s="55">
        <v>17</v>
      </c>
      <c r="B48" s="15" t="s">
        <v>270</v>
      </c>
      <c r="C48" s="27">
        <v>74628453.189999998</v>
      </c>
      <c r="D48" s="28">
        <v>48146952.579999998</v>
      </c>
      <c r="E48" s="28">
        <v>0</v>
      </c>
      <c r="F48" s="29">
        <v>0</v>
      </c>
      <c r="G48" s="27">
        <v>66443738.619999997</v>
      </c>
      <c r="H48" s="28">
        <v>57336303.200000003</v>
      </c>
      <c r="I48" s="28">
        <v>0</v>
      </c>
      <c r="J48" s="28">
        <v>57336303.200000003</v>
      </c>
      <c r="K48" s="28">
        <v>57336303.200000003</v>
      </c>
      <c r="L48" s="28">
        <v>0</v>
      </c>
      <c r="M48" s="84"/>
      <c r="N48" s="29">
        <v>2712.14</v>
      </c>
      <c r="O48" s="27">
        <v>8184714.5700000003</v>
      </c>
      <c r="P48" s="28">
        <v>8052000</v>
      </c>
      <c r="Q48" s="29">
        <v>7931014.1600000001</v>
      </c>
      <c r="R48" s="27">
        <v>761995.18</v>
      </c>
      <c r="S48" s="69">
        <v>2.78704679014821E-2</v>
      </c>
      <c r="T48" s="70">
        <v>0.15195708579015313</v>
      </c>
      <c r="U48" s="74"/>
    </row>
    <row r="49" spans="1:21" x14ac:dyDescent="0.2">
      <c r="A49" s="54">
        <v>18</v>
      </c>
      <c r="B49" s="12" t="s">
        <v>272</v>
      </c>
      <c r="C49" s="24">
        <v>40098159.609999999</v>
      </c>
      <c r="D49" s="25">
        <v>14783173.609999999</v>
      </c>
      <c r="E49" s="25">
        <v>0</v>
      </c>
      <c r="F49" s="26">
        <v>0</v>
      </c>
      <c r="G49" s="24">
        <v>4026581.05247</v>
      </c>
      <c r="H49" s="25">
        <v>545663.05247</v>
      </c>
      <c r="I49" s="25">
        <v>0</v>
      </c>
      <c r="J49" s="25">
        <v>545663.05247</v>
      </c>
      <c r="K49" s="25">
        <v>0</v>
      </c>
      <c r="L49" s="25">
        <v>545663.05247</v>
      </c>
      <c r="M49" s="84"/>
      <c r="N49" s="26">
        <v>0</v>
      </c>
      <c r="O49" s="24">
        <v>36071577</v>
      </c>
      <c r="P49" s="25">
        <v>50935500</v>
      </c>
      <c r="Q49" s="26">
        <v>20090854</v>
      </c>
      <c r="R49" s="24">
        <v>-7393587.8600000003</v>
      </c>
      <c r="S49" s="71">
        <v>-0.32608437980619942</v>
      </c>
      <c r="T49" s="72">
        <v>-0.34917096809780396</v>
      </c>
    </row>
    <row r="50" spans="1:21" x14ac:dyDescent="0.2">
      <c r="A50" s="55">
        <v>19</v>
      </c>
      <c r="B50" s="15" t="s">
        <v>164</v>
      </c>
      <c r="C50" s="27">
        <v>23064236.43</v>
      </c>
      <c r="D50" s="28">
        <v>16517495.02</v>
      </c>
      <c r="E50" s="28">
        <v>0</v>
      </c>
      <c r="F50" s="29">
        <v>0</v>
      </c>
      <c r="G50" s="27">
        <v>14311307.560000001</v>
      </c>
      <c r="H50" s="28">
        <v>2756136.54</v>
      </c>
      <c r="I50" s="28">
        <v>0</v>
      </c>
      <c r="J50" s="28">
        <v>2756136.54</v>
      </c>
      <c r="K50" s="28">
        <v>1498689.2</v>
      </c>
      <c r="L50" s="28">
        <v>1257447.3400000001</v>
      </c>
      <c r="M50" s="84"/>
      <c r="N50" s="29">
        <v>0</v>
      </c>
      <c r="O50" s="27">
        <v>8752928.6300000008</v>
      </c>
      <c r="P50" s="28">
        <v>6625005</v>
      </c>
      <c r="Q50" s="29">
        <v>8528021.8300000001</v>
      </c>
      <c r="R50" s="27">
        <v>-924504.06770000001</v>
      </c>
      <c r="S50" s="69">
        <v>-6.5076826988353945E-2</v>
      </c>
      <c r="T50" s="70">
        <v>-0.14775647324281649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45900</v>
      </c>
    </row>
    <row r="4" spans="1:10" ht="13.5" thickBot="1" x14ac:dyDescent="0.25"/>
    <row r="5" spans="1:10" x14ac:dyDescent="0.2">
      <c r="A5" s="173" t="s">
        <v>0</v>
      </c>
      <c r="B5" s="171" t="s">
        <v>283</v>
      </c>
      <c r="C5" s="175" t="s">
        <v>47</v>
      </c>
      <c r="D5" s="176"/>
      <c r="E5" s="176"/>
      <c r="F5" s="176"/>
      <c r="G5" s="176"/>
      <c r="H5" s="176"/>
      <c r="I5" s="176"/>
      <c r="J5" s="177"/>
    </row>
    <row r="6" spans="1:10" s="11" customFormat="1" ht="55.5" x14ac:dyDescent="0.2">
      <c r="A6" s="174"/>
      <c r="B6" s="172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0.38678140306666831</v>
      </c>
      <c r="D7" s="31">
        <f>BS!D7</f>
        <v>0.38084960287139608</v>
      </c>
      <c r="E7" s="31">
        <f>BS!E7</f>
        <v>0.38981645321937991</v>
      </c>
      <c r="F7" s="31">
        <f>BS!F7</f>
        <v>0.40378939674767661</v>
      </c>
      <c r="G7" s="31">
        <f>BS!G7</f>
        <v>0.41607602591956033</v>
      </c>
      <c r="H7" s="31">
        <f>BS!H7</f>
        <v>0.34245355873335692</v>
      </c>
      <c r="I7" s="31">
        <f>BS!I7</f>
        <v>0.46534743728625999</v>
      </c>
      <c r="J7" s="32">
        <f>BS!J7</f>
        <v>0.36896711034725627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0.379664797298087</v>
      </c>
      <c r="D8" s="34">
        <f>BS!D8</f>
        <v>0.37151250470214719</v>
      </c>
      <c r="E8" s="34">
        <f>BS!E8</f>
        <v>0.38324609837740631</v>
      </c>
      <c r="F8" s="34">
        <f>BS!F8</f>
        <v>0.38402516163208328</v>
      </c>
      <c r="G8" s="34">
        <f>BS!G8</f>
        <v>0.36306920883130861</v>
      </c>
      <c r="H8" s="34">
        <f>BS!H8</f>
        <v>0.38438540914984803</v>
      </c>
      <c r="I8" s="34">
        <f>BS!I8</f>
        <v>0.3488034647614523</v>
      </c>
      <c r="J8" s="35">
        <f>BS!J8</f>
        <v>0.35864427076323563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5.5506819204959541E-2</v>
      </c>
      <c r="D9" s="31">
        <f>BS!D9</f>
        <v>5.9327401886747046E-2</v>
      </c>
      <c r="E9" s="31">
        <f>BS!E9</f>
        <v>5.7000674256015217E-2</v>
      </c>
      <c r="F9" s="31">
        <f>BS!F9</f>
        <v>6.0438373844640243E-2</v>
      </c>
      <c r="G9" s="31">
        <f>BS!G9</f>
        <v>6.7080230063888968E-2</v>
      </c>
      <c r="H9" s="31">
        <f>BS!H9</f>
        <v>7.9389023982861073E-2</v>
      </c>
      <c r="I9" s="31">
        <f>BS!I9</f>
        <v>5.8842640754694295E-2</v>
      </c>
      <c r="J9" s="32">
        <f>BS!J9</f>
        <v>4.6738604388219848E-2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4.255307421217653E-2</v>
      </c>
      <c r="D10" s="34">
        <f>BS!D10</f>
        <v>4.4929922409385065E-2</v>
      </c>
      <c r="E10" s="34">
        <f>BS!E10</f>
        <v>4.2408225209551363E-2</v>
      </c>
      <c r="F10" s="34">
        <f>BS!F10</f>
        <v>4.5576900472951994E-2</v>
      </c>
      <c r="G10" s="34">
        <f>BS!G10</f>
        <v>4.8264659631726839E-2</v>
      </c>
      <c r="H10" s="34">
        <f>BS!H10</f>
        <v>5.8463356008113629E-2</v>
      </c>
      <c r="I10" s="34">
        <f>BS!I10</f>
        <v>4.1439240927758296E-2</v>
      </c>
      <c r="J10" s="35">
        <f>BS!J10</f>
        <v>4.3403268651228476E-2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3.4533776828670974E-2</v>
      </c>
      <c r="D11" s="31">
        <f>BS!D11</f>
        <v>4.1761831942628488E-2</v>
      </c>
      <c r="E11" s="31">
        <f>BS!E11</f>
        <v>3.5431642218114484E-2</v>
      </c>
      <c r="F11" s="31">
        <f>BS!F11</f>
        <v>2.354706601856971E-2</v>
      </c>
      <c r="G11" s="31">
        <f>BS!G11</f>
        <v>2.6869500285717829E-2</v>
      </c>
      <c r="H11" s="31">
        <f>BS!H11</f>
        <v>2.3547589299775219E-2</v>
      </c>
      <c r="I11" s="31">
        <f>BS!I11</f>
        <v>2.909267004581257E-2</v>
      </c>
      <c r="J11" s="32">
        <f>BS!J11</f>
        <v>2.9263736474436627E-2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2.1162611590442994E-2</v>
      </c>
      <c r="D12" s="34">
        <f>BS!D12</f>
        <v>2.3888684232927452E-2</v>
      </c>
      <c r="E12" s="34">
        <f>BS!E12</f>
        <v>2.1416576048496429E-2</v>
      </c>
      <c r="F12" s="34">
        <f>BS!F12</f>
        <v>1.985423550158457E-2</v>
      </c>
      <c r="G12" s="34">
        <f>BS!G12</f>
        <v>1.9146972664154781E-2</v>
      </c>
      <c r="H12" s="34">
        <f>BS!H12</f>
        <v>2.2407007227913986E-2</v>
      </c>
      <c r="I12" s="34">
        <f>BS!I12</f>
        <v>1.6965213342582781E-2</v>
      </c>
      <c r="J12" s="35">
        <f>BS!J12</f>
        <v>1.96719618595603E-2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2.0784501034836554E-2</v>
      </c>
      <c r="D13" s="31">
        <f>BS!D13</f>
        <v>2.0374843406492413E-2</v>
      </c>
      <c r="E13" s="31">
        <f>BS!E13</f>
        <v>2.0480170884285453E-2</v>
      </c>
      <c r="F13" s="31">
        <f>BS!F13</f>
        <v>2.1492582136089629E-2</v>
      </c>
      <c r="G13" s="31">
        <f>BS!G13</f>
        <v>2.1840056846854753E-2</v>
      </c>
      <c r="H13" s="31">
        <f>BS!H13</f>
        <v>2.8499823838628178E-2</v>
      </c>
      <c r="I13" s="31">
        <f>BS!I13</f>
        <v>1.7383046214106933E-2</v>
      </c>
      <c r="J13" s="32">
        <f>BS!J13</f>
        <v>2.2570773547138451E-2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1.7922036125493861E-2</v>
      </c>
      <c r="D14" s="34">
        <f>BS!D14</f>
        <v>1.5343852902303367E-2</v>
      </c>
      <c r="E14" s="34">
        <f>BS!E14</f>
        <v>1.5512840537695863E-2</v>
      </c>
      <c r="F14" s="34">
        <f>BS!F14</f>
        <v>1.9358622253053532E-2</v>
      </c>
      <c r="G14" s="34">
        <f>BS!G14</f>
        <v>2.1672591171246473E-2</v>
      </c>
      <c r="H14" s="34">
        <f>BS!H14</f>
        <v>3.5027964969659285E-2</v>
      </c>
      <c r="I14" s="34">
        <f>BS!I14</f>
        <v>1.2734584316445615E-2</v>
      </c>
      <c r="J14" s="35">
        <f>BS!J14</f>
        <v>3.206286280252222E-2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1.0519837158296099E-2</v>
      </c>
      <c r="D15" s="31">
        <f>BS!D15</f>
        <v>1.3594604904338647E-2</v>
      </c>
      <c r="E15" s="31">
        <f>BS!E15</f>
        <v>9.2895526238759088E-3</v>
      </c>
      <c r="F15" s="31">
        <f>BS!F15</f>
        <v>4.0850118937558102E-3</v>
      </c>
      <c r="G15" s="31">
        <f>BS!G15</f>
        <v>2.8687656693519269E-3</v>
      </c>
      <c r="H15" s="31">
        <f>BS!H15</f>
        <v>3.143055244276929E-3</v>
      </c>
      <c r="I15" s="31">
        <f>BS!I15</f>
        <v>2.6851989539694305E-3</v>
      </c>
      <c r="J15" s="32">
        <f>BS!J15</f>
        <v>1.7741019164551432E-2</v>
      </c>
    </row>
    <row r="16" spans="1:10" x14ac:dyDescent="0.2">
      <c r="A16" s="55">
        <f t="shared" si="0"/>
        <v>10</v>
      </c>
      <c r="B16" s="15" t="str">
        <f t="shared" si="1"/>
        <v>Pasha Bank</v>
      </c>
      <c r="C16" s="33">
        <f>BS!C16</f>
        <v>6.5852784902720582E-3</v>
      </c>
      <c r="D16" s="34">
        <f>BS!D16</f>
        <v>5.4611486786142194E-3</v>
      </c>
      <c r="E16" s="34">
        <f>BS!E16</f>
        <v>6.2770246401661432E-3</v>
      </c>
      <c r="F16" s="34">
        <f>BS!F16</f>
        <v>6.6021585688061657E-3</v>
      </c>
      <c r="G16" s="34">
        <f>BS!G16</f>
        <v>5.4901380951501285E-3</v>
      </c>
      <c r="H16" s="34">
        <f>BS!H16</f>
        <v>9.897949932306466E-3</v>
      </c>
      <c r="I16" s="34">
        <f>BS!I16</f>
        <v>2.5402354559699424E-3</v>
      </c>
      <c r="J16" s="35">
        <f>BS!J16</f>
        <v>8.3945812174309464E-3</v>
      </c>
    </row>
    <row r="17" spans="1:26" x14ac:dyDescent="0.2">
      <c r="A17" s="54">
        <f t="shared" si="0"/>
        <v>11</v>
      </c>
      <c r="B17" s="12" t="str">
        <f t="shared" si="1"/>
        <v>Microbank Crystal</v>
      </c>
      <c r="C17" s="30">
        <f>BS!C17</f>
        <v>6.3001747035092591E-3</v>
      </c>
      <c r="D17" s="31">
        <f>BS!D17</f>
        <v>8.3917948279942159E-3</v>
      </c>
      <c r="E17" s="31">
        <f>BS!E17</f>
        <v>6.1740244655377422E-3</v>
      </c>
      <c r="F17" s="31">
        <f>BS!F17</f>
        <v>3.0797947958794884E-4</v>
      </c>
      <c r="G17" s="31">
        <f>BS!G17</f>
        <v>3.540909811038872E-4</v>
      </c>
      <c r="H17" s="31">
        <f>BS!H17</f>
        <v>4.4069106377429797E-6</v>
      </c>
      <c r="I17" s="31">
        <f>BS!I17</f>
        <v>5.8811502760511758E-4</v>
      </c>
      <c r="J17" s="32">
        <f>BS!J17</f>
        <v>7.0406162949079379E-3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4.6783826040567734E-3</v>
      </c>
      <c r="D18" s="34">
        <f>BS!D18</f>
        <v>4.8349282894131285E-3</v>
      </c>
      <c r="E18" s="34">
        <f>BS!E18</f>
        <v>3.6804005600945709E-3</v>
      </c>
      <c r="F18" s="34">
        <f>BS!F18</f>
        <v>3.769903039141256E-3</v>
      </c>
      <c r="G18" s="34">
        <f>BS!G18</f>
        <v>2.0022633364849499E-3</v>
      </c>
      <c r="H18" s="34">
        <f>BS!H18</f>
        <v>4.0971833993360867E-3</v>
      </c>
      <c r="I18" s="34">
        <f>BS!I18</f>
        <v>6.0025017199766056E-4</v>
      </c>
      <c r="J18" s="35">
        <f>BS!J18</f>
        <v>1.0536060051630988E-2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4.3472210448935143E-3</v>
      </c>
      <c r="D19" s="31">
        <f>BS!D19</f>
        <v>2.3194848615449705E-3</v>
      </c>
      <c r="E19" s="31">
        <f>BS!E19</f>
        <v>1.7935694755856918E-3</v>
      </c>
      <c r="F19" s="31">
        <f>BS!F19</f>
        <v>2.0155787657442971E-4</v>
      </c>
      <c r="G19" s="31">
        <f>BS!G19</f>
        <v>2.2658888677573388E-4</v>
      </c>
      <c r="H19" s="31">
        <f>BS!H19</f>
        <v>4.1351687473337824E-4</v>
      </c>
      <c r="I19" s="31">
        <f>BS!I19</f>
        <v>1.0148840939949436E-4</v>
      </c>
      <c r="J19" s="32">
        <f>BS!J19</f>
        <v>1.9335934782131917E-2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3.5327885452850379E-3</v>
      </c>
      <c r="D20" s="34">
        <f>BS!D20</f>
        <v>3.5353841481792696E-3</v>
      </c>
      <c r="E20" s="34">
        <f>BS!E20</f>
        <v>3.145159911545604E-3</v>
      </c>
      <c r="F20" s="34">
        <f>BS!F20</f>
        <v>3.9181601741628078E-3</v>
      </c>
      <c r="G20" s="34">
        <f>BS!G20</f>
        <v>2.3606463290847205E-3</v>
      </c>
      <c r="H20" s="34">
        <f>BS!H20</f>
        <v>3.9663720947994497E-3</v>
      </c>
      <c r="I20" s="34">
        <f>BS!I20</f>
        <v>1.2860236253312484E-3</v>
      </c>
      <c r="J20" s="35">
        <f>BS!J20</f>
        <v>5.8079832967065908E-3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2.0857737893342815E-3</v>
      </c>
      <c r="D21" s="31">
        <f>BS!D21</f>
        <v>1.676458212086128E-3</v>
      </c>
      <c r="E21" s="31">
        <f>BS!E21</f>
        <v>1.6956572924108875E-3</v>
      </c>
      <c r="F21" s="31">
        <f>BS!F21</f>
        <v>2.0700420198313369E-3</v>
      </c>
      <c r="G21" s="31">
        <f>BS!G21</f>
        <v>1.5712527758186537E-3</v>
      </c>
      <c r="H21" s="31">
        <f>BS!H21</f>
        <v>1.7004370045807236E-3</v>
      </c>
      <c r="I21" s="31">
        <f>BS!I21</f>
        <v>1.4847969761056746E-3</v>
      </c>
      <c r="J21" s="32">
        <f>BS!J21</f>
        <v>4.3755710926947061E-3</v>
      </c>
    </row>
    <row r="22" spans="1:26" s="77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1.6890080868193409E-3</v>
      </c>
      <c r="D22" s="34">
        <f>BS!D22</f>
        <v>2.1975517238036167E-3</v>
      </c>
      <c r="E22" s="34">
        <f>BS!E22</f>
        <v>1.6579556662106212E-3</v>
      </c>
      <c r="F22" s="34">
        <f>BS!F22</f>
        <v>2.7829902132947626E-5</v>
      </c>
      <c r="G22" s="34">
        <f>BS!G22</f>
        <v>3.1996642138199158E-5</v>
      </c>
      <c r="H22" s="34">
        <f>BS!H22</f>
        <v>1.7568276004948763E-6</v>
      </c>
      <c r="I22" s="34">
        <f>BS!I22</f>
        <v>5.2234463535457971E-5</v>
      </c>
      <c r="J22" s="35">
        <f>BS!J22</f>
        <v>1.8712709515527775E-3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7.3253190392283873E-4</v>
      </c>
      <c r="D23" s="31">
        <f>BS!D23</f>
        <v>0</v>
      </c>
      <c r="E23" s="31">
        <f>BS!E23</f>
        <v>7.6330823980263476E-4</v>
      </c>
      <c r="F23" s="31">
        <f>BS!F23</f>
        <v>8.8410583886836783E-4</v>
      </c>
      <c r="G23" s="31">
        <f>BS!G23</f>
        <v>1.016476500129405E-3</v>
      </c>
      <c r="H23" s="31">
        <f>BS!H23</f>
        <v>2.5353188815534933E-3</v>
      </c>
      <c r="I23" s="31">
        <f>BS!I23</f>
        <v>0</v>
      </c>
      <c r="J23" s="32">
        <f>BS!J23</f>
        <v>5.5188952832314181E-4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3.9359225533098808E-4</v>
      </c>
      <c r="D24" s="34">
        <f>BS!D24</f>
        <v>0</v>
      </c>
      <c r="E24" s="34">
        <f>BS!E24</f>
        <v>4.6257518908762396E-5</v>
      </c>
      <c r="F24" s="34">
        <f>BS!F24</f>
        <v>8.4139343455868901E-6</v>
      </c>
      <c r="G24" s="34">
        <f>BS!G24</f>
        <v>9.6736908183615405E-6</v>
      </c>
      <c r="H24" s="34">
        <f>BS!H24</f>
        <v>0</v>
      </c>
      <c r="I24" s="34">
        <f>BS!I24</f>
        <v>1.614775258187545E-5</v>
      </c>
      <c r="J24" s="35">
        <f>BS!J24</f>
        <v>2.4322809850169142E-3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2.2639205694884103E-4</v>
      </c>
      <c r="D25" s="31">
        <f>BS!D25</f>
        <v>0</v>
      </c>
      <c r="E25" s="31">
        <f>BS!E25</f>
        <v>1.644088549166853E-4</v>
      </c>
      <c r="F25" s="31">
        <f>BS!F25</f>
        <v>4.2498666145822611E-5</v>
      </c>
      <c r="G25" s="31">
        <f>BS!G25</f>
        <v>4.8861678686985313E-5</v>
      </c>
      <c r="H25" s="31">
        <f>BS!H25</f>
        <v>6.6269620018688259E-5</v>
      </c>
      <c r="I25" s="31">
        <f>BS!I25</f>
        <v>3.7211514393626212E-5</v>
      </c>
      <c r="J25" s="32">
        <f>BS!J25</f>
        <v>5.9020380145728452E-4</v>
      </c>
    </row>
    <row r="26" spans="1:26" ht="13.5" thickBot="1" x14ac:dyDescent="0.25">
      <c r="A26" s="55"/>
      <c r="B26" s="19" t="s">
        <v>49</v>
      </c>
      <c r="C26" s="20">
        <f>SUM(C7:C25)</f>
        <v>1.0000000000000047</v>
      </c>
      <c r="D26" s="21">
        <f t="shared" ref="D26:J26" si="2">SUM(D7:D25)</f>
        <v>1.0000000000000013</v>
      </c>
      <c r="E26" s="21">
        <f t="shared" si="2"/>
        <v>1</v>
      </c>
      <c r="F26" s="21">
        <f t="shared" si="2"/>
        <v>1.000000000000002</v>
      </c>
      <c r="G26" s="21">
        <f t="shared" si="2"/>
        <v>1.0000000000000013</v>
      </c>
      <c r="H26" s="21">
        <f t="shared" si="2"/>
        <v>0.99999999999999956</v>
      </c>
      <c r="I26" s="21">
        <f t="shared" si="2"/>
        <v>1.0000000000000022</v>
      </c>
      <c r="J26" s="22">
        <f t="shared" si="2"/>
        <v>1.0000000000000024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73" t="s">
        <v>0</v>
      </c>
      <c r="B29" s="171" t="s">
        <v>283</v>
      </c>
      <c r="C29" s="175" t="s">
        <v>1</v>
      </c>
      <c r="D29" s="176"/>
      <c r="E29" s="176"/>
      <c r="F29" s="177"/>
      <c r="G29" s="78" t="s">
        <v>2</v>
      </c>
      <c r="H29" s="79"/>
      <c r="I29" s="79"/>
      <c r="J29" s="79"/>
      <c r="K29" s="79"/>
      <c r="L29" s="79"/>
      <c r="M29" s="79"/>
      <c r="N29" s="80"/>
      <c r="O29" s="175" t="s">
        <v>3</v>
      </c>
      <c r="P29" s="176"/>
      <c r="Q29" s="177"/>
      <c r="R29" s="175" t="s">
        <v>4</v>
      </c>
      <c r="S29" s="176"/>
      <c r="T29" s="177"/>
    </row>
    <row r="30" spans="1:26" ht="105" x14ac:dyDescent="0.2">
      <c r="A30" s="174"/>
      <c r="B30" s="172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8 months 2025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101877410103.71201</v>
      </c>
      <c r="D31" s="121">
        <f>BS!D31</f>
        <v>13669474567.0387</v>
      </c>
      <c r="E31" s="121">
        <f>BS!E31</f>
        <v>68782931904.962906</v>
      </c>
      <c r="F31" s="122">
        <f>BS!F31</f>
        <v>-1205172012.9676602</v>
      </c>
      <c r="G31" s="120">
        <f>BS!G31</f>
        <v>87047060617.582306</v>
      </c>
      <c r="H31" s="121">
        <f>BS!H31</f>
        <v>64852306906.364243</v>
      </c>
      <c r="I31" s="121">
        <f>BS!I31</f>
        <v>6547829589.71103</v>
      </c>
      <c r="J31" s="121">
        <f>BS!J31</f>
        <v>56406914663.251602</v>
      </c>
      <c r="K31" s="121">
        <f>BS!K31</f>
        <v>22615026305.830101</v>
      </c>
      <c r="L31" s="121">
        <f>BS!L31</f>
        <v>33791888357.421501</v>
      </c>
      <c r="M31" s="121">
        <f>BS!M31</f>
        <v>1504709187.9200001</v>
      </c>
      <c r="N31" s="122">
        <f>BS!N31</f>
        <v>19962715431.249001</v>
      </c>
      <c r="O31" s="120">
        <f>BS!O31</f>
        <v>14830349462.9956</v>
      </c>
      <c r="P31" s="121">
        <f>BS!P31</f>
        <v>1182524867.1199999</v>
      </c>
      <c r="Q31" s="122">
        <f>BS!Q31</f>
        <v>17815697449.1012</v>
      </c>
      <c r="R31" s="123">
        <f>BS!R31</f>
        <v>2135751702.6306</v>
      </c>
      <c r="S31" s="124">
        <f>BS!S31</f>
        <v>3.2548242466543836E-2</v>
      </c>
      <c r="T31" s="125">
        <f>BS!T31</f>
        <v>0.2208318914233387</v>
      </c>
    </row>
    <row r="32" spans="1:26" x14ac:dyDescent="0.2">
      <c r="A32" s="55">
        <v>1</v>
      </c>
      <c r="B32" s="15" t="s">
        <v>148</v>
      </c>
      <c r="C32" s="27">
        <f>BS!C32</f>
        <v>39404287620.712097</v>
      </c>
      <c r="D32" s="28">
        <f>BS!D32</f>
        <v>3977320123.1401596</v>
      </c>
      <c r="E32" s="28">
        <f>BS!E32</f>
        <v>26195952300.3354</v>
      </c>
      <c r="F32" s="29">
        <f>BS!F32</f>
        <v>-363432305.35930002</v>
      </c>
      <c r="G32" s="27">
        <f>BS!G32</f>
        <v>33932376433.118301</v>
      </c>
      <c r="H32" s="28">
        <f>BS!H32</f>
        <v>26186673883.416</v>
      </c>
      <c r="I32" s="28">
        <f>BS!I32</f>
        <v>2101401535.4565001</v>
      </c>
      <c r="J32" s="28">
        <f>BS!J32</f>
        <v>23469564887.469501</v>
      </c>
      <c r="K32" s="28">
        <f>BS!K32</f>
        <v>7744596239.2799997</v>
      </c>
      <c r="L32" s="28">
        <f>BS!L32</f>
        <v>15724968648.189501</v>
      </c>
      <c r="M32" s="84"/>
      <c r="N32" s="29">
        <f>BS!N32</f>
        <v>6834514426.3163595</v>
      </c>
      <c r="O32" s="27">
        <f>BS!O32</f>
        <v>5471911186.8014698</v>
      </c>
      <c r="P32" s="28">
        <f>BS!P32</f>
        <v>27993660.18</v>
      </c>
      <c r="Q32" s="29">
        <f>BS!Q32</f>
        <v>6633948274.88307</v>
      </c>
      <c r="R32" s="27">
        <f>BS!R32</f>
        <v>1088381923.60147</v>
      </c>
      <c r="S32" s="69">
        <f>BS!S32</f>
        <v>4.2098705609931765E-2</v>
      </c>
      <c r="T32" s="70">
        <f>BS!T32</f>
        <v>0.30656255147357669</v>
      </c>
    </row>
    <row r="33" spans="1:21" x14ac:dyDescent="0.2">
      <c r="A33" s="54">
        <v>2</v>
      </c>
      <c r="B33" s="12" t="s">
        <v>149</v>
      </c>
      <c r="C33" s="24">
        <f>BS!C33</f>
        <v>38679266256.2799</v>
      </c>
      <c r="D33" s="25">
        <f>BS!D33</f>
        <v>5687622946.1100006</v>
      </c>
      <c r="E33" s="25">
        <f>BS!E33</f>
        <v>25553719312.77</v>
      </c>
      <c r="F33" s="26">
        <f>BS!F33</f>
        <v>-381891406.99000001</v>
      </c>
      <c r="G33" s="24">
        <f>BS!G33</f>
        <v>33360446356.91</v>
      </c>
      <c r="H33" s="25">
        <f>BS!H33</f>
        <v>24904917641.93</v>
      </c>
      <c r="I33" s="25">
        <f>BS!I33</f>
        <v>3550556849.58288</v>
      </c>
      <c r="J33" s="25">
        <f>BS!J33</f>
        <v>20479613879.401901</v>
      </c>
      <c r="K33" s="25">
        <f>BS!K33</f>
        <v>8692886139.5010796</v>
      </c>
      <c r="L33" s="25">
        <f>BS!L33</f>
        <v>11786727739.900801</v>
      </c>
      <c r="M33" s="84"/>
      <c r="N33" s="26">
        <f>BS!N33</f>
        <v>7596144945.0100002</v>
      </c>
      <c r="O33" s="24">
        <f>BS!O33</f>
        <v>5318819868.3199997</v>
      </c>
      <c r="P33" s="25">
        <f>BS!P33</f>
        <v>21015907.690000001</v>
      </c>
      <c r="Q33" s="26">
        <f>BS!Q33</f>
        <v>6756401438.5830002</v>
      </c>
      <c r="R33" s="24">
        <f>BS!R33</f>
        <v>795405927.13999999</v>
      </c>
      <c r="S33" s="71">
        <f>BS!S33</f>
        <v>3.2171866794659158E-2</v>
      </c>
      <c r="T33" s="72">
        <f>BS!T33</f>
        <v>0.22537870970714663</v>
      </c>
    </row>
    <row r="34" spans="1:21" x14ac:dyDescent="0.2">
      <c r="A34" s="55">
        <v>3</v>
      </c>
      <c r="B34" s="15" t="s">
        <v>150</v>
      </c>
      <c r="C34" s="27">
        <f>BS!C34</f>
        <v>5654890983.6962605</v>
      </c>
      <c r="D34" s="28">
        <f>BS!D34</f>
        <v>614118461.76818395</v>
      </c>
      <c r="E34" s="28">
        <f>BS!E34</f>
        <v>4080712644.0744901</v>
      </c>
      <c r="F34" s="29">
        <f>BS!F34</f>
        <v>-134552244.94756901</v>
      </c>
      <c r="G34" s="27">
        <f>BS!G34</f>
        <v>4961741147.2064199</v>
      </c>
      <c r="H34" s="28">
        <f>BS!H34</f>
        <v>3919567969.4941864</v>
      </c>
      <c r="I34" s="28">
        <f>BS!I34</f>
        <v>89738881.055656999</v>
      </c>
      <c r="J34" s="28">
        <f>BS!J34</f>
        <v>3783788812.8050699</v>
      </c>
      <c r="K34" s="28">
        <f>BS!K34</f>
        <v>1795384865.7665801</v>
      </c>
      <c r="L34" s="28">
        <f>BS!L34</f>
        <v>1988403947.0384901</v>
      </c>
      <c r="M34" s="84"/>
      <c r="N34" s="29">
        <f>BS!N34</f>
        <v>940035991.926314</v>
      </c>
      <c r="O34" s="27">
        <f>BS!O34</f>
        <v>693149836.49000001</v>
      </c>
      <c r="P34" s="28">
        <f>BS!P34</f>
        <v>44490459.259999998</v>
      </c>
      <c r="Q34" s="29">
        <f>BS!Q34</f>
        <v>686646295.82335997</v>
      </c>
      <c r="R34" s="27">
        <f>BS!R34</f>
        <v>85668437.776218995</v>
      </c>
      <c r="S34" s="69">
        <f>BS!S34</f>
        <v>2.3928289657603907E-2</v>
      </c>
      <c r="T34" s="70">
        <f>BS!T34</f>
        <v>0.19873981524349241</v>
      </c>
    </row>
    <row r="35" spans="1:21" x14ac:dyDescent="0.2">
      <c r="A35" s="54">
        <v>4</v>
      </c>
      <c r="B35" s="12" t="s">
        <v>153</v>
      </c>
      <c r="C35" s="24">
        <f>BS!C35</f>
        <v>4335196992.6876001</v>
      </c>
      <c r="D35" s="25">
        <f>BS!D35</f>
        <v>606232551.85240006</v>
      </c>
      <c r="E35" s="25">
        <f>BS!E35</f>
        <v>3090411793.5799999</v>
      </c>
      <c r="F35" s="26">
        <f>BS!F35</f>
        <v>-35702596.200000003</v>
      </c>
      <c r="G35" s="24">
        <f>BS!G35</f>
        <v>3691511350.4998999</v>
      </c>
      <c r="H35" s="25">
        <f>BS!H35</f>
        <v>2955767137.3127003</v>
      </c>
      <c r="I35" s="25">
        <f>BS!I35</f>
        <v>230297533.99509999</v>
      </c>
      <c r="J35" s="25">
        <f>BS!J35</f>
        <v>2722460537.0977001</v>
      </c>
      <c r="K35" s="25">
        <f>BS!K35</f>
        <v>1322150334.0506001</v>
      </c>
      <c r="L35" s="25">
        <f>BS!L35</f>
        <v>1400310203.0471001</v>
      </c>
      <c r="M35" s="84"/>
      <c r="N35" s="26">
        <f>BS!N35</f>
        <v>674280909.42720008</v>
      </c>
      <c r="O35" s="24">
        <f>BS!O35</f>
        <v>643685641.93400002</v>
      </c>
      <c r="P35" s="25">
        <f>BS!P35</f>
        <v>18251557</v>
      </c>
      <c r="Q35" s="26">
        <f>BS!Q35</f>
        <v>749070300.23000002</v>
      </c>
      <c r="R35" s="24">
        <f>BS!R35</f>
        <v>68073770.390000001</v>
      </c>
      <c r="S35" s="71">
        <f>BS!S35</f>
        <v>2.4670123179436277E-2</v>
      </c>
      <c r="T35" s="72">
        <f>BS!T35</f>
        <v>0.16281919221477478</v>
      </c>
    </row>
    <row r="36" spans="1:21" x14ac:dyDescent="0.2">
      <c r="A36" s="55">
        <v>5</v>
      </c>
      <c r="B36" s="15" t="s">
        <v>156</v>
      </c>
      <c r="C36" s="27">
        <f>BS!C36</f>
        <v>3518211744.4045801</v>
      </c>
      <c r="D36" s="28">
        <f>BS!D36</f>
        <v>492561000.30529797</v>
      </c>
      <c r="E36" s="28">
        <f>BS!E36</f>
        <v>2872501242.73632</v>
      </c>
      <c r="F36" s="29">
        <f>BS!F36</f>
        <v>-86495946.647037998</v>
      </c>
      <c r="G36" s="27">
        <f>BS!G36</f>
        <v>3084220307.9407001</v>
      </c>
      <c r="H36" s="28">
        <f>BS!H36</f>
        <v>1527081552.1807032</v>
      </c>
      <c r="I36" s="28">
        <f>BS!I36</f>
        <v>0</v>
      </c>
      <c r="J36" s="28">
        <f>BS!J36</f>
        <v>1515625609.6607001</v>
      </c>
      <c r="K36" s="28">
        <f>BS!K36</f>
        <v>532529351.4533</v>
      </c>
      <c r="L36" s="28">
        <f>BS!L36</f>
        <v>983096258.20739901</v>
      </c>
      <c r="M36" s="84"/>
      <c r="N36" s="29">
        <f>BS!N36</f>
        <v>1459695957.8299999</v>
      </c>
      <c r="O36" s="27">
        <f>BS!O36</f>
        <v>433991438.50890601</v>
      </c>
      <c r="P36" s="28">
        <f>BS!P36</f>
        <v>5270620</v>
      </c>
      <c r="Q36" s="29">
        <f>BS!Q36</f>
        <v>521055151.078906</v>
      </c>
      <c r="R36" s="27">
        <f>BS!R36</f>
        <v>53711506.188905999</v>
      </c>
      <c r="S36" s="69">
        <f>BS!S36</f>
        <v>2.4698055737676569E-2</v>
      </c>
      <c r="T36" s="70">
        <f>BS!T36</f>
        <v>0.19870345579585807</v>
      </c>
    </row>
    <row r="37" spans="1:21" x14ac:dyDescent="0.2">
      <c r="A37" s="54">
        <v>6</v>
      </c>
      <c r="B37" s="12" t="s">
        <v>155</v>
      </c>
      <c r="C37" s="24">
        <f>BS!C37</f>
        <v>2155992059.8651299</v>
      </c>
      <c r="D37" s="25">
        <f>BS!D37</f>
        <v>219550338.39999998</v>
      </c>
      <c r="E37" s="25">
        <f>BS!E37</f>
        <v>1643133740.8926101</v>
      </c>
      <c r="F37" s="26">
        <f>BS!F37</f>
        <v>-35478575.727592997</v>
      </c>
      <c r="G37" s="24">
        <f>BS!G37</f>
        <v>1864249993.5145299</v>
      </c>
      <c r="H37" s="25">
        <f>BS!H37</f>
        <v>1287592974.1399951</v>
      </c>
      <c r="I37" s="25">
        <f>BS!I37</f>
        <v>185912071.57049999</v>
      </c>
      <c r="J37" s="25">
        <f>BS!J37</f>
        <v>1080021653.12659</v>
      </c>
      <c r="K37" s="25">
        <f>BS!K37</f>
        <v>506735057.89420003</v>
      </c>
      <c r="L37" s="25">
        <f>BS!L37</f>
        <v>573286595.23239505</v>
      </c>
      <c r="M37" s="84"/>
      <c r="N37" s="26">
        <f>BS!N37</f>
        <v>536681153.18000001</v>
      </c>
      <c r="O37" s="24">
        <f>BS!O37</f>
        <v>291742069</v>
      </c>
      <c r="P37" s="25">
        <f>BS!P37</f>
        <v>121372000</v>
      </c>
      <c r="Q37" s="26">
        <f>BS!Q37</f>
        <v>347961430.34409201</v>
      </c>
      <c r="R37" s="24">
        <f>BS!R37</f>
        <v>19180997.682300001</v>
      </c>
      <c r="S37" s="71">
        <f>BS!S37</f>
        <v>1.4000221463212534E-2</v>
      </c>
      <c r="T37" s="72">
        <f>BS!T37</f>
        <v>9.9309130701437473E-2</v>
      </c>
    </row>
    <row r="38" spans="1:21" x14ac:dyDescent="0.2">
      <c r="A38" s="55">
        <v>7</v>
      </c>
      <c r="B38" s="15" t="s">
        <v>152</v>
      </c>
      <c r="C38" s="27">
        <f>BS!C38</f>
        <v>2117471135.7270701</v>
      </c>
      <c r="D38" s="28">
        <f>BS!D38</f>
        <v>538409978.69301498</v>
      </c>
      <c r="E38" s="28">
        <f>BS!E38</f>
        <v>1401441466.60305</v>
      </c>
      <c r="F38" s="29">
        <f>BS!F38</f>
        <v>-29210001.655715</v>
      </c>
      <c r="G38" s="27">
        <f>BS!G38</f>
        <v>1782738676.4228401</v>
      </c>
      <c r="H38" s="28">
        <f>BS!H38</f>
        <v>1393843532.8999262</v>
      </c>
      <c r="I38" s="28">
        <f>BS!I38</f>
        <v>121305594.71089999</v>
      </c>
      <c r="J38" s="28">
        <f>BS!J38</f>
        <v>1231930222.8011</v>
      </c>
      <c r="K38" s="28">
        <f>BS!K38</f>
        <v>644524265.82210004</v>
      </c>
      <c r="L38" s="28">
        <f>BS!L38</f>
        <v>587405956.97899997</v>
      </c>
      <c r="M38" s="84"/>
      <c r="N38" s="29">
        <f>BS!N38</f>
        <v>370011602.52511203</v>
      </c>
      <c r="O38" s="27">
        <f>BS!O38</f>
        <v>334732459.35420001</v>
      </c>
      <c r="P38" s="28">
        <f>BS!P38</f>
        <v>112482804.98999999</v>
      </c>
      <c r="Q38" s="29">
        <f>BS!Q38</f>
        <v>363624471.99000001</v>
      </c>
      <c r="R38" s="27">
        <f>BS!R38</f>
        <v>19459681.984074</v>
      </c>
      <c r="S38" s="69">
        <f>BS!S38</f>
        <v>1.4614066485073162E-2</v>
      </c>
      <c r="T38" s="70">
        <f>BS!T38</f>
        <v>8.9849405559535633E-2</v>
      </c>
    </row>
    <row r="39" spans="1:21" x14ac:dyDescent="0.2">
      <c r="A39" s="54">
        <v>8</v>
      </c>
      <c r="B39" s="12" t="s">
        <v>154</v>
      </c>
      <c r="C39" s="24">
        <f>BS!C39</f>
        <v>1825850624.2504799</v>
      </c>
      <c r="D39" s="25">
        <f>BS!D39</f>
        <v>656356793.30746198</v>
      </c>
      <c r="E39" s="25">
        <f>BS!E39</f>
        <v>1055395189.3389</v>
      </c>
      <c r="F39" s="26">
        <f>BS!F39</f>
        <v>-50751004.92255</v>
      </c>
      <c r="G39" s="24">
        <f>BS!G39</f>
        <v>1350347170.6357</v>
      </c>
      <c r="H39" s="25">
        <f>BS!H39</f>
        <v>1255451311.6394</v>
      </c>
      <c r="I39" s="25">
        <f>BS!I39</f>
        <v>32931465.885754</v>
      </c>
      <c r="J39" s="25">
        <f>BS!J39</f>
        <v>1222484000.72804</v>
      </c>
      <c r="K39" s="25">
        <f>BS!K39</f>
        <v>792158349.22853994</v>
      </c>
      <c r="L39" s="25">
        <f>BS!L39</f>
        <v>430325651.49950099</v>
      </c>
      <c r="M39" s="84"/>
      <c r="N39" s="26">
        <f>BS!N39</f>
        <v>81261105.663599998</v>
      </c>
      <c r="O39" s="24">
        <f>BS!O39</f>
        <v>475503460.14548701</v>
      </c>
      <c r="P39" s="25">
        <f>BS!P39</f>
        <v>114430000</v>
      </c>
      <c r="Q39" s="26">
        <f>BS!Q39</f>
        <v>524674829.07548702</v>
      </c>
      <c r="R39" s="24">
        <f>BS!R39</f>
        <v>28668535.267005</v>
      </c>
      <c r="S39" s="71">
        <f>BS!S39</f>
        <v>2.314526843524245E-2</v>
      </c>
      <c r="T39" s="72">
        <f>BS!T39</f>
        <v>9.3514780989872981E-2</v>
      </c>
    </row>
    <row r="40" spans="1:21" x14ac:dyDescent="0.2">
      <c r="A40" s="55">
        <v>9</v>
      </c>
      <c r="B40" s="15" t="s">
        <v>157</v>
      </c>
      <c r="C40" s="27">
        <f>BS!C40</f>
        <v>1071733764.4</v>
      </c>
      <c r="D40" s="28">
        <f>BS!D40</f>
        <v>103816777.42</v>
      </c>
      <c r="E40" s="28">
        <f>BS!E40</f>
        <v>935076783.40999997</v>
      </c>
      <c r="F40" s="29">
        <f>BS!F40</f>
        <v>-18592899.539999999</v>
      </c>
      <c r="G40" s="27">
        <f>BS!G40</f>
        <v>808628250.36074698</v>
      </c>
      <c r="H40" s="28">
        <f>BS!H40</f>
        <v>264922445.04999998</v>
      </c>
      <c r="I40" s="28">
        <f>BS!I40</f>
        <v>103100662.65000001</v>
      </c>
      <c r="J40" s="28">
        <f>BS!J40</f>
        <v>161818220.30000001</v>
      </c>
      <c r="K40" s="28">
        <f>BS!K40</f>
        <v>71080277.030000001</v>
      </c>
      <c r="L40" s="28">
        <f>BS!L40</f>
        <v>90737943.269999996</v>
      </c>
      <c r="M40" s="84"/>
      <c r="N40" s="29">
        <f>BS!N40</f>
        <v>527547131.46999997</v>
      </c>
      <c r="O40" s="27">
        <f>BS!O40</f>
        <v>263105514.03999999</v>
      </c>
      <c r="P40" s="28">
        <f>BS!P40</f>
        <v>76000000</v>
      </c>
      <c r="Q40" s="29">
        <f>BS!Q40</f>
        <v>282219269.29000002</v>
      </c>
      <c r="R40" s="27">
        <f>BS!R40</f>
        <v>12034215.93</v>
      </c>
      <c r="S40" s="69">
        <f>BS!S40</f>
        <v>1.7419492215893225E-2</v>
      </c>
      <c r="T40" s="70">
        <f>BS!T40</f>
        <v>6.9801165209639623E-2</v>
      </c>
    </row>
    <row r="41" spans="1:21" x14ac:dyDescent="0.2">
      <c r="A41" s="54">
        <v>10</v>
      </c>
      <c r="B41" s="12" t="s">
        <v>158</v>
      </c>
      <c r="C41" s="24">
        <f>BS!C41</f>
        <v>670891117.40059996</v>
      </c>
      <c r="D41" s="25">
        <f>BS!D41</f>
        <v>187032031.97860003</v>
      </c>
      <c r="E41" s="25">
        <f>BS!E41</f>
        <v>375633817.68400002</v>
      </c>
      <c r="F41" s="26">
        <f>BS!F41</f>
        <v>-12077699.427999999</v>
      </c>
      <c r="G41" s="24">
        <f>BS!G41</f>
        <v>546396544.3506</v>
      </c>
      <c r="H41" s="25">
        <f>BS!H41</f>
        <v>428165213.74869996</v>
      </c>
      <c r="I41" s="25">
        <f>BS!I41</f>
        <v>80967211.989500001</v>
      </c>
      <c r="J41" s="25">
        <f>BS!J41</f>
        <v>309681751.0226</v>
      </c>
      <c r="K41" s="25">
        <f>BS!K41</f>
        <v>223842398.09290001</v>
      </c>
      <c r="L41" s="25">
        <f>BS!L41</f>
        <v>85839352.929700002</v>
      </c>
      <c r="M41" s="84"/>
      <c r="N41" s="26">
        <f>BS!N41</f>
        <v>104228822.0555</v>
      </c>
      <c r="O41" s="24">
        <f>BS!O41</f>
        <v>124494573.05</v>
      </c>
      <c r="P41" s="25">
        <f>BS!P41</f>
        <v>136800000</v>
      </c>
      <c r="Q41" s="26">
        <f>BS!Q41</f>
        <v>147422447.61000001</v>
      </c>
      <c r="R41" s="24">
        <f>BS!R41</f>
        <v>469845.04200000002</v>
      </c>
      <c r="S41" s="71">
        <f>BS!S41</f>
        <v>1.0750750123925243E-3</v>
      </c>
      <c r="T41" s="72">
        <f>BS!T41</f>
        <v>5.7300665120115744E-3</v>
      </c>
    </row>
    <row r="42" spans="1:21" x14ac:dyDescent="0.2">
      <c r="A42" s="55">
        <v>11</v>
      </c>
      <c r="B42" s="15" t="s">
        <v>289</v>
      </c>
      <c r="C42" s="27">
        <f>BS!C42</f>
        <v>641845481.99444497</v>
      </c>
      <c r="D42" s="28">
        <f>BS!D42</f>
        <v>43199862.097199999</v>
      </c>
      <c r="E42" s="28">
        <f>BS!E42</f>
        <v>577212252.21434605</v>
      </c>
      <c r="F42" s="29">
        <f>BS!F42</f>
        <v>-17894401.825399999</v>
      </c>
      <c r="G42" s="27">
        <f>BS!G42</f>
        <v>537430681.90610003</v>
      </c>
      <c r="H42" s="28">
        <f>BS!H42</f>
        <v>19973179.7311</v>
      </c>
      <c r="I42" s="28">
        <f>BS!I42</f>
        <v>0</v>
      </c>
      <c r="J42" s="28">
        <f>BS!J42</f>
        <v>19973179.754154</v>
      </c>
      <c r="K42" s="28">
        <f>BS!K42</f>
        <v>99662.399999999994</v>
      </c>
      <c r="L42" s="28">
        <f>BS!L42</f>
        <v>19873517.354153998</v>
      </c>
      <c r="M42" s="84"/>
      <c r="N42" s="29">
        <f>BS!N42</f>
        <v>488016244.42659998</v>
      </c>
      <c r="O42" s="27">
        <f>BS!O42</f>
        <v>104414800.088346</v>
      </c>
      <c r="P42" s="28">
        <f>BS!P42</f>
        <v>3634576</v>
      </c>
      <c r="Q42" s="29">
        <f>BS!Q42</f>
        <v>118690558.97834601</v>
      </c>
      <c r="R42" s="27">
        <f>BS!R42</f>
        <v>11219678.49</v>
      </c>
      <c r="S42" s="69">
        <f>BS!S42</f>
        <v>2.70544744375837E-2</v>
      </c>
      <c r="T42" s="70">
        <f>BS!T42</f>
        <v>0.16833941469862448</v>
      </c>
    </row>
    <row r="43" spans="1:21" x14ac:dyDescent="0.2">
      <c r="A43" s="54">
        <v>12</v>
      </c>
      <c r="B43" s="12" t="s">
        <v>240</v>
      </c>
      <c r="C43" s="24">
        <f>BS!C43</f>
        <v>476621503.17556399</v>
      </c>
      <c r="D43" s="25">
        <f>BS!D43</f>
        <v>90670070.836789995</v>
      </c>
      <c r="E43" s="25">
        <f>BS!E43</f>
        <v>332560543.29608202</v>
      </c>
      <c r="F43" s="26">
        <f>BS!F43</f>
        <v>-1955938.9717399999</v>
      </c>
      <c r="G43" s="24">
        <f>BS!G43</f>
        <v>320368050.65153599</v>
      </c>
      <c r="H43" s="25">
        <f>BS!H43</f>
        <v>244486908.90162402</v>
      </c>
      <c r="I43" s="25">
        <f>BS!I43</f>
        <v>17343631.148972999</v>
      </c>
      <c r="J43" s="25">
        <f>BS!J43</f>
        <v>112941497.15446401</v>
      </c>
      <c r="K43" s="25">
        <f>BS!K43</f>
        <v>92657910.355795994</v>
      </c>
      <c r="L43" s="25">
        <f>BS!L43</f>
        <v>20283586.798668001</v>
      </c>
      <c r="M43" s="84"/>
      <c r="N43" s="26">
        <f>BS!N43</f>
        <v>67154578.019991994</v>
      </c>
      <c r="O43" s="24">
        <f>BS!O43</f>
        <v>156253452.528795</v>
      </c>
      <c r="P43" s="25">
        <f>BS!P43</f>
        <v>69161600</v>
      </c>
      <c r="Q43" s="26">
        <f>BS!Q43</f>
        <v>153667105.82879499</v>
      </c>
      <c r="R43" s="24">
        <f>BS!R43</f>
        <v>10227662.347256999</v>
      </c>
      <c r="S43" s="71">
        <f>BS!S43</f>
        <v>3.1755598222860205E-2</v>
      </c>
      <c r="T43" s="72">
        <f>BS!T43</f>
        <v>0.10164411469528473</v>
      </c>
    </row>
    <row r="44" spans="1:21" x14ac:dyDescent="0.2">
      <c r="A44" s="55">
        <v>13</v>
      </c>
      <c r="B44" s="15" t="s">
        <v>151</v>
      </c>
      <c r="C44" s="27">
        <f>BS!C44</f>
        <v>442883621.20210397</v>
      </c>
      <c r="D44" s="28">
        <f>BS!D44</f>
        <v>202821916</v>
      </c>
      <c r="E44" s="28">
        <f>BS!E44</f>
        <v>159540969.28624001</v>
      </c>
      <c r="F44" s="29">
        <f>BS!F44</f>
        <v>-25314098.187440999</v>
      </c>
      <c r="G44" s="27">
        <f>BS!G44</f>
        <v>156124950.86315301</v>
      </c>
      <c r="H44" s="28">
        <f>BS!H44</f>
        <v>13071493.271</v>
      </c>
      <c r="I44" s="28">
        <f>BS!I44</f>
        <v>0</v>
      </c>
      <c r="J44" s="28">
        <f>BS!J44</f>
        <v>12781180</v>
      </c>
      <c r="K44" s="28">
        <f>BS!K44</f>
        <v>9351695</v>
      </c>
      <c r="L44" s="28">
        <f>BS!L44</f>
        <v>3429485</v>
      </c>
      <c r="M44" s="84"/>
      <c r="N44" s="29">
        <f>BS!N44</f>
        <v>124291159.358</v>
      </c>
      <c r="O44" s="27">
        <f>BS!O44</f>
        <v>286758670.01270801</v>
      </c>
      <c r="P44" s="28">
        <f>BS!P44</f>
        <v>209008277</v>
      </c>
      <c r="Q44" s="29">
        <f>BS!Q44</f>
        <v>324286896.01014799</v>
      </c>
      <c r="R44" s="27">
        <f>BS!R44</f>
        <v>-43821498.216840997</v>
      </c>
      <c r="S44" s="69">
        <f>BS!S44</f>
        <v>-0.14657491999705458</v>
      </c>
      <c r="T44" s="70">
        <f>BS!T44</f>
        <v>-0.21951050593553506</v>
      </c>
    </row>
    <row r="45" spans="1:21" x14ac:dyDescent="0.2">
      <c r="A45" s="54">
        <v>14</v>
      </c>
      <c r="B45" s="12" t="s">
        <v>159</v>
      </c>
      <c r="C45" s="24">
        <f>BS!C45</f>
        <v>359911347.43769997</v>
      </c>
      <c r="D45" s="25">
        <f>BS!D45</f>
        <v>112050201.59909999</v>
      </c>
      <c r="E45" s="25">
        <f>BS!E45</f>
        <v>243174087.1221</v>
      </c>
      <c r="F45" s="26">
        <f>BS!F45</f>
        <v>-5256115.2858999996</v>
      </c>
      <c r="G45" s="24">
        <f>BS!G45</f>
        <v>273776925.47229999</v>
      </c>
      <c r="H45" s="25">
        <f>BS!H45</f>
        <v>254101726.12310001</v>
      </c>
      <c r="I45" s="25">
        <f>BS!I45</f>
        <v>13990412.346100001</v>
      </c>
      <c r="J45" s="25">
        <f>BS!J45</f>
        <v>133156776.03479999</v>
      </c>
      <c r="K45" s="25">
        <f>BS!K45</f>
        <v>89699609.262600005</v>
      </c>
      <c r="L45" s="25">
        <f>BS!L45</f>
        <v>43457166.772200003</v>
      </c>
      <c r="M45" s="84"/>
      <c r="N45" s="26">
        <f>BS!N45</f>
        <v>14019834.668199999</v>
      </c>
      <c r="O45" s="24">
        <f>BS!O45</f>
        <v>86134421.965399995</v>
      </c>
      <c r="P45" s="25">
        <f>BS!P45</f>
        <v>50000000</v>
      </c>
      <c r="Q45" s="26">
        <f>BS!Q45</f>
        <v>85002188.255400002</v>
      </c>
      <c r="R45" s="24">
        <f>BS!R45</f>
        <v>4166360.7771000001</v>
      </c>
      <c r="S45" s="71">
        <f>BS!S45</f>
        <v>2.1173153387236025E-2</v>
      </c>
      <c r="T45" s="72">
        <f>BS!T45</f>
        <v>7.435465192843857E-2</v>
      </c>
      <c r="U45" s="73"/>
    </row>
    <row r="46" spans="1:21" x14ac:dyDescent="0.2">
      <c r="A46" s="55">
        <v>15</v>
      </c>
      <c r="B46" s="15" t="s">
        <v>160</v>
      </c>
      <c r="C46" s="27">
        <f>BS!C46</f>
        <v>212493231.71958199</v>
      </c>
      <c r="D46" s="28">
        <f>BS!D46</f>
        <v>45478831.760000005</v>
      </c>
      <c r="E46" s="28">
        <f>BS!E46</f>
        <v>115311711.04343601</v>
      </c>
      <c r="F46" s="29">
        <f>BS!F46</f>
        <v>-4153860.4722790001</v>
      </c>
      <c r="G46" s="27">
        <f>BS!G46</f>
        <v>147601983.11913601</v>
      </c>
      <c r="H46" s="28">
        <f>BS!H46</f>
        <v>134247000.379172</v>
      </c>
      <c r="I46" s="28">
        <f>BS!I46</f>
        <v>20283739.319171999</v>
      </c>
      <c r="J46" s="28">
        <f>BS!J46</f>
        <v>88629521.239999995</v>
      </c>
      <c r="K46" s="28">
        <f>BS!K46</f>
        <v>38455427.590000004</v>
      </c>
      <c r="L46" s="28">
        <f>BS!L46</f>
        <v>50174093.649999999</v>
      </c>
      <c r="M46" s="84"/>
      <c r="N46" s="29">
        <f>BS!N46</f>
        <v>10525253.718614999</v>
      </c>
      <c r="O46" s="27">
        <f>BS!O46</f>
        <v>64891248.404844001</v>
      </c>
      <c r="P46" s="28">
        <f>BS!P46</f>
        <v>104746400</v>
      </c>
      <c r="Q46" s="29">
        <f>BS!Q46</f>
        <v>54225098.231141001</v>
      </c>
      <c r="R46" s="27">
        <f>BS!R46</f>
        <v>-14950925.121854</v>
      </c>
      <c r="S46" s="69">
        <f>BS!S46</f>
        <v>-9.9037353248234483E-2</v>
      </c>
      <c r="T46" s="70">
        <f>BS!T46</f>
        <v>-0.33284943666275152</v>
      </c>
      <c r="U46" s="74"/>
    </row>
    <row r="47" spans="1:21" x14ac:dyDescent="0.2">
      <c r="A47" s="55">
        <v>16</v>
      </c>
      <c r="B47" s="12" t="s">
        <v>290</v>
      </c>
      <c r="C47" s="24">
        <f>BS!C47</f>
        <v>172071769.52937999</v>
      </c>
      <c r="D47" s="25">
        <f>BS!D47</f>
        <v>12785060.5605</v>
      </c>
      <c r="E47" s="25">
        <f>BS!E47</f>
        <v>151154050.57601801</v>
      </c>
      <c r="F47" s="26">
        <f>BS!F47</f>
        <v>-2412916.8071369999</v>
      </c>
      <c r="G47" s="24">
        <f>BS!G47</f>
        <v>144320167.3779</v>
      </c>
      <c r="H47" s="25">
        <f>BS!H47</f>
        <v>1804833.3543000002</v>
      </c>
      <c r="I47" s="25">
        <f>BS!I47</f>
        <v>0</v>
      </c>
      <c r="J47" s="25">
        <f>BS!J47</f>
        <v>1804831.8626000001</v>
      </c>
      <c r="K47" s="25">
        <f>BS!K47</f>
        <v>39730.702400000002</v>
      </c>
      <c r="L47" s="25">
        <f>BS!L47</f>
        <v>1765101.1602</v>
      </c>
      <c r="M47" s="84"/>
      <c r="N47" s="26">
        <f>BS!N47</f>
        <v>134303603.51359999</v>
      </c>
      <c r="O47" s="24">
        <f>BS!O47</f>
        <v>27751602.15148</v>
      </c>
      <c r="P47" s="25">
        <f>BS!P47</f>
        <v>2254500</v>
      </c>
      <c r="Q47" s="26">
        <f>BS!Q47</f>
        <v>30251802.89948</v>
      </c>
      <c r="R47" s="24">
        <f>BS!R47</f>
        <v>5411680.1006699996</v>
      </c>
      <c r="S47" s="71">
        <f>BS!S47</f>
        <v>5.2390687797993447E-2</v>
      </c>
      <c r="T47" s="72">
        <f>BS!T47</f>
        <v>0.3326545941896174</v>
      </c>
    </row>
    <row r="48" spans="1:21" x14ac:dyDescent="0.2">
      <c r="A48" s="55">
        <v>17</v>
      </c>
      <c r="B48" s="15" t="s">
        <v>271</v>
      </c>
      <c r="C48" s="27">
        <f>BS!C48</f>
        <v>74628453.189999998</v>
      </c>
      <c r="D48" s="28">
        <f>BS!D48</f>
        <v>48146952.579999998</v>
      </c>
      <c r="E48" s="28">
        <f>BS!E48</f>
        <v>0</v>
      </c>
      <c r="F48" s="29">
        <f>BS!F48</f>
        <v>0</v>
      </c>
      <c r="G48" s="27">
        <f>BS!G48</f>
        <v>66443738.619999997</v>
      </c>
      <c r="H48" s="28">
        <f>BS!H48</f>
        <v>57336303.200000003</v>
      </c>
      <c r="I48" s="28">
        <f>BS!I48</f>
        <v>0</v>
      </c>
      <c r="J48" s="28">
        <f>BS!J48</f>
        <v>57336303.200000003</v>
      </c>
      <c r="K48" s="28">
        <f>BS!K48</f>
        <v>57336303.200000003</v>
      </c>
      <c r="L48" s="28">
        <f>BS!L48</f>
        <v>0</v>
      </c>
      <c r="M48" s="84"/>
      <c r="N48" s="29">
        <f>BS!N48</f>
        <v>2712.14</v>
      </c>
      <c r="O48" s="27">
        <f>BS!O48</f>
        <v>8184714.5700000003</v>
      </c>
      <c r="P48" s="28">
        <f>BS!P48</f>
        <v>8052000</v>
      </c>
      <c r="Q48" s="29">
        <f>BS!Q48</f>
        <v>7931014.1600000001</v>
      </c>
      <c r="R48" s="27">
        <f>BS!R48</f>
        <v>761995.18</v>
      </c>
      <c r="S48" s="69">
        <f>BS!S48</f>
        <v>2.78704679014821E-2</v>
      </c>
      <c r="T48" s="70">
        <f>BS!T48</f>
        <v>0.15195708579015313</v>
      </c>
      <c r="U48" s="74"/>
    </row>
    <row r="49" spans="1:21" x14ac:dyDescent="0.2">
      <c r="A49" s="55">
        <v>18</v>
      </c>
      <c r="B49" s="12" t="s">
        <v>273</v>
      </c>
      <c r="C49" s="24">
        <f>BS!C49</f>
        <v>40098159.609999999</v>
      </c>
      <c r="D49" s="25">
        <f>BS!D49</f>
        <v>14783173.609999999</v>
      </c>
      <c r="E49" s="25">
        <f>BS!E49</f>
        <v>0</v>
      </c>
      <c r="F49" s="26">
        <f>BS!F49</f>
        <v>0</v>
      </c>
      <c r="G49" s="24">
        <f>BS!G49</f>
        <v>4026581.05247</v>
      </c>
      <c r="H49" s="25">
        <f>BS!H49</f>
        <v>545663.05247</v>
      </c>
      <c r="I49" s="25">
        <f>BS!I49</f>
        <v>0</v>
      </c>
      <c r="J49" s="25">
        <f>BS!J49</f>
        <v>545663.05247</v>
      </c>
      <c r="K49" s="25">
        <f>BS!K49</f>
        <v>0</v>
      </c>
      <c r="L49" s="25">
        <f>BS!L49</f>
        <v>545663.05247</v>
      </c>
      <c r="M49" s="84"/>
      <c r="N49" s="26">
        <f>BS!N49</f>
        <v>0</v>
      </c>
      <c r="O49" s="24">
        <f>BS!O49</f>
        <v>36071577</v>
      </c>
      <c r="P49" s="25">
        <f>BS!P49</f>
        <v>50935500</v>
      </c>
      <c r="Q49" s="26">
        <f>BS!Q49</f>
        <v>20090854</v>
      </c>
      <c r="R49" s="24">
        <f>BS!R49</f>
        <v>-7393587.8600000003</v>
      </c>
      <c r="S49" s="71">
        <f>BS!S49</f>
        <v>-0.32608437980619942</v>
      </c>
      <c r="T49" s="72">
        <f>BS!T49</f>
        <v>-0.34917096809780396</v>
      </c>
    </row>
    <row r="50" spans="1:21" x14ac:dyDescent="0.2">
      <c r="A50" s="55">
        <v>19</v>
      </c>
      <c r="B50" s="15" t="s">
        <v>165</v>
      </c>
      <c r="C50" s="27">
        <f>BS!C50</f>
        <v>23064236.43</v>
      </c>
      <c r="D50" s="28">
        <f>BS!D50</f>
        <v>16517495.02</v>
      </c>
      <c r="E50" s="28">
        <f>BS!E50</f>
        <v>0</v>
      </c>
      <c r="F50" s="29">
        <f>BS!F50</f>
        <v>0</v>
      </c>
      <c r="G50" s="27">
        <f>BS!G50</f>
        <v>14311307.560000001</v>
      </c>
      <c r="H50" s="28">
        <f>BS!H50</f>
        <v>2756136.54</v>
      </c>
      <c r="I50" s="28">
        <f>BS!I50</f>
        <v>0</v>
      </c>
      <c r="J50" s="28">
        <f>BS!J50</f>
        <v>2756136.54</v>
      </c>
      <c r="K50" s="28">
        <f>BS!K50</f>
        <v>1498689.2</v>
      </c>
      <c r="L50" s="28">
        <f>BS!L50</f>
        <v>1257447.3400000001</v>
      </c>
      <c r="M50" s="84"/>
      <c r="N50" s="29">
        <f>BS!N50</f>
        <v>0</v>
      </c>
      <c r="O50" s="27">
        <f>BS!O50</f>
        <v>8752928.6300000008</v>
      </c>
      <c r="P50" s="28">
        <f>BS!P50</f>
        <v>6625005</v>
      </c>
      <c r="Q50" s="29">
        <f>BS!Q50</f>
        <v>8528021.8300000001</v>
      </c>
      <c r="R50" s="27">
        <f>BS!R50</f>
        <v>-924504.06770000001</v>
      </c>
      <c r="S50" s="69">
        <f>BS!S50</f>
        <v>-6.5076826988353945E-2</v>
      </c>
      <c r="T50" s="70">
        <f>BS!T50</f>
        <v>-0.14775647324281649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="115" zoomScaleNormal="100" zoomScaleSheetLayoutView="115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45900</v>
      </c>
    </row>
    <row r="4" spans="1:6" ht="13.5" thickBot="1" x14ac:dyDescent="0.25"/>
    <row r="5" spans="1:6" ht="15.75" customHeight="1" x14ac:dyDescent="0.2">
      <c r="A5" s="180" t="s">
        <v>0</v>
      </c>
      <c r="B5" s="182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1"/>
      <c r="B6" s="183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0.38678140306666831</v>
      </c>
      <c r="D7" s="14">
        <f>IFERROR(H32/ABS(H$31),0)</f>
        <v>0.40248460745519626</v>
      </c>
      <c r="E7" s="14">
        <f>IFERROR(I32/ABS(I$31),0)</f>
        <v>0.47423743785449596</v>
      </c>
      <c r="F7" s="14">
        <f t="shared" ref="F7:F20" si="2">IFERROR(O32/ABS(O$31),0)</f>
        <v>0.50960133720643308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0.379664797298087</v>
      </c>
      <c r="D8" s="17">
        <f t="shared" ref="D8:E8" si="3">IFERROR(H33/ABS(H$31),0)</f>
        <v>0.31648858561399446</v>
      </c>
      <c r="E8" s="17">
        <f t="shared" si="3"/>
        <v>0.39759177578888494</v>
      </c>
      <c r="F8" s="17">
        <f t="shared" si="2"/>
        <v>0.37242434415962328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5.5506819204959541E-2</v>
      </c>
      <c r="D9" s="14">
        <f t="shared" ref="D9:E9" si="4">IFERROR(H34/ABS(H$31),0)</f>
        <v>7.3179637548558052E-2</v>
      </c>
      <c r="E9" s="14">
        <f t="shared" si="4"/>
        <v>3.0704336633012873E-2</v>
      </c>
      <c r="F9" s="14">
        <f t="shared" si="2"/>
        <v>4.0111609261835726E-2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4.255307421217653E-2</v>
      </c>
      <c r="D10" s="17">
        <f t="shared" ref="D10:E10" si="5">IFERROR(H35/ABS(H$31),0)</f>
        <v>3.4321552051704951E-2</v>
      </c>
      <c r="E10" s="17">
        <f t="shared" si="5"/>
        <v>2.2639767561049115E-2</v>
      </c>
      <c r="F10" s="17">
        <f t="shared" si="2"/>
        <v>3.1873447791779218E-2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3.4533776828670974E-2</v>
      </c>
      <c r="D11" s="14">
        <f t="shared" ref="D11:E11" si="6">IFERROR(H36/ABS(H$31),0)</f>
        <v>7.3379770103852354E-2</v>
      </c>
      <c r="E11" s="14">
        <f t="shared" si="6"/>
        <v>5.1000450845915167E-2</v>
      </c>
      <c r="F11" s="14">
        <f t="shared" si="2"/>
        <v>2.514875962535798E-2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2.1162611590442994E-2</v>
      </c>
      <c r="D12" s="17">
        <f t="shared" ref="D12:E12" si="7">IFERROR(H37/ABS(H$31),0)</f>
        <v>1.6522509637396331E-2</v>
      </c>
      <c r="E12" s="17">
        <f t="shared" si="7"/>
        <v>3.5886776335016198E-3</v>
      </c>
      <c r="F12" s="17">
        <f t="shared" si="2"/>
        <v>8.980911806683714E-3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2.0784501034836554E-2</v>
      </c>
      <c r="D13" s="14">
        <f t="shared" ref="D13:E13" si="8">IFERROR(H38/ABS(H$31),0)</f>
        <v>1.4354245706726781E-2</v>
      </c>
      <c r="E13" s="14">
        <f t="shared" si="8"/>
        <v>4.7282344530826872E-3</v>
      </c>
      <c r="F13" s="14">
        <f t="shared" si="2"/>
        <v>9.1113971535668487E-3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1.7922036125493861E-2</v>
      </c>
      <c r="D14" s="17">
        <f t="shared" ref="D14:E14" si="9">IFERROR(H39/ABS(H$31),0)</f>
        <v>1.540829619906494E-2</v>
      </c>
      <c r="E14" s="17">
        <f t="shared" si="9"/>
        <v>5.2656452424967295E-3</v>
      </c>
      <c r="F14" s="17">
        <f t="shared" si="2"/>
        <v>1.3423159270665235E-2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1.0519837158296099E-2</v>
      </c>
      <c r="D15" s="14">
        <f t="shared" ref="D15:E15" si="10">IFERROR(H40/ABS(H$31),0)</f>
        <v>9.6011042504408339E-3</v>
      </c>
      <c r="E15" s="14">
        <f t="shared" si="10"/>
        <v>1.7340951409191359E-4</v>
      </c>
      <c r="F15" s="14">
        <f t="shared" si="2"/>
        <v>5.6346512167952329E-3</v>
      </c>
    </row>
    <row r="16" spans="1:6" x14ac:dyDescent="0.2">
      <c r="A16" s="55">
        <f t="shared" si="0"/>
        <v>10</v>
      </c>
      <c r="B16" s="15" t="str">
        <f>BS!B16</f>
        <v>პაშაბანკი</v>
      </c>
      <c r="C16" s="16">
        <f t="shared" si="1"/>
        <v>6.5852784902720582E-3</v>
      </c>
      <c r="D16" s="17">
        <f t="shared" ref="D16:E16" si="11">IFERROR(H41/ABS(H$31),0)</f>
        <v>4.581399597076599E-3</v>
      </c>
      <c r="E16" s="17">
        <f t="shared" si="11"/>
        <v>7.837548857718414E-4</v>
      </c>
      <c r="F16" s="17">
        <f t="shared" si="2"/>
        <v>2.1999047989581049E-4</v>
      </c>
    </row>
    <row r="17" spans="1:22" x14ac:dyDescent="0.2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6.3001747035092591E-3</v>
      </c>
      <c r="D17" s="14">
        <f t="shared" ref="D17:E17" si="12">IFERROR(H42/ABS(H$31),0)</f>
        <v>2.3457985628928629E-2</v>
      </c>
      <c r="E17" s="14">
        <f t="shared" si="12"/>
        <v>1.8096774273691123E-3</v>
      </c>
      <c r="F17" s="14">
        <f t="shared" si="2"/>
        <v>5.2532691305739098E-3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4.6783826040567734E-3</v>
      </c>
      <c r="D18" s="17">
        <f t="shared" ref="D18:E18" si="13">IFERROR(H43/ABS(H$31),0)</f>
        <v>4.7451755024790297E-3</v>
      </c>
      <c r="E18" s="17">
        <f t="shared" si="13"/>
        <v>4.008708262432983E-3</v>
      </c>
      <c r="F18" s="17">
        <f t="shared" si="2"/>
        <v>4.788788104281792E-3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4.3472210448935143E-3</v>
      </c>
      <c r="D19" s="14">
        <f t="shared" ref="D19:E19" si="14">IFERROR(H44/ABS(H$31),0)</f>
        <v>5.7545581594622129E-4</v>
      </c>
      <c r="E19" s="14">
        <f t="shared" si="14"/>
        <v>-3.3976010636180402E-6</v>
      </c>
      <c r="F19" s="14">
        <f t="shared" si="2"/>
        <v>-2.0518067789840069E-2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3.5327885452850379E-3</v>
      </c>
      <c r="D20" s="17">
        <f t="shared" ref="D20:E20" si="15">IFERROR(H45/ABS(H$31),0)</f>
        <v>3.2487797162667463E-3</v>
      </c>
      <c r="E20" s="17">
        <f t="shared" si="15"/>
        <v>1.8956319610631349E-4</v>
      </c>
      <c r="F20" s="17">
        <f t="shared" si="2"/>
        <v>1.9507702004724163E-3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2.0857737893342815E-3</v>
      </c>
      <c r="D21" s="14">
        <f t="shared" ref="D21:D24" si="18">IFERROR(H46/ABS(H$31),0)</f>
        <v>2.1061645929423096E-3</v>
      </c>
      <c r="E21" s="14">
        <f t="shared" ref="E21:E24" si="19">IFERROR(I46/ABS(I$31),0)</f>
        <v>-6.6205220427240433E-5</v>
      </c>
      <c r="F21" s="14">
        <f t="shared" ref="F21:F24" si="20">IFERROR(O46/ABS(O$31),0)</f>
        <v>-7.0003105245984272E-3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1.6890080868193409E-3</v>
      </c>
      <c r="D22" s="17">
        <f t="shared" si="18"/>
        <v>4.6373478669258367E-3</v>
      </c>
      <c r="E22" s="17">
        <f t="shared" si="19"/>
        <v>4.9872819311404097E-4</v>
      </c>
      <c r="F22" s="17">
        <f t="shared" si="20"/>
        <v>2.5338526449513992E-3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7.3253190392283873E-4</v>
      </c>
      <c r="D23" s="14">
        <f t="shared" si="18"/>
        <v>2.4943630336175473E-4</v>
      </c>
      <c r="E23" s="14">
        <f t="shared" si="19"/>
        <v>2.8787905417712962E-3</v>
      </c>
      <c r="F23" s="14">
        <f t="shared" si="20"/>
        <v>3.5678079013653715E-4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3.9359225533098808E-4</v>
      </c>
      <c r="D24" s="17">
        <f t="shared" si="18"/>
        <v>5.364446690856408E-4</v>
      </c>
      <c r="E24" s="17">
        <f t="shared" si="19"/>
        <v>-1.6833842108009915E-4</v>
      </c>
      <c r="F24" s="17">
        <f t="shared" si="20"/>
        <v>-3.4618199535523426E-3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2.2639205694884103E-4</v>
      </c>
      <c r="D25" s="14">
        <f t="shared" ref="D25" si="21">IFERROR(H50/ABS(H$31),0)</f>
        <v>1.2150174005373376E-4</v>
      </c>
      <c r="E25" s="14">
        <f t="shared" ref="E25" si="22">IFERROR(I50/ABS(I$31),0)</f>
        <v>1.3898320947435116E-4</v>
      </c>
      <c r="F25" s="14">
        <f t="shared" ref="F25" si="23">IFERROR(O50/ABS(O$31),0)</f>
        <v>-4.32870575058557E-4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1.0000000000000047</v>
      </c>
      <c r="D26" s="20">
        <f t="shared" ref="D26:F26" si="24">SUM(D7:D25)</f>
        <v>1.0000000000000013</v>
      </c>
      <c r="E26" s="20">
        <f t="shared" si="24"/>
        <v>1</v>
      </c>
      <c r="F26" s="20">
        <f t="shared" si="24"/>
        <v>1.0000000000000033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0" t="s">
        <v>0</v>
      </c>
      <c r="B29" s="182" t="s">
        <v>282</v>
      </c>
      <c r="C29" s="184" t="s">
        <v>56</v>
      </c>
      <c r="D29" s="186" t="s">
        <v>280</v>
      </c>
      <c r="E29" s="187"/>
      <c r="F29" s="187"/>
      <c r="G29" s="187"/>
      <c r="H29" s="188"/>
      <c r="I29" s="191" t="s">
        <v>279</v>
      </c>
      <c r="J29" s="192"/>
      <c r="K29" s="192"/>
      <c r="L29" s="193"/>
      <c r="M29" s="189" t="s">
        <v>57</v>
      </c>
      <c r="N29" s="189" t="s">
        <v>235</v>
      </c>
      <c r="O29" s="178" t="str">
        <f>YEAR($B$3)&amp;" წლის "&amp;MONTH($B$3)&amp;" თვის წმინდა მოგება"</f>
        <v>2025 წლის 8 თვის წმინდა მოგება</v>
      </c>
      <c r="P29" s="38"/>
    </row>
    <row r="30" spans="1:22" ht="121.5" customHeight="1" x14ac:dyDescent="0.2">
      <c r="A30" s="181"/>
      <c r="B30" s="183"/>
      <c r="C30" s="185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0"/>
      <c r="N30" s="190"/>
      <c r="O30" s="179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101877410103.71201</v>
      </c>
      <c r="D31" s="131">
        <v>6564799801.5860701</v>
      </c>
      <c r="E31" s="131">
        <v>5525548121.9401903</v>
      </c>
      <c r="F31" s="131">
        <v>-3177562263.9344201</v>
      </c>
      <c r="G31" s="131">
        <v>-1947188541.16359</v>
      </c>
      <c r="H31" s="131">
        <v>3387237537.65165</v>
      </c>
      <c r="I31" s="131">
        <v>540725637.17755401</v>
      </c>
      <c r="J31" s="131">
        <v>482611861.089863</v>
      </c>
      <c r="K31" s="131">
        <v>-1661665481.1326399</v>
      </c>
      <c r="L31" s="131">
        <v>-548893937.41814995</v>
      </c>
      <c r="M31" s="131">
        <v>-333385914.89371496</v>
      </c>
      <c r="N31" s="131">
        <v>2504957685.3397851</v>
      </c>
      <c r="O31" s="131">
        <v>2135751702.6306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39404287620.712097</v>
      </c>
      <c r="D32" s="27">
        <v>2533565133.6491499</v>
      </c>
      <c r="E32" s="28">
        <v>2079298533.13835</v>
      </c>
      <c r="F32" s="28">
        <v>-1170254162.9499199</v>
      </c>
      <c r="G32" s="28">
        <v>-740642713.56991696</v>
      </c>
      <c r="H32" s="29">
        <v>1363310970.69923</v>
      </c>
      <c r="I32" s="28">
        <v>256432340.757323</v>
      </c>
      <c r="J32" s="28">
        <v>248391662.22299999</v>
      </c>
      <c r="K32" s="28">
        <v>-534738013.76999998</v>
      </c>
      <c r="L32" s="29">
        <v>-15811330.340925001</v>
      </c>
      <c r="M32" s="28">
        <v>-80370284.79683198</v>
      </c>
      <c r="N32" s="28">
        <v>1267129355.5614729</v>
      </c>
      <c r="O32" s="29">
        <v>1088381923.60147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38679266256.2799</v>
      </c>
      <c r="D33" s="24">
        <v>2265776408.6700001</v>
      </c>
      <c r="E33" s="25">
        <v>1888383663.8199999</v>
      </c>
      <c r="F33" s="25">
        <v>-1193754391.24</v>
      </c>
      <c r="G33" s="25">
        <v>-715291168.70000005</v>
      </c>
      <c r="H33" s="26">
        <v>1072022017.4300001</v>
      </c>
      <c r="I33" s="25">
        <v>214988066.30000001</v>
      </c>
      <c r="J33" s="25">
        <v>190221623.36000001</v>
      </c>
      <c r="K33" s="25">
        <v>-498014218.88</v>
      </c>
      <c r="L33" s="26">
        <v>-697323.04</v>
      </c>
      <c r="M33" s="25">
        <v>-145846588.02999997</v>
      </c>
      <c r="N33" s="25">
        <v>925478106.36000013</v>
      </c>
      <c r="O33" s="26">
        <v>795405927.13999999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5654890983.6962605</v>
      </c>
      <c r="D34" s="27">
        <v>468465924.93400002</v>
      </c>
      <c r="E34" s="28">
        <v>413294406.25400001</v>
      </c>
      <c r="F34" s="28">
        <v>-220589109.63778201</v>
      </c>
      <c r="G34" s="28">
        <v>-159478343.19677699</v>
      </c>
      <c r="H34" s="29">
        <v>247876815.29621801</v>
      </c>
      <c r="I34" s="28">
        <v>16602621.99</v>
      </c>
      <c r="J34" s="28">
        <v>7976207.2599999998</v>
      </c>
      <c r="K34" s="28">
        <v>-173147231.52000001</v>
      </c>
      <c r="L34" s="29">
        <v>-131159864.67</v>
      </c>
      <c r="M34" s="28">
        <v>-18594836.850000001</v>
      </c>
      <c r="N34" s="28">
        <v>98122113.776217997</v>
      </c>
      <c r="O34" s="29">
        <v>85668437.776218995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4335196992.6876001</v>
      </c>
      <c r="D35" s="24">
        <v>265956635.16</v>
      </c>
      <c r="E35" s="25">
        <v>231131538.16999999</v>
      </c>
      <c r="F35" s="25">
        <v>-149701385.69999999</v>
      </c>
      <c r="G35" s="25">
        <v>-112655242.34</v>
      </c>
      <c r="H35" s="26">
        <v>116255249.46000001</v>
      </c>
      <c r="I35" s="25">
        <v>12241902.74</v>
      </c>
      <c r="J35" s="25">
        <v>11429723.27</v>
      </c>
      <c r="K35" s="25">
        <v>-58977712.159999996</v>
      </c>
      <c r="L35" s="26">
        <v>-34310944.969999999</v>
      </c>
      <c r="M35" s="25">
        <v>-2948458.4199999995</v>
      </c>
      <c r="N35" s="25">
        <v>78995846.070000008</v>
      </c>
      <c r="O35" s="26">
        <v>68073770.390000001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3518211744.4045801</v>
      </c>
      <c r="D36" s="27">
        <v>418140399.06001699</v>
      </c>
      <c r="E36" s="28">
        <v>379605650.230021</v>
      </c>
      <c r="F36" s="28">
        <v>-169585687.25999999</v>
      </c>
      <c r="G36" s="28">
        <v>-63115310.390000001</v>
      </c>
      <c r="H36" s="29">
        <v>248554711.800017</v>
      </c>
      <c r="I36" s="28">
        <v>27577251.280000001</v>
      </c>
      <c r="J36" s="28">
        <v>6987542.9800000004</v>
      </c>
      <c r="K36" s="28">
        <v>-141035500.59</v>
      </c>
      <c r="L36" s="29">
        <v>-119504954.98</v>
      </c>
      <c r="M36" s="28">
        <v>-63078988.041111007</v>
      </c>
      <c r="N36" s="28">
        <v>65970768.778905988</v>
      </c>
      <c r="O36" s="29">
        <v>53711506.188905999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8">
        <v>2155992059.8651299</v>
      </c>
      <c r="D37" s="24">
        <v>138588779</v>
      </c>
      <c r="E37" s="25">
        <v>121857739.06692</v>
      </c>
      <c r="F37" s="25">
        <v>-82623114.140000001</v>
      </c>
      <c r="G37" s="25">
        <v>-53215266.090000004</v>
      </c>
      <c r="H37" s="26">
        <v>55965664.859999999</v>
      </c>
      <c r="I37" s="25">
        <v>1940490</v>
      </c>
      <c r="J37" s="25">
        <v>-282157</v>
      </c>
      <c r="K37" s="25">
        <v>-34255445.926408999</v>
      </c>
      <c r="L37" s="26">
        <v>-28413816.881694</v>
      </c>
      <c r="M37" s="25">
        <v>-4934533.2960069999</v>
      </c>
      <c r="N37" s="25">
        <v>22617314.682298999</v>
      </c>
      <c r="O37" s="26">
        <v>19180997.682300001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7">
        <v>2117471135.7270701</v>
      </c>
      <c r="D38" s="27">
        <v>93473022.013699993</v>
      </c>
      <c r="E38" s="28">
        <v>81701760.596900001</v>
      </c>
      <c r="F38" s="28">
        <v>-44851782.131200001</v>
      </c>
      <c r="G38" s="28">
        <v>-32098089.037799999</v>
      </c>
      <c r="H38" s="29">
        <v>48621239.882499993</v>
      </c>
      <c r="I38" s="28">
        <v>2556677.5873679998</v>
      </c>
      <c r="J38" s="28">
        <v>8597883.0899999999</v>
      </c>
      <c r="K38" s="28">
        <v>-44626724.267499998</v>
      </c>
      <c r="L38" s="29">
        <v>-31596687.582426</v>
      </c>
      <c r="M38" s="28">
        <v>4747190.7340000002</v>
      </c>
      <c r="N38" s="28">
        <v>21771743.034073994</v>
      </c>
      <c r="O38" s="29">
        <v>19459681.984074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1825850624.2504799</v>
      </c>
      <c r="D39" s="24">
        <v>78132778.065641001</v>
      </c>
      <c r="E39" s="25">
        <v>64595883.417928003</v>
      </c>
      <c r="F39" s="25">
        <v>-25941218.788913</v>
      </c>
      <c r="G39" s="25">
        <v>-21531494.1675</v>
      </c>
      <c r="H39" s="26">
        <v>52191559.276728004</v>
      </c>
      <c r="I39" s="25">
        <v>2847269.3788999999</v>
      </c>
      <c r="J39" s="25">
        <v>7900477.5300000003</v>
      </c>
      <c r="K39" s="25">
        <v>-32160651.481157001</v>
      </c>
      <c r="L39" s="26">
        <v>-23603746.709127001</v>
      </c>
      <c r="M39" s="25">
        <v>7171653.4849840002</v>
      </c>
      <c r="N39" s="25">
        <v>35759466.052585006</v>
      </c>
      <c r="O39" s="26">
        <v>28668535.267005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1071733764.4</v>
      </c>
      <c r="D40" s="27">
        <v>58938100.960000001</v>
      </c>
      <c r="E40" s="28">
        <v>55303179.880000003</v>
      </c>
      <c r="F40" s="28">
        <v>-26416880.239999998</v>
      </c>
      <c r="G40" s="28">
        <v>-11864219.620000001</v>
      </c>
      <c r="H40" s="29">
        <v>32521220.720000003</v>
      </c>
      <c r="I40" s="28">
        <v>93766.97</v>
      </c>
      <c r="J40" s="28">
        <v>695260.98</v>
      </c>
      <c r="K40" s="28">
        <v>-18362270.52</v>
      </c>
      <c r="L40" s="29">
        <v>-16352161.75</v>
      </c>
      <c r="M40" s="28">
        <v>-1337683.8</v>
      </c>
      <c r="N40" s="28">
        <v>14831375.170000002</v>
      </c>
      <c r="O40" s="29">
        <v>12034215.93</v>
      </c>
    </row>
    <row r="41" spans="1:16" x14ac:dyDescent="0.2">
      <c r="A41" s="54">
        <f>BS!A41</f>
        <v>10</v>
      </c>
      <c r="B41" s="12" t="str">
        <f>BS!B41</f>
        <v>პაშაბანკი</v>
      </c>
      <c r="C41" s="68">
        <v>670891117.40059996</v>
      </c>
      <c r="D41" s="24">
        <v>34268773.372500002</v>
      </c>
      <c r="E41" s="25">
        <v>25060586.960000001</v>
      </c>
      <c r="F41" s="25">
        <v>-18750484.682300001</v>
      </c>
      <c r="G41" s="25">
        <v>-15715043.728699999</v>
      </c>
      <c r="H41" s="26">
        <v>15518288.690200001</v>
      </c>
      <c r="I41" s="25">
        <v>423796.36</v>
      </c>
      <c r="J41" s="25">
        <v>1975344.88</v>
      </c>
      <c r="K41" s="25">
        <v>-20167800.43</v>
      </c>
      <c r="L41" s="26">
        <v>-10563880.59</v>
      </c>
      <c r="M41" s="25">
        <v>-3690676.0181999998</v>
      </c>
      <c r="N41" s="25">
        <v>1263732.0820000013</v>
      </c>
      <c r="O41" s="26">
        <v>469845.04200000002</v>
      </c>
    </row>
    <row r="42" spans="1:16" x14ac:dyDescent="0.2">
      <c r="A42" s="55">
        <f>BS!A42</f>
        <v>11</v>
      </c>
      <c r="B42" s="15" t="str">
        <f>BS!B42</f>
        <v>მიკრობანკი კრისტალი</v>
      </c>
      <c r="C42" s="67">
        <v>641845481.99444497</v>
      </c>
      <c r="D42" s="27">
        <v>113234420.73</v>
      </c>
      <c r="E42" s="28">
        <v>101935675.2</v>
      </c>
      <c r="F42" s="28">
        <v>-33776651.25</v>
      </c>
      <c r="G42" s="28">
        <v>-123417.84</v>
      </c>
      <c r="H42" s="29">
        <v>79457769.480000004</v>
      </c>
      <c r="I42" s="28">
        <v>978538.98</v>
      </c>
      <c r="J42" s="28">
        <v>-5393574.0300000003</v>
      </c>
      <c r="K42" s="28">
        <v>-43500126.159999996</v>
      </c>
      <c r="L42" s="29">
        <v>-49658105.590000004</v>
      </c>
      <c r="M42" s="28">
        <v>-15775065.780000001</v>
      </c>
      <c r="N42" s="28">
        <v>14024598.109999999</v>
      </c>
      <c r="O42" s="29">
        <v>11219678.49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476621503.17556399</v>
      </c>
      <c r="D43" s="24">
        <v>27059708.142154999</v>
      </c>
      <c r="E43" s="25">
        <v>22787876.466182999</v>
      </c>
      <c r="F43" s="25">
        <v>-10986671.557413001</v>
      </c>
      <c r="G43" s="25">
        <v>-7197253.3949929997</v>
      </c>
      <c r="H43" s="26">
        <v>16073036.584741998</v>
      </c>
      <c r="I43" s="25">
        <v>2167611.3294629999</v>
      </c>
      <c r="J43" s="25">
        <v>1453823.55</v>
      </c>
      <c r="K43" s="25">
        <v>-6125009.2589999996</v>
      </c>
      <c r="L43" s="26">
        <v>-3232645.6695369999</v>
      </c>
      <c r="M43" s="25">
        <v>-141581.21298199997</v>
      </c>
      <c r="N43" s="25">
        <v>12698809.702222997</v>
      </c>
      <c r="O43" s="26">
        <v>10227662.347256999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7">
        <v>442883621.20210397</v>
      </c>
      <c r="D44" s="27">
        <v>8700260.9410330001</v>
      </c>
      <c r="E44" s="28">
        <v>9387061.2457129993</v>
      </c>
      <c r="F44" s="28">
        <v>-6751055.4000000004</v>
      </c>
      <c r="G44" s="28">
        <v>-612502.4</v>
      </c>
      <c r="H44" s="29">
        <v>1949205.5410329998</v>
      </c>
      <c r="I44" s="28">
        <v>-1837.17</v>
      </c>
      <c r="J44" s="28">
        <v>16217</v>
      </c>
      <c r="K44" s="28">
        <v>-8045572</v>
      </c>
      <c r="L44" s="29">
        <v>-38948274.170373</v>
      </c>
      <c r="M44" s="28">
        <v>-6375890.5875010006</v>
      </c>
      <c r="N44" s="28">
        <v>-43374959.216840997</v>
      </c>
      <c r="O44" s="29">
        <v>-43821498.216840997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8">
        <v>359911347.43769997</v>
      </c>
      <c r="D45" s="24">
        <v>16239340.4465</v>
      </c>
      <c r="E45" s="25">
        <v>14830740.6065</v>
      </c>
      <c r="F45" s="25">
        <v>-5234951.84</v>
      </c>
      <c r="G45" s="25">
        <v>-4655828.84</v>
      </c>
      <c r="H45" s="26">
        <v>11004388.6065</v>
      </c>
      <c r="I45" s="25">
        <v>102501.68</v>
      </c>
      <c r="J45" s="25">
        <v>1211605.8700000001</v>
      </c>
      <c r="K45" s="25">
        <v>-5487025.0899999999</v>
      </c>
      <c r="L45" s="26">
        <v>-4099482.11</v>
      </c>
      <c r="M45" s="25">
        <v>-1724404.7193999998</v>
      </c>
      <c r="N45" s="25">
        <v>5180501.7771000005</v>
      </c>
      <c r="O45" s="26">
        <v>4166360.7771000001</v>
      </c>
      <c r="P45" s="73"/>
    </row>
    <row r="46" spans="1:16" x14ac:dyDescent="0.2">
      <c r="A46" s="55">
        <f>BS!A46</f>
        <v>15</v>
      </c>
      <c r="B46" s="15" t="str">
        <f>BS!B46</f>
        <v>სილქ ბანკი</v>
      </c>
      <c r="C46" s="67">
        <v>212493231.71958199</v>
      </c>
      <c r="D46" s="27">
        <v>16813538.117679998</v>
      </c>
      <c r="E46" s="28">
        <v>14248398.18768</v>
      </c>
      <c r="F46" s="28">
        <v>-9679458.3479929995</v>
      </c>
      <c r="G46" s="28">
        <v>-8984994.3579079993</v>
      </c>
      <c r="H46" s="29">
        <v>7134079.7696869988</v>
      </c>
      <c r="I46" s="28">
        <v>-35798.86</v>
      </c>
      <c r="J46" s="28">
        <v>596432.36</v>
      </c>
      <c r="K46" s="28">
        <v>-20574728.501582</v>
      </c>
      <c r="L46" s="29">
        <v>-20095535.972238999</v>
      </c>
      <c r="M46" s="28">
        <v>-2008032.9806679999</v>
      </c>
      <c r="N46" s="28">
        <v>-14969489.183219999</v>
      </c>
      <c r="O46" s="29">
        <v>-14950925.121854</v>
      </c>
      <c r="P46" s="74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8">
        <v>172071769.52937999</v>
      </c>
      <c r="D47" s="24">
        <v>24307279.420000002</v>
      </c>
      <c r="E47" s="25">
        <v>22125428.699999999</v>
      </c>
      <c r="F47" s="25">
        <v>-8599480.6500000004</v>
      </c>
      <c r="G47" s="25">
        <v>-7459.7999999999993</v>
      </c>
      <c r="H47" s="26">
        <v>15707798.770000001</v>
      </c>
      <c r="I47" s="25">
        <v>269675.12</v>
      </c>
      <c r="J47" s="25">
        <v>233005.75686299999</v>
      </c>
      <c r="K47" s="25">
        <v>-10095545.17</v>
      </c>
      <c r="L47" s="26">
        <v>-11334754.18933</v>
      </c>
      <c r="M47" s="25">
        <v>1543635.52</v>
      </c>
      <c r="N47" s="25">
        <v>5916680.1006700005</v>
      </c>
      <c r="O47" s="26">
        <v>5411680.1006699996</v>
      </c>
      <c r="P47" s="73"/>
    </row>
    <row r="48" spans="1:16" x14ac:dyDescent="0.2">
      <c r="A48" s="55">
        <f>BS!A48</f>
        <v>17</v>
      </c>
      <c r="B48" s="15" t="str">
        <f>BS!B48</f>
        <v>პეივბანკი</v>
      </c>
      <c r="C48" s="67">
        <v>74628453.189999998</v>
      </c>
      <c r="D48" s="27">
        <v>877899.36</v>
      </c>
      <c r="E48" s="28">
        <v>0</v>
      </c>
      <c r="F48" s="28">
        <v>-32999.35</v>
      </c>
      <c r="G48" s="28">
        <v>0</v>
      </c>
      <c r="H48" s="29">
        <v>844900.01</v>
      </c>
      <c r="I48" s="28">
        <v>1556635.85</v>
      </c>
      <c r="J48" s="28">
        <v>189087.58</v>
      </c>
      <c r="K48" s="28">
        <v>-2350957.2799999998</v>
      </c>
      <c r="L48" s="29">
        <v>-82904.83</v>
      </c>
      <c r="M48" s="28">
        <v>0</v>
      </c>
      <c r="N48" s="28">
        <v>761995.18</v>
      </c>
      <c r="O48" s="29">
        <v>761995.18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40098159.609999999</v>
      </c>
      <c r="D49" s="24">
        <v>1848749.19</v>
      </c>
      <c r="E49" s="25">
        <v>0</v>
      </c>
      <c r="F49" s="25">
        <v>-31683.67</v>
      </c>
      <c r="G49" s="25">
        <v>-193.69</v>
      </c>
      <c r="H49" s="26">
        <v>1817065.52</v>
      </c>
      <c r="I49" s="25">
        <v>-91024.9</v>
      </c>
      <c r="J49" s="25">
        <v>-3362</v>
      </c>
      <c r="K49" s="25">
        <v>-8025676.0999999996</v>
      </c>
      <c r="L49" s="26">
        <v>-8089100</v>
      </c>
      <c r="M49" s="25">
        <v>-22545.379999999997</v>
      </c>
      <c r="N49" s="25">
        <v>-6294579.8600000003</v>
      </c>
      <c r="O49" s="26">
        <v>-7393587.8600000003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23064236.43</v>
      </c>
      <c r="D50" s="27">
        <v>412650.35369999998</v>
      </c>
      <c r="E50" s="28">
        <v>0</v>
      </c>
      <c r="F50" s="28">
        <v>-1095.0989</v>
      </c>
      <c r="G50" s="28">
        <v>0</v>
      </c>
      <c r="H50" s="29">
        <v>411555.2548</v>
      </c>
      <c r="I50" s="28">
        <v>75151.784499999994</v>
      </c>
      <c r="J50" s="28">
        <v>415056.43</v>
      </c>
      <c r="K50" s="28">
        <v>-1975272.027</v>
      </c>
      <c r="L50" s="29">
        <v>-1338423.3725000001</v>
      </c>
      <c r="M50" s="28">
        <v>1175.28</v>
      </c>
      <c r="N50" s="28">
        <v>-925692.83770000003</v>
      </c>
      <c r="O50" s="29">
        <v>-924504.06770000001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2" zoomScaleNormal="85" zoomScaleSheetLayoutView="100" workbookViewId="0">
      <selection activeCell="H36" sqref="H36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45900</v>
      </c>
    </row>
    <row r="4" spans="1:6" ht="13.5" thickBot="1" x14ac:dyDescent="0.25"/>
    <row r="5" spans="1:6" ht="15.75" customHeight="1" x14ac:dyDescent="0.2">
      <c r="A5" s="173" t="s">
        <v>0</v>
      </c>
      <c r="B5" s="171" t="s">
        <v>283</v>
      </c>
      <c r="C5" s="198" t="s">
        <v>47</v>
      </c>
      <c r="D5" s="199"/>
      <c r="E5" s="199"/>
      <c r="F5" s="200"/>
    </row>
    <row r="6" spans="1:6" s="11" customFormat="1" ht="180.75" customHeight="1" x14ac:dyDescent="0.2">
      <c r="A6" s="174"/>
      <c r="B6" s="172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0.38678140306666831</v>
      </c>
      <c r="D7" s="31">
        <f>IS!D7</f>
        <v>0.40248460745519626</v>
      </c>
      <c r="E7" s="31">
        <f>IS!E7</f>
        <v>0.47423743785449596</v>
      </c>
      <c r="F7" s="32">
        <f>IS!F7</f>
        <v>0.50960133720643308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0.379664797298087</v>
      </c>
      <c r="D8" s="34">
        <f>IS!D8</f>
        <v>0.31648858561399446</v>
      </c>
      <c r="E8" s="34">
        <f>IS!E8</f>
        <v>0.39759177578888494</v>
      </c>
      <c r="F8" s="35">
        <f>IS!F8</f>
        <v>0.37242434415962328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5.5506819204959541E-2</v>
      </c>
      <c r="D9" s="31">
        <f>IS!D9</f>
        <v>7.3179637548558052E-2</v>
      </c>
      <c r="E9" s="31">
        <f>IS!E9</f>
        <v>3.0704336633012873E-2</v>
      </c>
      <c r="F9" s="32">
        <f>IS!F9</f>
        <v>4.0111609261835726E-2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4.255307421217653E-2</v>
      </c>
      <c r="D10" s="34">
        <f>IS!D10</f>
        <v>3.4321552051704951E-2</v>
      </c>
      <c r="E10" s="34">
        <f>IS!E10</f>
        <v>2.2639767561049115E-2</v>
      </c>
      <c r="F10" s="35">
        <f>IS!F10</f>
        <v>3.1873447791779218E-2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3.4533776828670974E-2</v>
      </c>
      <c r="D11" s="31">
        <f>IS!D11</f>
        <v>7.3379770103852354E-2</v>
      </c>
      <c r="E11" s="31">
        <f>IS!E11</f>
        <v>5.1000450845915167E-2</v>
      </c>
      <c r="F11" s="32">
        <f>IS!F11</f>
        <v>2.514875962535798E-2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2.1162611590442994E-2</v>
      </c>
      <c r="D12" s="34">
        <f>IS!D12</f>
        <v>1.6522509637396331E-2</v>
      </c>
      <c r="E12" s="34">
        <f>IS!E12</f>
        <v>3.5886776335016198E-3</v>
      </c>
      <c r="F12" s="35">
        <f>IS!F12</f>
        <v>8.980911806683714E-3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2.0784501034836554E-2</v>
      </c>
      <c r="D13" s="31">
        <f>IS!D13</f>
        <v>1.4354245706726781E-2</v>
      </c>
      <c r="E13" s="31">
        <f>IS!E13</f>
        <v>4.7282344530826872E-3</v>
      </c>
      <c r="F13" s="32">
        <f>IS!F13</f>
        <v>9.1113971535668487E-3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1.7922036125493861E-2</v>
      </c>
      <c r="D14" s="34">
        <f>IS!D14</f>
        <v>1.540829619906494E-2</v>
      </c>
      <c r="E14" s="34">
        <f>IS!E14</f>
        <v>5.2656452424967295E-3</v>
      </c>
      <c r="F14" s="35">
        <f>IS!F14</f>
        <v>1.3423159270665235E-2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1.0519837158296099E-2</v>
      </c>
      <c r="D15" s="31">
        <f>IS!D15</f>
        <v>9.6011042504408339E-3</v>
      </c>
      <c r="E15" s="31">
        <f>IS!E15</f>
        <v>1.7340951409191359E-4</v>
      </c>
      <c r="F15" s="32">
        <f>IS!F15</f>
        <v>5.6346512167952329E-3</v>
      </c>
    </row>
    <row r="16" spans="1:6" x14ac:dyDescent="0.2">
      <c r="A16" s="55">
        <f t="shared" ref="A16" si="9">A41</f>
        <v>10</v>
      </c>
      <c r="B16" s="15" t="str">
        <f t="shared" si="1"/>
        <v>Pasha Bank</v>
      </c>
      <c r="C16" s="33">
        <f>IS!C16</f>
        <v>6.5852784902720582E-3</v>
      </c>
      <c r="D16" s="34">
        <f>IS!D16</f>
        <v>4.581399597076599E-3</v>
      </c>
      <c r="E16" s="34">
        <f>IS!E16</f>
        <v>7.837548857718414E-4</v>
      </c>
      <c r="F16" s="35">
        <f>IS!F16</f>
        <v>2.1999047989581049E-4</v>
      </c>
    </row>
    <row r="17" spans="1:22" x14ac:dyDescent="0.2">
      <c r="A17" s="54">
        <f t="shared" ref="A17" si="10">A42</f>
        <v>11</v>
      </c>
      <c r="B17" s="12" t="str">
        <f t="shared" si="1"/>
        <v>Microbank Crystal</v>
      </c>
      <c r="C17" s="30">
        <f>IS!C17</f>
        <v>6.3001747035092591E-3</v>
      </c>
      <c r="D17" s="31">
        <f>IS!D17</f>
        <v>2.3457985628928629E-2</v>
      </c>
      <c r="E17" s="31">
        <f>IS!E17</f>
        <v>1.8096774273691123E-3</v>
      </c>
      <c r="F17" s="32">
        <f>IS!F17</f>
        <v>5.2532691305739098E-3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4.6783826040567734E-3</v>
      </c>
      <c r="D18" s="34">
        <f>IS!D18</f>
        <v>4.7451755024790297E-3</v>
      </c>
      <c r="E18" s="34">
        <f>IS!E18</f>
        <v>4.008708262432983E-3</v>
      </c>
      <c r="F18" s="35">
        <f>IS!F18</f>
        <v>4.788788104281792E-3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4.3472210448935143E-3</v>
      </c>
      <c r="D19" s="31">
        <f>IS!D19</f>
        <v>5.7545581594622129E-4</v>
      </c>
      <c r="E19" s="31">
        <f>IS!E19</f>
        <v>-3.3976010636180402E-6</v>
      </c>
      <c r="F19" s="32">
        <f>IS!F19</f>
        <v>-2.0518067789840069E-2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3.5327885452850379E-3</v>
      </c>
      <c r="D20" s="34">
        <f>IS!D20</f>
        <v>3.2487797162667463E-3</v>
      </c>
      <c r="E20" s="34">
        <f>IS!E20</f>
        <v>1.8956319610631349E-4</v>
      </c>
      <c r="F20" s="35">
        <f>IS!F20</f>
        <v>1.9507702004724163E-3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2.0857737893342815E-3</v>
      </c>
      <c r="D21" s="31">
        <f>IS!D21</f>
        <v>2.1061645929423096E-3</v>
      </c>
      <c r="E21" s="31">
        <f>IS!E21</f>
        <v>-6.6205220427240433E-5</v>
      </c>
      <c r="F21" s="32">
        <f>IS!F21</f>
        <v>-7.0003105245984272E-3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1.6890080868193409E-3</v>
      </c>
      <c r="D22" s="34">
        <f>IS!D22</f>
        <v>4.6373478669258367E-3</v>
      </c>
      <c r="E22" s="34">
        <f>IS!E22</f>
        <v>4.9872819311404097E-4</v>
      </c>
      <c r="F22" s="35">
        <f>IS!F22</f>
        <v>2.5338526449513992E-3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7.3253190392283873E-4</v>
      </c>
      <c r="D23" s="31">
        <f>IS!D23</f>
        <v>2.4943630336175473E-4</v>
      </c>
      <c r="E23" s="31">
        <f>IS!E23</f>
        <v>2.8787905417712962E-3</v>
      </c>
      <c r="F23" s="32">
        <f>IS!F23</f>
        <v>3.5678079013653715E-4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3.9359225533098808E-4</v>
      </c>
      <c r="D24" s="34">
        <f>IS!D24</f>
        <v>5.364446690856408E-4</v>
      </c>
      <c r="E24" s="34">
        <f>IS!E24</f>
        <v>-1.6833842108009915E-4</v>
      </c>
      <c r="F24" s="35">
        <f>IS!F24</f>
        <v>-3.4618199535523426E-3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2.2639205694884103E-4</v>
      </c>
      <c r="D25" s="34">
        <f>IS!D25</f>
        <v>1.2150174005373376E-4</v>
      </c>
      <c r="E25" s="34">
        <f>IS!E25</f>
        <v>1.3898320947435116E-4</v>
      </c>
      <c r="F25" s="35">
        <f>IS!F25</f>
        <v>-4.32870575058557E-4</v>
      </c>
    </row>
    <row r="26" spans="1:22" ht="13.5" thickBot="1" x14ac:dyDescent="0.25">
      <c r="A26" s="18"/>
      <c r="B26" s="19" t="s">
        <v>49</v>
      </c>
      <c r="C26" s="20">
        <f>SUM(C7:C25)</f>
        <v>1.0000000000000047</v>
      </c>
      <c r="D26" s="21">
        <f t="shared" ref="D26:F26" si="16">SUM(D7:D25)</f>
        <v>1.0000000000000013</v>
      </c>
      <c r="E26" s="21">
        <f t="shared" si="16"/>
        <v>1</v>
      </c>
      <c r="F26" s="21">
        <f t="shared" si="16"/>
        <v>1.0000000000000033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73" t="s">
        <v>0</v>
      </c>
      <c r="B29" s="171" t="s">
        <v>283</v>
      </c>
      <c r="C29" s="184" t="s">
        <v>5</v>
      </c>
      <c r="D29" s="186" t="s">
        <v>278</v>
      </c>
      <c r="E29" s="187"/>
      <c r="F29" s="187"/>
      <c r="G29" s="187"/>
      <c r="H29" s="188"/>
      <c r="I29" s="201" t="s">
        <v>277</v>
      </c>
      <c r="J29" s="202"/>
      <c r="K29" s="202"/>
      <c r="L29" s="203"/>
      <c r="M29" s="196" t="s">
        <v>14</v>
      </c>
      <c r="N29" s="196" t="s">
        <v>237</v>
      </c>
      <c r="O29" s="194" t="str">
        <f>'BS-E'!$R$30</f>
        <v>NET Income of 8 months 2025</v>
      </c>
      <c r="P29" s="38"/>
    </row>
    <row r="30" spans="1:22" ht="131.25" customHeight="1" x14ac:dyDescent="0.2">
      <c r="A30" s="174"/>
      <c r="B30" s="172"/>
      <c r="C30" s="185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7"/>
      <c r="N30" s="197"/>
      <c r="O30" s="195"/>
      <c r="P30" s="38"/>
    </row>
    <row r="31" spans="1:22" x14ac:dyDescent="0.2">
      <c r="A31" s="132"/>
      <c r="B31" s="119" t="str">
        <f>'BS-E'!B31</f>
        <v>Consolidated</v>
      </c>
      <c r="C31" s="133">
        <f>IS!C31</f>
        <v>101877410103.71201</v>
      </c>
      <c r="D31" s="134">
        <f>IS!D31</f>
        <v>6564799801.5860701</v>
      </c>
      <c r="E31" s="134">
        <f>IS!E31</f>
        <v>5525548121.9401903</v>
      </c>
      <c r="F31" s="134">
        <f>IS!F31</f>
        <v>-3177562263.9344201</v>
      </c>
      <c r="G31" s="134">
        <f>IS!G31</f>
        <v>-1947188541.16359</v>
      </c>
      <c r="H31" s="134">
        <f>IS!H31</f>
        <v>3387237537.65165</v>
      </c>
      <c r="I31" s="135">
        <f>IS!I31</f>
        <v>540725637.17755401</v>
      </c>
      <c r="J31" s="135">
        <f>IS!J31</f>
        <v>482611861.089863</v>
      </c>
      <c r="K31" s="133">
        <f>IS!K31</f>
        <v>-1661665481.1326399</v>
      </c>
      <c r="L31" s="135">
        <f>IS!L31</f>
        <v>-548893937.41814995</v>
      </c>
      <c r="M31" s="135">
        <f>IS!M31</f>
        <v>-333385914.89371496</v>
      </c>
      <c r="N31" s="135">
        <f>IS!N31</f>
        <v>2504957685.3397851</v>
      </c>
      <c r="O31" s="136">
        <f>IS!O31</f>
        <v>2135751702.6306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39404287620.712097</v>
      </c>
      <c r="D32" s="46">
        <f>IS!D32</f>
        <v>2533565133.6491499</v>
      </c>
      <c r="E32" s="47">
        <f>IS!E32</f>
        <v>2079298533.13835</v>
      </c>
      <c r="F32" s="47">
        <f>IS!F32</f>
        <v>-1170254162.9499199</v>
      </c>
      <c r="G32" s="47">
        <f>IS!G32</f>
        <v>-740642713.56991696</v>
      </c>
      <c r="H32" s="48">
        <f>IS!H32</f>
        <v>1363310970.69923</v>
      </c>
      <c r="I32" s="47">
        <f>IS!I32</f>
        <v>256432340.757323</v>
      </c>
      <c r="J32" s="47">
        <f>IS!J32</f>
        <v>248391662.22299999</v>
      </c>
      <c r="K32" s="45">
        <f>IS!K32</f>
        <v>-534738013.76999998</v>
      </c>
      <c r="L32" s="47">
        <f>IS!L32</f>
        <v>-15811330.340925001</v>
      </c>
      <c r="M32" s="47">
        <f>IS!M32</f>
        <v>-80370284.79683198</v>
      </c>
      <c r="N32" s="47">
        <f>IS!N32</f>
        <v>1267129355.5614729</v>
      </c>
      <c r="O32" s="48">
        <f>IS!O32</f>
        <v>1088381923.60147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38679266256.2799</v>
      </c>
      <c r="D33" s="42">
        <f>IS!D33</f>
        <v>2265776408.6700001</v>
      </c>
      <c r="E33" s="43">
        <f>IS!E33</f>
        <v>1888383663.8199999</v>
      </c>
      <c r="F33" s="43">
        <f>IS!F33</f>
        <v>-1193754391.24</v>
      </c>
      <c r="G33" s="43">
        <f>IS!G33</f>
        <v>-715291168.70000005</v>
      </c>
      <c r="H33" s="44">
        <f>IS!H33</f>
        <v>1072022017.4300001</v>
      </c>
      <c r="I33" s="43">
        <f>IS!I33</f>
        <v>214988066.30000001</v>
      </c>
      <c r="J33" s="43">
        <f>IS!J33</f>
        <v>190221623.36000001</v>
      </c>
      <c r="K33" s="41">
        <f>IS!K33</f>
        <v>-498014218.88</v>
      </c>
      <c r="L33" s="43">
        <f>IS!L33</f>
        <v>-697323.04</v>
      </c>
      <c r="M33" s="43">
        <f>IS!M33</f>
        <v>-145846588.02999997</v>
      </c>
      <c r="N33" s="43">
        <f>IS!N33</f>
        <v>925478106.36000013</v>
      </c>
      <c r="O33" s="44">
        <f>IS!O33</f>
        <v>795405927.13999999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5654890983.6962605</v>
      </c>
      <c r="D34" s="46">
        <f>IS!D34</f>
        <v>468465924.93400002</v>
      </c>
      <c r="E34" s="47">
        <f>IS!E34</f>
        <v>413294406.25400001</v>
      </c>
      <c r="F34" s="47">
        <f>IS!F34</f>
        <v>-220589109.63778201</v>
      </c>
      <c r="G34" s="47">
        <f>IS!G34</f>
        <v>-159478343.19677699</v>
      </c>
      <c r="H34" s="48">
        <f>IS!H34</f>
        <v>247876815.29621801</v>
      </c>
      <c r="I34" s="47">
        <f>IS!I34</f>
        <v>16602621.99</v>
      </c>
      <c r="J34" s="47">
        <f>IS!J34</f>
        <v>7976207.2599999998</v>
      </c>
      <c r="K34" s="45">
        <f>IS!K34</f>
        <v>-173147231.52000001</v>
      </c>
      <c r="L34" s="47">
        <f>IS!L34</f>
        <v>-131159864.67</v>
      </c>
      <c r="M34" s="47">
        <f>IS!M34</f>
        <v>-18594836.850000001</v>
      </c>
      <c r="N34" s="47">
        <f>IS!N34</f>
        <v>98122113.776217997</v>
      </c>
      <c r="O34" s="48">
        <f>IS!O34</f>
        <v>85668437.776218995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4335196992.6876001</v>
      </c>
      <c r="D35" s="42">
        <f>IS!D35</f>
        <v>265956635.16</v>
      </c>
      <c r="E35" s="43">
        <f>IS!E35</f>
        <v>231131538.16999999</v>
      </c>
      <c r="F35" s="43">
        <f>IS!F35</f>
        <v>-149701385.69999999</v>
      </c>
      <c r="G35" s="43">
        <f>IS!G35</f>
        <v>-112655242.34</v>
      </c>
      <c r="H35" s="44">
        <f>IS!H35</f>
        <v>116255249.46000001</v>
      </c>
      <c r="I35" s="43">
        <f>IS!I35</f>
        <v>12241902.74</v>
      </c>
      <c r="J35" s="43">
        <f>IS!J35</f>
        <v>11429723.27</v>
      </c>
      <c r="K35" s="41">
        <f>IS!K35</f>
        <v>-58977712.159999996</v>
      </c>
      <c r="L35" s="43">
        <f>IS!L35</f>
        <v>-34310944.969999999</v>
      </c>
      <c r="M35" s="43">
        <f>IS!M35</f>
        <v>-2948458.4199999995</v>
      </c>
      <c r="N35" s="43">
        <f>IS!N35</f>
        <v>78995846.070000008</v>
      </c>
      <c r="O35" s="44">
        <f>IS!O35</f>
        <v>68073770.390000001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3518211744.4045801</v>
      </c>
      <c r="D36" s="46">
        <f>IS!D36</f>
        <v>418140399.06001699</v>
      </c>
      <c r="E36" s="47">
        <f>IS!E36</f>
        <v>379605650.230021</v>
      </c>
      <c r="F36" s="47">
        <f>IS!F36</f>
        <v>-169585687.25999999</v>
      </c>
      <c r="G36" s="47">
        <f>IS!G36</f>
        <v>-63115310.390000001</v>
      </c>
      <c r="H36" s="48">
        <f>IS!H36</f>
        <v>248554711.800017</v>
      </c>
      <c r="I36" s="47">
        <f>IS!I36</f>
        <v>27577251.280000001</v>
      </c>
      <c r="J36" s="47">
        <f>IS!J36</f>
        <v>6987542.9800000004</v>
      </c>
      <c r="K36" s="45">
        <f>IS!K36</f>
        <v>-141035500.59</v>
      </c>
      <c r="L36" s="47">
        <f>IS!L36</f>
        <v>-119504954.98</v>
      </c>
      <c r="M36" s="47">
        <f>IS!M36</f>
        <v>-63078988.041111007</v>
      </c>
      <c r="N36" s="47">
        <f>IS!N36</f>
        <v>65970768.778905988</v>
      </c>
      <c r="O36" s="48">
        <f>IS!O36</f>
        <v>53711506.188905999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2155992059.8651299</v>
      </c>
      <c r="D37" s="42">
        <f>IS!D37</f>
        <v>138588779</v>
      </c>
      <c r="E37" s="43">
        <f>IS!E37</f>
        <v>121857739.06692</v>
      </c>
      <c r="F37" s="43">
        <f>IS!F37</f>
        <v>-82623114.140000001</v>
      </c>
      <c r="G37" s="43">
        <f>IS!G37</f>
        <v>-53215266.090000004</v>
      </c>
      <c r="H37" s="44">
        <f>IS!H37</f>
        <v>55965664.859999999</v>
      </c>
      <c r="I37" s="43">
        <f>IS!I37</f>
        <v>1940490</v>
      </c>
      <c r="J37" s="43">
        <f>IS!J37</f>
        <v>-282157</v>
      </c>
      <c r="K37" s="41">
        <f>IS!K37</f>
        <v>-34255445.926408999</v>
      </c>
      <c r="L37" s="43">
        <f>IS!L37</f>
        <v>-28413816.881694</v>
      </c>
      <c r="M37" s="43">
        <f>IS!M37</f>
        <v>-4934533.2960069999</v>
      </c>
      <c r="N37" s="43">
        <f>IS!N37</f>
        <v>22617314.682298999</v>
      </c>
      <c r="O37" s="44">
        <f>IS!O37</f>
        <v>19180997.682300001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2117471135.7270701</v>
      </c>
      <c r="D38" s="46">
        <f>IS!D38</f>
        <v>93473022.013699993</v>
      </c>
      <c r="E38" s="47">
        <f>IS!E38</f>
        <v>81701760.596900001</v>
      </c>
      <c r="F38" s="47">
        <f>IS!F38</f>
        <v>-44851782.131200001</v>
      </c>
      <c r="G38" s="47">
        <f>IS!G38</f>
        <v>-32098089.037799999</v>
      </c>
      <c r="H38" s="48">
        <f>IS!H38</f>
        <v>48621239.882499993</v>
      </c>
      <c r="I38" s="47">
        <f>IS!I38</f>
        <v>2556677.5873679998</v>
      </c>
      <c r="J38" s="47">
        <f>IS!J38</f>
        <v>8597883.0899999999</v>
      </c>
      <c r="K38" s="45">
        <f>IS!K38</f>
        <v>-44626724.267499998</v>
      </c>
      <c r="L38" s="47">
        <f>IS!L38</f>
        <v>-31596687.582426</v>
      </c>
      <c r="M38" s="47">
        <f>IS!M38</f>
        <v>4747190.7340000002</v>
      </c>
      <c r="N38" s="47">
        <f>IS!N38</f>
        <v>21771743.034073994</v>
      </c>
      <c r="O38" s="48">
        <f>IS!O38</f>
        <v>19459681.984074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1825850624.2504799</v>
      </c>
      <c r="D39" s="42">
        <f>IS!D39</f>
        <v>78132778.065641001</v>
      </c>
      <c r="E39" s="43">
        <f>IS!E39</f>
        <v>64595883.417928003</v>
      </c>
      <c r="F39" s="43">
        <f>IS!F39</f>
        <v>-25941218.788913</v>
      </c>
      <c r="G39" s="43">
        <f>IS!G39</f>
        <v>-21531494.1675</v>
      </c>
      <c r="H39" s="44">
        <f>IS!H39</f>
        <v>52191559.276728004</v>
      </c>
      <c r="I39" s="43">
        <f>IS!I39</f>
        <v>2847269.3788999999</v>
      </c>
      <c r="J39" s="43">
        <f>IS!J39</f>
        <v>7900477.5300000003</v>
      </c>
      <c r="K39" s="41">
        <f>IS!K39</f>
        <v>-32160651.481157001</v>
      </c>
      <c r="L39" s="43">
        <f>IS!L39</f>
        <v>-23603746.709127001</v>
      </c>
      <c r="M39" s="43">
        <f>IS!M39</f>
        <v>7171653.4849840002</v>
      </c>
      <c r="N39" s="43">
        <f>IS!N39</f>
        <v>35759466.052585006</v>
      </c>
      <c r="O39" s="44">
        <f>IS!O39</f>
        <v>28668535.267005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1071733764.4</v>
      </c>
      <c r="D40" s="46">
        <f>IS!D40</f>
        <v>58938100.960000001</v>
      </c>
      <c r="E40" s="47">
        <f>IS!E40</f>
        <v>55303179.880000003</v>
      </c>
      <c r="F40" s="47">
        <f>IS!F40</f>
        <v>-26416880.239999998</v>
      </c>
      <c r="G40" s="47">
        <f>IS!G40</f>
        <v>-11864219.620000001</v>
      </c>
      <c r="H40" s="48">
        <f>IS!H40</f>
        <v>32521220.720000003</v>
      </c>
      <c r="I40" s="47">
        <f>IS!I40</f>
        <v>93766.97</v>
      </c>
      <c r="J40" s="47">
        <f>IS!J40</f>
        <v>695260.98</v>
      </c>
      <c r="K40" s="45">
        <f>IS!K40</f>
        <v>-18362270.52</v>
      </c>
      <c r="L40" s="47">
        <f>IS!L40</f>
        <v>-16352161.75</v>
      </c>
      <c r="M40" s="47">
        <f>IS!M40</f>
        <v>-1337683.8</v>
      </c>
      <c r="N40" s="47">
        <f>IS!N40</f>
        <v>14831375.170000002</v>
      </c>
      <c r="O40" s="48">
        <f>IS!O40</f>
        <v>12034215.93</v>
      </c>
    </row>
    <row r="41" spans="1:16" x14ac:dyDescent="0.2">
      <c r="A41" s="54">
        <f>'BS-E'!A41</f>
        <v>10</v>
      </c>
      <c r="B41" s="12" t="str">
        <f>'BS-E'!B41</f>
        <v>Pasha Bank</v>
      </c>
      <c r="C41" s="41">
        <f>IS!C41</f>
        <v>670891117.40059996</v>
      </c>
      <c r="D41" s="42">
        <f>IS!D41</f>
        <v>34268773.372500002</v>
      </c>
      <c r="E41" s="43">
        <f>IS!E41</f>
        <v>25060586.960000001</v>
      </c>
      <c r="F41" s="43">
        <f>IS!F41</f>
        <v>-18750484.682300001</v>
      </c>
      <c r="G41" s="43">
        <f>IS!G41</f>
        <v>-15715043.728699999</v>
      </c>
      <c r="H41" s="44">
        <f>IS!H41</f>
        <v>15518288.690200001</v>
      </c>
      <c r="I41" s="43">
        <f>IS!I41</f>
        <v>423796.36</v>
      </c>
      <c r="J41" s="43">
        <f>IS!J41</f>
        <v>1975344.88</v>
      </c>
      <c r="K41" s="41">
        <f>IS!K41</f>
        <v>-20167800.43</v>
      </c>
      <c r="L41" s="43">
        <f>IS!L41</f>
        <v>-10563880.59</v>
      </c>
      <c r="M41" s="43">
        <f>IS!M41</f>
        <v>-3690676.0181999998</v>
      </c>
      <c r="N41" s="43">
        <f>IS!N41</f>
        <v>1263732.0820000013</v>
      </c>
      <c r="O41" s="44">
        <f>IS!O41</f>
        <v>469845.04200000002</v>
      </c>
    </row>
    <row r="42" spans="1:16" x14ac:dyDescent="0.2">
      <c r="A42" s="55">
        <f>'BS-E'!A42</f>
        <v>11</v>
      </c>
      <c r="B42" s="15" t="str">
        <f>'BS-E'!B42</f>
        <v>Microbank Crystal</v>
      </c>
      <c r="C42" s="45">
        <f>IS!C42</f>
        <v>641845481.99444497</v>
      </c>
      <c r="D42" s="46">
        <f>IS!D42</f>
        <v>113234420.73</v>
      </c>
      <c r="E42" s="47">
        <f>IS!E42</f>
        <v>101935675.2</v>
      </c>
      <c r="F42" s="47">
        <f>IS!F42</f>
        <v>-33776651.25</v>
      </c>
      <c r="G42" s="47">
        <f>IS!G42</f>
        <v>-123417.84</v>
      </c>
      <c r="H42" s="48">
        <f>IS!H42</f>
        <v>79457769.480000004</v>
      </c>
      <c r="I42" s="47">
        <f>IS!I42</f>
        <v>978538.98</v>
      </c>
      <c r="J42" s="47">
        <f>IS!J42</f>
        <v>-5393574.0300000003</v>
      </c>
      <c r="K42" s="45">
        <f>IS!K42</f>
        <v>-43500126.159999996</v>
      </c>
      <c r="L42" s="47">
        <f>IS!L42</f>
        <v>-49658105.590000004</v>
      </c>
      <c r="M42" s="47">
        <f>IS!M42</f>
        <v>-15775065.780000001</v>
      </c>
      <c r="N42" s="47">
        <f>IS!N42</f>
        <v>14024598.109999999</v>
      </c>
      <c r="O42" s="48">
        <f>IS!O42</f>
        <v>11219678.49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476621503.17556399</v>
      </c>
      <c r="D43" s="42">
        <f>IS!D43</f>
        <v>27059708.142154999</v>
      </c>
      <c r="E43" s="43">
        <f>IS!E43</f>
        <v>22787876.466182999</v>
      </c>
      <c r="F43" s="43">
        <f>IS!F43</f>
        <v>-10986671.557413001</v>
      </c>
      <c r="G43" s="43">
        <f>IS!G43</f>
        <v>-7197253.3949929997</v>
      </c>
      <c r="H43" s="44">
        <f>IS!H43</f>
        <v>16073036.584741998</v>
      </c>
      <c r="I43" s="43">
        <f>IS!I43</f>
        <v>2167611.3294629999</v>
      </c>
      <c r="J43" s="43">
        <f>IS!J43</f>
        <v>1453823.55</v>
      </c>
      <c r="K43" s="41">
        <f>IS!K43</f>
        <v>-6125009.2589999996</v>
      </c>
      <c r="L43" s="43">
        <f>IS!L43</f>
        <v>-3232645.6695369999</v>
      </c>
      <c r="M43" s="43">
        <f>IS!M43</f>
        <v>-141581.21298199997</v>
      </c>
      <c r="N43" s="43">
        <f>IS!N43</f>
        <v>12698809.702222997</v>
      </c>
      <c r="O43" s="44">
        <f>IS!O43</f>
        <v>10227662.347256999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442883621.20210397</v>
      </c>
      <c r="D44" s="46">
        <f>IS!D44</f>
        <v>8700260.9410330001</v>
      </c>
      <c r="E44" s="47">
        <f>IS!E44</f>
        <v>9387061.2457129993</v>
      </c>
      <c r="F44" s="47">
        <f>IS!F44</f>
        <v>-6751055.4000000004</v>
      </c>
      <c r="G44" s="47">
        <f>IS!G44</f>
        <v>-612502.4</v>
      </c>
      <c r="H44" s="48">
        <f>IS!H44</f>
        <v>1949205.5410329998</v>
      </c>
      <c r="I44" s="47">
        <f>IS!I44</f>
        <v>-1837.17</v>
      </c>
      <c r="J44" s="47">
        <f>IS!J44</f>
        <v>16217</v>
      </c>
      <c r="K44" s="45">
        <f>IS!K44</f>
        <v>-8045572</v>
      </c>
      <c r="L44" s="47">
        <f>IS!L44</f>
        <v>-38948274.170373</v>
      </c>
      <c r="M44" s="47">
        <f>IS!M44</f>
        <v>-6375890.5875010006</v>
      </c>
      <c r="N44" s="47">
        <f>IS!N44</f>
        <v>-43374959.216840997</v>
      </c>
      <c r="O44" s="48">
        <f>IS!O44</f>
        <v>-43821498.216840997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359911347.43769997</v>
      </c>
      <c r="D45" s="42">
        <f>IS!D45</f>
        <v>16239340.4465</v>
      </c>
      <c r="E45" s="43">
        <f>IS!E45</f>
        <v>14830740.6065</v>
      </c>
      <c r="F45" s="43">
        <f>IS!F45</f>
        <v>-5234951.84</v>
      </c>
      <c r="G45" s="43">
        <f>IS!G45</f>
        <v>-4655828.84</v>
      </c>
      <c r="H45" s="44">
        <f>IS!H45</f>
        <v>11004388.6065</v>
      </c>
      <c r="I45" s="43">
        <f>IS!I45</f>
        <v>102501.68</v>
      </c>
      <c r="J45" s="43">
        <f>IS!J45</f>
        <v>1211605.8700000001</v>
      </c>
      <c r="K45" s="41">
        <f>IS!K45</f>
        <v>-5487025.0899999999</v>
      </c>
      <c r="L45" s="43">
        <f>IS!L45</f>
        <v>-4099482.11</v>
      </c>
      <c r="M45" s="43">
        <f>IS!M45</f>
        <v>-1724404.7193999998</v>
      </c>
      <c r="N45" s="43">
        <f>IS!N45</f>
        <v>5180501.7771000005</v>
      </c>
      <c r="O45" s="44">
        <f>IS!O45</f>
        <v>4166360.7771000001</v>
      </c>
      <c r="P45" s="73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212493231.71958199</v>
      </c>
      <c r="D46" s="46">
        <f>IS!D46</f>
        <v>16813538.117679998</v>
      </c>
      <c r="E46" s="47">
        <f>IS!E46</f>
        <v>14248398.18768</v>
      </c>
      <c r="F46" s="47">
        <f>IS!F46</f>
        <v>-9679458.3479929995</v>
      </c>
      <c r="G46" s="47">
        <f>IS!G46</f>
        <v>-8984994.3579079993</v>
      </c>
      <c r="H46" s="48">
        <f>IS!H46</f>
        <v>7134079.7696869988</v>
      </c>
      <c r="I46" s="47">
        <f>IS!I46</f>
        <v>-35798.86</v>
      </c>
      <c r="J46" s="47">
        <f>IS!J46</f>
        <v>596432.36</v>
      </c>
      <c r="K46" s="45">
        <f>IS!K46</f>
        <v>-20574728.501582</v>
      </c>
      <c r="L46" s="47">
        <f>IS!L46</f>
        <v>-20095535.972238999</v>
      </c>
      <c r="M46" s="47">
        <f>IS!M46</f>
        <v>-2008032.9806679999</v>
      </c>
      <c r="N46" s="47">
        <f>IS!N46</f>
        <v>-14969489.183219999</v>
      </c>
      <c r="O46" s="48">
        <f>IS!O46</f>
        <v>-14950925.121854</v>
      </c>
      <c r="P46" s="74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172071769.52937999</v>
      </c>
      <c r="D47" s="42">
        <f>IS!D47</f>
        <v>24307279.420000002</v>
      </c>
      <c r="E47" s="43">
        <f>IS!E47</f>
        <v>22125428.699999999</v>
      </c>
      <c r="F47" s="43">
        <f>IS!F47</f>
        <v>-8599480.6500000004</v>
      </c>
      <c r="G47" s="43">
        <f>IS!G47</f>
        <v>-7459.7999999999993</v>
      </c>
      <c r="H47" s="44">
        <f>IS!H47</f>
        <v>15707798.770000001</v>
      </c>
      <c r="I47" s="43">
        <f>IS!I47</f>
        <v>269675.12</v>
      </c>
      <c r="J47" s="43">
        <f>IS!J47</f>
        <v>233005.75686299999</v>
      </c>
      <c r="K47" s="41">
        <f>IS!K47</f>
        <v>-10095545.17</v>
      </c>
      <c r="L47" s="43">
        <f>IS!L47</f>
        <v>-11334754.18933</v>
      </c>
      <c r="M47" s="43">
        <f>IS!M47</f>
        <v>1543635.52</v>
      </c>
      <c r="N47" s="43">
        <f>IS!N47</f>
        <v>5916680.1006700005</v>
      </c>
      <c r="O47" s="44">
        <f>IS!O47</f>
        <v>5411680.1006699996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74628453.189999998</v>
      </c>
      <c r="D48" s="46">
        <f>IS!D48</f>
        <v>877899.36</v>
      </c>
      <c r="E48" s="47">
        <f>IS!E48</f>
        <v>0</v>
      </c>
      <c r="F48" s="47">
        <f>IS!F48</f>
        <v>-32999.35</v>
      </c>
      <c r="G48" s="47">
        <f>IS!G48</f>
        <v>0</v>
      </c>
      <c r="H48" s="48">
        <f>IS!H48</f>
        <v>844900.01</v>
      </c>
      <c r="I48" s="47">
        <f>IS!I48</f>
        <v>1556635.85</v>
      </c>
      <c r="J48" s="47">
        <f>IS!J48</f>
        <v>189087.58</v>
      </c>
      <c r="K48" s="45">
        <f>IS!K48</f>
        <v>-2350957.2799999998</v>
      </c>
      <c r="L48" s="47">
        <f>IS!L48</f>
        <v>-82904.83</v>
      </c>
      <c r="M48" s="47">
        <f>IS!M48</f>
        <v>0</v>
      </c>
      <c r="N48" s="47">
        <f>IS!N48</f>
        <v>761995.18</v>
      </c>
      <c r="O48" s="48">
        <f>IS!O48</f>
        <v>761995.18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40098159.609999999</v>
      </c>
      <c r="D49" s="42">
        <f>IS!D49</f>
        <v>1848749.19</v>
      </c>
      <c r="E49" s="43">
        <f>IS!E49</f>
        <v>0</v>
      </c>
      <c r="F49" s="43">
        <f>IS!F49</f>
        <v>-31683.67</v>
      </c>
      <c r="G49" s="43">
        <f>IS!G49</f>
        <v>-193.69</v>
      </c>
      <c r="H49" s="44">
        <f>IS!H49</f>
        <v>1817065.52</v>
      </c>
      <c r="I49" s="43">
        <f>IS!I49</f>
        <v>-91024.9</v>
      </c>
      <c r="J49" s="43">
        <f>IS!J49</f>
        <v>-3362</v>
      </c>
      <c r="K49" s="41">
        <f>IS!K49</f>
        <v>-8025676.0999999996</v>
      </c>
      <c r="L49" s="43">
        <f>IS!L49</f>
        <v>-8089100</v>
      </c>
      <c r="M49" s="43">
        <f>IS!M49</f>
        <v>-22545.379999999997</v>
      </c>
      <c r="N49" s="43">
        <f>IS!N49</f>
        <v>-6294579.8600000003</v>
      </c>
      <c r="O49" s="44">
        <f>IS!O49</f>
        <v>-7393587.8600000003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23064236.43</v>
      </c>
      <c r="D50" s="46">
        <f>IS!D50</f>
        <v>412650.35369999998</v>
      </c>
      <c r="E50" s="47">
        <f>IS!E50</f>
        <v>0</v>
      </c>
      <c r="F50" s="47">
        <f>IS!F50</f>
        <v>-1095.0989</v>
      </c>
      <c r="G50" s="47">
        <f>IS!G50</f>
        <v>0</v>
      </c>
      <c r="H50" s="48">
        <f>IS!H50</f>
        <v>411555.2548</v>
      </c>
      <c r="I50" s="47">
        <f>IS!I50</f>
        <v>75151.784499999994</v>
      </c>
      <c r="J50" s="47">
        <f>IS!J50</f>
        <v>415056.43</v>
      </c>
      <c r="K50" s="45">
        <f>IS!K50</f>
        <v>-1975272.027</v>
      </c>
      <c r="L50" s="47">
        <f>IS!L50</f>
        <v>-1338423.3725000001</v>
      </c>
      <c r="M50" s="47">
        <f>IS!M50</f>
        <v>1175.28</v>
      </c>
      <c r="N50" s="47">
        <f>IS!N50</f>
        <v>-925692.83770000003</v>
      </c>
      <c r="O50" s="48">
        <f>IS!O50</f>
        <v>-924504.06770000001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topLeftCell="H1" zoomScaleNormal="76" zoomScaleSheetLayoutView="100" workbookViewId="0">
      <selection activeCell="G31" sqref="G31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45900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05"/>
      <c r="C4" s="204" t="s">
        <v>168</v>
      </c>
      <c r="D4" s="204"/>
      <c r="E4" s="204"/>
      <c r="F4" s="204" t="s">
        <v>167</v>
      </c>
      <c r="G4" s="204"/>
      <c r="H4" s="204"/>
      <c r="I4" s="204" t="s">
        <v>76</v>
      </c>
      <c r="J4" s="204"/>
      <c r="K4" s="204"/>
      <c r="L4" s="207" t="s">
        <v>169</v>
      </c>
      <c r="M4" s="207"/>
      <c r="N4" s="207"/>
      <c r="O4" s="204" t="s">
        <v>170</v>
      </c>
      <c r="P4" s="204"/>
      <c r="Q4" s="204"/>
    </row>
    <row r="5" spans="1:17" x14ac:dyDescent="0.2">
      <c r="A5" s="87"/>
      <c r="B5" s="206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0.43</v>
      </c>
      <c r="D7" s="142">
        <v>0</v>
      </c>
      <c r="E7" s="143">
        <v>0.43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0.43</v>
      </c>
      <c r="P7" s="143">
        <v>0</v>
      </c>
      <c r="Q7" s="143">
        <v>0.43</v>
      </c>
    </row>
    <row r="8" spans="1:17" x14ac:dyDescent="0.2">
      <c r="A8" s="87"/>
      <c r="B8" s="90" t="s">
        <v>69</v>
      </c>
      <c r="C8" s="144">
        <v>62134972.810000002</v>
      </c>
      <c r="D8" s="144">
        <v>505042416.993182</v>
      </c>
      <c r="E8" s="143">
        <v>567177389.80318201</v>
      </c>
      <c r="F8" s="144">
        <v>20570.66</v>
      </c>
      <c r="G8" s="144">
        <v>9720908.4399999995</v>
      </c>
      <c r="H8" s="143">
        <v>9741479.0999999996</v>
      </c>
      <c r="I8" s="144">
        <v>642147061.55599999</v>
      </c>
      <c r="J8" s="144">
        <v>668133303.13540173</v>
      </c>
      <c r="K8" s="143">
        <v>1310280364.6914017</v>
      </c>
      <c r="L8" s="144">
        <v>10353791.25</v>
      </c>
      <c r="M8" s="144">
        <v>0</v>
      </c>
      <c r="N8" s="143">
        <v>10353791.25</v>
      </c>
      <c r="O8" s="143">
        <v>714656396.27600002</v>
      </c>
      <c r="P8" s="143">
        <v>1182896628.568584</v>
      </c>
      <c r="Q8" s="143">
        <v>1897553024.844584</v>
      </c>
    </row>
    <row r="9" spans="1:17" x14ac:dyDescent="0.2">
      <c r="A9" s="87"/>
      <c r="B9" s="91" t="s">
        <v>172</v>
      </c>
      <c r="C9" s="142">
        <v>19632525.860000033</v>
      </c>
      <c r="D9" s="142">
        <v>228423541.99722597</v>
      </c>
      <c r="E9" s="143">
        <v>248056067.85722601</v>
      </c>
      <c r="F9" s="142">
        <v>20570.66</v>
      </c>
      <c r="G9" s="142">
        <v>1347.2999999999993</v>
      </c>
      <c r="H9" s="143">
        <v>21917.96</v>
      </c>
      <c r="I9" s="142">
        <v>215581390.21159998</v>
      </c>
      <c r="J9" s="142">
        <v>108944975.29940012</v>
      </c>
      <c r="K9" s="143">
        <v>324526365.5110001</v>
      </c>
      <c r="L9" s="142">
        <v>10353791.25</v>
      </c>
      <c r="M9" s="142">
        <v>0</v>
      </c>
      <c r="N9" s="143">
        <v>10353791.25</v>
      </c>
      <c r="O9" s="143">
        <v>245588277.98160002</v>
      </c>
      <c r="P9" s="143">
        <v>337369864.59662604</v>
      </c>
      <c r="Q9" s="143">
        <v>582958142.57822609</v>
      </c>
    </row>
    <row r="10" spans="1:17" x14ac:dyDescent="0.2">
      <c r="A10" s="87"/>
      <c r="B10" s="92" t="s">
        <v>173</v>
      </c>
      <c r="C10" s="142">
        <v>42502446.950000003</v>
      </c>
      <c r="D10" s="142">
        <v>276618874.995956</v>
      </c>
      <c r="E10" s="143">
        <v>319121321.94595599</v>
      </c>
      <c r="F10" s="142">
        <v>0</v>
      </c>
      <c r="G10" s="142">
        <v>9719561.1400000006</v>
      </c>
      <c r="H10" s="143">
        <v>9719561.1400000006</v>
      </c>
      <c r="I10" s="142">
        <v>426565671.34439999</v>
      </c>
      <c r="J10" s="142">
        <v>559188327.83600211</v>
      </c>
      <c r="K10" s="143">
        <v>985753999.18040204</v>
      </c>
      <c r="L10" s="142">
        <v>0</v>
      </c>
      <c r="M10" s="142">
        <v>0</v>
      </c>
      <c r="N10" s="143">
        <v>0</v>
      </c>
      <c r="O10" s="143">
        <v>469068118.29440004</v>
      </c>
      <c r="P10" s="143">
        <v>845526763.97195816</v>
      </c>
      <c r="Q10" s="143">
        <v>1314594882.2663581</v>
      </c>
    </row>
    <row r="11" spans="1:17" x14ac:dyDescent="0.2">
      <c r="A11" s="87"/>
      <c r="B11" s="90" t="s">
        <v>174</v>
      </c>
      <c r="C11" s="144">
        <v>554340327.16290009</v>
      </c>
      <c r="D11" s="144">
        <v>583406045.28698885</v>
      </c>
      <c r="E11" s="143">
        <v>1137746372.4498889</v>
      </c>
      <c r="F11" s="144">
        <v>219799814.05000001</v>
      </c>
      <c r="G11" s="144">
        <v>431871276.21108407</v>
      </c>
      <c r="H11" s="143">
        <v>651671090.26108408</v>
      </c>
      <c r="I11" s="144">
        <v>49641375.008399993</v>
      </c>
      <c r="J11" s="144">
        <v>123130050.74604976</v>
      </c>
      <c r="K11" s="143">
        <v>172771425.75444975</v>
      </c>
      <c r="L11" s="144">
        <v>4391895533.9344721</v>
      </c>
      <c r="M11" s="144">
        <v>193745167.31114006</v>
      </c>
      <c r="N11" s="143">
        <v>4585640701.2456121</v>
      </c>
      <c r="O11" s="143">
        <v>5215677050.1557713</v>
      </c>
      <c r="P11" s="143">
        <v>1332152539.5552654</v>
      </c>
      <c r="Q11" s="143">
        <v>6547829589.7110367</v>
      </c>
    </row>
    <row r="12" spans="1:17" ht="25.5" x14ac:dyDescent="0.2">
      <c r="A12" s="87"/>
      <c r="B12" s="93" t="s">
        <v>175</v>
      </c>
      <c r="C12" s="142">
        <v>492769654.31640005</v>
      </c>
      <c r="D12" s="142">
        <v>419305787.81330276</v>
      </c>
      <c r="E12" s="143">
        <v>912075442.12970281</v>
      </c>
      <c r="F12" s="142">
        <v>138975046.95999998</v>
      </c>
      <c r="G12" s="142">
        <v>379198239.79116201</v>
      </c>
      <c r="H12" s="143">
        <v>518173286.75116199</v>
      </c>
      <c r="I12" s="142">
        <v>49641375.008400001</v>
      </c>
      <c r="J12" s="142">
        <v>123130050.74604976</v>
      </c>
      <c r="K12" s="143">
        <v>172771425.75444975</v>
      </c>
      <c r="L12" s="142">
        <v>4391895533.9344721</v>
      </c>
      <c r="M12" s="142">
        <v>48077999.892290115</v>
      </c>
      <c r="N12" s="143">
        <v>4439973533.8267622</v>
      </c>
      <c r="O12" s="143">
        <v>5073281610.2192717</v>
      </c>
      <c r="P12" s="143">
        <v>969712078.24279976</v>
      </c>
      <c r="Q12" s="143">
        <v>6042993688.4620714</v>
      </c>
    </row>
    <row r="13" spans="1:17" ht="25.5" x14ac:dyDescent="0.2">
      <c r="A13" s="87"/>
      <c r="B13" s="93" t="s">
        <v>176</v>
      </c>
      <c r="C13" s="142">
        <v>61570672.846500009</v>
      </c>
      <c r="D13" s="142">
        <v>164100257.47368497</v>
      </c>
      <c r="E13" s="143">
        <v>225670930.32018498</v>
      </c>
      <c r="F13" s="142">
        <v>80824767.090000004</v>
      </c>
      <c r="G13" s="142">
        <v>52673036.419921994</v>
      </c>
      <c r="H13" s="143">
        <v>133497803.509922</v>
      </c>
      <c r="I13" s="142">
        <v>0</v>
      </c>
      <c r="J13" s="142">
        <v>0</v>
      </c>
      <c r="K13" s="143">
        <v>0</v>
      </c>
      <c r="L13" s="142">
        <v>0</v>
      </c>
      <c r="M13" s="142">
        <v>145667167.41885</v>
      </c>
      <c r="N13" s="143">
        <v>145667167.41885</v>
      </c>
      <c r="O13" s="143">
        <v>142395439.93650001</v>
      </c>
      <c r="P13" s="143">
        <v>362440461.31245703</v>
      </c>
      <c r="Q13" s="143">
        <v>504835901.24895704</v>
      </c>
    </row>
    <row r="14" spans="1:17" x14ac:dyDescent="0.2">
      <c r="A14" s="87"/>
      <c r="B14" s="94" t="s">
        <v>177</v>
      </c>
      <c r="C14" s="144">
        <v>616475300.4029001</v>
      </c>
      <c r="D14" s="144">
        <v>1088448462.2801709</v>
      </c>
      <c r="E14" s="143">
        <v>1704923762.6830709</v>
      </c>
      <c r="F14" s="144">
        <v>219820384.71000001</v>
      </c>
      <c r="G14" s="144">
        <v>441592184.65108395</v>
      </c>
      <c r="H14" s="143">
        <v>661412569.36108398</v>
      </c>
      <c r="I14" s="144">
        <v>691788436.56440008</v>
      </c>
      <c r="J14" s="144">
        <v>791263353.88145196</v>
      </c>
      <c r="K14" s="143">
        <v>1483051790.445852</v>
      </c>
      <c r="L14" s="144">
        <v>4402249325.1844711</v>
      </c>
      <c r="M14" s="144">
        <v>193745167.31114006</v>
      </c>
      <c r="N14" s="143">
        <v>4595994492.4956112</v>
      </c>
      <c r="O14" s="143">
        <v>5930333446.8617725</v>
      </c>
      <c r="P14" s="143">
        <v>2515049168.1238394</v>
      </c>
      <c r="Q14" s="143">
        <v>8445382614.9856119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6484859284.1247997</v>
      </c>
      <c r="D16" s="144">
        <v>4580464780.2392006</v>
      </c>
      <c r="E16" s="143">
        <v>11065324064.364</v>
      </c>
      <c r="F16" s="144">
        <v>2919872409.54</v>
      </c>
      <c r="G16" s="144">
        <v>2168902525.8813133</v>
      </c>
      <c r="H16" s="143">
        <v>5088774935.4213133</v>
      </c>
      <c r="I16" s="144">
        <v>2995899144.6241989</v>
      </c>
      <c r="J16" s="144">
        <v>1251117546.4921832</v>
      </c>
      <c r="K16" s="143">
        <v>4247016691.1163821</v>
      </c>
      <c r="L16" s="144">
        <v>1767136058.0608003</v>
      </c>
      <c r="M16" s="144">
        <v>446774556.86758971</v>
      </c>
      <c r="N16" s="143">
        <v>2213910614.92839</v>
      </c>
      <c r="O16" s="143">
        <v>14167766896.349798</v>
      </c>
      <c r="P16" s="143">
        <v>8447259409.4803028</v>
      </c>
      <c r="Q16" s="143">
        <v>22615026305.830101</v>
      </c>
    </row>
    <row r="17" spans="1:17" x14ac:dyDescent="0.2">
      <c r="A17" s="87"/>
      <c r="B17" s="95" t="s">
        <v>71</v>
      </c>
      <c r="C17" s="147">
        <v>6398295777.6047993</v>
      </c>
      <c r="D17" s="147">
        <v>3808250378.3901405</v>
      </c>
      <c r="E17" s="143">
        <v>10206546155.99494</v>
      </c>
      <c r="F17" s="147">
        <v>2917630906.6300001</v>
      </c>
      <c r="G17" s="147">
        <v>2083181980.5837831</v>
      </c>
      <c r="H17" s="143">
        <v>5000812887.2137833</v>
      </c>
      <c r="I17" s="147">
        <v>2994042885.8642001</v>
      </c>
      <c r="J17" s="147">
        <v>1140957281.4945993</v>
      </c>
      <c r="K17" s="143">
        <v>4135000167.3587995</v>
      </c>
      <c r="L17" s="147">
        <v>1761598934.8407998</v>
      </c>
      <c r="M17" s="147">
        <v>295470863.48291445</v>
      </c>
      <c r="N17" s="143">
        <v>2057069798.3237143</v>
      </c>
      <c r="O17" s="143">
        <v>14071568504.939802</v>
      </c>
      <c r="P17" s="143">
        <v>7327860503.9514294</v>
      </c>
      <c r="Q17" s="143">
        <v>21399429008.891232</v>
      </c>
    </row>
    <row r="18" spans="1:17" x14ac:dyDescent="0.2">
      <c r="A18" s="87"/>
      <c r="B18" s="95" t="s">
        <v>72</v>
      </c>
      <c r="C18" s="147">
        <v>86563506.520000011</v>
      </c>
      <c r="D18" s="147">
        <v>772214401.84906268</v>
      </c>
      <c r="E18" s="143">
        <v>858777908.36906266</v>
      </c>
      <c r="F18" s="147">
        <v>2241502.9099999997</v>
      </c>
      <c r="G18" s="147">
        <v>85720545.297528014</v>
      </c>
      <c r="H18" s="143">
        <v>87962048.20752801</v>
      </c>
      <c r="I18" s="147">
        <v>1856258.75999878</v>
      </c>
      <c r="J18" s="147">
        <v>110160264.99758674</v>
      </c>
      <c r="K18" s="143">
        <v>112016523.75758553</v>
      </c>
      <c r="L18" s="147">
        <v>5537123.2199999997</v>
      </c>
      <c r="M18" s="147">
        <v>151303693.3846764</v>
      </c>
      <c r="N18" s="143">
        <v>156840816.6046764</v>
      </c>
      <c r="O18" s="143">
        <v>96198391.409998789</v>
      </c>
      <c r="P18" s="143">
        <v>1119398905.5288539</v>
      </c>
      <c r="Q18" s="143">
        <v>1215597296.9388528</v>
      </c>
    </row>
    <row r="19" spans="1:17" x14ac:dyDescent="0.2">
      <c r="A19" s="87"/>
      <c r="B19" s="89" t="s">
        <v>73</v>
      </c>
      <c r="C19" s="144">
        <v>3561988847.6923985</v>
      </c>
      <c r="D19" s="144">
        <v>6844479957.7369499</v>
      </c>
      <c r="E19" s="143">
        <v>10406468805.429348</v>
      </c>
      <c r="F19" s="144">
        <v>1031975411.3499992</v>
      </c>
      <c r="G19" s="144">
        <v>3500792112.4593363</v>
      </c>
      <c r="H19" s="143">
        <v>4532767523.8093357</v>
      </c>
      <c r="I19" s="144">
        <v>5866731865.3573952</v>
      </c>
      <c r="J19" s="144">
        <v>8765098769.5044975</v>
      </c>
      <c r="K19" s="143">
        <v>14631830634.861893</v>
      </c>
      <c r="L19" s="144">
        <v>1696639901.8606</v>
      </c>
      <c r="M19" s="144">
        <v>2524181491.4603801</v>
      </c>
      <c r="N19" s="143">
        <v>4220821393.3209801</v>
      </c>
      <c r="O19" s="143">
        <v>12157336026.260389</v>
      </c>
      <c r="P19" s="143">
        <v>21634552331.161186</v>
      </c>
      <c r="Q19" s="143">
        <v>33791888357.421574</v>
      </c>
    </row>
    <row r="20" spans="1:17" x14ac:dyDescent="0.2">
      <c r="A20" s="87"/>
      <c r="B20" s="95" t="s">
        <v>74</v>
      </c>
      <c r="C20" s="147">
        <v>3175900765.0943985</v>
      </c>
      <c r="D20" s="147">
        <v>3237801261.4538422</v>
      </c>
      <c r="E20" s="143">
        <v>6413702026.5482407</v>
      </c>
      <c r="F20" s="147">
        <v>881758041.8099997</v>
      </c>
      <c r="G20" s="147">
        <v>2478549012.2235556</v>
      </c>
      <c r="H20" s="143">
        <v>3360307054.0335555</v>
      </c>
      <c r="I20" s="147">
        <v>4901842947.0373936</v>
      </c>
      <c r="J20" s="147">
        <v>6427239543.9922123</v>
      </c>
      <c r="K20" s="143">
        <v>11329082491.029606</v>
      </c>
      <c r="L20" s="147">
        <v>1366597621.5243998</v>
      </c>
      <c r="M20" s="147">
        <v>1677551410.7398438</v>
      </c>
      <c r="N20" s="143">
        <v>3044149032.2642436</v>
      </c>
      <c r="O20" s="143">
        <v>10326099375.466192</v>
      </c>
      <c r="P20" s="143">
        <v>13821141228.409449</v>
      </c>
      <c r="Q20" s="143">
        <v>24147240603.875641</v>
      </c>
    </row>
    <row r="21" spans="1:17" x14ac:dyDescent="0.2">
      <c r="A21" s="87"/>
      <c r="B21" s="95" t="s">
        <v>75</v>
      </c>
      <c r="C21" s="147">
        <v>386088082.59799999</v>
      </c>
      <c r="D21" s="147">
        <v>3606678696.2831097</v>
      </c>
      <c r="E21" s="143">
        <v>3992766778.8811097</v>
      </c>
      <c r="F21" s="147">
        <v>150217369.5399999</v>
      </c>
      <c r="G21" s="147">
        <v>1022243100.2357728</v>
      </c>
      <c r="H21" s="143">
        <v>1172460469.7757728</v>
      </c>
      <c r="I21" s="147">
        <v>964888918.32000005</v>
      </c>
      <c r="J21" s="147">
        <v>2337859225.5122929</v>
      </c>
      <c r="K21" s="143">
        <v>3302748143.832293</v>
      </c>
      <c r="L21" s="147">
        <v>330042280.3362</v>
      </c>
      <c r="M21" s="147">
        <v>846630080.72053003</v>
      </c>
      <c r="N21" s="143">
        <v>1176672361.05673</v>
      </c>
      <c r="O21" s="143">
        <v>1831236650.7941999</v>
      </c>
      <c r="P21" s="143">
        <v>7813411102.7517004</v>
      </c>
      <c r="Q21" s="143">
        <v>9644647753.5459003</v>
      </c>
    </row>
    <row r="22" spans="1:17" ht="25.5" x14ac:dyDescent="0.2">
      <c r="A22" s="87"/>
      <c r="B22" s="96" t="s">
        <v>179</v>
      </c>
      <c r="C22" s="148">
        <v>10046848131.817196</v>
      </c>
      <c r="D22" s="148">
        <v>11424944737.976154</v>
      </c>
      <c r="E22" s="143">
        <v>21471792869.79335</v>
      </c>
      <c r="F22" s="148">
        <v>3951847820.8899994</v>
      </c>
      <c r="G22" s="148">
        <v>5669694638.3406467</v>
      </c>
      <c r="H22" s="143">
        <v>9621542459.2306461</v>
      </c>
      <c r="I22" s="148">
        <v>8862631009.9815941</v>
      </c>
      <c r="J22" s="148">
        <v>10016216315.996693</v>
      </c>
      <c r="K22" s="143">
        <v>18878847325.978287</v>
      </c>
      <c r="L22" s="148">
        <v>3463775959.9214001</v>
      </c>
      <c r="M22" s="148">
        <v>2970956048.3279667</v>
      </c>
      <c r="N22" s="143">
        <v>6434732008.2493668</v>
      </c>
      <c r="O22" s="143">
        <v>26325102922.610195</v>
      </c>
      <c r="P22" s="143">
        <v>30081811740.641491</v>
      </c>
      <c r="Q22" s="143">
        <v>56406914663.251686</v>
      </c>
    </row>
    <row r="23" spans="1:17" x14ac:dyDescent="0.2">
      <c r="A23" s="87"/>
      <c r="B23" s="97" t="s">
        <v>43</v>
      </c>
      <c r="C23" s="144">
        <v>10663323432.220097</v>
      </c>
      <c r="D23" s="144">
        <v>12513393200.256321</v>
      </c>
      <c r="E23" s="143">
        <v>23176716632.476418</v>
      </c>
      <c r="F23" s="144">
        <v>4171668205.5999999</v>
      </c>
      <c r="G23" s="144">
        <v>6111286822.9917316</v>
      </c>
      <c r="H23" s="143">
        <v>10282955028.591732</v>
      </c>
      <c r="I23" s="144">
        <v>9554419446.5459957</v>
      </c>
      <c r="J23" s="144">
        <v>10807479669.878141</v>
      </c>
      <c r="K23" s="143">
        <v>20361899116.424137</v>
      </c>
      <c r="L23" s="144">
        <v>7866025285.1058712</v>
      </c>
      <c r="M23" s="144">
        <v>3164701215.6391048</v>
      </c>
      <c r="N23" s="143">
        <v>11030726500.744976</v>
      </c>
      <c r="O23" s="143">
        <v>32255436369.471977</v>
      </c>
      <c r="P23" s="143">
        <v>32596860908.765259</v>
      </c>
      <c r="Q23" s="143">
        <v>64852297278.237236</v>
      </c>
    </row>
    <row r="24" spans="1:17" x14ac:dyDescent="0.2">
      <c r="Q24" s="160">
        <f>Q23-BS!H31</f>
        <v>-9628.1270065307617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topLeftCell="N1" zoomScale="115" zoomScaleNormal="100" zoomScaleSheetLayoutView="115" workbookViewId="0">
      <selection activeCell="F15" sqref="F15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45900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08"/>
      <c r="B4" s="205"/>
      <c r="C4" s="204" t="s">
        <v>242</v>
      </c>
      <c r="D4" s="204"/>
      <c r="E4" s="204"/>
      <c r="F4" s="204" t="s">
        <v>243</v>
      </c>
      <c r="G4" s="204"/>
      <c r="H4" s="204"/>
      <c r="I4" s="204" t="s">
        <v>244</v>
      </c>
      <c r="J4" s="204"/>
      <c r="K4" s="204"/>
      <c r="L4" s="207" t="s">
        <v>245</v>
      </c>
      <c r="M4" s="207"/>
      <c r="N4" s="207"/>
      <c r="O4" s="204" t="s">
        <v>246</v>
      </c>
      <c r="P4" s="204"/>
      <c r="Q4" s="204"/>
    </row>
    <row r="5" spans="1:17" x14ac:dyDescent="0.2">
      <c r="A5" s="209"/>
      <c r="B5" s="206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0.43</v>
      </c>
      <c r="D7" s="142">
        <f>'RC-D'!D7</f>
        <v>0</v>
      </c>
      <c r="E7" s="143">
        <f>'RC-D'!E7</f>
        <v>0.43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0.43</v>
      </c>
      <c r="P7" s="143">
        <f>'RC-D'!P7</f>
        <v>0</v>
      </c>
      <c r="Q7" s="143">
        <f>'RC-D'!Q7</f>
        <v>0.43</v>
      </c>
    </row>
    <row r="8" spans="1:17" x14ac:dyDescent="0.2">
      <c r="A8" s="149"/>
      <c r="B8" s="90" t="s">
        <v>249</v>
      </c>
      <c r="C8" s="144">
        <f>'RC-D'!C8</f>
        <v>62134972.810000002</v>
      </c>
      <c r="D8" s="144">
        <f>'RC-D'!D8</f>
        <v>505042416.993182</v>
      </c>
      <c r="E8" s="143">
        <f>'RC-D'!E8</f>
        <v>567177389.80318201</v>
      </c>
      <c r="F8" s="144">
        <f>'RC-D'!F8</f>
        <v>20570.66</v>
      </c>
      <c r="G8" s="144">
        <f>'RC-D'!G8</f>
        <v>9720908.4399999995</v>
      </c>
      <c r="H8" s="143">
        <f>'RC-D'!H8</f>
        <v>9741479.0999999996</v>
      </c>
      <c r="I8" s="144">
        <f>'RC-D'!I8</f>
        <v>642147061.55599999</v>
      </c>
      <c r="J8" s="144">
        <f>'RC-D'!J8</f>
        <v>668133303.13540173</v>
      </c>
      <c r="K8" s="143">
        <f>'RC-D'!K8</f>
        <v>1310280364.6914017</v>
      </c>
      <c r="L8" s="144">
        <f>'RC-D'!L8</f>
        <v>10353791.25</v>
      </c>
      <c r="M8" s="144">
        <f>'RC-D'!M8</f>
        <v>0</v>
      </c>
      <c r="N8" s="143">
        <f>'RC-D'!N8</f>
        <v>10353791.25</v>
      </c>
      <c r="O8" s="143">
        <f>'RC-D'!O8</f>
        <v>714656396.27600002</v>
      </c>
      <c r="P8" s="143">
        <f>'RC-D'!P8</f>
        <v>1182896628.568584</v>
      </c>
      <c r="Q8" s="143">
        <f>'RC-D'!Q8</f>
        <v>1897553024.844584</v>
      </c>
    </row>
    <row r="9" spans="1:17" x14ac:dyDescent="0.2">
      <c r="A9" s="149"/>
      <c r="B9" s="91" t="s">
        <v>250</v>
      </c>
      <c r="C9" s="142">
        <f>'RC-D'!C9</f>
        <v>19632525.860000033</v>
      </c>
      <c r="D9" s="142">
        <f>'RC-D'!D9</f>
        <v>228423541.99722597</v>
      </c>
      <c r="E9" s="143">
        <f>'RC-D'!E9</f>
        <v>248056067.85722601</v>
      </c>
      <c r="F9" s="142">
        <f>'RC-D'!F9</f>
        <v>20570.66</v>
      </c>
      <c r="G9" s="142">
        <f>'RC-D'!G9</f>
        <v>1347.2999999999993</v>
      </c>
      <c r="H9" s="143">
        <f>'RC-D'!H9</f>
        <v>21917.96</v>
      </c>
      <c r="I9" s="142">
        <f>'RC-D'!I9</f>
        <v>215581390.21159998</v>
      </c>
      <c r="J9" s="142">
        <f>'RC-D'!J9</f>
        <v>108944975.29940012</v>
      </c>
      <c r="K9" s="143">
        <f>'RC-D'!K9</f>
        <v>324526365.5110001</v>
      </c>
      <c r="L9" s="142">
        <f>'RC-D'!L9</f>
        <v>10353791.25</v>
      </c>
      <c r="M9" s="142">
        <f>'RC-D'!M9</f>
        <v>0</v>
      </c>
      <c r="N9" s="143">
        <f>'RC-D'!N9</f>
        <v>10353791.25</v>
      </c>
      <c r="O9" s="143">
        <f>'RC-D'!O9</f>
        <v>245588277.98160002</v>
      </c>
      <c r="P9" s="143">
        <f>'RC-D'!P9</f>
        <v>337369864.59662604</v>
      </c>
      <c r="Q9" s="143">
        <f>'RC-D'!Q9</f>
        <v>582958142.57822609</v>
      </c>
    </row>
    <row r="10" spans="1:17" x14ac:dyDescent="0.2">
      <c r="A10" s="149"/>
      <c r="B10" s="92" t="s">
        <v>251</v>
      </c>
      <c r="C10" s="142">
        <f>'RC-D'!C10</f>
        <v>42502446.950000003</v>
      </c>
      <c r="D10" s="142">
        <f>'RC-D'!D10</f>
        <v>276618874.995956</v>
      </c>
      <c r="E10" s="143">
        <f>'RC-D'!E10</f>
        <v>319121321.94595599</v>
      </c>
      <c r="F10" s="142">
        <f>'RC-D'!F10</f>
        <v>0</v>
      </c>
      <c r="G10" s="142">
        <f>'RC-D'!G10</f>
        <v>9719561.1400000006</v>
      </c>
      <c r="H10" s="143">
        <f>'RC-D'!H10</f>
        <v>9719561.1400000006</v>
      </c>
      <c r="I10" s="142">
        <f>'RC-D'!I10</f>
        <v>426565671.34439999</v>
      </c>
      <c r="J10" s="142">
        <f>'RC-D'!J10</f>
        <v>559188327.83600211</v>
      </c>
      <c r="K10" s="143">
        <f>'RC-D'!K10</f>
        <v>985753999.18040204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469068118.29440004</v>
      </c>
      <c r="P10" s="143">
        <f>'RC-D'!P10</f>
        <v>845526763.97195816</v>
      </c>
      <c r="Q10" s="143">
        <f>'RC-D'!Q10</f>
        <v>1314594882.2663581</v>
      </c>
    </row>
    <row r="11" spans="1:17" x14ac:dyDescent="0.2">
      <c r="A11" s="149"/>
      <c r="B11" s="90" t="s">
        <v>252</v>
      </c>
      <c r="C11" s="144">
        <f>'RC-D'!C11</f>
        <v>554340327.16290009</v>
      </c>
      <c r="D11" s="144">
        <f>'RC-D'!D11</f>
        <v>583406045.28698885</v>
      </c>
      <c r="E11" s="143">
        <f>'RC-D'!E11</f>
        <v>1137746372.4498889</v>
      </c>
      <c r="F11" s="144">
        <f>'RC-D'!F11</f>
        <v>219799814.05000001</v>
      </c>
      <c r="G11" s="144">
        <f>'RC-D'!G11</f>
        <v>431871276.21108407</v>
      </c>
      <c r="H11" s="143">
        <f>'RC-D'!H11</f>
        <v>651671090.26108408</v>
      </c>
      <c r="I11" s="144">
        <f>'RC-D'!I11</f>
        <v>49641375.008399993</v>
      </c>
      <c r="J11" s="144">
        <f>'RC-D'!J11</f>
        <v>123130050.74604976</v>
      </c>
      <c r="K11" s="143">
        <f>'RC-D'!K11</f>
        <v>172771425.75444975</v>
      </c>
      <c r="L11" s="144">
        <f>'RC-D'!L11</f>
        <v>4391895533.9344721</v>
      </c>
      <c r="M11" s="144">
        <f>'RC-D'!M11</f>
        <v>193745167.31114006</v>
      </c>
      <c r="N11" s="143">
        <f>'RC-D'!N11</f>
        <v>4585640701.2456121</v>
      </c>
      <c r="O11" s="143">
        <f>'RC-D'!O11</f>
        <v>5215677050.1557713</v>
      </c>
      <c r="P11" s="143">
        <f>'RC-D'!P11</f>
        <v>1332152539.5552654</v>
      </c>
      <c r="Q11" s="143">
        <f>'RC-D'!Q11</f>
        <v>6547829589.7110367</v>
      </c>
    </row>
    <row r="12" spans="1:17" x14ac:dyDescent="0.2">
      <c r="A12" s="149"/>
      <c r="B12" s="93" t="s">
        <v>253</v>
      </c>
      <c r="C12" s="142">
        <f>'RC-D'!C12</f>
        <v>492769654.31640005</v>
      </c>
      <c r="D12" s="142">
        <f>'RC-D'!D12</f>
        <v>419305787.81330276</v>
      </c>
      <c r="E12" s="143">
        <f>'RC-D'!E12</f>
        <v>912075442.12970281</v>
      </c>
      <c r="F12" s="142">
        <f>'RC-D'!F12</f>
        <v>138975046.95999998</v>
      </c>
      <c r="G12" s="142">
        <f>'RC-D'!G12</f>
        <v>379198239.79116201</v>
      </c>
      <c r="H12" s="143">
        <f>'RC-D'!H12</f>
        <v>518173286.75116199</v>
      </c>
      <c r="I12" s="142">
        <f>'RC-D'!I12</f>
        <v>49641375.008400001</v>
      </c>
      <c r="J12" s="142">
        <f>'RC-D'!J12</f>
        <v>123130050.74604976</v>
      </c>
      <c r="K12" s="143">
        <f>'RC-D'!K12</f>
        <v>172771425.75444975</v>
      </c>
      <c r="L12" s="142">
        <f>'RC-D'!L12</f>
        <v>4391895533.9344721</v>
      </c>
      <c r="M12" s="142">
        <f>'RC-D'!M12</f>
        <v>48077999.892290115</v>
      </c>
      <c r="N12" s="143">
        <f>'RC-D'!N12</f>
        <v>4439973533.8267622</v>
      </c>
      <c r="O12" s="143">
        <f>'RC-D'!O12</f>
        <v>5073281610.2192717</v>
      </c>
      <c r="P12" s="143">
        <f>'RC-D'!P12</f>
        <v>969712078.24279976</v>
      </c>
      <c r="Q12" s="143">
        <f>'RC-D'!Q12</f>
        <v>6042993688.4620714</v>
      </c>
    </row>
    <row r="13" spans="1:17" x14ac:dyDescent="0.2">
      <c r="A13" s="149"/>
      <c r="B13" s="93" t="s">
        <v>254</v>
      </c>
      <c r="C13" s="142">
        <f>'RC-D'!C13</f>
        <v>61570672.846500009</v>
      </c>
      <c r="D13" s="142">
        <f>'RC-D'!D13</f>
        <v>164100257.47368497</v>
      </c>
      <c r="E13" s="143">
        <f>'RC-D'!E13</f>
        <v>225670930.32018498</v>
      </c>
      <c r="F13" s="142">
        <f>'RC-D'!F13</f>
        <v>80824767.090000004</v>
      </c>
      <c r="G13" s="142">
        <f>'RC-D'!G13</f>
        <v>52673036.419921994</v>
      </c>
      <c r="H13" s="143">
        <f>'RC-D'!H13</f>
        <v>133497803.509922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145667167.41885</v>
      </c>
      <c r="N13" s="143">
        <f>'RC-D'!N13</f>
        <v>145667167.41885</v>
      </c>
      <c r="O13" s="143">
        <f>'RC-D'!O13</f>
        <v>142395439.93650001</v>
      </c>
      <c r="P13" s="143">
        <f>'RC-D'!P13</f>
        <v>362440461.31245703</v>
      </c>
      <c r="Q13" s="143">
        <f>'RC-D'!Q13</f>
        <v>504835901.24895704</v>
      </c>
    </row>
    <row r="14" spans="1:17" x14ac:dyDescent="0.2">
      <c r="A14" s="149"/>
      <c r="B14" s="94" t="s">
        <v>255</v>
      </c>
      <c r="C14" s="144">
        <f>'RC-D'!C14</f>
        <v>616475300.4029001</v>
      </c>
      <c r="D14" s="144">
        <f>'RC-D'!D14</f>
        <v>1088448462.2801709</v>
      </c>
      <c r="E14" s="143">
        <f>'RC-D'!E14</f>
        <v>1704923762.6830709</v>
      </c>
      <c r="F14" s="144">
        <f>'RC-D'!F14</f>
        <v>219820384.71000001</v>
      </c>
      <c r="G14" s="144">
        <f>'RC-D'!G14</f>
        <v>441592184.65108395</v>
      </c>
      <c r="H14" s="143">
        <f>'RC-D'!H14</f>
        <v>661412569.36108398</v>
      </c>
      <c r="I14" s="144">
        <f>'RC-D'!I14</f>
        <v>691788436.56440008</v>
      </c>
      <c r="J14" s="144">
        <f>'RC-D'!J14</f>
        <v>791263353.88145196</v>
      </c>
      <c r="K14" s="143">
        <f>'RC-D'!K14</f>
        <v>1483051790.445852</v>
      </c>
      <c r="L14" s="144">
        <f>'RC-D'!L14</f>
        <v>4402249325.1844711</v>
      </c>
      <c r="M14" s="144">
        <f>'RC-D'!M14</f>
        <v>193745167.31114006</v>
      </c>
      <c r="N14" s="143">
        <f>'RC-D'!N14</f>
        <v>4595994492.4956112</v>
      </c>
      <c r="O14" s="143">
        <f>'RC-D'!O14</f>
        <v>5930333446.8617725</v>
      </c>
      <c r="P14" s="143">
        <f>'RC-D'!P14</f>
        <v>2515049168.1238394</v>
      </c>
      <c r="Q14" s="143">
        <f>'RC-D'!Q14</f>
        <v>8445382614.9856119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6484859284.1247997</v>
      </c>
      <c r="D16" s="144">
        <f>'RC-D'!D16</f>
        <v>4580464780.2392006</v>
      </c>
      <c r="E16" s="143">
        <f>'RC-D'!E16</f>
        <v>11065324064.364</v>
      </c>
      <c r="F16" s="144">
        <f>'RC-D'!F16</f>
        <v>2919872409.54</v>
      </c>
      <c r="G16" s="144">
        <f>'RC-D'!G16</f>
        <v>2168902525.8813133</v>
      </c>
      <c r="H16" s="143">
        <f>'RC-D'!H16</f>
        <v>5088774935.4213133</v>
      </c>
      <c r="I16" s="144">
        <f>'RC-D'!I16</f>
        <v>2995899144.6241989</v>
      </c>
      <c r="J16" s="144">
        <f>'RC-D'!J16</f>
        <v>1251117546.4921832</v>
      </c>
      <c r="K16" s="143">
        <f>'RC-D'!K16</f>
        <v>4247016691.1163821</v>
      </c>
      <c r="L16" s="144">
        <f>'RC-D'!L16</f>
        <v>1767136058.0608003</v>
      </c>
      <c r="M16" s="144">
        <f>'RC-D'!M16</f>
        <v>446774556.86758971</v>
      </c>
      <c r="N16" s="143">
        <f>'RC-D'!N16</f>
        <v>2213910614.92839</v>
      </c>
      <c r="O16" s="143">
        <f>'RC-D'!O16</f>
        <v>14167766896.349798</v>
      </c>
      <c r="P16" s="143">
        <f>'RC-D'!P16</f>
        <v>8447259409.4803028</v>
      </c>
      <c r="Q16" s="143">
        <f>'RC-D'!Q16</f>
        <v>22615026305.830101</v>
      </c>
    </row>
    <row r="17" spans="1:17" x14ac:dyDescent="0.2">
      <c r="A17" s="149"/>
      <c r="B17" s="95" t="s">
        <v>257</v>
      </c>
      <c r="C17" s="147">
        <f>'RC-D'!C17</f>
        <v>6398295777.6047993</v>
      </c>
      <c r="D17" s="147">
        <f>'RC-D'!D17</f>
        <v>3808250378.3901405</v>
      </c>
      <c r="E17" s="143">
        <f>'RC-D'!E17</f>
        <v>10206546155.99494</v>
      </c>
      <c r="F17" s="147">
        <f>'RC-D'!F17</f>
        <v>2917630906.6300001</v>
      </c>
      <c r="G17" s="147">
        <f>'RC-D'!G17</f>
        <v>2083181980.5837831</v>
      </c>
      <c r="H17" s="143">
        <f>'RC-D'!H17</f>
        <v>5000812887.2137833</v>
      </c>
      <c r="I17" s="147">
        <f>'RC-D'!I17</f>
        <v>2994042885.8642001</v>
      </c>
      <c r="J17" s="147">
        <f>'RC-D'!J17</f>
        <v>1140957281.4945993</v>
      </c>
      <c r="K17" s="143">
        <f>'RC-D'!K17</f>
        <v>4135000167.3587995</v>
      </c>
      <c r="L17" s="147">
        <f>'RC-D'!L17</f>
        <v>1761598934.8407998</v>
      </c>
      <c r="M17" s="147">
        <f>'RC-D'!M17</f>
        <v>295470863.48291445</v>
      </c>
      <c r="N17" s="143">
        <f>'RC-D'!N17</f>
        <v>2057069798.3237143</v>
      </c>
      <c r="O17" s="143">
        <f>'RC-D'!O17</f>
        <v>14071568504.939802</v>
      </c>
      <c r="P17" s="143">
        <f>'RC-D'!P17</f>
        <v>7327860503.9514294</v>
      </c>
      <c r="Q17" s="143">
        <f>'RC-D'!Q17</f>
        <v>21399429008.891232</v>
      </c>
    </row>
    <row r="18" spans="1:17" x14ac:dyDescent="0.2">
      <c r="A18" s="149"/>
      <c r="B18" s="95" t="s">
        <v>258</v>
      </c>
      <c r="C18" s="147">
        <f>'RC-D'!C18</f>
        <v>86563506.520000011</v>
      </c>
      <c r="D18" s="147">
        <f>'RC-D'!D18</f>
        <v>772214401.84906268</v>
      </c>
      <c r="E18" s="143">
        <f>'RC-D'!E18</f>
        <v>858777908.36906266</v>
      </c>
      <c r="F18" s="147">
        <f>'RC-D'!F18</f>
        <v>2241502.9099999997</v>
      </c>
      <c r="G18" s="147">
        <f>'RC-D'!G18</f>
        <v>85720545.297528014</v>
      </c>
      <c r="H18" s="143">
        <f>'RC-D'!H18</f>
        <v>87962048.20752801</v>
      </c>
      <c r="I18" s="147">
        <f>'RC-D'!I18</f>
        <v>1856258.75999878</v>
      </c>
      <c r="J18" s="147">
        <f>'RC-D'!J18</f>
        <v>110160264.99758674</v>
      </c>
      <c r="K18" s="143">
        <f>'RC-D'!K18</f>
        <v>112016523.75758553</v>
      </c>
      <c r="L18" s="147">
        <f>'RC-D'!L18</f>
        <v>5537123.2199999997</v>
      </c>
      <c r="M18" s="147">
        <f>'RC-D'!M18</f>
        <v>151303693.3846764</v>
      </c>
      <c r="N18" s="143">
        <f>'RC-D'!N18</f>
        <v>156840816.6046764</v>
      </c>
      <c r="O18" s="143">
        <f>'RC-D'!O18</f>
        <v>96198391.409998789</v>
      </c>
      <c r="P18" s="143">
        <f>'RC-D'!P18</f>
        <v>1119398905.5288539</v>
      </c>
      <c r="Q18" s="143">
        <f>'RC-D'!Q18</f>
        <v>1215597296.9388528</v>
      </c>
    </row>
    <row r="19" spans="1:17" x14ac:dyDescent="0.2">
      <c r="A19" s="150"/>
      <c r="B19" s="89" t="s">
        <v>8</v>
      </c>
      <c r="C19" s="144">
        <f>'RC-D'!C19</f>
        <v>3561988847.6923985</v>
      </c>
      <c r="D19" s="144">
        <f>'RC-D'!D19</f>
        <v>6844479957.7369499</v>
      </c>
      <c r="E19" s="143">
        <f>'RC-D'!E19</f>
        <v>10406468805.429348</v>
      </c>
      <c r="F19" s="144">
        <f>'RC-D'!F19</f>
        <v>1031975411.3499992</v>
      </c>
      <c r="G19" s="144">
        <f>'RC-D'!G19</f>
        <v>3500792112.4593363</v>
      </c>
      <c r="H19" s="143">
        <f>'RC-D'!H19</f>
        <v>4532767523.8093357</v>
      </c>
      <c r="I19" s="144">
        <f>'RC-D'!I19</f>
        <v>5866731865.3573952</v>
      </c>
      <c r="J19" s="144">
        <f>'RC-D'!J19</f>
        <v>8765098769.5044975</v>
      </c>
      <c r="K19" s="143">
        <f>'RC-D'!K19</f>
        <v>14631830634.861893</v>
      </c>
      <c r="L19" s="144">
        <f>'RC-D'!L19</f>
        <v>1696639901.8606</v>
      </c>
      <c r="M19" s="144">
        <f>'RC-D'!M19</f>
        <v>2524181491.4603801</v>
      </c>
      <c r="N19" s="143">
        <f>'RC-D'!N19</f>
        <v>4220821393.3209801</v>
      </c>
      <c r="O19" s="143">
        <f>'RC-D'!O19</f>
        <v>12157336026.260389</v>
      </c>
      <c r="P19" s="143">
        <f>'RC-D'!P19</f>
        <v>21634552331.161186</v>
      </c>
      <c r="Q19" s="143">
        <f>'RC-D'!Q19</f>
        <v>33791888357.421574</v>
      </c>
    </row>
    <row r="20" spans="1:17" x14ac:dyDescent="0.2">
      <c r="B20" s="95" t="s">
        <v>259</v>
      </c>
      <c r="C20" s="147">
        <f>'RC-D'!C20</f>
        <v>3175900765.0943985</v>
      </c>
      <c r="D20" s="147">
        <f>'RC-D'!D20</f>
        <v>3237801261.4538422</v>
      </c>
      <c r="E20" s="143">
        <f>'RC-D'!E20</f>
        <v>6413702026.5482407</v>
      </c>
      <c r="F20" s="147">
        <f>'RC-D'!F20</f>
        <v>881758041.8099997</v>
      </c>
      <c r="G20" s="147">
        <f>'RC-D'!G20</f>
        <v>2478549012.2235556</v>
      </c>
      <c r="H20" s="143">
        <f>'RC-D'!H20</f>
        <v>3360307054.0335555</v>
      </c>
      <c r="I20" s="147">
        <f>'RC-D'!I20</f>
        <v>4901842947.0373936</v>
      </c>
      <c r="J20" s="147">
        <f>'RC-D'!J20</f>
        <v>6427239543.9922123</v>
      </c>
      <c r="K20" s="143">
        <f>'RC-D'!K20</f>
        <v>11329082491.029606</v>
      </c>
      <c r="L20" s="147">
        <f>'RC-D'!L20</f>
        <v>1366597621.5243998</v>
      </c>
      <c r="M20" s="147">
        <f>'RC-D'!M20</f>
        <v>1677551410.7398438</v>
      </c>
      <c r="N20" s="143">
        <f>'RC-D'!N20</f>
        <v>3044149032.2642436</v>
      </c>
      <c r="O20" s="143">
        <f>'RC-D'!O20</f>
        <v>10326099375.466192</v>
      </c>
      <c r="P20" s="143">
        <f>'RC-D'!P20</f>
        <v>13821141228.409449</v>
      </c>
      <c r="Q20" s="143">
        <f>'RC-D'!Q20</f>
        <v>24147240603.875641</v>
      </c>
    </row>
    <row r="21" spans="1:17" x14ac:dyDescent="0.2">
      <c r="B21" s="95" t="s">
        <v>260</v>
      </c>
      <c r="C21" s="147">
        <f>'RC-D'!C21</f>
        <v>386088082.59799999</v>
      </c>
      <c r="D21" s="147">
        <f>'RC-D'!D21</f>
        <v>3606678696.2831097</v>
      </c>
      <c r="E21" s="143">
        <f>'RC-D'!E21</f>
        <v>3992766778.8811097</v>
      </c>
      <c r="F21" s="147">
        <f>'RC-D'!F21</f>
        <v>150217369.5399999</v>
      </c>
      <c r="G21" s="147">
        <f>'RC-D'!G21</f>
        <v>1022243100.2357728</v>
      </c>
      <c r="H21" s="143">
        <f>'RC-D'!H21</f>
        <v>1172460469.7757728</v>
      </c>
      <c r="I21" s="147">
        <f>'RC-D'!I21</f>
        <v>964888918.32000005</v>
      </c>
      <c r="J21" s="147">
        <f>'RC-D'!J21</f>
        <v>2337859225.5122929</v>
      </c>
      <c r="K21" s="143">
        <f>'RC-D'!K21</f>
        <v>3302748143.832293</v>
      </c>
      <c r="L21" s="147">
        <f>'RC-D'!L21</f>
        <v>330042280.3362</v>
      </c>
      <c r="M21" s="147">
        <f>'RC-D'!M21</f>
        <v>846630080.72053003</v>
      </c>
      <c r="N21" s="143">
        <f>'RC-D'!N21</f>
        <v>1176672361.05673</v>
      </c>
      <c r="O21" s="143">
        <f>'RC-D'!O21</f>
        <v>1831236650.7941999</v>
      </c>
      <c r="P21" s="143">
        <f>'RC-D'!P21</f>
        <v>7813411102.7517004</v>
      </c>
      <c r="Q21" s="143">
        <f>'RC-D'!Q21</f>
        <v>9644647753.5459003</v>
      </c>
    </row>
    <row r="22" spans="1:17" x14ac:dyDescent="0.2">
      <c r="B22" s="96" t="s">
        <v>261</v>
      </c>
      <c r="C22" s="148">
        <f>'RC-D'!C22</f>
        <v>10046848131.817196</v>
      </c>
      <c r="D22" s="148">
        <f>'RC-D'!D22</f>
        <v>11424944737.976154</v>
      </c>
      <c r="E22" s="143">
        <f>'RC-D'!E22</f>
        <v>21471792869.79335</v>
      </c>
      <c r="F22" s="148">
        <f>'RC-D'!F22</f>
        <v>3951847820.8899994</v>
      </c>
      <c r="G22" s="148">
        <f>'RC-D'!G22</f>
        <v>5669694638.3406467</v>
      </c>
      <c r="H22" s="143">
        <f>'RC-D'!H22</f>
        <v>9621542459.2306461</v>
      </c>
      <c r="I22" s="148">
        <f>'RC-D'!I22</f>
        <v>8862631009.9815941</v>
      </c>
      <c r="J22" s="148">
        <f>'RC-D'!J22</f>
        <v>10016216315.996693</v>
      </c>
      <c r="K22" s="143">
        <f>'RC-D'!K22</f>
        <v>18878847325.978287</v>
      </c>
      <c r="L22" s="148">
        <f>'RC-D'!L22</f>
        <v>3463775959.9214001</v>
      </c>
      <c r="M22" s="148">
        <f>'RC-D'!M22</f>
        <v>2970956048.3279667</v>
      </c>
      <c r="N22" s="143">
        <f>'RC-D'!N22</f>
        <v>6434732008.2493668</v>
      </c>
      <c r="O22" s="143">
        <f>'RC-D'!O22</f>
        <v>26325102922.610195</v>
      </c>
      <c r="P22" s="143">
        <f>'RC-D'!P22</f>
        <v>30081811740.641491</v>
      </c>
      <c r="Q22" s="143">
        <f>'RC-D'!Q22</f>
        <v>56406914663.251686</v>
      </c>
    </row>
    <row r="23" spans="1:17" x14ac:dyDescent="0.2">
      <c r="B23" s="151" t="s">
        <v>26</v>
      </c>
      <c r="C23" s="152">
        <f>'RC-D'!C23</f>
        <v>10663323432.220097</v>
      </c>
      <c r="D23" s="152">
        <f>'RC-D'!D23</f>
        <v>12513393200.256321</v>
      </c>
      <c r="E23" s="152">
        <f>'RC-D'!E23</f>
        <v>23176716632.476418</v>
      </c>
      <c r="F23" s="152">
        <f>'RC-D'!F23</f>
        <v>4171668205.5999999</v>
      </c>
      <c r="G23" s="152">
        <f>'RC-D'!G23</f>
        <v>6111286822.9917316</v>
      </c>
      <c r="H23" s="152">
        <f>'RC-D'!H23</f>
        <v>10282955028.591732</v>
      </c>
      <c r="I23" s="152">
        <f>'RC-D'!I23</f>
        <v>9554419446.5459957</v>
      </c>
      <c r="J23" s="152">
        <f>'RC-D'!J23</f>
        <v>10807479669.878141</v>
      </c>
      <c r="K23" s="152">
        <f>'RC-D'!K23</f>
        <v>20361899116.424137</v>
      </c>
      <c r="L23" s="152">
        <f>'RC-D'!L23</f>
        <v>7866025285.1058712</v>
      </c>
      <c r="M23" s="152">
        <f>'RC-D'!M23</f>
        <v>3164701215.6391048</v>
      </c>
      <c r="N23" s="152">
        <f>'RC-D'!N23</f>
        <v>11030726500.744976</v>
      </c>
      <c r="O23" s="152">
        <f>'RC-D'!O23</f>
        <v>32255436369.471977</v>
      </c>
      <c r="P23" s="152">
        <f>'RC-D'!P23</f>
        <v>32596860908.765259</v>
      </c>
      <c r="Q23" s="152">
        <f>'RC-D'!Q23</f>
        <v>64852297278.237236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="83" zoomScaleNormal="115" zoomScaleSheetLayoutView="13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45900</v>
      </c>
    </row>
    <row r="4" spans="1:28" x14ac:dyDescent="0.2">
      <c r="A4" s="161" t="s">
        <v>262</v>
      </c>
    </row>
    <row r="5" spans="1:28" ht="87" customHeight="1" x14ac:dyDescent="0.2">
      <c r="A5" s="211" t="s">
        <v>210</v>
      </c>
      <c r="B5" s="212" t="s">
        <v>183</v>
      </c>
      <c r="C5" s="212"/>
      <c r="D5" s="212"/>
      <c r="E5" s="212" t="s">
        <v>184</v>
      </c>
      <c r="F5" s="212"/>
      <c r="G5" s="212"/>
      <c r="H5" s="212" t="s">
        <v>185</v>
      </c>
      <c r="I5" s="212"/>
      <c r="J5" s="212"/>
      <c r="K5" s="212" t="s">
        <v>186</v>
      </c>
      <c r="L5" s="212"/>
      <c r="M5" s="212"/>
      <c r="N5" s="212" t="s">
        <v>187</v>
      </c>
      <c r="O5" s="212"/>
      <c r="P5" s="212"/>
      <c r="Q5" s="210" t="s">
        <v>188</v>
      </c>
      <c r="R5" s="210"/>
      <c r="S5" s="210"/>
      <c r="T5" s="210" t="s">
        <v>189</v>
      </c>
      <c r="U5" s="210"/>
      <c r="V5" s="210"/>
      <c r="W5" s="210" t="s">
        <v>190</v>
      </c>
      <c r="X5" s="210"/>
      <c r="Y5" s="210"/>
      <c r="Z5" s="210" t="s">
        <v>191</v>
      </c>
      <c r="AA5" s="210"/>
      <c r="AB5" s="210"/>
    </row>
    <row r="6" spans="1:28" x14ac:dyDescent="0.2">
      <c r="A6" s="211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121546183.24439999</v>
      </c>
      <c r="C7" s="153">
        <v>3957111.8797659995</v>
      </c>
      <c r="D7" s="153">
        <v>125503295.124166</v>
      </c>
      <c r="E7" s="154">
        <v>521631.38281226001</v>
      </c>
      <c r="F7" s="154">
        <v>9729.9620532400004</v>
      </c>
      <c r="G7" s="154">
        <v>531361.3448655</v>
      </c>
      <c r="H7" s="106">
        <v>0.123808</v>
      </c>
      <c r="I7" s="102">
        <v>9.9821900000000005E-2</v>
      </c>
      <c r="J7" s="106">
        <v>0.123011</v>
      </c>
      <c r="K7" s="103">
        <v>9.4309399999999997</v>
      </c>
      <c r="L7" s="103">
        <v>5.0450100000000004</v>
      </c>
      <c r="M7" s="103">
        <v>9.2908100000000005</v>
      </c>
      <c r="N7" s="157">
        <v>0</v>
      </c>
      <c r="O7" s="157">
        <v>0</v>
      </c>
      <c r="P7" s="157">
        <v>0</v>
      </c>
      <c r="Q7" s="157">
        <v>94504546.26439999</v>
      </c>
      <c r="R7" s="157">
        <v>3957111.8797659995</v>
      </c>
      <c r="S7" s="157">
        <v>98461658.144165993</v>
      </c>
      <c r="T7" s="157">
        <v>0</v>
      </c>
      <c r="U7" s="157">
        <v>0</v>
      </c>
      <c r="V7" s="157">
        <v>0</v>
      </c>
      <c r="W7" s="157">
        <v>27041636.98</v>
      </c>
      <c r="X7" s="157">
        <v>0</v>
      </c>
      <c r="Y7" s="157">
        <v>27041636.98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7757747.7066000002</v>
      </c>
      <c r="C8" s="153">
        <v>28640575.85633276</v>
      </c>
      <c r="D8" s="153">
        <v>36398323.56293276</v>
      </c>
      <c r="E8" s="154">
        <v>255180.31136724999</v>
      </c>
      <c r="F8" s="154">
        <v>288724.09323</v>
      </c>
      <c r="G8" s="154">
        <v>543904.40459725005</v>
      </c>
      <c r="H8" s="106">
        <v>0.16230800000000001</v>
      </c>
      <c r="I8" s="102">
        <v>9.820233546896949E-2</v>
      </c>
      <c r="J8" s="106">
        <v>0.111614</v>
      </c>
      <c r="K8" s="103">
        <v>44.820599999999999</v>
      </c>
      <c r="L8" s="103">
        <v>53.846104306051188</v>
      </c>
      <c r="M8" s="103">
        <v>51.958100000000002</v>
      </c>
      <c r="N8" s="157">
        <v>37428.270000000004</v>
      </c>
      <c r="O8" s="157">
        <v>0</v>
      </c>
      <c r="P8" s="157">
        <v>37428.270000000004</v>
      </c>
      <c r="Q8" s="157">
        <v>7412147.2165999999</v>
      </c>
      <c r="R8" s="157">
        <v>28640575.85633276</v>
      </c>
      <c r="S8" s="157">
        <v>36052723.072932765</v>
      </c>
      <c r="T8" s="157">
        <v>149895.37</v>
      </c>
      <c r="U8" s="157">
        <v>0</v>
      </c>
      <c r="V8" s="157">
        <v>149895.37</v>
      </c>
      <c r="W8" s="157">
        <v>195705.12</v>
      </c>
      <c r="X8" s="157">
        <v>0</v>
      </c>
      <c r="Y8" s="157">
        <v>195705.12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1170991163.9067001</v>
      </c>
      <c r="C9" s="153">
        <v>152645337.14949998</v>
      </c>
      <c r="D9" s="153">
        <v>1323636501.0562</v>
      </c>
      <c r="E9" s="154">
        <v>2979023.28859697</v>
      </c>
      <c r="F9" s="154">
        <v>413402.68334260001</v>
      </c>
      <c r="G9" s="154">
        <v>3392425.9719395703</v>
      </c>
      <c r="H9" s="106">
        <v>0.148284</v>
      </c>
      <c r="I9" s="102">
        <v>8.3562172891230482E-2</v>
      </c>
      <c r="J9" s="106">
        <v>0.14079</v>
      </c>
      <c r="K9" s="103">
        <v>26.567699999999999</v>
      </c>
      <c r="L9" s="103">
        <v>21.001321248134563</v>
      </c>
      <c r="M9" s="103">
        <v>25.9222</v>
      </c>
      <c r="N9" s="157">
        <v>1468394.17</v>
      </c>
      <c r="O9" s="157">
        <v>385026</v>
      </c>
      <c r="P9" s="157">
        <v>1853420.17</v>
      </c>
      <c r="Q9" s="157">
        <v>1167108760.7559001</v>
      </c>
      <c r="R9" s="157">
        <v>152258027.31429997</v>
      </c>
      <c r="S9" s="157">
        <v>1319366788.0702</v>
      </c>
      <c r="T9" s="157">
        <v>1645918.7094000001</v>
      </c>
      <c r="U9" s="157">
        <v>0</v>
      </c>
      <c r="V9" s="157">
        <v>1645918.7094000001</v>
      </c>
      <c r="W9" s="157">
        <v>1952220.3337000001</v>
      </c>
      <c r="X9" s="157">
        <v>327880.59519999998</v>
      </c>
      <c r="Y9" s="157">
        <v>2280100.9289000002</v>
      </c>
      <c r="Z9" s="157">
        <v>284264.10769999999</v>
      </c>
      <c r="AA9" s="157">
        <v>59429.24</v>
      </c>
      <c r="AB9" s="157">
        <v>343693.34769999998</v>
      </c>
    </row>
    <row r="10" spans="1:28" x14ac:dyDescent="0.2">
      <c r="A10" s="99" t="s">
        <v>192</v>
      </c>
      <c r="B10" s="153">
        <v>252483779.49529999</v>
      </c>
      <c r="C10" s="153">
        <v>2486754.8783</v>
      </c>
      <c r="D10" s="153">
        <v>254970534.37360001</v>
      </c>
      <c r="E10" s="154">
        <v>783132.14807</v>
      </c>
      <c r="F10" s="154">
        <v>4094.2530999999999</v>
      </c>
      <c r="G10" s="154">
        <v>787226.40116999997</v>
      </c>
      <c r="H10" s="106">
        <v>0.142535</v>
      </c>
      <c r="I10" s="102">
        <v>9.4715900000000006E-2</v>
      </c>
      <c r="J10" s="106">
        <v>0.142066</v>
      </c>
      <c r="K10" s="103">
        <v>23.859400000000001</v>
      </c>
      <c r="L10" s="103">
        <v>83.747399999999999</v>
      </c>
      <c r="M10" s="103">
        <v>24.445799999999998</v>
      </c>
      <c r="N10" s="157">
        <v>176.89</v>
      </c>
      <c r="O10" s="157">
        <v>0</v>
      </c>
      <c r="P10" s="157">
        <v>176.89</v>
      </c>
      <c r="Q10" s="157">
        <v>252127700.53529999</v>
      </c>
      <c r="R10" s="157">
        <v>2486754.8783</v>
      </c>
      <c r="S10" s="157">
        <v>254614455.4136</v>
      </c>
      <c r="T10" s="157">
        <v>25328.03</v>
      </c>
      <c r="U10" s="157">
        <v>0</v>
      </c>
      <c r="V10" s="157">
        <v>25328.03</v>
      </c>
      <c r="W10" s="157">
        <v>330750.93</v>
      </c>
      <c r="X10" s="157">
        <v>0</v>
      </c>
      <c r="Y10" s="157">
        <v>330750.93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375494128.94684142</v>
      </c>
      <c r="C11" s="153">
        <v>3857756994.0876174</v>
      </c>
      <c r="D11" s="153">
        <v>4233251123.0344586</v>
      </c>
      <c r="E11" s="154">
        <v>14675789.401223209</v>
      </c>
      <c r="F11" s="154">
        <v>32539900.355745889</v>
      </c>
      <c r="G11" s="154">
        <v>47215689.756969094</v>
      </c>
      <c r="H11" s="106">
        <v>0.128688</v>
      </c>
      <c r="I11" s="102">
        <v>0.10586003680497957</v>
      </c>
      <c r="J11" s="106">
        <v>0.107853</v>
      </c>
      <c r="K11" s="103">
        <v>43.808199999999999</v>
      </c>
      <c r="L11" s="103">
        <v>39.014761976562276</v>
      </c>
      <c r="M11" s="103">
        <v>39.429499999999997</v>
      </c>
      <c r="N11" s="157">
        <v>22981793.1558</v>
      </c>
      <c r="O11" s="157">
        <v>62815076.859908</v>
      </c>
      <c r="P11" s="157">
        <v>85796870.015707999</v>
      </c>
      <c r="Q11" s="157">
        <v>332356192.32549846</v>
      </c>
      <c r="R11" s="157">
        <v>3611445901.5792551</v>
      </c>
      <c r="S11" s="157">
        <v>3943802093.9047532</v>
      </c>
      <c r="T11" s="157">
        <v>11705736.481243739</v>
      </c>
      <c r="U11" s="157">
        <v>151390229.13270956</v>
      </c>
      <c r="V11" s="157">
        <v>163095965.61395329</v>
      </c>
      <c r="W11" s="157">
        <v>31432200.140099201</v>
      </c>
      <c r="X11" s="157">
        <v>78928518.812352777</v>
      </c>
      <c r="Y11" s="157">
        <v>110360718.95245197</v>
      </c>
      <c r="Z11" s="157">
        <v>0</v>
      </c>
      <c r="AA11" s="157">
        <v>15992344.563300001</v>
      </c>
      <c r="AB11" s="157">
        <v>15992344.563300001</v>
      </c>
    </row>
    <row r="12" spans="1:28" x14ac:dyDescent="0.2">
      <c r="A12" s="99" t="s">
        <v>85</v>
      </c>
      <c r="B12" s="153">
        <v>658120543.62163711</v>
      </c>
      <c r="C12" s="153">
        <v>2931861272.7034636</v>
      </c>
      <c r="D12" s="153">
        <v>3589981816.3251009</v>
      </c>
      <c r="E12" s="154">
        <v>7190069.8443076909</v>
      </c>
      <c r="F12" s="154">
        <v>21313016.119871862</v>
      </c>
      <c r="G12" s="154">
        <v>28503085.964179553</v>
      </c>
      <c r="H12" s="106">
        <v>0.12673300000000001</v>
      </c>
      <c r="I12" s="102">
        <v>8.7265652247214193E-2</v>
      </c>
      <c r="J12" s="106">
        <v>9.4408500000000006E-2</v>
      </c>
      <c r="K12" s="103">
        <v>102.59699999999999</v>
      </c>
      <c r="L12" s="103">
        <v>120.61110149758797</v>
      </c>
      <c r="M12" s="103">
        <v>117.34099999999999</v>
      </c>
      <c r="N12" s="157">
        <v>19440259.088399999</v>
      </c>
      <c r="O12" s="157">
        <v>48471690.436918005</v>
      </c>
      <c r="P12" s="157">
        <v>67911949.525317997</v>
      </c>
      <c r="Q12" s="157">
        <v>603793500.08022058</v>
      </c>
      <c r="R12" s="157">
        <v>2733274905.4117074</v>
      </c>
      <c r="S12" s="157">
        <v>3337068405.4919286</v>
      </c>
      <c r="T12" s="157">
        <v>25475624.996816494</v>
      </c>
      <c r="U12" s="157">
        <v>132990629.40650995</v>
      </c>
      <c r="V12" s="157">
        <v>158466254.40332645</v>
      </c>
      <c r="W12" s="157">
        <v>28778624.934599996</v>
      </c>
      <c r="X12" s="157">
        <v>63613783.706796005</v>
      </c>
      <c r="Y12" s="157">
        <v>92392408.641396001</v>
      </c>
      <c r="Z12" s="157">
        <v>72793.61</v>
      </c>
      <c r="AA12" s="157">
        <v>1981954.1784500002</v>
      </c>
      <c r="AB12" s="157">
        <v>2054747.7884500003</v>
      </c>
    </row>
    <row r="13" spans="1:28" x14ac:dyDescent="0.2">
      <c r="A13" s="99" t="s">
        <v>86</v>
      </c>
      <c r="B13" s="153">
        <v>627694913.95370007</v>
      </c>
      <c r="C13" s="153">
        <v>505849804.69445503</v>
      </c>
      <c r="D13" s="153">
        <v>1133544718.6481552</v>
      </c>
      <c r="E13" s="154">
        <v>18796025.90846784</v>
      </c>
      <c r="F13" s="154">
        <v>5923719.2822291804</v>
      </c>
      <c r="G13" s="154">
        <v>24719745.190697022</v>
      </c>
      <c r="H13" s="106">
        <v>0.14332500000000001</v>
      </c>
      <c r="I13" s="102">
        <v>9.3179667128725482E-2</v>
      </c>
      <c r="J13" s="106">
        <v>0.12092899999999999</v>
      </c>
      <c r="K13" s="103">
        <v>36.548299999999998</v>
      </c>
      <c r="L13" s="103">
        <v>62.315550994021351</v>
      </c>
      <c r="M13" s="103">
        <v>48.0886</v>
      </c>
      <c r="N13" s="157">
        <v>27034536.754900005</v>
      </c>
      <c r="O13" s="157">
        <v>11919618.584899999</v>
      </c>
      <c r="P13" s="157">
        <v>38954155.3398</v>
      </c>
      <c r="Q13" s="157">
        <v>552046703.44440007</v>
      </c>
      <c r="R13" s="157">
        <v>469748182.51139796</v>
      </c>
      <c r="S13" s="157">
        <v>1021794885.9557981</v>
      </c>
      <c r="T13" s="157">
        <v>44161203.729199998</v>
      </c>
      <c r="U13" s="157">
        <v>20878978.03539706</v>
      </c>
      <c r="V13" s="157">
        <v>65040181.764597058</v>
      </c>
      <c r="W13" s="157">
        <v>31423927.9485</v>
      </c>
      <c r="X13" s="157">
        <v>15222644.14766</v>
      </c>
      <c r="Y13" s="157">
        <v>46646572.096160002</v>
      </c>
      <c r="Z13" s="157">
        <v>63078.831599999998</v>
      </c>
      <c r="AA13" s="157">
        <v>0</v>
      </c>
      <c r="AB13" s="157">
        <v>63078.831599999998</v>
      </c>
    </row>
    <row r="14" spans="1:28" x14ac:dyDescent="0.2">
      <c r="A14" s="99" t="s">
        <v>87</v>
      </c>
      <c r="B14" s="153">
        <v>708100882.03539991</v>
      </c>
      <c r="C14" s="153">
        <v>1448800832.613611</v>
      </c>
      <c r="D14" s="153">
        <v>2156901714.6490107</v>
      </c>
      <c r="E14" s="154">
        <v>11372839.852468219</v>
      </c>
      <c r="F14" s="154">
        <v>8893771.7005924899</v>
      </c>
      <c r="G14" s="154">
        <v>20266611.55306071</v>
      </c>
      <c r="H14" s="106">
        <v>0.135487</v>
      </c>
      <c r="I14" s="102">
        <v>0.10042880425933412</v>
      </c>
      <c r="J14" s="106">
        <v>0.11197600000000001</v>
      </c>
      <c r="K14" s="103">
        <v>62.559399999999997</v>
      </c>
      <c r="L14" s="103">
        <v>66.512252318256188</v>
      </c>
      <c r="M14" s="103">
        <v>65.204899999999995</v>
      </c>
      <c r="N14" s="157">
        <v>10370186.2783</v>
      </c>
      <c r="O14" s="157">
        <v>25010295.587718002</v>
      </c>
      <c r="P14" s="157">
        <v>35380481.866018005</v>
      </c>
      <c r="Q14" s="157">
        <v>583837287.72749996</v>
      </c>
      <c r="R14" s="157">
        <v>1375463408.7943769</v>
      </c>
      <c r="S14" s="157">
        <v>1959300696.5218766</v>
      </c>
      <c r="T14" s="157">
        <v>107580735.91309999</v>
      </c>
      <c r="U14" s="157">
        <v>42360554.677015997</v>
      </c>
      <c r="V14" s="157">
        <v>149941290.59011599</v>
      </c>
      <c r="W14" s="157">
        <v>16682858.3948</v>
      </c>
      <c r="X14" s="157">
        <v>30607260.875817999</v>
      </c>
      <c r="Y14" s="157">
        <v>47290119.270617999</v>
      </c>
      <c r="Z14" s="157">
        <v>0</v>
      </c>
      <c r="AA14" s="157">
        <v>369608.26640000002</v>
      </c>
      <c r="AB14" s="157">
        <v>369608.26640000002</v>
      </c>
    </row>
    <row r="15" spans="1:28" x14ac:dyDescent="0.2">
      <c r="A15" s="99" t="s">
        <v>193</v>
      </c>
      <c r="B15" s="153">
        <v>1422914944.6215181</v>
      </c>
      <c r="C15" s="153">
        <v>1005986033.7020003</v>
      </c>
      <c r="D15" s="153">
        <v>2428900978.3235183</v>
      </c>
      <c r="E15" s="154">
        <v>22141745.031815249</v>
      </c>
      <c r="F15" s="154">
        <v>6213654.4297970207</v>
      </c>
      <c r="G15" s="154">
        <v>28355399.461612269</v>
      </c>
      <c r="H15" s="106">
        <v>0.13037899999999999</v>
      </c>
      <c r="I15" s="102">
        <v>8.5229958201853487E-2</v>
      </c>
      <c r="J15" s="106">
        <v>0.111891</v>
      </c>
      <c r="K15" s="103">
        <v>58.601599999999998</v>
      </c>
      <c r="L15" s="103">
        <v>65.915730816286938</v>
      </c>
      <c r="M15" s="103">
        <v>61.578400000000002</v>
      </c>
      <c r="N15" s="157">
        <v>18509081.791800003</v>
      </c>
      <c r="O15" s="157">
        <v>35140362.944398716</v>
      </c>
      <c r="P15" s="157">
        <v>53649444.736198723</v>
      </c>
      <c r="Q15" s="157">
        <v>1362293286.1242182</v>
      </c>
      <c r="R15" s="157">
        <v>926441654.34090948</v>
      </c>
      <c r="S15" s="157">
        <v>2288734940.4651275</v>
      </c>
      <c r="T15" s="157">
        <v>43975133.580500007</v>
      </c>
      <c r="U15" s="157">
        <v>69055308.590991989</v>
      </c>
      <c r="V15" s="157">
        <v>113030442.171492</v>
      </c>
      <c r="W15" s="157">
        <v>15787949.492199989</v>
      </c>
      <c r="X15" s="157">
        <v>10266733.411298718</v>
      </c>
      <c r="Y15" s="157">
        <v>26054682.903498709</v>
      </c>
      <c r="Z15" s="157">
        <v>858575.42459999991</v>
      </c>
      <c r="AA15" s="157">
        <v>222337.35879999999</v>
      </c>
      <c r="AB15" s="157">
        <v>1080912.7833999998</v>
      </c>
    </row>
    <row r="16" spans="1:28" x14ac:dyDescent="0.2">
      <c r="A16" s="99" t="s">
        <v>88</v>
      </c>
      <c r="B16" s="153">
        <v>1007386740.5079429</v>
      </c>
      <c r="C16" s="153">
        <v>813042200.20305717</v>
      </c>
      <c r="D16" s="153">
        <v>1820428940.711</v>
      </c>
      <c r="E16" s="154">
        <v>20605689.638464671</v>
      </c>
      <c r="F16" s="154">
        <v>69626603.26943846</v>
      </c>
      <c r="G16" s="154">
        <v>90232292.907903135</v>
      </c>
      <c r="H16" s="106">
        <v>0.128993</v>
      </c>
      <c r="I16" s="102">
        <v>8.892278634556057E-2</v>
      </c>
      <c r="J16" s="106">
        <v>0.111148</v>
      </c>
      <c r="K16" s="103">
        <v>58.221499999999999</v>
      </c>
      <c r="L16" s="103">
        <v>87.803102461902583</v>
      </c>
      <c r="M16" s="103">
        <v>71.400800000000004</v>
      </c>
      <c r="N16" s="157">
        <v>14596649.6943</v>
      </c>
      <c r="O16" s="157">
        <v>15177087.12234541</v>
      </c>
      <c r="P16" s="157">
        <v>29773736.81664541</v>
      </c>
      <c r="Q16" s="157">
        <v>939327890.17909789</v>
      </c>
      <c r="R16" s="157">
        <v>606268838.29298186</v>
      </c>
      <c r="S16" s="157">
        <v>1545596728.4720798</v>
      </c>
      <c r="T16" s="157">
        <v>45523811.937299989</v>
      </c>
      <c r="U16" s="157">
        <v>100162783.28182989</v>
      </c>
      <c r="V16" s="157">
        <v>145686595.21912989</v>
      </c>
      <c r="W16" s="157">
        <v>22369114.361545034</v>
      </c>
      <c r="X16" s="157">
        <v>106610578.62824541</v>
      </c>
      <c r="Y16" s="157">
        <v>128979692.98979044</v>
      </c>
      <c r="Z16" s="157">
        <v>165924.03</v>
      </c>
      <c r="AA16" s="157">
        <v>0</v>
      </c>
      <c r="AB16" s="157">
        <v>165924.03</v>
      </c>
    </row>
    <row r="17" spans="1:28" x14ac:dyDescent="0.2">
      <c r="A17" s="99" t="s">
        <v>194</v>
      </c>
      <c r="B17" s="153">
        <v>332585552.94459999</v>
      </c>
      <c r="C17" s="153">
        <v>495784387.63515997</v>
      </c>
      <c r="D17" s="153">
        <v>828369940.57975996</v>
      </c>
      <c r="E17" s="154">
        <v>4500528.3848447707</v>
      </c>
      <c r="F17" s="154">
        <v>4485153.12737648</v>
      </c>
      <c r="G17" s="154">
        <v>8985681.5122212507</v>
      </c>
      <c r="H17" s="106">
        <v>0.132415</v>
      </c>
      <c r="I17" s="102">
        <v>8.1164620104726179E-2</v>
      </c>
      <c r="J17" s="106">
        <v>0.10166600000000001</v>
      </c>
      <c r="K17" s="103">
        <v>58.622399999999999</v>
      </c>
      <c r="L17" s="103">
        <v>59.635486120807265</v>
      </c>
      <c r="M17" s="103">
        <v>59.228999999999999</v>
      </c>
      <c r="N17" s="157">
        <v>5148653.9195000008</v>
      </c>
      <c r="O17" s="157">
        <v>4084972.5562920002</v>
      </c>
      <c r="P17" s="157">
        <v>9233626.4757920019</v>
      </c>
      <c r="Q17" s="157">
        <v>316592751.79349995</v>
      </c>
      <c r="R17" s="157">
        <v>485131153.43036801</v>
      </c>
      <c r="S17" s="157">
        <v>801723905.22386801</v>
      </c>
      <c r="T17" s="157">
        <v>10061094.0853</v>
      </c>
      <c r="U17" s="157">
        <v>2426354.9693</v>
      </c>
      <c r="V17" s="157">
        <v>12487449.0546</v>
      </c>
      <c r="W17" s="157">
        <v>5931707.0658</v>
      </c>
      <c r="X17" s="157">
        <v>8226879.2354920004</v>
      </c>
      <c r="Y17" s="157">
        <v>14158586.301292</v>
      </c>
      <c r="Z17" s="157">
        <v>0</v>
      </c>
      <c r="AA17" s="157">
        <v>0</v>
      </c>
      <c r="AB17" s="157">
        <v>0</v>
      </c>
    </row>
    <row r="18" spans="1:28" x14ac:dyDescent="0.2">
      <c r="A18" s="99" t="s">
        <v>195</v>
      </c>
      <c r="B18" s="153">
        <v>264983108.01125103</v>
      </c>
      <c r="C18" s="153">
        <v>413345299.69987297</v>
      </c>
      <c r="D18" s="153">
        <v>678328407.71112394</v>
      </c>
      <c r="E18" s="154">
        <v>5423390.5210920703</v>
      </c>
      <c r="F18" s="154">
        <v>1863638.0509674898</v>
      </c>
      <c r="G18" s="154">
        <v>7287028.5720595606</v>
      </c>
      <c r="H18" s="106">
        <v>0.14371</v>
      </c>
      <c r="I18" s="102">
        <v>8.4513489116029669E-2</v>
      </c>
      <c r="J18" s="106">
        <v>0.107613</v>
      </c>
      <c r="K18" s="103">
        <v>51.191499999999998</v>
      </c>
      <c r="L18" s="103">
        <v>56.230443495631789</v>
      </c>
      <c r="M18" s="103">
        <v>54.266199999999998</v>
      </c>
      <c r="N18" s="157">
        <v>4322899.2188999997</v>
      </c>
      <c r="O18" s="157">
        <v>1624640.1954000001</v>
      </c>
      <c r="P18" s="157">
        <v>5947539.4143000003</v>
      </c>
      <c r="Q18" s="157">
        <v>238732748.64535102</v>
      </c>
      <c r="R18" s="157">
        <v>340989399.92127293</v>
      </c>
      <c r="S18" s="157">
        <v>579722148.56662393</v>
      </c>
      <c r="T18" s="157">
        <v>21455768.3116</v>
      </c>
      <c r="U18" s="157">
        <v>69698078.594400004</v>
      </c>
      <c r="V18" s="157">
        <v>91153846.906000003</v>
      </c>
      <c r="W18" s="157">
        <v>4787453.5015999991</v>
      </c>
      <c r="X18" s="157">
        <v>2470414.2171</v>
      </c>
      <c r="Y18" s="157">
        <v>7257867.7186999992</v>
      </c>
      <c r="Z18" s="157">
        <v>7137.5527000000002</v>
      </c>
      <c r="AA18" s="157">
        <v>187406.96710000001</v>
      </c>
      <c r="AB18" s="157">
        <v>194544.51980000001</v>
      </c>
    </row>
    <row r="19" spans="1:28" x14ac:dyDescent="0.2">
      <c r="A19" s="99" t="s">
        <v>89</v>
      </c>
      <c r="B19" s="153">
        <v>1019742074.6149917</v>
      </c>
      <c r="C19" s="153">
        <v>1188856693.2986579</v>
      </c>
      <c r="D19" s="153">
        <v>2208598767.9136496</v>
      </c>
      <c r="E19" s="154">
        <v>23314051.521331761</v>
      </c>
      <c r="F19" s="154">
        <v>24880033.804813959</v>
      </c>
      <c r="G19" s="154">
        <v>48194085.326145723</v>
      </c>
      <c r="H19" s="106">
        <v>0.13727600000000001</v>
      </c>
      <c r="I19" s="102">
        <v>8.1921996063654121E-2</v>
      </c>
      <c r="J19" s="106">
        <v>0.10661900000000001</v>
      </c>
      <c r="K19" s="103">
        <v>61.457700000000003</v>
      </c>
      <c r="L19" s="103">
        <v>70.222864315552997</v>
      </c>
      <c r="M19" s="103">
        <v>66.330100000000002</v>
      </c>
      <c r="N19" s="157">
        <v>25397513.270200003</v>
      </c>
      <c r="O19" s="157">
        <v>62063903.694248199</v>
      </c>
      <c r="P19" s="157">
        <v>87461416.964448199</v>
      </c>
      <c r="Q19" s="157">
        <v>942751657.77659154</v>
      </c>
      <c r="R19" s="157">
        <v>1049957581.1639496</v>
      </c>
      <c r="S19" s="157">
        <v>1992709238.9405413</v>
      </c>
      <c r="T19" s="157">
        <v>45962150.689300001</v>
      </c>
      <c r="U19" s="157">
        <v>61864582.110459998</v>
      </c>
      <c r="V19" s="157">
        <v>107826732.79976</v>
      </c>
      <c r="W19" s="157">
        <v>30834334.043399997</v>
      </c>
      <c r="X19" s="157">
        <v>76069180.3342482</v>
      </c>
      <c r="Y19" s="157">
        <v>106903514.3776482</v>
      </c>
      <c r="Z19" s="157">
        <v>193932.10569999999</v>
      </c>
      <c r="AA19" s="157">
        <v>965349.69</v>
      </c>
      <c r="AB19" s="157">
        <v>1159281.7956999999</v>
      </c>
    </row>
    <row r="20" spans="1:28" x14ac:dyDescent="0.2">
      <c r="A20" s="99" t="s">
        <v>90</v>
      </c>
      <c r="B20" s="153">
        <v>438162777.54242086</v>
      </c>
      <c r="C20" s="153">
        <v>492797004.60076529</v>
      </c>
      <c r="D20" s="153">
        <v>930959782.14318609</v>
      </c>
      <c r="E20" s="154">
        <v>8226526.4185635513</v>
      </c>
      <c r="F20" s="154">
        <v>6450046.6753505887</v>
      </c>
      <c r="G20" s="154">
        <v>14676573.09391414</v>
      </c>
      <c r="H20" s="106">
        <v>0.12977900000000001</v>
      </c>
      <c r="I20" s="102">
        <v>8.4157525295408403E-2</v>
      </c>
      <c r="J20" s="106">
        <v>0.105277</v>
      </c>
      <c r="K20" s="103">
        <v>76.831800000000001</v>
      </c>
      <c r="L20" s="103">
        <v>64.011787233195335</v>
      </c>
      <c r="M20" s="103">
        <v>69.957800000000006</v>
      </c>
      <c r="N20" s="157">
        <v>7226474.9180529909</v>
      </c>
      <c r="O20" s="157">
        <v>6806714.1873475695</v>
      </c>
      <c r="P20" s="157">
        <v>14033189.10540056</v>
      </c>
      <c r="Q20" s="157">
        <v>396233660.73546785</v>
      </c>
      <c r="R20" s="157">
        <v>456935995.49391633</v>
      </c>
      <c r="S20" s="157">
        <v>853169656.22938418</v>
      </c>
      <c r="T20" s="157">
        <v>18959197.640400004</v>
      </c>
      <c r="U20" s="157">
        <v>19309747.829701349</v>
      </c>
      <c r="V20" s="157">
        <v>38268945.470101357</v>
      </c>
      <c r="W20" s="157">
        <v>22968543.684452988</v>
      </c>
      <c r="X20" s="157">
        <v>16551261.277147569</v>
      </c>
      <c r="Y20" s="157">
        <v>39519804.961600557</v>
      </c>
      <c r="Z20" s="157">
        <v>1375.4820999999999</v>
      </c>
      <c r="AA20" s="157">
        <v>0</v>
      </c>
      <c r="AB20" s="157">
        <v>1375.4820999999999</v>
      </c>
    </row>
    <row r="21" spans="1:28" x14ac:dyDescent="0.2">
      <c r="A21" s="99" t="s">
        <v>91</v>
      </c>
      <c r="B21" s="153">
        <v>810794770.2371825</v>
      </c>
      <c r="C21" s="153">
        <v>2467536013.1374412</v>
      </c>
      <c r="D21" s="153">
        <v>3278330783.3746238</v>
      </c>
      <c r="E21" s="154">
        <v>15607790.7296829</v>
      </c>
      <c r="F21" s="154">
        <v>22854761.597029246</v>
      </c>
      <c r="G21" s="154">
        <v>38462552.326712146</v>
      </c>
      <c r="H21" s="106">
        <v>0.13281799999999999</v>
      </c>
      <c r="I21" s="102">
        <v>8.8111905011916972E-2</v>
      </c>
      <c r="J21" s="106">
        <v>9.89347E-2</v>
      </c>
      <c r="K21" s="103">
        <v>110.14100000000001</v>
      </c>
      <c r="L21" s="103">
        <v>121.56817744801745</v>
      </c>
      <c r="M21" s="103">
        <v>118.816</v>
      </c>
      <c r="N21" s="157">
        <v>27135563.016600005</v>
      </c>
      <c r="O21" s="157">
        <v>69971851.125551105</v>
      </c>
      <c r="P21" s="157">
        <v>97107414.142151117</v>
      </c>
      <c r="Q21" s="157">
        <v>709077464.71038258</v>
      </c>
      <c r="R21" s="157">
        <v>2106683962.8863697</v>
      </c>
      <c r="S21" s="157">
        <v>2815761427.5967526</v>
      </c>
      <c r="T21" s="157">
        <v>66043128.108399987</v>
      </c>
      <c r="U21" s="157">
        <v>240104037.90178406</v>
      </c>
      <c r="V21" s="157">
        <v>306147166.01018405</v>
      </c>
      <c r="W21" s="157">
        <v>35165901.909199998</v>
      </c>
      <c r="X21" s="157">
        <v>119903522.73743331</v>
      </c>
      <c r="Y21" s="157">
        <v>155069424.64663333</v>
      </c>
      <c r="Z21" s="157">
        <v>508275.50919999997</v>
      </c>
      <c r="AA21" s="157">
        <v>844489.61185400002</v>
      </c>
      <c r="AB21" s="157">
        <v>1352765.121054</v>
      </c>
    </row>
    <row r="22" spans="1:28" x14ac:dyDescent="0.2">
      <c r="A22" s="99" t="s">
        <v>92</v>
      </c>
      <c r="B22" s="153">
        <v>382877282.70249009</v>
      </c>
      <c r="C22" s="153">
        <v>539910934.079018</v>
      </c>
      <c r="D22" s="153">
        <v>922788216.78150809</v>
      </c>
      <c r="E22" s="154">
        <v>5204802.5042638807</v>
      </c>
      <c r="F22" s="154">
        <v>8019772.8036245592</v>
      </c>
      <c r="G22" s="154">
        <v>13224575.307888441</v>
      </c>
      <c r="H22" s="106">
        <v>0.12928100000000001</v>
      </c>
      <c r="I22" s="102">
        <v>8.0704394241727415E-2</v>
      </c>
      <c r="J22" s="106">
        <v>0.10098699999999999</v>
      </c>
      <c r="K22" s="103">
        <v>88.792699999999996</v>
      </c>
      <c r="L22" s="103">
        <v>105.7905337696462</v>
      </c>
      <c r="M22" s="103">
        <v>98.729200000000006</v>
      </c>
      <c r="N22" s="157">
        <v>13662233.783700002</v>
      </c>
      <c r="O22" s="157">
        <v>30800458.750946</v>
      </c>
      <c r="P22" s="157">
        <v>44462692.534646004</v>
      </c>
      <c r="Q22" s="157">
        <v>337909838.64839005</v>
      </c>
      <c r="R22" s="157">
        <v>458847075.87285197</v>
      </c>
      <c r="S22" s="157">
        <v>796756914.52124202</v>
      </c>
      <c r="T22" s="157">
        <v>29080368.074100003</v>
      </c>
      <c r="U22" s="157">
        <v>39780864.040219992</v>
      </c>
      <c r="V22" s="157">
        <v>68861232.114319995</v>
      </c>
      <c r="W22" s="157">
        <v>15887075.98</v>
      </c>
      <c r="X22" s="157">
        <v>40143384.838346004</v>
      </c>
      <c r="Y22" s="157">
        <v>56030460.818346009</v>
      </c>
      <c r="Z22" s="157">
        <v>0</v>
      </c>
      <c r="AA22" s="157">
        <v>1139609.3276</v>
      </c>
      <c r="AB22" s="157">
        <v>1139609.3276</v>
      </c>
    </row>
    <row r="23" spans="1:28" x14ac:dyDescent="0.2">
      <c r="A23" s="99" t="s">
        <v>93</v>
      </c>
      <c r="B23" s="153">
        <v>121656807.2734735</v>
      </c>
      <c r="C23" s="153">
        <v>697925705.01542783</v>
      </c>
      <c r="D23" s="153">
        <v>819582512.28890133</v>
      </c>
      <c r="E23" s="154">
        <v>11611323.38038311</v>
      </c>
      <c r="F23" s="154">
        <v>15998306.965169178</v>
      </c>
      <c r="G23" s="154">
        <v>27609630.345552288</v>
      </c>
      <c r="H23" s="106">
        <v>0.13037299999999999</v>
      </c>
      <c r="I23" s="102">
        <v>0.10078569642608434</v>
      </c>
      <c r="J23" s="106">
        <v>0.105102</v>
      </c>
      <c r="K23" s="103">
        <v>58.483199999999997</v>
      </c>
      <c r="L23" s="103">
        <v>60.246056065425442</v>
      </c>
      <c r="M23" s="103">
        <v>59.984299999999998</v>
      </c>
      <c r="N23" s="157">
        <v>9926078.3726000004</v>
      </c>
      <c r="O23" s="157">
        <v>14142187.5701</v>
      </c>
      <c r="P23" s="157">
        <v>24068265.942699999</v>
      </c>
      <c r="Q23" s="157">
        <v>57026817.06720002</v>
      </c>
      <c r="R23" s="157">
        <v>373881507.14625978</v>
      </c>
      <c r="S23" s="157">
        <v>430908324.21345979</v>
      </c>
      <c r="T23" s="157">
        <v>53581404.270473488</v>
      </c>
      <c r="U23" s="157">
        <v>266270533.91296801</v>
      </c>
      <c r="V23" s="157">
        <v>319851938.18344152</v>
      </c>
      <c r="W23" s="157">
        <v>11048585.935799999</v>
      </c>
      <c r="X23" s="157">
        <v>57773663.956200004</v>
      </c>
      <c r="Y23" s="157">
        <v>68822249.892000005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81243986.936599985</v>
      </c>
      <c r="C24" s="153">
        <v>617130402.14695001</v>
      </c>
      <c r="D24" s="153">
        <v>698374389.08354998</v>
      </c>
      <c r="E24" s="154">
        <v>3813049.2858373793</v>
      </c>
      <c r="F24" s="154">
        <v>5049767.3691055002</v>
      </c>
      <c r="G24" s="154">
        <v>8862816.6549428795</v>
      </c>
      <c r="H24" s="106">
        <v>0.12962299999999999</v>
      </c>
      <c r="I24" s="102">
        <v>9.945616648749199E-2</v>
      </c>
      <c r="J24" s="106">
        <v>0.103004</v>
      </c>
      <c r="K24" s="103">
        <v>52.0124</v>
      </c>
      <c r="L24" s="103">
        <v>54.033536700054313</v>
      </c>
      <c r="M24" s="103">
        <v>53.795699999999997</v>
      </c>
      <c r="N24" s="157">
        <v>1093689.173</v>
      </c>
      <c r="O24" s="157">
        <v>10374322.292199999</v>
      </c>
      <c r="P24" s="157">
        <v>11468011.4652</v>
      </c>
      <c r="Q24" s="157">
        <v>71731941.925599977</v>
      </c>
      <c r="R24" s="157">
        <v>584759656.78934991</v>
      </c>
      <c r="S24" s="157">
        <v>656491598.71494997</v>
      </c>
      <c r="T24" s="157">
        <v>8391465.1057999991</v>
      </c>
      <c r="U24" s="157">
        <v>26022245.748700004</v>
      </c>
      <c r="V24" s="157">
        <v>34413710.854500003</v>
      </c>
      <c r="W24" s="157">
        <v>1107412.5729999999</v>
      </c>
      <c r="X24" s="157">
        <v>6220350.8250000002</v>
      </c>
      <c r="Y24" s="157">
        <v>7327763.398</v>
      </c>
      <c r="Z24" s="157">
        <v>13167.332200000001</v>
      </c>
      <c r="AA24" s="157">
        <v>128148.78389999999</v>
      </c>
      <c r="AB24" s="157">
        <v>141316.11609999998</v>
      </c>
    </row>
    <row r="25" spans="1:28" x14ac:dyDescent="0.2">
      <c r="A25" s="99" t="s">
        <v>94</v>
      </c>
      <c r="B25" s="153">
        <v>825389570.04520011</v>
      </c>
      <c r="C25" s="153">
        <v>1656817590.0905349</v>
      </c>
      <c r="D25" s="153">
        <v>2482207160.135735</v>
      </c>
      <c r="E25" s="154">
        <v>1679371.0854551201</v>
      </c>
      <c r="F25" s="154">
        <v>5015942.9774802309</v>
      </c>
      <c r="G25" s="154">
        <v>6695314.0629353505</v>
      </c>
      <c r="H25" s="106">
        <v>0.136989</v>
      </c>
      <c r="I25" s="102">
        <v>8.6983670058244256E-2</v>
      </c>
      <c r="J25" s="106">
        <v>0.103843</v>
      </c>
      <c r="K25" s="103">
        <v>36.5139</v>
      </c>
      <c r="L25" s="103">
        <v>147.81270171278874</v>
      </c>
      <c r="M25" s="103">
        <v>110.33199999999999</v>
      </c>
      <c r="N25" s="157">
        <v>0</v>
      </c>
      <c r="O25" s="157">
        <v>216631.36410000001</v>
      </c>
      <c r="P25" s="157">
        <v>216631.36410000001</v>
      </c>
      <c r="Q25" s="157">
        <v>825225152.34220004</v>
      </c>
      <c r="R25" s="157">
        <v>1641647079.4667349</v>
      </c>
      <c r="S25" s="157">
        <v>2466872231.8089352</v>
      </c>
      <c r="T25" s="157">
        <v>163744.9944</v>
      </c>
      <c r="U25" s="157">
        <v>14953699.314300001</v>
      </c>
      <c r="V25" s="157">
        <v>15117444.308700001</v>
      </c>
      <c r="W25" s="157">
        <v>672.70860000000005</v>
      </c>
      <c r="X25" s="157">
        <v>216811.3095</v>
      </c>
      <c r="Y25" s="157">
        <v>217484.01810000002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39561982.425399996</v>
      </c>
      <c r="C26" s="153">
        <v>325346069.35470951</v>
      </c>
      <c r="D26" s="153">
        <v>364908051.78010952</v>
      </c>
      <c r="E26" s="154">
        <v>802777.98423299997</v>
      </c>
      <c r="F26" s="154">
        <v>885596.00010130997</v>
      </c>
      <c r="G26" s="154">
        <v>1688373.9843343101</v>
      </c>
      <c r="H26" s="106">
        <v>0.14695900000000001</v>
      </c>
      <c r="I26" s="102">
        <v>9.4524868427445854E-2</v>
      </c>
      <c r="J26" s="106">
        <v>0.100226</v>
      </c>
      <c r="K26" s="103">
        <v>56.061199999999999</v>
      </c>
      <c r="L26" s="103">
        <v>28.769718572209221</v>
      </c>
      <c r="M26" s="103">
        <v>31.729199999999999</v>
      </c>
      <c r="N26" s="157">
        <v>410822.01060000004</v>
      </c>
      <c r="O26" s="157">
        <v>34550.241999999998</v>
      </c>
      <c r="P26" s="157">
        <v>445372.25260000001</v>
      </c>
      <c r="Q26" s="157">
        <v>36894839.041799992</v>
      </c>
      <c r="R26" s="157">
        <v>322837571.19430953</v>
      </c>
      <c r="S26" s="157">
        <v>359732410.23610955</v>
      </c>
      <c r="T26" s="157">
        <v>1963386.9213999999</v>
      </c>
      <c r="U26" s="157">
        <v>2473722.2456</v>
      </c>
      <c r="V26" s="157">
        <v>4437109.1669999994</v>
      </c>
      <c r="W26" s="157">
        <v>703756.46219999995</v>
      </c>
      <c r="X26" s="157">
        <v>34775.914799999999</v>
      </c>
      <c r="Y26" s="157">
        <v>738532.37699999998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814812705.77029991</v>
      </c>
      <c r="C27" s="153">
        <v>587796058.09832621</v>
      </c>
      <c r="D27" s="153">
        <v>1402608763.8686261</v>
      </c>
      <c r="E27" s="154">
        <v>11948406.03612436</v>
      </c>
      <c r="F27" s="154">
        <v>20991281.561396908</v>
      </c>
      <c r="G27" s="154">
        <v>32939687.597521268</v>
      </c>
      <c r="H27" s="106">
        <v>0.12547700000000001</v>
      </c>
      <c r="I27" s="102">
        <v>8.3122032163002027E-2</v>
      </c>
      <c r="J27" s="106">
        <v>0.10766299999999999</v>
      </c>
      <c r="K27" s="103">
        <v>77.517399999999995</v>
      </c>
      <c r="L27" s="103">
        <v>102.71167201172771</v>
      </c>
      <c r="M27" s="103">
        <v>88.101399999999998</v>
      </c>
      <c r="N27" s="157">
        <v>24210498.980799999</v>
      </c>
      <c r="O27" s="157">
        <v>22631167.529200003</v>
      </c>
      <c r="P27" s="157">
        <v>46841666.510000005</v>
      </c>
      <c r="Q27" s="157">
        <v>729388649.16969991</v>
      </c>
      <c r="R27" s="157">
        <v>494579455.99104702</v>
      </c>
      <c r="S27" s="157">
        <v>1223968105.1607468</v>
      </c>
      <c r="T27" s="157">
        <v>51821241.745000005</v>
      </c>
      <c r="U27" s="157">
        <v>56619705.757079169</v>
      </c>
      <c r="V27" s="157">
        <v>108440947.50207917</v>
      </c>
      <c r="W27" s="157">
        <v>32695551.671100006</v>
      </c>
      <c r="X27" s="157">
        <v>25286671.945199996</v>
      </c>
      <c r="Y27" s="157">
        <v>57982223.616300002</v>
      </c>
      <c r="Z27" s="157">
        <v>907263.18449999997</v>
      </c>
      <c r="AA27" s="157">
        <v>11310224.405000001</v>
      </c>
      <c r="AB27" s="157">
        <v>12217487.589500001</v>
      </c>
    </row>
    <row r="28" spans="1:28" x14ac:dyDescent="0.2">
      <c r="A28" s="99" t="s">
        <v>97</v>
      </c>
      <c r="B28" s="153">
        <v>101597169.52320001</v>
      </c>
      <c r="C28" s="153">
        <v>97714741.414764002</v>
      </c>
      <c r="D28" s="153">
        <v>199311910.93796402</v>
      </c>
      <c r="E28" s="154">
        <v>368391.60741935996</v>
      </c>
      <c r="F28" s="154">
        <v>532771.77770277997</v>
      </c>
      <c r="G28" s="154">
        <v>901163.38512213994</v>
      </c>
      <c r="H28" s="106">
        <v>0.13320199999999999</v>
      </c>
      <c r="I28" s="102">
        <v>8.1471060822039282E-2</v>
      </c>
      <c r="J28" s="106">
        <v>0.107796</v>
      </c>
      <c r="K28" s="103">
        <v>54.509599999999999</v>
      </c>
      <c r="L28" s="103">
        <v>70.071155359646554</v>
      </c>
      <c r="M28" s="103">
        <v>62.1751</v>
      </c>
      <c r="N28" s="157">
        <v>316209.53220000002</v>
      </c>
      <c r="O28" s="157">
        <v>1302524.0093</v>
      </c>
      <c r="P28" s="157">
        <v>1618733.5415000001</v>
      </c>
      <c r="Q28" s="157">
        <v>85541748.905600011</v>
      </c>
      <c r="R28" s="157">
        <v>85226166.872763991</v>
      </c>
      <c r="S28" s="157">
        <v>170767915.77836403</v>
      </c>
      <c r="T28" s="157">
        <v>15206642.643799998</v>
      </c>
      <c r="U28" s="157">
        <v>11157779.860300001</v>
      </c>
      <c r="V28" s="157">
        <v>26364422.504099999</v>
      </c>
      <c r="W28" s="157">
        <v>848777.97379999992</v>
      </c>
      <c r="X28" s="157">
        <v>1330794.6817000001</v>
      </c>
      <c r="Y28" s="157">
        <v>2179572.6554999999</v>
      </c>
      <c r="Z28" s="157">
        <v>0</v>
      </c>
      <c r="AA28" s="157">
        <v>0</v>
      </c>
      <c r="AB28" s="157">
        <v>0</v>
      </c>
    </row>
    <row r="29" spans="1:28" x14ac:dyDescent="0.2">
      <c r="A29" s="99" t="s">
        <v>98</v>
      </c>
      <c r="B29" s="153">
        <v>95625701.754199207</v>
      </c>
      <c r="C29" s="153">
        <v>187748703.28737384</v>
      </c>
      <c r="D29" s="153">
        <v>283374405.04157305</v>
      </c>
      <c r="E29" s="154">
        <v>18715243.437400673</v>
      </c>
      <c r="F29" s="154">
        <v>486367.72339711006</v>
      </c>
      <c r="G29" s="154">
        <v>19201611.160797782</v>
      </c>
      <c r="H29" s="106">
        <v>0.117993</v>
      </c>
      <c r="I29" s="102">
        <v>0.10985681580875746</v>
      </c>
      <c r="J29" s="106">
        <v>0.112302</v>
      </c>
      <c r="K29" s="103">
        <v>73.849699999999999</v>
      </c>
      <c r="L29" s="103">
        <v>71.978546365912976</v>
      </c>
      <c r="M29" s="103">
        <v>72.541200000000003</v>
      </c>
      <c r="N29" s="157">
        <v>0</v>
      </c>
      <c r="O29" s="157">
        <v>0</v>
      </c>
      <c r="P29" s="157">
        <v>0</v>
      </c>
      <c r="Q29" s="157">
        <v>73993646.878234804</v>
      </c>
      <c r="R29" s="157">
        <v>186664164.9612025</v>
      </c>
      <c r="S29" s="157">
        <v>260657811.83943734</v>
      </c>
      <c r="T29" s="157">
        <v>0</v>
      </c>
      <c r="U29" s="157">
        <v>182936.25020000001</v>
      </c>
      <c r="V29" s="157">
        <v>182936.25020000001</v>
      </c>
      <c r="W29" s="157">
        <v>21632054.875964399</v>
      </c>
      <c r="X29" s="157">
        <v>901602.07597134006</v>
      </c>
      <c r="Y29" s="157">
        <v>22533656.951935738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1897572778.7578633</v>
      </c>
      <c r="C30" s="153">
        <v>2197301312.9870319</v>
      </c>
      <c r="D30" s="153">
        <v>4094874091.7448955</v>
      </c>
      <c r="E30" s="154">
        <v>35877968.024370968</v>
      </c>
      <c r="F30" s="154">
        <v>22622951.069939099</v>
      </c>
      <c r="G30" s="154">
        <v>58500919.094310068</v>
      </c>
      <c r="H30" s="106">
        <v>0.141759</v>
      </c>
      <c r="I30" s="102">
        <v>8.5590434914256483E-2</v>
      </c>
      <c r="J30" s="106">
        <v>0.110046</v>
      </c>
      <c r="K30" s="103">
        <v>72.2971</v>
      </c>
      <c r="L30" s="103">
        <v>91.114595297296546</v>
      </c>
      <c r="M30" s="103">
        <v>82.995900000000006</v>
      </c>
      <c r="N30" s="157">
        <v>30830139.218099993</v>
      </c>
      <c r="O30" s="157">
        <v>27779934.471672002</v>
      </c>
      <c r="P30" s="157">
        <v>58610073.689771995</v>
      </c>
      <c r="Q30" s="157">
        <v>1781957315.8923633</v>
      </c>
      <c r="R30" s="157">
        <v>2043948463.7231147</v>
      </c>
      <c r="S30" s="157">
        <v>3825905779.6154785</v>
      </c>
      <c r="T30" s="157">
        <v>70785626.527500004</v>
      </c>
      <c r="U30" s="157">
        <v>97116179.742226958</v>
      </c>
      <c r="V30" s="157">
        <v>167901806.26972696</v>
      </c>
      <c r="W30" s="157">
        <v>44291420.445599996</v>
      </c>
      <c r="X30" s="157">
        <v>51644995.706129998</v>
      </c>
      <c r="Y30" s="157">
        <v>95936416.151730001</v>
      </c>
      <c r="Z30" s="157">
        <v>538415.89240000001</v>
      </c>
      <c r="AA30" s="157">
        <v>4591673.81556</v>
      </c>
      <c r="AB30" s="157">
        <v>5130089.7079600003</v>
      </c>
    </row>
    <row r="31" spans="1:28" x14ac:dyDescent="0.2">
      <c r="A31" s="99" t="s">
        <v>100</v>
      </c>
      <c r="B31" s="153">
        <v>3120915195.5134215</v>
      </c>
      <c r="C31" s="153">
        <v>451885135.91787541</v>
      </c>
      <c r="D31" s="153">
        <v>3572800331.4312968</v>
      </c>
      <c r="E31" s="154">
        <v>89441768.791154608</v>
      </c>
      <c r="F31" s="154">
        <v>13374739.575060569</v>
      </c>
      <c r="G31" s="154">
        <v>102816508.36621517</v>
      </c>
      <c r="H31" s="106">
        <v>0.15035999999999999</v>
      </c>
      <c r="I31" s="102">
        <v>8.6457353465296566E-2</v>
      </c>
      <c r="J31" s="106">
        <v>0.14218700000000001</v>
      </c>
      <c r="K31" s="103">
        <v>60.3232</v>
      </c>
      <c r="L31" s="103">
        <v>84.159362526141152</v>
      </c>
      <c r="M31" s="103">
        <v>63.490600000000001</v>
      </c>
      <c r="N31" s="157">
        <v>93369055.535999998</v>
      </c>
      <c r="O31" s="157">
        <v>16197619.593101999</v>
      </c>
      <c r="P31" s="157">
        <v>109566675.12910199</v>
      </c>
      <c r="Q31" s="157">
        <v>2871777928.3693042</v>
      </c>
      <c r="R31" s="157">
        <v>407614284.35812342</v>
      </c>
      <c r="S31" s="157">
        <v>3279392212.7274275</v>
      </c>
      <c r="T31" s="157">
        <v>123152303.94331738</v>
      </c>
      <c r="U31" s="157">
        <v>13588104.99564999</v>
      </c>
      <c r="V31" s="157">
        <v>136740408.93896738</v>
      </c>
      <c r="W31" s="157">
        <v>123490905.7252</v>
      </c>
      <c r="X31" s="157">
        <v>29399557.868702002</v>
      </c>
      <c r="Y31" s="157">
        <v>152890463.59390199</v>
      </c>
      <c r="Z31" s="157">
        <v>2494057.4756</v>
      </c>
      <c r="AA31" s="157">
        <v>1283188.6953999999</v>
      </c>
      <c r="AB31" s="157">
        <v>3777246.1710000001</v>
      </c>
    </row>
    <row r="32" spans="1:28" x14ac:dyDescent="0.2">
      <c r="A32" s="99" t="s">
        <v>166</v>
      </c>
      <c r="B32" s="153">
        <v>181257407.35313123</v>
      </c>
      <c r="C32" s="153">
        <v>247802931.61982536</v>
      </c>
      <c r="D32" s="153">
        <v>429060338.97295654</v>
      </c>
      <c r="E32" s="154">
        <v>4342566.0918857697</v>
      </c>
      <c r="F32" s="154">
        <v>2779485.7334842305</v>
      </c>
      <c r="G32" s="154">
        <v>7122051.8253700007</v>
      </c>
      <c r="H32" s="106">
        <v>0.16414400000000001</v>
      </c>
      <c r="I32" s="102">
        <v>8.8424892061028063E-2</v>
      </c>
      <c r="J32" s="106">
        <v>0.115727</v>
      </c>
      <c r="K32" s="103">
        <v>54.854300000000002</v>
      </c>
      <c r="L32" s="103">
        <v>60.342138559556751</v>
      </c>
      <c r="M32" s="103">
        <v>58.345599999999997</v>
      </c>
      <c r="N32" s="157">
        <v>4696707.0154999997</v>
      </c>
      <c r="O32" s="157">
        <v>4926878.9293899992</v>
      </c>
      <c r="P32" s="157">
        <v>9623585.9448899999</v>
      </c>
      <c r="Q32" s="157">
        <v>171029798.11528122</v>
      </c>
      <c r="R32" s="157">
        <v>238261007.83682737</v>
      </c>
      <c r="S32" s="157">
        <v>409290805.9521085</v>
      </c>
      <c r="T32" s="157">
        <v>4336060.7738499995</v>
      </c>
      <c r="U32" s="157">
        <v>2789983.7158860001</v>
      </c>
      <c r="V32" s="157">
        <v>7126044.4897360001</v>
      </c>
      <c r="W32" s="157">
        <v>5886400.6939999992</v>
      </c>
      <c r="X32" s="157">
        <v>6164685.370157999</v>
      </c>
      <c r="Y32" s="157">
        <v>12051086.064157998</v>
      </c>
      <c r="Z32" s="157">
        <v>5147.7700000000004</v>
      </c>
      <c r="AA32" s="157">
        <v>587254.69695400004</v>
      </c>
      <c r="AB32" s="157">
        <v>592402.46695400006</v>
      </c>
    </row>
    <row r="33" spans="1:28" x14ac:dyDescent="0.2">
      <c r="A33" s="99" t="s">
        <v>197</v>
      </c>
      <c r="B33" s="153">
        <v>160149949.77060458</v>
      </c>
      <c r="C33" s="153">
        <v>573836132.04356956</v>
      </c>
      <c r="D33" s="153">
        <v>733986081.81417418</v>
      </c>
      <c r="E33" s="154">
        <v>8566922.6930251885</v>
      </c>
      <c r="F33" s="154">
        <v>34667802.434045345</v>
      </c>
      <c r="G33" s="154">
        <v>43234725.127070531</v>
      </c>
      <c r="H33" s="106">
        <v>0.12958</v>
      </c>
      <c r="I33" s="102">
        <v>9.431219903455057E-2</v>
      </c>
      <c r="J33" s="106">
        <v>0.102048</v>
      </c>
      <c r="K33" s="103">
        <v>56.524299999999997</v>
      </c>
      <c r="L33" s="103">
        <v>71.186545612460989</v>
      </c>
      <c r="M33" s="103">
        <v>67.966800000000006</v>
      </c>
      <c r="N33" s="157">
        <v>2135086.5699999998</v>
      </c>
      <c r="O33" s="157">
        <v>17789843.7421</v>
      </c>
      <c r="P33" s="157">
        <v>19924930.312100001</v>
      </c>
      <c r="Q33" s="157">
        <v>129667547.80060458</v>
      </c>
      <c r="R33" s="157">
        <v>423598076.25866956</v>
      </c>
      <c r="S33" s="157">
        <v>553265624.05927408</v>
      </c>
      <c r="T33" s="157">
        <v>16953935.68</v>
      </c>
      <c r="U33" s="157">
        <v>85987302.952500015</v>
      </c>
      <c r="V33" s="157">
        <v>102941238.63250002</v>
      </c>
      <c r="W33" s="157">
        <v>13528466.289999999</v>
      </c>
      <c r="X33" s="157">
        <v>63285403.142400011</v>
      </c>
      <c r="Y33" s="157">
        <v>76813869.432400018</v>
      </c>
      <c r="Z33" s="157">
        <v>0</v>
      </c>
      <c r="AA33" s="157">
        <v>965349.69</v>
      </c>
      <c r="AB33" s="157">
        <v>965349.69</v>
      </c>
    </row>
    <row r="34" spans="1:28" x14ac:dyDescent="0.2">
      <c r="A34" s="100" t="s">
        <v>101</v>
      </c>
      <c r="B34" s="153">
        <v>23112741056.098221</v>
      </c>
      <c r="C34" s="153">
        <v>5372195040.7433186</v>
      </c>
      <c r="D34" s="153">
        <v>28484936096.841541</v>
      </c>
      <c r="E34" s="154">
        <v>531651910.67532653</v>
      </c>
      <c r="F34" s="154">
        <v>37557273.574494079</v>
      </c>
      <c r="G34" s="154">
        <v>569209184.24982071</v>
      </c>
      <c r="H34" s="106">
        <v>0.15493100000000001</v>
      </c>
      <c r="I34" s="102">
        <v>7.4327681400798554E-2</v>
      </c>
      <c r="J34" s="106">
        <v>0.140015</v>
      </c>
      <c r="K34" s="103">
        <v>95.683199999999999</v>
      </c>
      <c r="L34" s="103">
        <v>141.7181570713507</v>
      </c>
      <c r="M34" s="103">
        <v>104.304</v>
      </c>
      <c r="N34" s="157">
        <v>263556989.31547013</v>
      </c>
      <c r="O34" s="157">
        <v>54851553.272751994</v>
      </c>
      <c r="P34" s="157">
        <v>318408542.58822215</v>
      </c>
      <c r="Q34" s="157">
        <v>21643094349.622349</v>
      </c>
      <c r="R34" s="157">
        <v>5041848321.0345678</v>
      </c>
      <c r="S34" s="157">
        <v>26684942670.656918</v>
      </c>
      <c r="T34" s="157">
        <v>998323495.90438795</v>
      </c>
      <c r="U34" s="157">
        <v>221353358.52038243</v>
      </c>
      <c r="V34" s="157">
        <v>1219676854.4247704</v>
      </c>
      <c r="W34" s="157">
        <v>414415348.92858398</v>
      </c>
      <c r="X34" s="157">
        <v>90053126.252467901</v>
      </c>
      <c r="Y34" s="157">
        <v>504468475.18105185</v>
      </c>
      <c r="Z34" s="157">
        <v>56907861.642900005</v>
      </c>
      <c r="AA34" s="157">
        <v>18940234.935899999</v>
      </c>
      <c r="AB34" s="157">
        <v>75848096.578800008</v>
      </c>
    </row>
    <row r="35" spans="1:28" x14ac:dyDescent="0.2">
      <c r="A35" s="99" t="s">
        <v>198</v>
      </c>
      <c r="B35" s="153">
        <v>267612651.77356133</v>
      </c>
      <c r="C35" s="153">
        <v>54710753.942575805</v>
      </c>
      <c r="D35" s="153">
        <v>322323405.71613711</v>
      </c>
      <c r="E35" s="154">
        <v>4355176.3330228897</v>
      </c>
      <c r="F35" s="154">
        <v>1702919.4382681199</v>
      </c>
      <c r="G35" s="154">
        <v>6058095.7712910101</v>
      </c>
      <c r="H35" s="106">
        <v>0.15771099999999999</v>
      </c>
      <c r="I35" s="102">
        <v>8.3210092787702708E-2</v>
      </c>
      <c r="J35" s="106">
        <v>0.13936999999999999</v>
      </c>
      <c r="K35" s="103">
        <v>56.596699999999998</v>
      </c>
      <c r="L35" s="103">
        <v>59.576969143615557</v>
      </c>
      <c r="M35" s="103">
        <v>57.331400000000002</v>
      </c>
      <c r="N35" s="157">
        <v>2934050.8210999998</v>
      </c>
      <c r="O35" s="157">
        <v>656866.7169</v>
      </c>
      <c r="P35" s="157">
        <v>3590917.5379999997</v>
      </c>
      <c r="Q35" s="157">
        <v>255761354.86463293</v>
      </c>
      <c r="R35" s="157">
        <v>48515545.939175807</v>
      </c>
      <c r="S35" s="157">
        <v>304276900.80380875</v>
      </c>
      <c r="T35" s="157">
        <v>8053656.6343</v>
      </c>
      <c r="U35" s="157">
        <v>3826285.1633000001</v>
      </c>
      <c r="V35" s="157">
        <v>11879941.797600001</v>
      </c>
      <c r="W35" s="157">
        <v>3775784.38462841</v>
      </c>
      <c r="X35" s="157">
        <v>2284832.9087</v>
      </c>
      <c r="Y35" s="157">
        <v>6060617.29332841</v>
      </c>
      <c r="Z35" s="157">
        <v>21855.89</v>
      </c>
      <c r="AA35" s="157">
        <v>84089.931400000001</v>
      </c>
      <c r="AB35" s="157">
        <v>105945.8214</v>
      </c>
    </row>
    <row r="36" spans="1:28" x14ac:dyDescent="0.2">
      <c r="A36" s="99" t="s">
        <v>199</v>
      </c>
      <c r="B36" s="153">
        <v>12444617804.306715</v>
      </c>
      <c r="C36" s="153">
        <v>1141306259.811619</v>
      </c>
      <c r="D36" s="153">
        <v>13585924064.118336</v>
      </c>
      <c r="E36" s="154">
        <v>428003609.73241621</v>
      </c>
      <c r="F36" s="154">
        <v>7721536.2800140204</v>
      </c>
      <c r="G36" s="154">
        <v>435725146.01243019</v>
      </c>
      <c r="H36" s="106">
        <v>0.170904</v>
      </c>
      <c r="I36" s="102">
        <v>7.350900663014473E-2</v>
      </c>
      <c r="J36" s="106">
        <v>0.16294</v>
      </c>
      <c r="K36" s="103">
        <v>62.217700000000001</v>
      </c>
      <c r="L36" s="103">
        <v>93.604187848593369</v>
      </c>
      <c r="M36" s="103">
        <v>64.832599999999999</v>
      </c>
      <c r="N36" s="157">
        <v>176309854.70847011</v>
      </c>
      <c r="O36" s="157">
        <v>4178296.2159240004</v>
      </c>
      <c r="P36" s="157">
        <v>180488150.9243941</v>
      </c>
      <c r="Q36" s="157">
        <v>11534368027.686621</v>
      </c>
      <c r="R36" s="157">
        <v>1086364466.0950911</v>
      </c>
      <c r="S36" s="157">
        <v>12620732493.781713</v>
      </c>
      <c r="T36" s="157">
        <v>603901201.62003827</v>
      </c>
      <c r="U36" s="157">
        <v>37127799.73928</v>
      </c>
      <c r="V36" s="157">
        <v>641029001.35931826</v>
      </c>
      <c r="W36" s="157">
        <v>284053701.37145555</v>
      </c>
      <c r="X36" s="157">
        <v>13855409.495647892</v>
      </c>
      <c r="Y36" s="157">
        <v>297909110.86710346</v>
      </c>
      <c r="Z36" s="157">
        <v>22294873.628599998</v>
      </c>
      <c r="AA36" s="157">
        <v>3958584.4816000001</v>
      </c>
      <c r="AB36" s="157">
        <v>26253458.110199999</v>
      </c>
    </row>
    <row r="37" spans="1:28" x14ac:dyDescent="0.2">
      <c r="A37" s="99" t="s">
        <v>200</v>
      </c>
      <c r="B37" s="153">
        <v>620844.11892707006</v>
      </c>
      <c r="C37" s="153">
        <v>193246.07999999996</v>
      </c>
      <c r="D37" s="153">
        <v>814090.19892707001</v>
      </c>
      <c r="E37" s="154">
        <v>10035.80199303</v>
      </c>
      <c r="F37" s="154">
        <v>0</v>
      </c>
      <c r="G37" s="154">
        <v>10035.80199303</v>
      </c>
      <c r="H37" s="106">
        <v>0.27140700000000001</v>
      </c>
      <c r="I37" s="102" t="s">
        <v>269</v>
      </c>
      <c r="J37" s="106">
        <v>0.27140700000000001</v>
      </c>
      <c r="K37" s="103">
        <v>41.339799999999997</v>
      </c>
      <c r="L37" s="103" t="s">
        <v>269</v>
      </c>
      <c r="M37" s="103">
        <v>41.339799999999997</v>
      </c>
      <c r="N37" s="157">
        <v>1002.2889</v>
      </c>
      <c r="O37" s="157">
        <v>0</v>
      </c>
      <c r="P37" s="157">
        <v>1002.2889</v>
      </c>
      <c r="Q37" s="157">
        <v>585961.71092707</v>
      </c>
      <c r="R37" s="157">
        <v>193246.07999999996</v>
      </c>
      <c r="S37" s="157">
        <v>779207.79092706996</v>
      </c>
      <c r="T37" s="157">
        <v>22815.539799999999</v>
      </c>
      <c r="U37" s="157">
        <v>0</v>
      </c>
      <c r="V37" s="157">
        <v>22815.539799999999</v>
      </c>
      <c r="W37" s="157">
        <v>12066.868200000001</v>
      </c>
      <c r="X37" s="157">
        <v>0</v>
      </c>
      <c r="Y37" s="157">
        <v>12066.868200000001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588050630.8966316</v>
      </c>
      <c r="C38" s="153">
        <v>14.685600000000001</v>
      </c>
      <c r="D38" s="153">
        <v>588050645.58223164</v>
      </c>
      <c r="E38" s="154">
        <v>26953377.922399022</v>
      </c>
      <c r="F38" s="154">
        <v>0</v>
      </c>
      <c r="G38" s="154">
        <v>26953377.922399022</v>
      </c>
      <c r="H38" s="106">
        <v>0.14906700000000001</v>
      </c>
      <c r="I38" s="102" t="s">
        <v>269</v>
      </c>
      <c r="J38" s="106">
        <v>0.14906700000000001</v>
      </c>
      <c r="K38" s="103">
        <v>20.203399999999998</v>
      </c>
      <c r="L38" s="103" t="s">
        <v>269</v>
      </c>
      <c r="M38" s="103">
        <v>20.203399999999998</v>
      </c>
      <c r="N38" s="157">
        <v>13405392.059899999</v>
      </c>
      <c r="O38" s="157">
        <v>0</v>
      </c>
      <c r="P38" s="157">
        <v>13405392.059899999</v>
      </c>
      <c r="Q38" s="157">
        <v>553649497.11103165</v>
      </c>
      <c r="R38" s="157">
        <v>14.685600000000001</v>
      </c>
      <c r="S38" s="157">
        <v>553649511.79663169</v>
      </c>
      <c r="T38" s="157">
        <v>19401291.2159</v>
      </c>
      <c r="U38" s="157">
        <v>0</v>
      </c>
      <c r="V38" s="157">
        <v>19401291.2159</v>
      </c>
      <c r="W38" s="157">
        <v>14999842.569700003</v>
      </c>
      <c r="X38" s="157">
        <v>0</v>
      </c>
      <c r="Y38" s="157">
        <v>14999842.569700003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69526882.75759998</v>
      </c>
      <c r="C39" s="153">
        <v>7983177.498114001</v>
      </c>
      <c r="D39" s="153">
        <v>77510060.255713984</v>
      </c>
      <c r="E39" s="154">
        <v>7136267.3700916907</v>
      </c>
      <c r="F39" s="154">
        <v>3171007.7943798597</v>
      </c>
      <c r="G39" s="154">
        <v>10307275.16447155</v>
      </c>
      <c r="H39" s="106">
        <v>0.157218</v>
      </c>
      <c r="I39" s="102">
        <v>0.12830118266448032</v>
      </c>
      <c r="J39" s="106">
        <v>0.15482199999999999</v>
      </c>
      <c r="K39" s="103">
        <v>238.98699999999999</v>
      </c>
      <c r="L39" s="103">
        <v>86.021138358807534</v>
      </c>
      <c r="M39" s="103">
        <v>226.32300000000001</v>
      </c>
      <c r="N39" s="157">
        <v>3672907.1985000004</v>
      </c>
      <c r="O39" s="157">
        <v>2808869.8852200001</v>
      </c>
      <c r="P39" s="157">
        <v>6481777.0837200005</v>
      </c>
      <c r="Q39" s="157">
        <v>57829178.11589998</v>
      </c>
      <c r="R39" s="157">
        <v>4472537.6650640005</v>
      </c>
      <c r="S39" s="157">
        <v>62301715.780963987</v>
      </c>
      <c r="T39" s="157">
        <v>7055491.906299999</v>
      </c>
      <c r="U39" s="157">
        <v>420737.16210000002</v>
      </c>
      <c r="V39" s="157">
        <v>7476229.0683999993</v>
      </c>
      <c r="W39" s="157">
        <v>4642212.7353999997</v>
      </c>
      <c r="X39" s="157">
        <v>3089902.6709500002</v>
      </c>
      <c r="Y39" s="157">
        <v>7732115.4063499998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536236298.39775944</v>
      </c>
      <c r="C40" s="153">
        <v>6482751.8079319997</v>
      </c>
      <c r="D40" s="153">
        <v>542719050.20569146</v>
      </c>
      <c r="E40" s="154">
        <v>23840059.650089078</v>
      </c>
      <c r="F40" s="154">
        <v>1590100.1712468702</v>
      </c>
      <c r="G40" s="154">
        <v>25430159.821335949</v>
      </c>
      <c r="H40" s="106">
        <v>0.33571699999999999</v>
      </c>
      <c r="I40" s="102">
        <v>0.35222262423431533</v>
      </c>
      <c r="J40" s="106">
        <v>0.33591700000000002</v>
      </c>
      <c r="K40" s="103">
        <v>339.62</v>
      </c>
      <c r="L40" s="103">
        <v>256.23494226392432</v>
      </c>
      <c r="M40" s="103">
        <v>338.62900000000002</v>
      </c>
      <c r="N40" s="157">
        <v>12109762.029099999</v>
      </c>
      <c r="O40" s="157">
        <v>1365369.4287999999</v>
      </c>
      <c r="P40" s="157">
        <v>13475131.457899999</v>
      </c>
      <c r="Q40" s="157">
        <v>495844389.70085943</v>
      </c>
      <c r="R40" s="157">
        <v>4848051.196432</v>
      </c>
      <c r="S40" s="157">
        <v>500692440.89729142</v>
      </c>
      <c r="T40" s="157">
        <v>26499985.2522</v>
      </c>
      <c r="U40" s="157">
        <v>253457.83549999999</v>
      </c>
      <c r="V40" s="157">
        <v>26753443.087699998</v>
      </c>
      <c r="W40" s="157">
        <v>13486012.754699999</v>
      </c>
      <c r="X40" s="157">
        <v>1381242.7760000001</v>
      </c>
      <c r="Y40" s="157">
        <v>14867255.5307</v>
      </c>
      <c r="Z40" s="157">
        <v>405910.69</v>
      </c>
      <c r="AA40" s="157">
        <v>0</v>
      </c>
      <c r="AB40" s="157">
        <v>405910.69</v>
      </c>
    </row>
    <row r="41" spans="1:28" x14ac:dyDescent="0.2">
      <c r="A41" s="99" t="s">
        <v>105</v>
      </c>
      <c r="B41" s="153">
        <v>8754850735.5046806</v>
      </c>
      <c r="C41" s="153">
        <v>4159986091.8541446</v>
      </c>
      <c r="D41" s="153">
        <v>12914836827.358826</v>
      </c>
      <c r="E41" s="154">
        <v>39098629.556596607</v>
      </c>
      <c r="F41" s="154">
        <v>23320995.084785223</v>
      </c>
      <c r="G41" s="154">
        <v>62419624.64138183</v>
      </c>
      <c r="H41" s="106">
        <v>0.119561</v>
      </c>
      <c r="I41" s="102">
        <v>7.3958928060935666E-2</v>
      </c>
      <c r="J41" s="106">
        <v>0.105089</v>
      </c>
      <c r="K41" s="103">
        <v>137.22499999999999</v>
      </c>
      <c r="L41" s="103">
        <v>156.09601174040628</v>
      </c>
      <c r="M41" s="103">
        <v>143.249</v>
      </c>
      <c r="N41" s="157">
        <v>50606937.533900008</v>
      </c>
      <c r="O41" s="157">
        <v>45804034.120608002</v>
      </c>
      <c r="P41" s="157">
        <v>96410971.65450801</v>
      </c>
      <c r="Q41" s="157">
        <v>8310905320.774231</v>
      </c>
      <c r="R41" s="157">
        <v>3895984265.256772</v>
      </c>
      <c r="S41" s="157">
        <v>12206889586.031004</v>
      </c>
      <c r="T41" s="157">
        <v>323408693.29424971</v>
      </c>
      <c r="U41" s="157">
        <v>179716536.12830245</v>
      </c>
      <c r="V41" s="157">
        <v>503125229.42255217</v>
      </c>
      <c r="W41" s="157">
        <v>86351500.001900002</v>
      </c>
      <c r="X41" s="157">
        <v>69387729.946170002</v>
      </c>
      <c r="Y41" s="157">
        <v>155739229.94806999</v>
      </c>
      <c r="Z41" s="157">
        <v>34185221.434299998</v>
      </c>
      <c r="AA41" s="157">
        <v>14897560.5229</v>
      </c>
      <c r="AB41" s="157">
        <v>49082781.957199998</v>
      </c>
    </row>
    <row r="42" spans="1:28" s="112" customFormat="1" x14ac:dyDescent="0.2">
      <c r="A42" s="108" t="s">
        <v>201</v>
      </c>
      <c r="B42" s="155">
        <v>6408134555.5407705</v>
      </c>
      <c r="C42" s="155">
        <v>3463909664.3152986</v>
      </c>
      <c r="D42" s="155">
        <v>9872044219.8560696</v>
      </c>
      <c r="E42" s="156">
        <v>31996473.695651177</v>
      </c>
      <c r="F42" s="156">
        <v>19646242.671299294</v>
      </c>
      <c r="G42" s="156">
        <v>51642716.366950467</v>
      </c>
      <c r="H42" s="109">
        <v>0.11874999999999999</v>
      </c>
      <c r="I42" s="110">
        <v>7.3775430849359253E-2</v>
      </c>
      <c r="J42" s="109">
        <v>0.10298499999999999</v>
      </c>
      <c r="K42" s="111">
        <v>140.512</v>
      </c>
      <c r="L42" s="111">
        <v>158.03534269815563</v>
      </c>
      <c r="M42" s="111">
        <v>146.601</v>
      </c>
      <c r="N42" s="158">
        <v>42722102.698300004</v>
      </c>
      <c r="O42" s="158">
        <v>40813666.121927999</v>
      </c>
      <c r="P42" s="158">
        <v>83535768.82022801</v>
      </c>
      <c r="Q42" s="158">
        <v>6049462030.4878712</v>
      </c>
      <c r="R42" s="158">
        <v>3232547715.3781514</v>
      </c>
      <c r="S42" s="158">
        <v>9282009745.8660221</v>
      </c>
      <c r="T42" s="158">
        <v>253125852.05950001</v>
      </c>
      <c r="U42" s="158">
        <v>154578269.09419292</v>
      </c>
      <c r="V42" s="158">
        <v>407704121.15369296</v>
      </c>
      <c r="W42" s="158">
        <v>71879468.600200012</v>
      </c>
      <c r="X42" s="158">
        <v>62059792.653653994</v>
      </c>
      <c r="Y42" s="158">
        <v>133939261.25385401</v>
      </c>
      <c r="Z42" s="158">
        <v>33667204.393200003</v>
      </c>
      <c r="AA42" s="158">
        <v>14723887.189300001</v>
      </c>
      <c r="AB42" s="158">
        <v>48391091.582500003</v>
      </c>
    </row>
    <row r="43" spans="1:28" s="112" customFormat="1" x14ac:dyDescent="0.2">
      <c r="A43" s="108" t="s">
        <v>202</v>
      </c>
      <c r="B43" s="155">
        <v>1478372153.8300202</v>
      </c>
      <c r="C43" s="155">
        <v>484259932.41227895</v>
      </c>
      <c r="D43" s="155">
        <v>1962632086.2422991</v>
      </c>
      <c r="E43" s="156">
        <v>3057893.1435788297</v>
      </c>
      <c r="F43" s="156">
        <v>2436695.0223231702</v>
      </c>
      <c r="G43" s="156">
        <v>5494588.1659019999</v>
      </c>
      <c r="H43" s="109">
        <v>0.118279</v>
      </c>
      <c r="I43" s="110">
        <v>7.4937685703532611E-2</v>
      </c>
      <c r="J43" s="109">
        <v>0.10774</v>
      </c>
      <c r="K43" s="111">
        <v>138.23699999999999</v>
      </c>
      <c r="L43" s="111">
        <v>139.28059827015028</v>
      </c>
      <c r="M43" s="111">
        <v>138.49</v>
      </c>
      <c r="N43" s="158">
        <v>3626694.0506000002</v>
      </c>
      <c r="O43" s="158">
        <v>4288981.7307799999</v>
      </c>
      <c r="P43" s="158">
        <v>7915675.7813799996</v>
      </c>
      <c r="Q43" s="158">
        <v>1426048700.1623201</v>
      </c>
      <c r="R43" s="158">
        <v>462911604.11375958</v>
      </c>
      <c r="S43" s="158">
        <v>1888960304.2760799</v>
      </c>
      <c r="T43" s="158">
        <v>43510686.703299999</v>
      </c>
      <c r="U43" s="158">
        <v>15873458.68259342</v>
      </c>
      <c r="V43" s="158">
        <v>59384145.385893419</v>
      </c>
      <c r="W43" s="158">
        <v>8475721.415000001</v>
      </c>
      <c r="X43" s="158">
        <v>5301196.2823259998</v>
      </c>
      <c r="Y43" s="158">
        <v>13776917.697326001</v>
      </c>
      <c r="Z43" s="158">
        <v>337045.54940000002</v>
      </c>
      <c r="AA43" s="158">
        <v>173673.33360000001</v>
      </c>
      <c r="AB43" s="158">
        <v>510718.88300000003</v>
      </c>
    </row>
    <row r="44" spans="1:28" s="112" customFormat="1" x14ac:dyDescent="0.2">
      <c r="A44" s="108" t="s">
        <v>203</v>
      </c>
      <c r="B44" s="155">
        <v>868344026.13399148</v>
      </c>
      <c r="C44" s="155">
        <v>211816495.12656611</v>
      </c>
      <c r="D44" s="155">
        <v>1080160521.2605577</v>
      </c>
      <c r="E44" s="156">
        <v>4044262.7173665897</v>
      </c>
      <c r="F44" s="156">
        <v>1238057.3911627699</v>
      </c>
      <c r="G44" s="156">
        <v>5282320.1085293591</v>
      </c>
      <c r="H44" s="109">
        <v>0.12932099999999999</v>
      </c>
      <c r="I44" s="110">
        <v>7.4456339690731593E-2</v>
      </c>
      <c r="J44" s="109">
        <v>0.118621</v>
      </c>
      <c r="K44" s="111">
        <v>110.58199999999999</v>
      </c>
      <c r="L44" s="111">
        <v>162.86107361290667</v>
      </c>
      <c r="M44" s="111">
        <v>120.911</v>
      </c>
      <c r="N44" s="158">
        <v>4258140.7851</v>
      </c>
      <c r="O44" s="158">
        <v>701386.26809999999</v>
      </c>
      <c r="P44" s="158">
        <v>4959527.0532</v>
      </c>
      <c r="Q44" s="158">
        <v>835394590.12424171</v>
      </c>
      <c r="R44" s="158">
        <v>200524945.76495999</v>
      </c>
      <c r="S44" s="158">
        <v>1035919535.8892019</v>
      </c>
      <c r="T44" s="158">
        <v>26772154.531349689</v>
      </c>
      <c r="U44" s="158">
        <v>9264808.3514161091</v>
      </c>
      <c r="V44" s="158">
        <v>36036962.8827658</v>
      </c>
      <c r="W44" s="158">
        <v>5996309.9867000002</v>
      </c>
      <c r="X44" s="158">
        <v>2026741.0101900001</v>
      </c>
      <c r="Y44" s="158">
        <v>8023050.9968900001</v>
      </c>
      <c r="Z44" s="158">
        <v>180971.49169999998</v>
      </c>
      <c r="AA44" s="158">
        <v>0</v>
      </c>
      <c r="AB44" s="158">
        <v>180971.49169999998</v>
      </c>
    </row>
    <row r="45" spans="1:28" x14ac:dyDescent="0.2">
      <c r="A45" s="99" t="s">
        <v>204</v>
      </c>
      <c r="B45" s="153">
        <v>442538526.12564355</v>
      </c>
      <c r="C45" s="153">
        <v>746669.04373476224</v>
      </c>
      <c r="D45" s="153">
        <v>443285195.16937834</v>
      </c>
      <c r="E45" s="154">
        <v>2084634.8668</v>
      </c>
      <c r="F45" s="154">
        <v>38726.5648</v>
      </c>
      <c r="G45" s="154">
        <v>2123361.4315999998</v>
      </c>
      <c r="H45" s="106">
        <v>0.20063600000000001</v>
      </c>
      <c r="I45" s="102">
        <v>0.19649899999999998</v>
      </c>
      <c r="J45" s="106">
        <v>0.20064100000000001</v>
      </c>
      <c r="K45" s="103">
        <v>14.425700000000001</v>
      </c>
      <c r="L45" s="103">
        <v>143.09200000000001</v>
      </c>
      <c r="M45" s="103">
        <v>14.639900000000001</v>
      </c>
      <c r="N45" s="157">
        <v>4482493.0855</v>
      </c>
      <c r="O45" s="157">
        <v>38116.905400000003</v>
      </c>
      <c r="P45" s="157">
        <v>4520609.9908999996</v>
      </c>
      <c r="Q45" s="157">
        <v>425600325.70144355</v>
      </c>
      <c r="R45" s="157">
        <v>684118.08703476225</v>
      </c>
      <c r="S45" s="157">
        <v>426284443.78847831</v>
      </c>
      <c r="T45" s="157">
        <v>9892595.1316</v>
      </c>
      <c r="U45" s="157">
        <v>8542.5018</v>
      </c>
      <c r="V45" s="157">
        <v>9901137.6334000006</v>
      </c>
      <c r="W45" s="157">
        <v>7045605.2926000003</v>
      </c>
      <c r="X45" s="157">
        <v>54008.454899999997</v>
      </c>
      <c r="Y45" s="157">
        <v>7099613.7475000005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8176052.7065000003</v>
      </c>
      <c r="C46" s="153">
        <v>28723.040099999998</v>
      </c>
      <c r="D46" s="153">
        <v>8204775.7466000002</v>
      </c>
      <c r="E46" s="154">
        <v>162175.37151801001</v>
      </c>
      <c r="F46" s="154">
        <v>70.891000000000005</v>
      </c>
      <c r="G46" s="154">
        <v>162246.26251801001</v>
      </c>
      <c r="H46" s="106">
        <v>4.28727E-2</v>
      </c>
      <c r="I46" s="102">
        <v>7.0000000000000007E-2</v>
      </c>
      <c r="J46" s="106">
        <v>4.2861900000000001E-2</v>
      </c>
      <c r="K46" s="103">
        <v>63.1815</v>
      </c>
      <c r="L46" s="103">
        <v>121.733</v>
      </c>
      <c r="M46" s="103">
        <v>63.402099999999997</v>
      </c>
      <c r="N46" s="157">
        <v>34589.57</v>
      </c>
      <c r="O46" s="157">
        <v>0</v>
      </c>
      <c r="P46" s="157">
        <v>34589.57</v>
      </c>
      <c r="Q46" s="157">
        <v>8039664.4165000003</v>
      </c>
      <c r="R46" s="157">
        <v>28723.040099999998</v>
      </c>
      <c r="S46" s="157">
        <v>8068387.4566000002</v>
      </c>
      <c r="T46" s="157">
        <v>87765.32</v>
      </c>
      <c r="U46" s="157">
        <v>0</v>
      </c>
      <c r="V46" s="157">
        <v>87765.32</v>
      </c>
      <c r="W46" s="157">
        <v>48622.97</v>
      </c>
      <c r="X46" s="157">
        <v>0</v>
      </c>
      <c r="Y46" s="157">
        <v>48622.97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39872464772.299591</v>
      </c>
      <c r="C47" s="153">
        <v>28784963829.01519</v>
      </c>
      <c r="D47" s="153">
        <v>68657428601.314781</v>
      </c>
      <c r="E47" s="154">
        <v>871329361.90405118</v>
      </c>
      <c r="F47" s="154">
        <v>339064776.57374084</v>
      </c>
      <c r="G47" s="154">
        <v>1210394138.477792</v>
      </c>
      <c r="H47" s="106">
        <v>0.14998300000000001</v>
      </c>
      <c r="I47" s="102">
        <v>9.0535715081995982E-2</v>
      </c>
      <c r="J47" s="106">
        <v>0.122956</v>
      </c>
      <c r="K47" s="103">
        <v>81.642700000000005</v>
      </c>
      <c r="L47" s="103">
        <v>94.484466020095084</v>
      </c>
      <c r="M47" s="103">
        <v>87.058300000000003</v>
      </c>
      <c r="N47" s="157">
        <v>625742033.37462306</v>
      </c>
      <c r="O47" s="157">
        <v>526729067.31978905</v>
      </c>
      <c r="P47" s="157">
        <v>1152471100.6944122</v>
      </c>
      <c r="Q47" s="157">
        <v>37089263778.028252</v>
      </c>
      <c r="R47" s="157">
        <v>26225841097.12249</v>
      </c>
      <c r="S47" s="157">
        <v>63315104875.150749</v>
      </c>
      <c r="T47" s="157">
        <v>1799530468.4864893</v>
      </c>
      <c r="U47" s="157">
        <v>1662550398.6335125</v>
      </c>
      <c r="V47" s="157">
        <v>3462080867.1200018</v>
      </c>
      <c r="W47" s="157">
        <v>920649255.83364558</v>
      </c>
      <c r="X47" s="157">
        <v>837969078.72296727</v>
      </c>
      <c r="Y47" s="157">
        <v>1758618334.556613</v>
      </c>
      <c r="Z47" s="157">
        <v>63021269.951200001</v>
      </c>
      <c r="AA47" s="157">
        <v>58603254.536218002</v>
      </c>
      <c r="AB47" s="157">
        <v>121624524.487418</v>
      </c>
    </row>
    <row r="48" spans="1:28" x14ac:dyDescent="0.2">
      <c r="A48" s="101" t="s">
        <v>206</v>
      </c>
      <c r="B48" s="153">
        <v>7625577487.2080402</v>
      </c>
      <c r="C48" s="153">
        <v>16275799037.146505</v>
      </c>
      <c r="D48" s="153">
        <v>23901376524.354546</v>
      </c>
      <c r="E48" s="154">
        <v>120434482.20790596</v>
      </c>
      <c r="F48" s="154">
        <v>176377668.61741263</v>
      </c>
      <c r="G48" s="154">
        <v>296812150.82531857</v>
      </c>
      <c r="H48" s="106">
        <v>0.13233700000000001</v>
      </c>
      <c r="I48" s="102">
        <v>9.5704380380241247E-2</v>
      </c>
      <c r="J48" s="106">
        <v>0.107377</v>
      </c>
      <c r="K48" s="103">
        <v>58.891100000000002</v>
      </c>
      <c r="L48" s="103">
        <v>80.913744786958176</v>
      </c>
      <c r="M48" s="103">
        <v>73.901200000000003</v>
      </c>
      <c r="N48" s="157">
        <v>120513711.4904</v>
      </c>
      <c r="O48" s="157">
        <v>206791060.31475711</v>
      </c>
      <c r="P48" s="157">
        <v>327304771.80515712</v>
      </c>
      <c r="Q48" s="157">
        <v>7054088609.8729601</v>
      </c>
      <c r="R48" s="157">
        <v>14832499918.166655</v>
      </c>
      <c r="S48" s="157">
        <v>21886588528.039612</v>
      </c>
      <c r="T48" s="157">
        <v>416577396.20971721</v>
      </c>
      <c r="U48" s="157">
        <v>1087971252.0036342</v>
      </c>
      <c r="V48" s="157">
        <v>1504548648.2133515</v>
      </c>
      <c r="W48" s="157">
        <v>154911481.12536362</v>
      </c>
      <c r="X48" s="157">
        <v>332352186.51841748</v>
      </c>
      <c r="Y48" s="157">
        <v>487263667.64378107</v>
      </c>
      <c r="Z48" s="157">
        <v>0</v>
      </c>
      <c r="AA48" s="157">
        <v>22975680.457800001</v>
      </c>
      <c r="AB48" s="157">
        <v>22975680.457800001</v>
      </c>
    </row>
    <row r="49" spans="1:28" x14ac:dyDescent="0.2">
      <c r="A49" s="101" t="s">
        <v>207</v>
      </c>
      <c r="B49" s="153">
        <v>4202469384.4623919</v>
      </c>
      <c r="C49" s="153">
        <v>6256436630.0527964</v>
      </c>
      <c r="D49" s="153">
        <v>10458906014.515188</v>
      </c>
      <c r="E49" s="154">
        <v>89546414.569410309</v>
      </c>
      <c r="F49" s="154">
        <v>111053038.77882148</v>
      </c>
      <c r="G49" s="154">
        <v>200599453.34823179</v>
      </c>
      <c r="H49" s="106">
        <v>0.132162</v>
      </c>
      <c r="I49" s="102">
        <v>8.1494719546166952E-2</v>
      </c>
      <c r="J49" s="106">
        <v>0.101852</v>
      </c>
      <c r="K49" s="103">
        <v>74.422499999999999</v>
      </c>
      <c r="L49" s="103">
        <v>89.915827660446027</v>
      </c>
      <c r="M49" s="103">
        <v>83.722700000000003</v>
      </c>
      <c r="N49" s="157">
        <v>129018841.39045298</v>
      </c>
      <c r="O49" s="157">
        <v>238793979.42862999</v>
      </c>
      <c r="P49" s="157">
        <v>367812820.81908298</v>
      </c>
      <c r="Q49" s="157">
        <v>3827340272.43116</v>
      </c>
      <c r="R49" s="157">
        <v>5554641271.7457495</v>
      </c>
      <c r="S49" s="157">
        <v>9381981544.1769104</v>
      </c>
      <c r="T49" s="157">
        <v>160737083.81713393</v>
      </c>
      <c r="U49" s="157">
        <v>306372689.95809615</v>
      </c>
      <c r="V49" s="157">
        <v>467109773.77523005</v>
      </c>
      <c r="W49" s="157">
        <v>211240709.54189801</v>
      </c>
      <c r="X49" s="157">
        <v>379554605.99773198</v>
      </c>
      <c r="Y49" s="157">
        <v>590795315.53962994</v>
      </c>
      <c r="Z49" s="157">
        <v>3151318.6721999999</v>
      </c>
      <c r="AA49" s="157">
        <v>15868062.351218</v>
      </c>
      <c r="AB49" s="157">
        <v>19019381.023418002</v>
      </c>
    </row>
    <row r="50" spans="1:28" x14ac:dyDescent="0.2">
      <c r="A50" s="101" t="s">
        <v>208</v>
      </c>
      <c r="B50" s="153">
        <v>7172523359.900506</v>
      </c>
      <c r="C50" s="153">
        <v>1333328166.1677403</v>
      </c>
      <c r="D50" s="153">
        <v>8505851526.0682468</v>
      </c>
      <c r="E50" s="154">
        <v>210532190.63672435</v>
      </c>
      <c r="F50" s="154">
        <v>17759680.25800921</v>
      </c>
      <c r="G50" s="154">
        <v>228291870.89473355</v>
      </c>
      <c r="H50" s="106">
        <v>0.163768</v>
      </c>
      <c r="I50" s="102">
        <v>7.9752516041521587E-2</v>
      </c>
      <c r="J50" s="106">
        <v>0.15073900000000001</v>
      </c>
      <c r="K50" s="103">
        <v>63.380800000000001</v>
      </c>
      <c r="L50" s="103">
        <v>103.21157972112816</v>
      </c>
      <c r="M50" s="103">
        <v>69.646799999999999</v>
      </c>
      <c r="N50" s="157">
        <v>160300587.03146788</v>
      </c>
      <c r="O50" s="157">
        <v>28920895.019899998</v>
      </c>
      <c r="P50" s="157">
        <v>189221482.05136788</v>
      </c>
      <c r="Q50" s="157">
        <v>6634683132.6108303</v>
      </c>
      <c r="R50" s="157">
        <v>1211312951.9332404</v>
      </c>
      <c r="S50" s="157">
        <v>7845996084.5440702</v>
      </c>
      <c r="T50" s="157">
        <v>336977200.81510746</v>
      </c>
      <c r="U50" s="157">
        <v>80268754.996900007</v>
      </c>
      <c r="V50" s="157">
        <v>417245955.81200749</v>
      </c>
      <c r="W50" s="157">
        <v>197093079.70676792</v>
      </c>
      <c r="X50" s="157">
        <v>39827655.363199994</v>
      </c>
      <c r="Y50" s="157">
        <v>236920735.06996793</v>
      </c>
      <c r="Z50" s="157">
        <v>3769946.7678</v>
      </c>
      <c r="AA50" s="157">
        <v>1918803.8744000001</v>
      </c>
      <c r="AB50" s="157">
        <v>5688750.6422000006</v>
      </c>
    </row>
    <row r="51" spans="1:28" x14ac:dyDescent="0.2">
      <c r="A51" s="101" t="s">
        <v>209</v>
      </c>
      <c r="B51" s="153">
        <v>20871894540.758839</v>
      </c>
      <c r="C51" s="153">
        <v>4919399995.7382488</v>
      </c>
      <c r="D51" s="153">
        <v>25791294536.497086</v>
      </c>
      <c r="E51" s="154">
        <v>450816271.31783265</v>
      </c>
      <c r="F51" s="154">
        <v>33874389.899321511</v>
      </c>
      <c r="G51" s="154">
        <v>484690661.21715415</v>
      </c>
      <c r="H51" s="106">
        <v>0.15198600000000001</v>
      </c>
      <c r="I51" s="102">
        <v>7.407701290612885E-2</v>
      </c>
      <c r="J51" s="106">
        <v>0.13697100000000001</v>
      </c>
      <c r="K51" s="103">
        <v>98.075000000000003</v>
      </c>
      <c r="L51" s="103">
        <v>143.33968305680153</v>
      </c>
      <c r="M51" s="103">
        <v>106.812</v>
      </c>
      <c r="N51" s="157">
        <v>215908893.47240222</v>
      </c>
      <c r="O51" s="157">
        <v>52223132.546501994</v>
      </c>
      <c r="P51" s="157">
        <v>268132026.01890421</v>
      </c>
      <c r="Q51" s="157">
        <v>19573151763.083393</v>
      </c>
      <c r="R51" s="157">
        <v>4627386955.3670483</v>
      </c>
      <c r="S51" s="157">
        <v>24200538718.450439</v>
      </c>
      <c r="T51" s="157">
        <v>885238787.67453063</v>
      </c>
      <c r="U51" s="157">
        <v>187937701.68478248</v>
      </c>
      <c r="V51" s="157">
        <v>1073176489.3593131</v>
      </c>
      <c r="W51" s="157">
        <v>357403985.48971605</v>
      </c>
      <c r="X51" s="157">
        <v>86234630.833617896</v>
      </c>
      <c r="Y51" s="157">
        <v>443638616.32333398</v>
      </c>
      <c r="Z51" s="157">
        <v>56100004.511200003</v>
      </c>
      <c r="AA51" s="157">
        <v>17840707.852799997</v>
      </c>
      <c r="AB51" s="157">
        <v>73940712.363999993</v>
      </c>
    </row>
    <row r="53" spans="1:28" x14ac:dyDescent="0.2">
      <c r="B53" s="162">
        <f>D7+D47-BS!E31</f>
        <v>-8.523956298828125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45900</v>
      </c>
    </row>
    <row r="4" spans="1:28" x14ac:dyDescent="0.2">
      <c r="A4" s="161" t="s">
        <v>274</v>
      </c>
    </row>
    <row r="5" spans="1:28" ht="54.95" customHeight="1" x14ac:dyDescent="0.2">
      <c r="A5" s="211" t="s">
        <v>212</v>
      </c>
      <c r="B5" s="212" t="s">
        <v>225</v>
      </c>
      <c r="C5" s="212"/>
      <c r="D5" s="212"/>
      <c r="E5" s="212" t="s">
        <v>224</v>
      </c>
      <c r="F5" s="212"/>
      <c r="G5" s="212"/>
      <c r="H5" s="212" t="s">
        <v>226</v>
      </c>
      <c r="I5" s="212"/>
      <c r="J5" s="212"/>
      <c r="K5" s="212" t="s">
        <v>227</v>
      </c>
      <c r="L5" s="212"/>
      <c r="M5" s="212"/>
      <c r="N5" s="212" t="s">
        <v>228</v>
      </c>
      <c r="O5" s="212"/>
      <c r="P5" s="212"/>
      <c r="Q5" s="212" t="s">
        <v>229</v>
      </c>
      <c r="R5" s="212"/>
      <c r="S5" s="212"/>
      <c r="T5" s="212" t="s">
        <v>230</v>
      </c>
      <c r="U5" s="212"/>
      <c r="V5" s="212"/>
      <c r="W5" s="212" t="s">
        <v>231</v>
      </c>
      <c r="X5" s="212"/>
      <c r="Y5" s="212"/>
      <c r="Z5" s="212" t="s">
        <v>232</v>
      </c>
      <c r="AA5" s="212"/>
      <c r="AB5" s="212"/>
    </row>
    <row r="6" spans="1:28" x14ac:dyDescent="0.2">
      <c r="A6" s="211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121546183.24439999</v>
      </c>
      <c r="C7" s="153">
        <f>Sectors_I!C7</f>
        <v>3957111.8797659995</v>
      </c>
      <c r="D7" s="153">
        <f>Sectors_I!D7</f>
        <v>125503295.124166</v>
      </c>
      <c r="E7" s="154">
        <f>Sectors_I!E7</f>
        <v>521631.38281226001</v>
      </c>
      <c r="F7" s="154">
        <f>Sectors_I!F7</f>
        <v>9729.9620532400004</v>
      </c>
      <c r="G7" s="154">
        <f>Sectors_I!G7</f>
        <v>531361.3448655</v>
      </c>
      <c r="H7" s="106">
        <f>Sectors_I!H7</f>
        <v>0.123808</v>
      </c>
      <c r="I7" s="102">
        <f>Sectors_I!I7</f>
        <v>9.9821900000000005E-2</v>
      </c>
      <c r="J7" s="106">
        <f>Sectors_I!J7</f>
        <v>0.123011</v>
      </c>
      <c r="K7" s="103">
        <f>Sectors_I!K7</f>
        <v>9.4309399999999997</v>
      </c>
      <c r="L7" s="103">
        <f>Sectors_I!L7</f>
        <v>5.0450100000000004</v>
      </c>
      <c r="M7" s="103">
        <f>Sectors_I!M7</f>
        <v>9.2908100000000005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94504546.26439999</v>
      </c>
      <c r="R7" s="157">
        <f>Sectors_I!R7</f>
        <v>3957111.8797659995</v>
      </c>
      <c r="S7" s="157">
        <f>Sectors_I!S7</f>
        <v>98461658.144165993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27041636.98</v>
      </c>
      <c r="X7" s="157">
        <f>Sectors_I!X7</f>
        <v>0</v>
      </c>
      <c r="Y7" s="157">
        <f>Sectors_I!Y7</f>
        <v>27041636.98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7757747.7066000002</v>
      </c>
      <c r="C8" s="153">
        <f>Sectors_I!C8</f>
        <v>28640575.85633276</v>
      </c>
      <c r="D8" s="153">
        <f>Sectors_I!D8</f>
        <v>36398323.56293276</v>
      </c>
      <c r="E8" s="154">
        <f>Sectors_I!E8</f>
        <v>255180.31136724999</v>
      </c>
      <c r="F8" s="154">
        <f>Sectors_I!F8</f>
        <v>288724.09323</v>
      </c>
      <c r="G8" s="154">
        <f>Sectors_I!G8</f>
        <v>543904.40459725005</v>
      </c>
      <c r="H8" s="106">
        <f>Sectors_I!H8</f>
        <v>0.16230800000000001</v>
      </c>
      <c r="I8" s="102">
        <f>Sectors_I!I8</f>
        <v>9.820233546896949E-2</v>
      </c>
      <c r="J8" s="106">
        <f>Sectors_I!J8</f>
        <v>0.111614</v>
      </c>
      <c r="K8" s="103">
        <f>Sectors_I!K8</f>
        <v>44.820599999999999</v>
      </c>
      <c r="L8" s="103">
        <f>Sectors_I!L8</f>
        <v>53.846104306051188</v>
      </c>
      <c r="M8" s="103">
        <f>Sectors_I!M8</f>
        <v>51.958100000000002</v>
      </c>
      <c r="N8" s="157">
        <f>Sectors_I!N8</f>
        <v>37428.270000000004</v>
      </c>
      <c r="O8" s="157">
        <f>Sectors_I!O8</f>
        <v>0</v>
      </c>
      <c r="P8" s="157">
        <f>Sectors_I!P8</f>
        <v>37428.270000000004</v>
      </c>
      <c r="Q8" s="157">
        <f>Sectors_I!Q8</f>
        <v>7412147.2165999999</v>
      </c>
      <c r="R8" s="157">
        <f>Sectors_I!R8</f>
        <v>28640575.85633276</v>
      </c>
      <c r="S8" s="157">
        <f>Sectors_I!S8</f>
        <v>36052723.072932765</v>
      </c>
      <c r="T8" s="157">
        <f>Sectors_I!T8</f>
        <v>149895.37</v>
      </c>
      <c r="U8" s="157">
        <f>Sectors_I!U8</f>
        <v>0</v>
      </c>
      <c r="V8" s="157">
        <f>Sectors_I!V8</f>
        <v>149895.37</v>
      </c>
      <c r="W8" s="157">
        <f>Sectors_I!W8</f>
        <v>195705.12</v>
      </c>
      <c r="X8" s="157">
        <f>Sectors_I!X8</f>
        <v>0</v>
      </c>
      <c r="Y8" s="157">
        <f>Sectors_I!Y8</f>
        <v>195705.12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1170991163.9067001</v>
      </c>
      <c r="C9" s="153">
        <f>Sectors_I!C9</f>
        <v>152645337.14949998</v>
      </c>
      <c r="D9" s="153">
        <f>Sectors_I!D9</f>
        <v>1323636501.0562</v>
      </c>
      <c r="E9" s="154">
        <f>Sectors_I!E9</f>
        <v>2979023.28859697</v>
      </c>
      <c r="F9" s="154">
        <f>Sectors_I!F9</f>
        <v>413402.68334260001</v>
      </c>
      <c r="G9" s="154">
        <f>Sectors_I!G9</f>
        <v>3392425.9719395703</v>
      </c>
      <c r="H9" s="106">
        <f>Sectors_I!H9</f>
        <v>0.148284</v>
      </c>
      <c r="I9" s="102">
        <f>Sectors_I!I9</f>
        <v>8.3562172891230482E-2</v>
      </c>
      <c r="J9" s="106">
        <f>Sectors_I!J9</f>
        <v>0.14079</v>
      </c>
      <c r="K9" s="103">
        <f>Sectors_I!K9</f>
        <v>26.567699999999999</v>
      </c>
      <c r="L9" s="103">
        <f>Sectors_I!L9</f>
        <v>21.001321248134563</v>
      </c>
      <c r="M9" s="103">
        <f>Sectors_I!M9</f>
        <v>25.9222</v>
      </c>
      <c r="N9" s="157">
        <f>Sectors_I!N9</f>
        <v>1468394.17</v>
      </c>
      <c r="O9" s="157">
        <f>Sectors_I!O9</f>
        <v>385026</v>
      </c>
      <c r="P9" s="157">
        <f>Sectors_I!P9</f>
        <v>1853420.17</v>
      </c>
      <c r="Q9" s="157">
        <f>Sectors_I!Q9</f>
        <v>1167108760.7559001</v>
      </c>
      <c r="R9" s="157">
        <f>Sectors_I!R9</f>
        <v>152258027.31429997</v>
      </c>
      <c r="S9" s="157">
        <f>Sectors_I!S9</f>
        <v>1319366788.0702</v>
      </c>
      <c r="T9" s="157">
        <f>Sectors_I!T9</f>
        <v>1645918.7094000001</v>
      </c>
      <c r="U9" s="157">
        <f>Sectors_I!U9</f>
        <v>0</v>
      </c>
      <c r="V9" s="157">
        <f>Sectors_I!V9</f>
        <v>1645918.7094000001</v>
      </c>
      <c r="W9" s="157">
        <f>Sectors_I!W9</f>
        <v>1952220.3337000001</v>
      </c>
      <c r="X9" s="157">
        <f>Sectors_I!X9</f>
        <v>327880.59519999998</v>
      </c>
      <c r="Y9" s="157">
        <f>Sectors_I!Y9</f>
        <v>2280100.9289000002</v>
      </c>
      <c r="Z9" s="157">
        <f>Sectors_I!Z9</f>
        <v>284264.10769999999</v>
      </c>
      <c r="AA9" s="157">
        <f>Sectors_I!AA9</f>
        <v>59429.24</v>
      </c>
      <c r="AB9" s="157">
        <f>Sectors_I!AB9</f>
        <v>343693.34769999998</v>
      </c>
    </row>
    <row r="10" spans="1:28" x14ac:dyDescent="0.2">
      <c r="A10" s="99" t="s">
        <v>219</v>
      </c>
      <c r="B10" s="153">
        <f>Sectors_I!B10</f>
        <v>252483779.49529999</v>
      </c>
      <c r="C10" s="153">
        <f>Sectors_I!C10</f>
        <v>2486754.8783</v>
      </c>
      <c r="D10" s="153">
        <f>Sectors_I!D10</f>
        <v>254970534.37360001</v>
      </c>
      <c r="E10" s="154">
        <f>Sectors_I!E10</f>
        <v>783132.14807</v>
      </c>
      <c r="F10" s="154">
        <f>Sectors_I!F10</f>
        <v>4094.2530999999999</v>
      </c>
      <c r="G10" s="154">
        <f>Sectors_I!G10</f>
        <v>787226.40116999997</v>
      </c>
      <c r="H10" s="106">
        <f>Sectors_I!H10</f>
        <v>0.142535</v>
      </c>
      <c r="I10" s="102">
        <f>Sectors_I!I10</f>
        <v>9.4715900000000006E-2</v>
      </c>
      <c r="J10" s="106">
        <f>Sectors_I!J10</f>
        <v>0.142066</v>
      </c>
      <c r="K10" s="103">
        <f>Sectors_I!K10</f>
        <v>23.859400000000001</v>
      </c>
      <c r="L10" s="103">
        <f>Sectors_I!L10</f>
        <v>83.747399999999999</v>
      </c>
      <c r="M10" s="103">
        <f>Sectors_I!M10</f>
        <v>24.445799999999998</v>
      </c>
      <c r="N10" s="157">
        <f>Sectors_I!N10</f>
        <v>176.89</v>
      </c>
      <c r="O10" s="157">
        <f>Sectors_I!O10</f>
        <v>0</v>
      </c>
      <c r="P10" s="157">
        <f>Sectors_I!P10</f>
        <v>176.89</v>
      </c>
      <c r="Q10" s="157">
        <f>Sectors_I!Q10</f>
        <v>252127700.53529999</v>
      </c>
      <c r="R10" s="157">
        <f>Sectors_I!R10</f>
        <v>2486754.8783</v>
      </c>
      <c r="S10" s="157">
        <f>Sectors_I!S10</f>
        <v>254614455.4136</v>
      </c>
      <c r="T10" s="157">
        <f>Sectors_I!T10</f>
        <v>25328.03</v>
      </c>
      <c r="U10" s="157">
        <f>Sectors_I!U10</f>
        <v>0</v>
      </c>
      <c r="V10" s="157">
        <f>Sectors_I!V10</f>
        <v>25328.03</v>
      </c>
      <c r="W10" s="157">
        <f>Sectors_I!W10</f>
        <v>330750.93</v>
      </c>
      <c r="X10" s="157">
        <f>Sectors_I!X10</f>
        <v>0</v>
      </c>
      <c r="Y10" s="157">
        <f>Sectors_I!Y10</f>
        <v>330750.93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375494128.94684142</v>
      </c>
      <c r="C11" s="153">
        <f>Sectors_I!C11</f>
        <v>3857756994.0876174</v>
      </c>
      <c r="D11" s="153">
        <f>Sectors_I!D11</f>
        <v>4233251123.0344586</v>
      </c>
      <c r="E11" s="154">
        <f>Sectors_I!E11</f>
        <v>14675789.401223209</v>
      </c>
      <c r="F11" s="154">
        <f>Sectors_I!F11</f>
        <v>32539900.355745889</v>
      </c>
      <c r="G11" s="154">
        <f>Sectors_I!G11</f>
        <v>47215689.756969094</v>
      </c>
      <c r="H11" s="106">
        <f>Sectors_I!H11</f>
        <v>0.128688</v>
      </c>
      <c r="I11" s="102">
        <f>Sectors_I!I11</f>
        <v>0.10586003680497957</v>
      </c>
      <c r="J11" s="106">
        <f>Sectors_I!J11</f>
        <v>0.107853</v>
      </c>
      <c r="K11" s="103">
        <f>Sectors_I!K11</f>
        <v>43.808199999999999</v>
      </c>
      <c r="L11" s="103">
        <f>Sectors_I!L11</f>
        <v>39.014761976562276</v>
      </c>
      <c r="M11" s="103">
        <f>Sectors_I!M11</f>
        <v>39.429499999999997</v>
      </c>
      <c r="N11" s="157">
        <f>Sectors_I!N11</f>
        <v>22981793.1558</v>
      </c>
      <c r="O11" s="157">
        <f>Sectors_I!O11</f>
        <v>62815076.859908</v>
      </c>
      <c r="P11" s="157">
        <f>Sectors_I!P11</f>
        <v>85796870.015707999</v>
      </c>
      <c r="Q11" s="157">
        <f>Sectors_I!Q11</f>
        <v>332356192.32549846</v>
      </c>
      <c r="R11" s="157">
        <f>Sectors_I!R11</f>
        <v>3611445901.5792551</v>
      </c>
      <c r="S11" s="157">
        <f>Sectors_I!S11</f>
        <v>3943802093.9047532</v>
      </c>
      <c r="T11" s="157">
        <f>Sectors_I!T11</f>
        <v>11705736.481243739</v>
      </c>
      <c r="U11" s="157">
        <f>Sectors_I!U11</f>
        <v>151390229.13270956</v>
      </c>
      <c r="V11" s="157">
        <f>Sectors_I!V11</f>
        <v>163095965.61395329</v>
      </c>
      <c r="W11" s="157">
        <f>Sectors_I!W11</f>
        <v>31432200.140099201</v>
      </c>
      <c r="X11" s="157">
        <f>Sectors_I!X11</f>
        <v>78928518.812352777</v>
      </c>
      <c r="Y11" s="157">
        <f>Sectors_I!Y11</f>
        <v>110360718.95245197</v>
      </c>
      <c r="Z11" s="157">
        <f>Sectors_I!Z11</f>
        <v>0</v>
      </c>
      <c r="AA11" s="157">
        <f>Sectors_I!AA11</f>
        <v>15992344.563300001</v>
      </c>
      <c r="AB11" s="157">
        <f>Sectors_I!AB11</f>
        <v>15992344.563300001</v>
      </c>
    </row>
    <row r="12" spans="1:28" x14ac:dyDescent="0.2">
      <c r="A12" s="99" t="s">
        <v>109</v>
      </c>
      <c r="B12" s="153">
        <f>Sectors_I!B12</f>
        <v>658120543.62163711</v>
      </c>
      <c r="C12" s="153">
        <f>Sectors_I!C12</f>
        <v>2931861272.7034636</v>
      </c>
      <c r="D12" s="153">
        <f>Sectors_I!D12</f>
        <v>3589981816.3251009</v>
      </c>
      <c r="E12" s="154">
        <f>Sectors_I!E12</f>
        <v>7190069.8443076909</v>
      </c>
      <c r="F12" s="154">
        <f>Sectors_I!F12</f>
        <v>21313016.119871862</v>
      </c>
      <c r="G12" s="154">
        <f>Sectors_I!G12</f>
        <v>28503085.964179553</v>
      </c>
      <c r="H12" s="106">
        <f>Sectors_I!H12</f>
        <v>0.12673300000000001</v>
      </c>
      <c r="I12" s="102">
        <f>Sectors_I!I12</f>
        <v>8.7265652247214193E-2</v>
      </c>
      <c r="J12" s="106">
        <f>Sectors_I!J12</f>
        <v>9.4408500000000006E-2</v>
      </c>
      <c r="K12" s="103">
        <f>Sectors_I!K12</f>
        <v>102.59699999999999</v>
      </c>
      <c r="L12" s="103">
        <f>Sectors_I!L12</f>
        <v>120.61110149758797</v>
      </c>
      <c r="M12" s="103">
        <f>Sectors_I!M12</f>
        <v>117.34099999999999</v>
      </c>
      <c r="N12" s="157">
        <f>Sectors_I!N12</f>
        <v>19440259.088399999</v>
      </c>
      <c r="O12" s="157">
        <f>Sectors_I!O12</f>
        <v>48471690.436918005</v>
      </c>
      <c r="P12" s="157">
        <f>Sectors_I!P12</f>
        <v>67911949.525317997</v>
      </c>
      <c r="Q12" s="157">
        <f>Sectors_I!Q12</f>
        <v>603793500.08022058</v>
      </c>
      <c r="R12" s="157">
        <f>Sectors_I!R12</f>
        <v>2733274905.4117074</v>
      </c>
      <c r="S12" s="157">
        <f>Sectors_I!S12</f>
        <v>3337068405.4919286</v>
      </c>
      <c r="T12" s="157">
        <f>Sectors_I!T12</f>
        <v>25475624.996816494</v>
      </c>
      <c r="U12" s="157">
        <f>Sectors_I!U12</f>
        <v>132990629.40650995</v>
      </c>
      <c r="V12" s="157">
        <f>Sectors_I!V12</f>
        <v>158466254.40332645</v>
      </c>
      <c r="W12" s="157">
        <f>Sectors_I!W12</f>
        <v>28778624.934599996</v>
      </c>
      <c r="X12" s="157">
        <f>Sectors_I!X12</f>
        <v>63613783.706796005</v>
      </c>
      <c r="Y12" s="157">
        <f>Sectors_I!Y12</f>
        <v>92392408.641396001</v>
      </c>
      <c r="Z12" s="157">
        <f>Sectors_I!Z12</f>
        <v>72793.61</v>
      </c>
      <c r="AA12" s="157">
        <f>Sectors_I!AA12</f>
        <v>1981954.1784500002</v>
      </c>
      <c r="AB12" s="157">
        <f>Sectors_I!AB12</f>
        <v>2054747.7884500003</v>
      </c>
    </row>
    <row r="13" spans="1:28" x14ac:dyDescent="0.2">
      <c r="A13" s="99" t="s">
        <v>110</v>
      </c>
      <c r="B13" s="153">
        <f>Sectors_I!B13</f>
        <v>627694913.95370007</v>
      </c>
      <c r="C13" s="153">
        <f>Sectors_I!C13</f>
        <v>505849804.69445503</v>
      </c>
      <c r="D13" s="153">
        <f>Sectors_I!D13</f>
        <v>1133544718.6481552</v>
      </c>
      <c r="E13" s="154">
        <f>Sectors_I!E13</f>
        <v>18796025.90846784</v>
      </c>
      <c r="F13" s="154">
        <f>Sectors_I!F13</f>
        <v>5923719.2822291804</v>
      </c>
      <c r="G13" s="154">
        <f>Sectors_I!G13</f>
        <v>24719745.190697022</v>
      </c>
      <c r="H13" s="106">
        <f>Sectors_I!H13</f>
        <v>0.14332500000000001</v>
      </c>
      <c r="I13" s="102">
        <f>Sectors_I!I13</f>
        <v>9.3179667128725482E-2</v>
      </c>
      <c r="J13" s="106">
        <f>Sectors_I!J13</f>
        <v>0.12092899999999999</v>
      </c>
      <c r="K13" s="103">
        <f>Sectors_I!K13</f>
        <v>36.548299999999998</v>
      </c>
      <c r="L13" s="103">
        <f>Sectors_I!L13</f>
        <v>62.315550994021351</v>
      </c>
      <c r="M13" s="103">
        <f>Sectors_I!M13</f>
        <v>48.0886</v>
      </c>
      <c r="N13" s="157">
        <f>Sectors_I!N13</f>
        <v>27034536.754900005</v>
      </c>
      <c r="O13" s="157">
        <f>Sectors_I!O13</f>
        <v>11919618.584899999</v>
      </c>
      <c r="P13" s="157">
        <f>Sectors_I!P13</f>
        <v>38954155.3398</v>
      </c>
      <c r="Q13" s="157">
        <f>Sectors_I!Q13</f>
        <v>552046703.44440007</v>
      </c>
      <c r="R13" s="157">
        <f>Sectors_I!R13</f>
        <v>469748182.51139796</v>
      </c>
      <c r="S13" s="157">
        <f>Sectors_I!S13</f>
        <v>1021794885.9557981</v>
      </c>
      <c r="T13" s="157">
        <f>Sectors_I!T13</f>
        <v>44161203.729199998</v>
      </c>
      <c r="U13" s="157">
        <f>Sectors_I!U13</f>
        <v>20878978.03539706</v>
      </c>
      <c r="V13" s="157">
        <f>Sectors_I!V13</f>
        <v>65040181.764597058</v>
      </c>
      <c r="W13" s="157">
        <f>Sectors_I!W13</f>
        <v>31423927.9485</v>
      </c>
      <c r="X13" s="157">
        <f>Sectors_I!X13</f>
        <v>15222644.14766</v>
      </c>
      <c r="Y13" s="157">
        <f>Sectors_I!Y13</f>
        <v>46646572.096160002</v>
      </c>
      <c r="Z13" s="157">
        <f>Sectors_I!Z13</f>
        <v>63078.831599999998</v>
      </c>
      <c r="AA13" s="157">
        <f>Sectors_I!AA13</f>
        <v>0</v>
      </c>
      <c r="AB13" s="157">
        <f>Sectors_I!AB13</f>
        <v>63078.831599999998</v>
      </c>
    </row>
    <row r="14" spans="1:28" x14ac:dyDescent="0.2">
      <c r="A14" s="99" t="s">
        <v>111</v>
      </c>
      <c r="B14" s="153">
        <f>Sectors_I!B14</f>
        <v>708100882.03539991</v>
      </c>
      <c r="C14" s="153">
        <f>Sectors_I!C14</f>
        <v>1448800832.613611</v>
      </c>
      <c r="D14" s="153">
        <f>Sectors_I!D14</f>
        <v>2156901714.6490107</v>
      </c>
      <c r="E14" s="154">
        <f>Sectors_I!E14</f>
        <v>11372839.852468219</v>
      </c>
      <c r="F14" s="154">
        <f>Sectors_I!F14</f>
        <v>8893771.7005924899</v>
      </c>
      <c r="G14" s="154">
        <f>Sectors_I!G14</f>
        <v>20266611.55306071</v>
      </c>
      <c r="H14" s="106">
        <f>Sectors_I!H14</f>
        <v>0.135487</v>
      </c>
      <c r="I14" s="102">
        <f>Sectors_I!I14</f>
        <v>0.10042880425933412</v>
      </c>
      <c r="J14" s="106">
        <f>Sectors_I!J14</f>
        <v>0.11197600000000001</v>
      </c>
      <c r="K14" s="103">
        <f>Sectors_I!K14</f>
        <v>62.559399999999997</v>
      </c>
      <c r="L14" s="103">
        <f>Sectors_I!L14</f>
        <v>66.512252318256188</v>
      </c>
      <c r="M14" s="103">
        <f>Sectors_I!M14</f>
        <v>65.204899999999995</v>
      </c>
      <c r="N14" s="157">
        <f>Sectors_I!N14</f>
        <v>10370186.2783</v>
      </c>
      <c r="O14" s="157">
        <f>Sectors_I!O14</f>
        <v>25010295.587718002</v>
      </c>
      <c r="P14" s="157">
        <f>Sectors_I!P14</f>
        <v>35380481.866018005</v>
      </c>
      <c r="Q14" s="157">
        <f>Sectors_I!Q14</f>
        <v>583837287.72749996</v>
      </c>
      <c r="R14" s="157">
        <f>Sectors_I!R14</f>
        <v>1375463408.7943769</v>
      </c>
      <c r="S14" s="157">
        <f>Sectors_I!S14</f>
        <v>1959300696.5218766</v>
      </c>
      <c r="T14" s="157">
        <f>Sectors_I!T14</f>
        <v>107580735.91309999</v>
      </c>
      <c r="U14" s="157">
        <f>Sectors_I!U14</f>
        <v>42360554.677015997</v>
      </c>
      <c r="V14" s="157">
        <f>Sectors_I!V14</f>
        <v>149941290.59011599</v>
      </c>
      <c r="W14" s="157">
        <f>Sectors_I!W14</f>
        <v>16682858.3948</v>
      </c>
      <c r="X14" s="157">
        <f>Sectors_I!X14</f>
        <v>30607260.875817999</v>
      </c>
      <c r="Y14" s="157">
        <f>Sectors_I!Y14</f>
        <v>47290119.270617999</v>
      </c>
      <c r="Z14" s="157">
        <f>Sectors_I!Z14</f>
        <v>0</v>
      </c>
      <c r="AA14" s="157">
        <f>Sectors_I!AA14</f>
        <v>369608.26640000002</v>
      </c>
      <c r="AB14" s="157">
        <f>Sectors_I!AB14</f>
        <v>369608.26640000002</v>
      </c>
    </row>
    <row r="15" spans="1:28" x14ac:dyDescent="0.2">
      <c r="A15" s="99" t="s">
        <v>112</v>
      </c>
      <c r="B15" s="153">
        <f>Sectors_I!B15</f>
        <v>1422914944.6215181</v>
      </c>
      <c r="C15" s="153">
        <f>Sectors_I!C15</f>
        <v>1005986033.7020003</v>
      </c>
      <c r="D15" s="153">
        <f>Sectors_I!D15</f>
        <v>2428900978.3235183</v>
      </c>
      <c r="E15" s="154">
        <f>Sectors_I!E15</f>
        <v>22141745.031815249</v>
      </c>
      <c r="F15" s="154">
        <f>Sectors_I!F15</f>
        <v>6213654.4297970207</v>
      </c>
      <c r="G15" s="154">
        <f>Sectors_I!G15</f>
        <v>28355399.461612269</v>
      </c>
      <c r="H15" s="106">
        <f>Sectors_I!H15</f>
        <v>0.13037899999999999</v>
      </c>
      <c r="I15" s="102">
        <f>Sectors_I!I15</f>
        <v>8.5229958201853487E-2</v>
      </c>
      <c r="J15" s="106">
        <f>Sectors_I!J15</f>
        <v>0.111891</v>
      </c>
      <c r="K15" s="103">
        <f>Sectors_I!K15</f>
        <v>58.601599999999998</v>
      </c>
      <c r="L15" s="103">
        <f>Sectors_I!L15</f>
        <v>65.915730816286938</v>
      </c>
      <c r="M15" s="103">
        <f>Sectors_I!M15</f>
        <v>61.578400000000002</v>
      </c>
      <c r="N15" s="157">
        <f>Sectors_I!N15</f>
        <v>18509081.791800003</v>
      </c>
      <c r="O15" s="157">
        <f>Sectors_I!O15</f>
        <v>35140362.944398716</v>
      </c>
      <c r="P15" s="157">
        <f>Sectors_I!P15</f>
        <v>53649444.736198723</v>
      </c>
      <c r="Q15" s="157">
        <f>Sectors_I!Q15</f>
        <v>1362293286.1242182</v>
      </c>
      <c r="R15" s="157">
        <f>Sectors_I!R15</f>
        <v>926441654.34090948</v>
      </c>
      <c r="S15" s="157">
        <f>Sectors_I!S15</f>
        <v>2288734940.4651275</v>
      </c>
      <c r="T15" s="157">
        <f>Sectors_I!T15</f>
        <v>43975133.580500007</v>
      </c>
      <c r="U15" s="157">
        <f>Sectors_I!U15</f>
        <v>69055308.590991989</v>
      </c>
      <c r="V15" s="157">
        <f>Sectors_I!V15</f>
        <v>113030442.171492</v>
      </c>
      <c r="W15" s="157">
        <f>Sectors_I!W15</f>
        <v>15787949.492199989</v>
      </c>
      <c r="X15" s="157">
        <f>Sectors_I!X15</f>
        <v>10266733.411298718</v>
      </c>
      <c r="Y15" s="157">
        <f>Sectors_I!Y15</f>
        <v>26054682.903498709</v>
      </c>
      <c r="Z15" s="157">
        <f>Sectors_I!Z15</f>
        <v>858575.42459999991</v>
      </c>
      <c r="AA15" s="157">
        <f>Sectors_I!AA15</f>
        <v>222337.35879999999</v>
      </c>
      <c r="AB15" s="157">
        <f>Sectors_I!AB15</f>
        <v>1080912.7833999998</v>
      </c>
    </row>
    <row r="16" spans="1:28" x14ac:dyDescent="0.2">
      <c r="A16" s="99" t="s">
        <v>113</v>
      </c>
      <c r="B16" s="153">
        <f>Sectors_I!B16</f>
        <v>1007386740.5079429</v>
      </c>
      <c r="C16" s="153">
        <f>Sectors_I!C16</f>
        <v>813042200.20305717</v>
      </c>
      <c r="D16" s="153">
        <f>Sectors_I!D16</f>
        <v>1820428940.711</v>
      </c>
      <c r="E16" s="154">
        <f>Sectors_I!E16</f>
        <v>20605689.638464671</v>
      </c>
      <c r="F16" s="154">
        <f>Sectors_I!F16</f>
        <v>69626603.26943846</v>
      </c>
      <c r="G16" s="154">
        <f>Sectors_I!G16</f>
        <v>90232292.907903135</v>
      </c>
      <c r="H16" s="106">
        <f>Sectors_I!H16</f>
        <v>0.128993</v>
      </c>
      <c r="I16" s="102">
        <f>Sectors_I!I16</f>
        <v>8.892278634556057E-2</v>
      </c>
      <c r="J16" s="106">
        <f>Sectors_I!J16</f>
        <v>0.111148</v>
      </c>
      <c r="K16" s="103">
        <f>Sectors_I!K16</f>
        <v>58.221499999999999</v>
      </c>
      <c r="L16" s="103">
        <f>Sectors_I!L16</f>
        <v>87.803102461902583</v>
      </c>
      <c r="M16" s="103">
        <f>Sectors_I!M16</f>
        <v>71.400800000000004</v>
      </c>
      <c r="N16" s="157">
        <f>Sectors_I!N16</f>
        <v>14596649.6943</v>
      </c>
      <c r="O16" s="157">
        <f>Sectors_I!O16</f>
        <v>15177087.12234541</v>
      </c>
      <c r="P16" s="157">
        <f>Sectors_I!P16</f>
        <v>29773736.81664541</v>
      </c>
      <c r="Q16" s="157">
        <f>Sectors_I!Q16</f>
        <v>939327890.17909789</v>
      </c>
      <c r="R16" s="157">
        <f>Sectors_I!R16</f>
        <v>606268838.29298186</v>
      </c>
      <c r="S16" s="157">
        <f>Sectors_I!S16</f>
        <v>1545596728.4720798</v>
      </c>
      <c r="T16" s="157">
        <f>Sectors_I!T16</f>
        <v>45523811.937299989</v>
      </c>
      <c r="U16" s="157">
        <f>Sectors_I!U16</f>
        <v>100162783.28182989</v>
      </c>
      <c r="V16" s="157">
        <f>Sectors_I!V16</f>
        <v>145686595.21912989</v>
      </c>
      <c r="W16" s="157">
        <f>Sectors_I!W16</f>
        <v>22369114.361545034</v>
      </c>
      <c r="X16" s="157">
        <f>Sectors_I!X16</f>
        <v>106610578.62824541</v>
      </c>
      <c r="Y16" s="157">
        <f>Sectors_I!Y16</f>
        <v>128979692.98979044</v>
      </c>
      <c r="Z16" s="157">
        <f>Sectors_I!Z16</f>
        <v>165924.03</v>
      </c>
      <c r="AA16" s="157">
        <f>Sectors_I!AA16</f>
        <v>0</v>
      </c>
      <c r="AB16" s="157">
        <f>Sectors_I!AB16</f>
        <v>165924.03</v>
      </c>
    </row>
    <row r="17" spans="1:28" x14ac:dyDescent="0.2">
      <c r="A17" s="99" t="s">
        <v>114</v>
      </c>
      <c r="B17" s="153">
        <f>Sectors_I!B17</f>
        <v>332585552.94459999</v>
      </c>
      <c r="C17" s="153">
        <f>Sectors_I!C17</f>
        <v>495784387.63515997</v>
      </c>
      <c r="D17" s="153">
        <f>Sectors_I!D17</f>
        <v>828369940.57975996</v>
      </c>
      <c r="E17" s="154">
        <f>Sectors_I!E17</f>
        <v>4500528.3848447707</v>
      </c>
      <c r="F17" s="154">
        <f>Sectors_I!F17</f>
        <v>4485153.12737648</v>
      </c>
      <c r="G17" s="154">
        <f>Sectors_I!G17</f>
        <v>8985681.5122212507</v>
      </c>
      <c r="H17" s="106">
        <f>Sectors_I!H17</f>
        <v>0.132415</v>
      </c>
      <c r="I17" s="102">
        <f>Sectors_I!I17</f>
        <v>8.1164620104726179E-2</v>
      </c>
      <c r="J17" s="106">
        <f>Sectors_I!J17</f>
        <v>0.10166600000000001</v>
      </c>
      <c r="K17" s="103">
        <f>Sectors_I!K17</f>
        <v>58.622399999999999</v>
      </c>
      <c r="L17" s="103">
        <f>Sectors_I!L17</f>
        <v>59.635486120807265</v>
      </c>
      <c r="M17" s="103">
        <f>Sectors_I!M17</f>
        <v>59.228999999999999</v>
      </c>
      <c r="N17" s="157">
        <f>Sectors_I!N17</f>
        <v>5148653.9195000008</v>
      </c>
      <c r="O17" s="157">
        <f>Sectors_I!O17</f>
        <v>4084972.5562920002</v>
      </c>
      <c r="P17" s="157">
        <f>Sectors_I!P17</f>
        <v>9233626.4757920019</v>
      </c>
      <c r="Q17" s="157">
        <f>Sectors_I!Q17</f>
        <v>316592751.79349995</v>
      </c>
      <c r="R17" s="157">
        <f>Sectors_I!R17</f>
        <v>485131153.43036801</v>
      </c>
      <c r="S17" s="157">
        <f>Sectors_I!S17</f>
        <v>801723905.22386801</v>
      </c>
      <c r="T17" s="157">
        <f>Sectors_I!T17</f>
        <v>10061094.0853</v>
      </c>
      <c r="U17" s="157">
        <f>Sectors_I!U17</f>
        <v>2426354.9693</v>
      </c>
      <c r="V17" s="157">
        <f>Sectors_I!V17</f>
        <v>12487449.0546</v>
      </c>
      <c r="W17" s="157">
        <f>Sectors_I!W17</f>
        <v>5931707.0658</v>
      </c>
      <c r="X17" s="157">
        <f>Sectors_I!X17</f>
        <v>8226879.2354920004</v>
      </c>
      <c r="Y17" s="157">
        <f>Sectors_I!Y17</f>
        <v>14158586.301292</v>
      </c>
      <c r="Z17" s="157">
        <f>Sectors_I!Z17</f>
        <v>0</v>
      </c>
      <c r="AA17" s="157">
        <f>Sectors_I!AA17</f>
        <v>0</v>
      </c>
      <c r="AB17" s="157">
        <f>Sectors_I!AB17</f>
        <v>0</v>
      </c>
    </row>
    <row r="18" spans="1:28" x14ac:dyDescent="0.2">
      <c r="A18" s="99" t="s">
        <v>115</v>
      </c>
      <c r="B18" s="153">
        <f>Sectors_I!B18</f>
        <v>264983108.01125103</v>
      </c>
      <c r="C18" s="153">
        <f>Sectors_I!C18</f>
        <v>413345299.69987297</v>
      </c>
      <c r="D18" s="153">
        <f>Sectors_I!D18</f>
        <v>678328407.71112394</v>
      </c>
      <c r="E18" s="154">
        <f>Sectors_I!E18</f>
        <v>5423390.5210920703</v>
      </c>
      <c r="F18" s="154">
        <f>Sectors_I!F18</f>
        <v>1863638.0509674898</v>
      </c>
      <c r="G18" s="154">
        <f>Sectors_I!G18</f>
        <v>7287028.5720595606</v>
      </c>
      <c r="H18" s="106">
        <f>Sectors_I!H18</f>
        <v>0.14371</v>
      </c>
      <c r="I18" s="102">
        <f>Sectors_I!I18</f>
        <v>8.4513489116029669E-2</v>
      </c>
      <c r="J18" s="106">
        <f>Sectors_I!J18</f>
        <v>0.107613</v>
      </c>
      <c r="K18" s="103">
        <f>Sectors_I!K18</f>
        <v>51.191499999999998</v>
      </c>
      <c r="L18" s="103">
        <f>Sectors_I!L18</f>
        <v>56.230443495631789</v>
      </c>
      <c r="M18" s="103">
        <f>Sectors_I!M18</f>
        <v>54.266199999999998</v>
      </c>
      <c r="N18" s="157">
        <f>Sectors_I!N18</f>
        <v>4322899.2188999997</v>
      </c>
      <c r="O18" s="157">
        <f>Sectors_I!O18</f>
        <v>1624640.1954000001</v>
      </c>
      <c r="P18" s="157">
        <f>Sectors_I!P18</f>
        <v>5947539.4143000003</v>
      </c>
      <c r="Q18" s="157">
        <f>Sectors_I!Q18</f>
        <v>238732748.64535102</v>
      </c>
      <c r="R18" s="157">
        <f>Sectors_I!R18</f>
        <v>340989399.92127293</v>
      </c>
      <c r="S18" s="157">
        <f>Sectors_I!S18</f>
        <v>579722148.56662393</v>
      </c>
      <c r="T18" s="157">
        <f>Sectors_I!T18</f>
        <v>21455768.3116</v>
      </c>
      <c r="U18" s="157">
        <f>Sectors_I!U18</f>
        <v>69698078.594400004</v>
      </c>
      <c r="V18" s="157">
        <f>Sectors_I!V18</f>
        <v>91153846.906000003</v>
      </c>
      <c r="W18" s="157">
        <f>Sectors_I!W18</f>
        <v>4787453.5015999991</v>
      </c>
      <c r="X18" s="157">
        <f>Sectors_I!X18</f>
        <v>2470414.2171</v>
      </c>
      <c r="Y18" s="157">
        <f>Sectors_I!Y18</f>
        <v>7257867.7186999992</v>
      </c>
      <c r="Z18" s="157">
        <f>Sectors_I!Z18</f>
        <v>7137.5527000000002</v>
      </c>
      <c r="AA18" s="157">
        <f>Sectors_I!AA18</f>
        <v>187406.96710000001</v>
      </c>
      <c r="AB18" s="157">
        <f>Sectors_I!AB18</f>
        <v>194544.51980000001</v>
      </c>
    </row>
    <row r="19" spans="1:28" x14ac:dyDescent="0.2">
      <c r="A19" s="99" t="s">
        <v>116</v>
      </c>
      <c r="B19" s="153">
        <f>Sectors_I!B19</f>
        <v>1019742074.6149917</v>
      </c>
      <c r="C19" s="153">
        <f>Sectors_I!C19</f>
        <v>1188856693.2986579</v>
      </c>
      <c r="D19" s="153">
        <f>Sectors_I!D19</f>
        <v>2208598767.9136496</v>
      </c>
      <c r="E19" s="154">
        <f>Sectors_I!E19</f>
        <v>23314051.521331761</v>
      </c>
      <c r="F19" s="154">
        <f>Sectors_I!F19</f>
        <v>24880033.804813959</v>
      </c>
      <c r="G19" s="154">
        <f>Sectors_I!G19</f>
        <v>48194085.326145723</v>
      </c>
      <c r="H19" s="106">
        <f>Sectors_I!H19</f>
        <v>0.13727600000000001</v>
      </c>
      <c r="I19" s="102">
        <f>Sectors_I!I19</f>
        <v>8.1921996063654121E-2</v>
      </c>
      <c r="J19" s="106">
        <f>Sectors_I!J19</f>
        <v>0.10661900000000001</v>
      </c>
      <c r="K19" s="103">
        <f>Sectors_I!K19</f>
        <v>61.457700000000003</v>
      </c>
      <c r="L19" s="103">
        <f>Sectors_I!L19</f>
        <v>70.222864315552997</v>
      </c>
      <c r="M19" s="103">
        <f>Sectors_I!M19</f>
        <v>66.330100000000002</v>
      </c>
      <c r="N19" s="157">
        <f>Sectors_I!N19</f>
        <v>25397513.270200003</v>
      </c>
      <c r="O19" s="157">
        <f>Sectors_I!O19</f>
        <v>62063903.694248199</v>
      </c>
      <c r="P19" s="157">
        <f>Sectors_I!P19</f>
        <v>87461416.964448199</v>
      </c>
      <c r="Q19" s="157">
        <f>Sectors_I!Q19</f>
        <v>942751657.77659154</v>
      </c>
      <c r="R19" s="157">
        <f>Sectors_I!R19</f>
        <v>1049957581.1639496</v>
      </c>
      <c r="S19" s="157">
        <f>Sectors_I!S19</f>
        <v>1992709238.9405413</v>
      </c>
      <c r="T19" s="157">
        <f>Sectors_I!T19</f>
        <v>45962150.689300001</v>
      </c>
      <c r="U19" s="157">
        <f>Sectors_I!U19</f>
        <v>61864582.110459998</v>
      </c>
      <c r="V19" s="157">
        <f>Sectors_I!V19</f>
        <v>107826732.79976</v>
      </c>
      <c r="W19" s="157">
        <f>Sectors_I!W19</f>
        <v>30834334.043399997</v>
      </c>
      <c r="X19" s="157">
        <f>Sectors_I!X19</f>
        <v>76069180.3342482</v>
      </c>
      <c r="Y19" s="157">
        <f>Sectors_I!Y19</f>
        <v>106903514.3776482</v>
      </c>
      <c r="Z19" s="157">
        <f>Sectors_I!Z19</f>
        <v>193932.10569999999</v>
      </c>
      <c r="AA19" s="157">
        <f>Sectors_I!AA19</f>
        <v>965349.69</v>
      </c>
      <c r="AB19" s="157">
        <f>Sectors_I!AB19</f>
        <v>1159281.7956999999</v>
      </c>
    </row>
    <row r="20" spans="1:28" x14ac:dyDescent="0.2">
      <c r="A20" s="99" t="s">
        <v>117</v>
      </c>
      <c r="B20" s="153">
        <f>Sectors_I!B20</f>
        <v>438162777.54242086</v>
      </c>
      <c r="C20" s="153">
        <f>Sectors_I!C20</f>
        <v>492797004.60076529</v>
      </c>
      <c r="D20" s="153">
        <f>Sectors_I!D20</f>
        <v>930959782.14318609</v>
      </c>
      <c r="E20" s="154">
        <f>Sectors_I!E20</f>
        <v>8226526.4185635513</v>
      </c>
      <c r="F20" s="154">
        <f>Sectors_I!F20</f>
        <v>6450046.6753505887</v>
      </c>
      <c r="G20" s="154">
        <f>Sectors_I!G20</f>
        <v>14676573.09391414</v>
      </c>
      <c r="H20" s="106">
        <f>Sectors_I!H20</f>
        <v>0.12977900000000001</v>
      </c>
      <c r="I20" s="102">
        <f>Sectors_I!I20</f>
        <v>8.4157525295408403E-2</v>
      </c>
      <c r="J20" s="106">
        <f>Sectors_I!J20</f>
        <v>0.105277</v>
      </c>
      <c r="K20" s="103">
        <f>Sectors_I!K20</f>
        <v>76.831800000000001</v>
      </c>
      <c r="L20" s="103">
        <f>Sectors_I!L20</f>
        <v>64.011787233195335</v>
      </c>
      <c r="M20" s="103">
        <f>Sectors_I!M20</f>
        <v>69.957800000000006</v>
      </c>
      <c r="N20" s="157">
        <f>Sectors_I!N20</f>
        <v>7226474.9180529909</v>
      </c>
      <c r="O20" s="157">
        <f>Sectors_I!O20</f>
        <v>6806714.1873475695</v>
      </c>
      <c r="P20" s="157">
        <f>Sectors_I!P20</f>
        <v>14033189.10540056</v>
      </c>
      <c r="Q20" s="157">
        <f>Sectors_I!Q20</f>
        <v>396233660.73546785</v>
      </c>
      <c r="R20" s="157">
        <f>Sectors_I!R20</f>
        <v>456935995.49391633</v>
      </c>
      <c r="S20" s="157">
        <f>Sectors_I!S20</f>
        <v>853169656.22938418</v>
      </c>
      <c r="T20" s="157">
        <f>Sectors_I!T20</f>
        <v>18959197.640400004</v>
      </c>
      <c r="U20" s="157">
        <f>Sectors_I!U20</f>
        <v>19309747.829701349</v>
      </c>
      <c r="V20" s="157">
        <f>Sectors_I!V20</f>
        <v>38268945.470101357</v>
      </c>
      <c r="W20" s="157">
        <f>Sectors_I!W20</f>
        <v>22968543.684452988</v>
      </c>
      <c r="X20" s="157">
        <f>Sectors_I!X20</f>
        <v>16551261.277147569</v>
      </c>
      <c r="Y20" s="157">
        <f>Sectors_I!Y20</f>
        <v>39519804.961600557</v>
      </c>
      <c r="Z20" s="157">
        <f>Sectors_I!Z20</f>
        <v>1375.4820999999999</v>
      </c>
      <c r="AA20" s="157">
        <f>Sectors_I!AA20</f>
        <v>0</v>
      </c>
      <c r="AB20" s="157">
        <f>Sectors_I!AB20</f>
        <v>1375.4820999999999</v>
      </c>
    </row>
    <row r="21" spans="1:28" x14ac:dyDescent="0.2">
      <c r="A21" s="99" t="s">
        <v>118</v>
      </c>
      <c r="B21" s="153">
        <f>Sectors_I!B21</f>
        <v>810794770.2371825</v>
      </c>
      <c r="C21" s="153">
        <f>Sectors_I!C21</f>
        <v>2467536013.1374412</v>
      </c>
      <c r="D21" s="153">
        <f>Sectors_I!D21</f>
        <v>3278330783.3746238</v>
      </c>
      <c r="E21" s="154">
        <f>Sectors_I!E21</f>
        <v>15607790.7296829</v>
      </c>
      <c r="F21" s="154">
        <f>Sectors_I!F21</f>
        <v>22854761.597029246</v>
      </c>
      <c r="G21" s="154">
        <f>Sectors_I!G21</f>
        <v>38462552.326712146</v>
      </c>
      <c r="H21" s="106">
        <f>Sectors_I!H21</f>
        <v>0.13281799999999999</v>
      </c>
      <c r="I21" s="102">
        <f>Sectors_I!I21</f>
        <v>8.8111905011916972E-2</v>
      </c>
      <c r="J21" s="106">
        <f>Sectors_I!J21</f>
        <v>9.89347E-2</v>
      </c>
      <c r="K21" s="103">
        <f>Sectors_I!K21</f>
        <v>110.14100000000001</v>
      </c>
      <c r="L21" s="103">
        <f>Sectors_I!L21</f>
        <v>121.56817744801745</v>
      </c>
      <c r="M21" s="103">
        <f>Sectors_I!M21</f>
        <v>118.816</v>
      </c>
      <c r="N21" s="157">
        <f>Sectors_I!N21</f>
        <v>27135563.016600005</v>
      </c>
      <c r="O21" s="157">
        <f>Sectors_I!O21</f>
        <v>69971851.125551105</v>
      </c>
      <c r="P21" s="157">
        <f>Sectors_I!P21</f>
        <v>97107414.142151117</v>
      </c>
      <c r="Q21" s="157">
        <f>Sectors_I!Q21</f>
        <v>709077464.71038258</v>
      </c>
      <c r="R21" s="157">
        <f>Sectors_I!R21</f>
        <v>2106683962.8863697</v>
      </c>
      <c r="S21" s="157">
        <f>Sectors_I!S21</f>
        <v>2815761427.5967526</v>
      </c>
      <c r="T21" s="157">
        <f>Sectors_I!T21</f>
        <v>66043128.108399987</v>
      </c>
      <c r="U21" s="157">
        <f>Sectors_I!U21</f>
        <v>240104037.90178406</v>
      </c>
      <c r="V21" s="157">
        <f>Sectors_I!V21</f>
        <v>306147166.01018405</v>
      </c>
      <c r="W21" s="157">
        <f>Sectors_I!W21</f>
        <v>35165901.909199998</v>
      </c>
      <c r="X21" s="157">
        <f>Sectors_I!X21</f>
        <v>119903522.73743331</v>
      </c>
      <c r="Y21" s="157">
        <f>Sectors_I!Y21</f>
        <v>155069424.64663333</v>
      </c>
      <c r="Z21" s="157">
        <f>Sectors_I!Z21</f>
        <v>508275.50919999997</v>
      </c>
      <c r="AA21" s="157">
        <f>Sectors_I!AA21</f>
        <v>844489.61185400002</v>
      </c>
      <c r="AB21" s="157">
        <f>Sectors_I!AB21</f>
        <v>1352765.121054</v>
      </c>
    </row>
    <row r="22" spans="1:28" x14ac:dyDescent="0.2">
      <c r="A22" s="99" t="s">
        <v>119</v>
      </c>
      <c r="B22" s="153">
        <f>Sectors_I!B22</f>
        <v>382877282.70249009</v>
      </c>
      <c r="C22" s="153">
        <f>Sectors_I!C22</f>
        <v>539910934.079018</v>
      </c>
      <c r="D22" s="153">
        <f>Sectors_I!D22</f>
        <v>922788216.78150809</v>
      </c>
      <c r="E22" s="154">
        <f>Sectors_I!E22</f>
        <v>5204802.5042638807</v>
      </c>
      <c r="F22" s="154">
        <f>Sectors_I!F22</f>
        <v>8019772.8036245592</v>
      </c>
      <c r="G22" s="154">
        <f>Sectors_I!G22</f>
        <v>13224575.307888441</v>
      </c>
      <c r="H22" s="106">
        <f>Sectors_I!H22</f>
        <v>0.12928100000000001</v>
      </c>
      <c r="I22" s="102">
        <f>Sectors_I!I22</f>
        <v>8.0704394241727415E-2</v>
      </c>
      <c r="J22" s="106">
        <f>Sectors_I!J22</f>
        <v>0.10098699999999999</v>
      </c>
      <c r="K22" s="103">
        <f>Sectors_I!K22</f>
        <v>88.792699999999996</v>
      </c>
      <c r="L22" s="103">
        <f>Sectors_I!L22</f>
        <v>105.7905337696462</v>
      </c>
      <c r="M22" s="103">
        <f>Sectors_I!M22</f>
        <v>98.729200000000006</v>
      </c>
      <c r="N22" s="157">
        <f>Sectors_I!N22</f>
        <v>13662233.783700002</v>
      </c>
      <c r="O22" s="157">
        <f>Sectors_I!O22</f>
        <v>30800458.750946</v>
      </c>
      <c r="P22" s="157">
        <f>Sectors_I!P22</f>
        <v>44462692.534646004</v>
      </c>
      <c r="Q22" s="157">
        <f>Sectors_I!Q22</f>
        <v>337909838.64839005</v>
      </c>
      <c r="R22" s="157">
        <f>Sectors_I!R22</f>
        <v>458847075.87285197</v>
      </c>
      <c r="S22" s="157">
        <f>Sectors_I!S22</f>
        <v>796756914.52124202</v>
      </c>
      <c r="T22" s="157">
        <f>Sectors_I!T22</f>
        <v>29080368.074100003</v>
      </c>
      <c r="U22" s="157">
        <f>Sectors_I!U22</f>
        <v>39780864.040219992</v>
      </c>
      <c r="V22" s="157">
        <f>Sectors_I!V22</f>
        <v>68861232.114319995</v>
      </c>
      <c r="W22" s="157">
        <f>Sectors_I!W22</f>
        <v>15887075.98</v>
      </c>
      <c r="X22" s="157">
        <f>Sectors_I!X22</f>
        <v>40143384.838346004</v>
      </c>
      <c r="Y22" s="157">
        <f>Sectors_I!Y22</f>
        <v>56030460.818346009</v>
      </c>
      <c r="Z22" s="157">
        <f>Sectors_I!Z22</f>
        <v>0</v>
      </c>
      <c r="AA22" s="157">
        <f>Sectors_I!AA22</f>
        <v>1139609.3276</v>
      </c>
      <c r="AB22" s="157">
        <f>Sectors_I!AB22</f>
        <v>1139609.3276</v>
      </c>
    </row>
    <row r="23" spans="1:28" x14ac:dyDescent="0.2">
      <c r="A23" s="99" t="s">
        <v>120</v>
      </c>
      <c r="B23" s="153">
        <f>Sectors_I!B23</f>
        <v>121656807.2734735</v>
      </c>
      <c r="C23" s="153">
        <f>Sectors_I!C23</f>
        <v>697925705.01542783</v>
      </c>
      <c r="D23" s="153">
        <f>Sectors_I!D23</f>
        <v>819582512.28890133</v>
      </c>
      <c r="E23" s="154">
        <f>Sectors_I!E23</f>
        <v>11611323.38038311</v>
      </c>
      <c r="F23" s="154">
        <f>Sectors_I!F23</f>
        <v>15998306.965169178</v>
      </c>
      <c r="G23" s="154">
        <f>Sectors_I!G23</f>
        <v>27609630.345552288</v>
      </c>
      <c r="H23" s="106">
        <f>Sectors_I!H23</f>
        <v>0.13037299999999999</v>
      </c>
      <c r="I23" s="102">
        <f>Sectors_I!I23</f>
        <v>0.10078569642608434</v>
      </c>
      <c r="J23" s="106">
        <f>Sectors_I!J23</f>
        <v>0.105102</v>
      </c>
      <c r="K23" s="103">
        <f>Sectors_I!K23</f>
        <v>58.483199999999997</v>
      </c>
      <c r="L23" s="103">
        <f>Sectors_I!L23</f>
        <v>60.246056065425442</v>
      </c>
      <c r="M23" s="103">
        <f>Sectors_I!M23</f>
        <v>59.984299999999998</v>
      </c>
      <c r="N23" s="157">
        <f>Sectors_I!N23</f>
        <v>9926078.3726000004</v>
      </c>
      <c r="O23" s="157">
        <f>Sectors_I!O23</f>
        <v>14142187.5701</v>
      </c>
      <c r="P23" s="157">
        <f>Sectors_I!P23</f>
        <v>24068265.942699999</v>
      </c>
      <c r="Q23" s="157">
        <f>Sectors_I!Q23</f>
        <v>57026817.06720002</v>
      </c>
      <c r="R23" s="157">
        <f>Sectors_I!R23</f>
        <v>373881507.14625978</v>
      </c>
      <c r="S23" s="157">
        <f>Sectors_I!S23</f>
        <v>430908324.21345979</v>
      </c>
      <c r="T23" s="157">
        <f>Sectors_I!T23</f>
        <v>53581404.270473488</v>
      </c>
      <c r="U23" s="157">
        <f>Sectors_I!U23</f>
        <v>266270533.91296801</v>
      </c>
      <c r="V23" s="157">
        <f>Sectors_I!V23</f>
        <v>319851938.18344152</v>
      </c>
      <c r="W23" s="157">
        <f>Sectors_I!W23</f>
        <v>11048585.935799999</v>
      </c>
      <c r="X23" s="157">
        <f>Sectors_I!X23</f>
        <v>57773663.956200004</v>
      </c>
      <c r="Y23" s="157">
        <f>Sectors_I!Y23</f>
        <v>68822249.892000005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81243986.936599985</v>
      </c>
      <c r="C24" s="153">
        <f>Sectors_I!C24</f>
        <v>617130402.14695001</v>
      </c>
      <c r="D24" s="153">
        <f>Sectors_I!D24</f>
        <v>698374389.08354998</v>
      </c>
      <c r="E24" s="154">
        <f>Sectors_I!E24</f>
        <v>3813049.2858373793</v>
      </c>
      <c r="F24" s="154">
        <f>Sectors_I!F24</f>
        <v>5049767.3691055002</v>
      </c>
      <c r="G24" s="154">
        <f>Sectors_I!G24</f>
        <v>8862816.6549428795</v>
      </c>
      <c r="H24" s="106">
        <f>Sectors_I!H24</f>
        <v>0.12962299999999999</v>
      </c>
      <c r="I24" s="102">
        <f>Sectors_I!I24</f>
        <v>9.945616648749199E-2</v>
      </c>
      <c r="J24" s="106">
        <f>Sectors_I!J24</f>
        <v>0.103004</v>
      </c>
      <c r="K24" s="103">
        <f>Sectors_I!K24</f>
        <v>52.0124</v>
      </c>
      <c r="L24" s="103">
        <f>Sectors_I!L24</f>
        <v>54.033536700054313</v>
      </c>
      <c r="M24" s="103">
        <f>Sectors_I!M24</f>
        <v>53.795699999999997</v>
      </c>
      <c r="N24" s="157">
        <f>Sectors_I!N24</f>
        <v>1093689.173</v>
      </c>
      <c r="O24" s="157">
        <f>Sectors_I!O24</f>
        <v>10374322.292199999</v>
      </c>
      <c r="P24" s="157">
        <f>Sectors_I!P24</f>
        <v>11468011.4652</v>
      </c>
      <c r="Q24" s="157">
        <f>Sectors_I!Q24</f>
        <v>71731941.925599977</v>
      </c>
      <c r="R24" s="157">
        <f>Sectors_I!R24</f>
        <v>584759656.78934991</v>
      </c>
      <c r="S24" s="157">
        <f>Sectors_I!S24</f>
        <v>656491598.71494997</v>
      </c>
      <c r="T24" s="157">
        <f>Sectors_I!T24</f>
        <v>8391465.1057999991</v>
      </c>
      <c r="U24" s="157">
        <f>Sectors_I!U24</f>
        <v>26022245.748700004</v>
      </c>
      <c r="V24" s="157">
        <f>Sectors_I!V24</f>
        <v>34413710.854500003</v>
      </c>
      <c r="W24" s="157">
        <f>Sectors_I!W24</f>
        <v>1107412.5729999999</v>
      </c>
      <c r="X24" s="157">
        <f>Sectors_I!X24</f>
        <v>6220350.8250000002</v>
      </c>
      <c r="Y24" s="157">
        <f>Sectors_I!Y24</f>
        <v>7327763.398</v>
      </c>
      <c r="Z24" s="157">
        <f>Sectors_I!Z24</f>
        <v>13167.332200000001</v>
      </c>
      <c r="AA24" s="157">
        <f>Sectors_I!AA24</f>
        <v>128148.78389999999</v>
      </c>
      <c r="AB24" s="157">
        <f>Sectors_I!AB24</f>
        <v>141316.11609999998</v>
      </c>
    </row>
    <row r="25" spans="1:28" x14ac:dyDescent="0.2">
      <c r="A25" s="99" t="s">
        <v>121</v>
      </c>
      <c r="B25" s="153">
        <f>Sectors_I!B25</f>
        <v>825389570.04520011</v>
      </c>
      <c r="C25" s="153">
        <f>Sectors_I!C25</f>
        <v>1656817590.0905349</v>
      </c>
      <c r="D25" s="153">
        <f>Sectors_I!D25</f>
        <v>2482207160.135735</v>
      </c>
      <c r="E25" s="154">
        <f>Sectors_I!E25</f>
        <v>1679371.0854551201</v>
      </c>
      <c r="F25" s="154">
        <f>Sectors_I!F25</f>
        <v>5015942.9774802309</v>
      </c>
      <c r="G25" s="154">
        <f>Sectors_I!G25</f>
        <v>6695314.0629353505</v>
      </c>
      <c r="H25" s="106">
        <f>Sectors_I!H25</f>
        <v>0.136989</v>
      </c>
      <c r="I25" s="102">
        <f>Sectors_I!I25</f>
        <v>8.6983670058244256E-2</v>
      </c>
      <c r="J25" s="106">
        <f>Sectors_I!J25</f>
        <v>0.103843</v>
      </c>
      <c r="K25" s="103">
        <f>Sectors_I!K25</f>
        <v>36.5139</v>
      </c>
      <c r="L25" s="103">
        <f>Sectors_I!L25</f>
        <v>147.81270171278874</v>
      </c>
      <c r="M25" s="103">
        <f>Sectors_I!M25</f>
        <v>110.33199999999999</v>
      </c>
      <c r="N25" s="157">
        <f>Sectors_I!N25</f>
        <v>0</v>
      </c>
      <c r="O25" s="157">
        <f>Sectors_I!O25</f>
        <v>216631.36410000001</v>
      </c>
      <c r="P25" s="157">
        <f>Sectors_I!P25</f>
        <v>216631.36410000001</v>
      </c>
      <c r="Q25" s="157">
        <f>Sectors_I!Q25</f>
        <v>825225152.34220004</v>
      </c>
      <c r="R25" s="157">
        <f>Sectors_I!R25</f>
        <v>1641647079.4667349</v>
      </c>
      <c r="S25" s="157">
        <f>Sectors_I!S25</f>
        <v>2466872231.8089352</v>
      </c>
      <c r="T25" s="157">
        <f>Sectors_I!T25</f>
        <v>163744.9944</v>
      </c>
      <c r="U25" s="157">
        <f>Sectors_I!U25</f>
        <v>14953699.314300001</v>
      </c>
      <c r="V25" s="157">
        <f>Sectors_I!V25</f>
        <v>15117444.308700001</v>
      </c>
      <c r="W25" s="157">
        <f>Sectors_I!W25</f>
        <v>672.70860000000005</v>
      </c>
      <c r="X25" s="157">
        <f>Sectors_I!X25</f>
        <v>216811.3095</v>
      </c>
      <c r="Y25" s="157">
        <f>Sectors_I!Y25</f>
        <v>217484.01810000002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39561982.425399996</v>
      </c>
      <c r="C26" s="153">
        <f>Sectors_I!C26</f>
        <v>325346069.35470951</v>
      </c>
      <c r="D26" s="153">
        <f>Sectors_I!D26</f>
        <v>364908051.78010952</v>
      </c>
      <c r="E26" s="154">
        <f>Sectors_I!E26</f>
        <v>802777.98423299997</v>
      </c>
      <c r="F26" s="154">
        <f>Sectors_I!F26</f>
        <v>885596.00010130997</v>
      </c>
      <c r="G26" s="154">
        <f>Sectors_I!G26</f>
        <v>1688373.9843343101</v>
      </c>
      <c r="H26" s="106">
        <f>Sectors_I!H26</f>
        <v>0.14695900000000001</v>
      </c>
      <c r="I26" s="102">
        <f>Sectors_I!I26</f>
        <v>9.4524868427445854E-2</v>
      </c>
      <c r="J26" s="106">
        <f>Sectors_I!J26</f>
        <v>0.100226</v>
      </c>
      <c r="K26" s="103">
        <f>Sectors_I!K26</f>
        <v>56.061199999999999</v>
      </c>
      <c r="L26" s="103">
        <f>Sectors_I!L26</f>
        <v>28.769718572209221</v>
      </c>
      <c r="M26" s="103">
        <f>Sectors_I!M26</f>
        <v>31.729199999999999</v>
      </c>
      <c r="N26" s="157">
        <f>Sectors_I!N26</f>
        <v>410822.01060000004</v>
      </c>
      <c r="O26" s="157">
        <f>Sectors_I!O26</f>
        <v>34550.241999999998</v>
      </c>
      <c r="P26" s="157">
        <f>Sectors_I!P26</f>
        <v>445372.25260000001</v>
      </c>
      <c r="Q26" s="157">
        <f>Sectors_I!Q26</f>
        <v>36894839.041799992</v>
      </c>
      <c r="R26" s="157">
        <f>Sectors_I!R26</f>
        <v>322837571.19430953</v>
      </c>
      <c r="S26" s="157">
        <f>Sectors_I!S26</f>
        <v>359732410.23610955</v>
      </c>
      <c r="T26" s="157">
        <f>Sectors_I!T26</f>
        <v>1963386.9213999999</v>
      </c>
      <c r="U26" s="157">
        <f>Sectors_I!U26</f>
        <v>2473722.2456</v>
      </c>
      <c r="V26" s="157">
        <f>Sectors_I!V26</f>
        <v>4437109.1669999994</v>
      </c>
      <c r="W26" s="157">
        <f>Sectors_I!W26</f>
        <v>703756.46219999995</v>
      </c>
      <c r="X26" s="157">
        <f>Sectors_I!X26</f>
        <v>34775.914799999999</v>
      </c>
      <c r="Y26" s="157">
        <f>Sectors_I!Y26</f>
        <v>738532.37699999998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814812705.77029991</v>
      </c>
      <c r="C27" s="153">
        <f>Sectors_I!C27</f>
        <v>587796058.09832621</v>
      </c>
      <c r="D27" s="153">
        <f>Sectors_I!D27</f>
        <v>1402608763.8686261</v>
      </c>
      <c r="E27" s="154">
        <f>Sectors_I!E27</f>
        <v>11948406.03612436</v>
      </c>
      <c r="F27" s="154">
        <f>Sectors_I!F27</f>
        <v>20991281.561396908</v>
      </c>
      <c r="G27" s="154">
        <f>Sectors_I!G27</f>
        <v>32939687.597521268</v>
      </c>
      <c r="H27" s="106">
        <f>Sectors_I!H27</f>
        <v>0.12547700000000001</v>
      </c>
      <c r="I27" s="102">
        <f>Sectors_I!I27</f>
        <v>8.3122032163002027E-2</v>
      </c>
      <c r="J27" s="106">
        <f>Sectors_I!J27</f>
        <v>0.10766299999999999</v>
      </c>
      <c r="K27" s="103">
        <f>Sectors_I!K27</f>
        <v>77.517399999999995</v>
      </c>
      <c r="L27" s="103">
        <f>Sectors_I!L27</f>
        <v>102.71167201172771</v>
      </c>
      <c r="M27" s="103">
        <f>Sectors_I!M27</f>
        <v>88.101399999999998</v>
      </c>
      <c r="N27" s="157">
        <f>Sectors_I!N27</f>
        <v>24210498.980799999</v>
      </c>
      <c r="O27" s="157">
        <f>Sectors_I!O27</f>
        <v>22631167.529200003</v>
      </c>
      <c r="P27" s="157">
        <f>Sectors_I!P27</f>
        <v>46841666.510000005</v>
      </c>
      <c r="Q27" s="157">
        <f>Sectors_I!Q27</f>
        <v>729388649.16969991</v>
      </c>
      <c r="R27" s="157">
        <f>Sectors_I!R27</f>
        <v>494579455.99104702</v>
      </c>
      <c r="S27" s="157">
        <f>Sectors_I!S27</f>
        <v>1223968105.1607468</v>
      </c>
      <c r="T27" s="157">
        <f>Sectors_I!T27</f>
        <v>51821241.745000005</v>
      </c>
      <c r="U27" s="157">
        <f>Sectors_I!U27</f>
        <v>56619705.757079169</v>
      </c>
      <c r="V27" s="157">
        <f>Sectors_I!V27</f>
        <v>108440947.50207917</v>
      </c>
      <c r="W27" s="157">
        <f>Sectors_I!W27</f>
        <v>32695551.671100006</v>
      </c>
      <c r="X27" s="157">
        <f>Sectors_I!X27</f>
        <v>25286671.945199996</v>
      </c>
      <c r="Y27" s="157">
        <f>Sectors_I!Y27</f>
        <v>57982223.616300002</v>
      </c>
      <c r="Z27" s="157">
        <f>Sectors_I!Z27</f>
        <v>907263.18449999997</v>
      </c>
      <c r="AA27" s="157">
        <f>Sectors_I!AA27</f>
        <v>11310224.405000001</v>
      </c>
      <c r="AB27" s="157">
        <f>Sectors_I!AB27</f>
        <v>12217487.589500001</v>
      </c>
    </row>
    <row r="28" spans="1:28" x14ac:dyDescent="0.2">
      <c r="A28" s="99" t="s">
        <v>124</v>
      </c>
      <c r="B28" s="153">
        <f>Sectors_I!B28</f>
        <v>101597169.52320001</v>
      </c>
      <c r="C28" s="153">
        <f>Sectors_I!C28</f>
        <v>97714741.414764002</v>
      </c>
      <c r="D28" s="153">
        <f>Sectors_I!D28</f>
        <v>199311910.93796402</v>
      </c>
      <c r="E28" s="154">
        <f>Sectors_I!E28</f>
        <v>368391.60741935996</v>
      </c>
      <c r="F28" s="154">
        <f>Sectors_I!F28</f>
        <v>532771.77770277997</v>
      </c>
      <c r="G28" s="154">
        <f>Sectors_I!G28</f>
        <v>901163.38512213994</v>
      </c>
      <c r="H28" s="106">
        <f>Sectors_I!H28</f>
        <v>0.13320199999999999</v>
      </c>
      <c r="I28" s="102">
        <f>Sectors_I!I28</f>
        <v>8.1471060822039282E-2</v>
      </c>
      <c r="J28" s="106">
        <f>Sectors_I!J28</f>
        <v>0.107796</v>
      </c>
      <c r="K28" s="103">
        <f>Sectors_I!K28</f>
        <v>54.509599999999999</v>
      </c>
      <c r="L28" s="103">
        <f>Sectors_I!L28</f>
        <v>70.071155359646554</v>
      </c>
      <c r="M28" s="103">
        <f>Sectors_I!M28</f>
        <v>62.1751</v>
      </c>
      <c r="N28" s="157">
        <f>Sectors_I!N28</f>
        <v>316209.53220000002</v>
      </c>
      <c r="O28" s="157">
        <f>Sectors_I!O28</f>
        <v>1302524.0093</v>
      </c>
      <c r="P28" s="157">
        <f>Sectors_I!P28</f>
        <v>1618733.5415000001</v>
      </c>
      <c r="Q28" s="157">
        <f>Sectors_I!Q28</f>
        <v>85541748.905600011</v>
      </c>
      <c r="R28" s="157">
        <f>Sectors_I!R28</f>
        <v>85226166.872763991</v>
      </c>
      <c r="S28" s="157">
        <f>Sectors_I!S28</f>
        <v>170767915.77836403</v>
      </c>
      <c r="T28" s="157">
        <f>Sectors_I!T28</f>
        <v>15206642.643799998</v>
      </c>
      <c r="U28" s="157">
        <f>Sectors_I!U28</f>
        <v>11157779.860300001</v>
      </c>
      <c r="V28" s="157">
        <f>Sectors_I!V28</f>
        <v>26364422.504099999</v>
      </c>
      <c r="W28" s="157">
        <f>Sectors_I!W28</f>
        <v>848777.97379999992</v>
      </c>
      <c r="X28" s="157">
        <f>Sectors_I!X28</f>
        <v>1330794.6817000001</v>
      </c>
      <c r="Y28" s="157">
        <f>Sectors_I!Y28</f>
        <v>2179572.6554999999</v>
      </c>
      <c r="Z28" s="157">
        <f>Sectors_I!Z28</f>
        <v>0</v>
      </c>
      <c r="AA28" s="157">
        <f>Sectors_I!AA28</f>
        <v>0</v>
      </c>
      <c r="AB28" s="157">
        <f>Sectors_I!AB28</f>
        <v>0</v>
      </c>
    </row>
    <row r="29" spans="1:28" x14ac:dyDescent="0.2">
      <c r="A29" s="99" t="s">
        <v>125</v>
      </c>
      <c r="B29" s="153">
        <f>Sectors_I!B29</f>
        <v>95625701.754199207</v>
      </c>
      <c r="C29" s="153">
        <f>Sectors_I!C29</f>
        <v>187748703.28737384</v>
      </c>
      <c r="D29" s="153">
        <f>Sectors_I!D29</f>
        <v>283374405.04157305</v>
      </c>
      <c r="E29" s="154">
        <f>Sectors_I!E29</f>
        <v>18715243.437400673</v>
      </c>
      <c r="F29" s="154">
        <f>Sectors_I!F29</f>
        <v>486367.72339711006</v>
      </c>
      <c r="G29" s="154">
        <f>Sectors_I!G29</f>
        <v>19201611.160797782</v>
      </c>
      <c r="H29" s="106">
        <f>Sectors_I!H29</f>
        <v>0.117993</v>
      </c>
      <c r="I29" s="102">
        <f>Sectors_I!I29</f>
        <v>0.10985681580875746</v>
      </c>
      <c r="J29" s="106">
        <f>Sectors_I!J29</f>
        <v>0.112302</v>
      </c>
      <c r="K29" s="103">
        <f>Sectors_I!K29</f>
        <v>73.849699999999999</v>
      </c>
      <c r="L29" s="103">
        <f>Sectors_I!L29</f>
        <v>71.978546365912976</v>
      </c>
      <c r="M29" s="103">
        <f>Sectors_I!M29</f>
        <v>72.541200000000003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73993646.878234804</v>
      </c>
      <c r="R29" s="157">
        <f>Sectors_I!R29</f>
        <v>186664164.9612025</v>
      </c>
      <c r="S29" s="157">
        <f>Sectors_I!S29</f>
        <v>260657811.83943734</v>
      </c>
      <c r="T29" s="157">
        <f>Sectors_I!T29</f>
        <v>0</v>
      </c>
      <c r="U29" s="157">
        <f>Sectors_I!U29</f>
        <v>182936.25020000001</v>
      </c>
      <c r="V29" s="157">
        <f>Sectors_I!V29</f>
        <v>182936.25020000001</v>
      </c>
      <c r="W29" s="157">
        <f>Sectors_I!W29</f>
        <v>21632054.875964399</v>
      </c>
      <c r="X29" s="157">
        <f>Sectors_I!X29</f>
        <v>901602.07597134006</v>
      </c>
      <c r="Y29" s="157">
        <f>Sectors_I!Y29</f>
        <v>22533656.951935738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1897572778.7578633</v>
      </c>
      <c r="C30" s="153">
        <f>Sectors_I!C30</f>
        <v>2197301312.9870319</v>
      </c>
      <c r="D30" s="153">
        <f>Sectors_I!D30</f>
        <v>4094874091.7448955</v>
      </c>
      <c r="E30" s="154">
        <f>Sectors_I!E30</f>
        <v>35877968.024370968</v>
      </c>
      <c r="F30" s="154">
        <f>Sectors_I!F30</f>
        <v>22622951.069939099</v>
      </c>
      <c r="G30" s="154">
        <f>Sectors_I!G30</f>
        <v>58500919.094310068</v>
      </c>
      <c r="H30" s="106">
        <f>Sectors_I!H30</f>
        <v>0.141759</v>
      </c>
      <c r="I30" s="102">
        <f>Sectors_I!I30</f>
        <v>8.5590434914256483E-2</v>
      </c>
      <c r="J30" s="106">
        <f>Sectors_I!J30</f>
        <v>0.110046</v>
      </c>
      <c r="K30" s="103">
        <f>Sectors_I!K30</f>
        <v>72.2971</v>
      </c>
      <c r="L30" s="103">
        <f>Sectors_I!L30</f>
        <v>91.114595297296546</v>
      </c>
      <c r="M30" s="103">
        <f>Sectors_I!M30</f>
        <v>82.995900000000006</v>
      </c>
      <c r="N30" s="157">
        <f>Sectors_I!N30</f>
        <v>30830139.218099993</v>
      </c>
      <c r="O30" s="157">
        <f>Sectors_I!O30</f>
        <v>27779934.471672002</v>
      </c>
      <c r="P30" s="157">
        <f>Sectors_I!P30</f>
        <v>58610073.689771995</v>
      </c>
      <c r="Q30" s="157">
        <f>Sectors_I!Q30</f>
        <v>1781957315.8923633</v>
      </c>
      <c r="R30" s="157">
        <f>Sectors_I!R30</f>
        <v>2043948463.7231147</v>
      </c>
      <c r="S30" s="157">
        <f>Sectors_I!S30</f>
        <v>3825905779.6154785</v>
      </c>
      <c r="T30" s="157">
        <f>Sectors_I!T30</f>
        <v>70785626.527500004</v>
      </c>
      <c r="U30" s="157">
        <f>Sectors_I!U30</f>
        <v>97116179.742226958</v>
      </c>
      <c r="V30" s="157">
        <f>Sectors_I!V30</f>
        <v>167901806.26972696</v>
      </c>
      <c r="W30" s="157">
        <f>Sectors_I!W30</f>
        <v>44291420.445599996</v>
      </c>
      <c r="X30" s="157">
        <f>Sectors_I!X30</f>
        <v>51644995.706129998</v>
      </c>
      <c r="Y30" s="157">
        <f>Sectors_I!Y30</f>
        <v>95936416.151730001</v>
      </c>
      <c r="Z30" s="157">
        <f>Sectors_I!Z30</f>
        <v>538415.89240000001</v>
      </c>
      <c r="AA30" s="157">
        <f>Sectors_I!AA30</f>
        <v>4591673.81556</v>
      </c>
      <c r="AB30" s="157">
        <f>Sectors_I!AB30</f>
        <v>5130089.7079600003</v>
      </c>
    </row>
    <row r="31" spans="1:28" x14ac:dyDescent="0.2">
      <c r="A31" s="99" t="s">
        <v>127</v>
      </c>
      <c r="B31" s="153">
        <f>Sectors_I!B31</f>
        <v>3120915195.5134215</v>
      </c>
      <c r="C31" s="153">
        <f>Sectors_I!C31</f>
        <v>451885135.91787541</v>
      </c>
      <c r="D31" s="153">
        <f>Sectors_I!D31</f>
        <v>3572800331.4312968</v>
      </c>
      <c r="E31" s="154">
        <f>Sectors_I!E31</f>
        <v>89441768.791154608</v>
      </c>
      <c r="F31" s="154">
        <f>Sectors_I!F31</f>
        <v>13374739.575060569</v>
      </c>
      <c r="G31" s="154">
        <f>Sectors_I!G31</f>
        <v>102816508.36621517</v>
      </c>
      <c r="H31" s="106">
        <f>Sectors_I!H31</f>
        <v>0.15035999999999999</v>
      </c>
      <c r="I31" s="102">
        <f>Sectors_I!I31</f>
        <v>8.6457353465296566E-2</v>
      </c>
      <c r="J31" s="106">
        <f>Sectors_I!J31</f>
        <v>0.14218700000000001</v>
      </c>
      <c r="K31" s="103">
        <f>Sectors_I!K31</f>
        <v>60.3232</v>
      </c>
      <c r="L31" s="103">
        <f>Sectors_I!L31</f>
        <v>84.159362526141152</v>
      </c>
      <c r="M31" s="103">
        <f>Sectors_I!M31</f>
        <v>63.490600000000001</v>
      </c>
      <c r="N31" s="157">
        <f>Sectors_I!N31</f>
        <v>93369055.535999998</v>
      </c>
      <c r="O31" s="157">
        <f>Sectors_I!O31</f>
        <v>16197619.593101999</v>
      </c>
      <c r="P31" s="157">
        <f>Sectors_I!P31</f>
        <v>109566675.12910199</v>
      </c>
      <c r="Q31" s="157">
        <f>Sectors_I!Q31</f>
        <v>2871777928.3693042</v>
      </c>
      <c r="R31" s="157">
        <f>Sectors_I!R31</f>
        <v>407614284.35812342</v>
      </c>
      <c r="S31" s="157">
        <f>Sectors_I!S31</f>
        <v>3279392212.7274275</v>
      </c>
      <c r="T31" s="157">
        <f>Sectors_I!T31</f>
        <v>123152303.94331738</v>
      </c>
      <c r="U31" s="157">
        <f>Sectors_I!U31</f>
        <v>13588104.99564999</v>
      </c>
      <c r="V31" s="157">
        <f>Sectors_I!V31</f>
        <v>136740408.93896738</v>
      </c>
      <c r="W31" s="157">
        <f>Sectors_I!W31</f>
        <v>123490905.7252</v>
      </c>
      <c r="X31" s="157">
        <f>Sectors_I!X31</f>
        <v>29399557.868702002</v>
      </c>
      <c r="Y31" s="157">
        <f>Sectors_I!Y31</f>
        <v>152890463.59390199</v>
      </c>
      <c r="Z31" s="157">
        <f>Sectors_I!Z31</f>
        <v>2494057.4756</v>
      </c>
      <c r="AA31" s="157">
        <f>Sectors_I!AA31</f>
        <v>1283188.6953999999</v>
      </c>
      <c r="AB31" s="157">
        <f>Sectors_I!AB31</f>
        <v>3777246.1710000001</v>
      </c>
    </row>
    <row r="32" spans="1:28" x14ac:dyDescent="0.2">
      <c r="A32" s="99" t="s">
        <v>182</v>
      </c>
      <c r="B32" s="153">
        <f>Sectors_I!B32</f>
        <v>181257407.35313123</v>
      </c>
      <c r="C32" s="153">
        <f>Sectors_I!C32</f>
        <v>247802931.61982536</v>
      </c>
      <c r="D32" s="153">
        <f>Sectors_I!D32</f>
        <v>429060338.97295654</v>
      </c>
      <c r="E32" s="154">
        <f>Sectors_I!E32</f>
        <v>4342566.0918857697</v>
      </c>
      <c r="F32" s="154">
        <f>Sectors_I!F32</f>
        <v>2779485.7334842305</v>
      </c>
      <c r="G32" s="154">
        <f>Sectors_I!G32</f>
        <v>7122051.8253700007</v>
      </c>
      <c r="H32" s="106">
        <f>Sectors_I!H32</f>
        <v>0.16414400000000001</v>
      </c>
      <c r="I32" s="102">
        <f>Sectors_I!I32</f>
        <v>8.8424892061028063E-2</v>
      </c>
      <c r="J32" s="106">
        <f>Sectors_I!J32</f>
        <v>0.115727</v>
      </c>
      <c r="K32" s="103">
        <f>Sectors_I!K32</f>
        <v>54.854300000000002</v>
      </c>
      <c r="L32" s="103">
        <f>Sectors_I!L32</f>
        <v>60.342138559556751</v>
      </c>
      <c r="M32" s="103">
        <f>Sectors_I!M32</f>
        <v>58.345599999999997</v>
      </c>
      <c r="N32" s="157">
        <f>Sectors_I!N32</f>
        <v>4696707.0154999997</v>
      </c>
      <c r="O32" s="157">
        <f>Sectors_I!O32</f>
        <v>4926878.9293899992</v>
      </c>
      <c r="P32" s="157">
        <f>Sectors_I!P32</f>
        <v>9623585.9448899999</v>
      </c>
      <c r="Q32" s="157">
        <f>Sectors_I!Q32</f>
        <v>171029798.11528122</v>
      </c>
      <c r="R32" s="157">
        <f>Sectors_I!R32</f>
        <v>238261007.83682737</v>
      </c>
      <c r="S32" s="157">
        <f>Sectors_I!S32</f>
        <v>409290805.9521085</v>
      </c>
      <c r="T32" s="157">
        <f>Sectors_I!T32</f>
        <v>4336060.7738499995</v>
      </c>
      <c r="U32" s="157">
        <f>Sectors_I!U32</f>
        <v>2789983.7158860001</v>
      </c>
      <c r="V32" s="157">
        <f>Sectors_I!V32</f>
        <v>7126044.4897360001</v>
      </c>
      <c r="W32" s="157">
        <f>Sectors_I!W32</f>
        <v>5886400.6939999992</v>
      </c>
      <c r="X32" s="157">
        <f>Sectors_I!X32</f>
        <v>6164685.370157999</v>
      </c>
      <c r="Y32" s="157">
        <f>Sectors_I!Y32</f>
        <v>12051086.064157998</v>
      </c>
      <c r="Z32" s="157">
        <f>Sectors_I!Z32</f>
        <v>5147.7700000000004</v>
      </c>
      <c r="AA32" s="157">
        <f>Sectors_I!AA32</f>
        <v>587254.69695400004</v>
      </c>
      <c r="AB32" s="157">
        <f>Sectors_I!AB32</f>
        <v>592402.46695400006</v>
      </c>
    </row>
    <row r="33" spans="1:28" x14ac:dyDescent="0.2">
      <c r="A33" s="108" t="s">
        <v>214</v>
      </c>
      <c r="B33" s="153">
        <f>Sectors_I!B33</f>
        <v>160149949.77060458</v>
      </c>
      <c r="C33" s="153">
        <f>Sectors_I!C33</f>
        <v>573836132.04356956</v>
      </c>
      <c r="D33" s="153">
        <f>Sectors_I!D33</f>
        <v>733986081.81417418</v>
      </c>
      <c r="E33" s="154">
        <f>Sectors_I!E33</f>
        <v>8566922.6930251885</v>
      </c>
      <c r="F33" s="154">
        <f>Sectors_I!F33</f>
        <v>34667802.434045345</v>
      </c>
      <c r="G33" s="154">
        <f>Sectors_I!G33</f>
        <v>43234725.127070531</v>
      </c>
      <c r="H33" s="106">
        <f>Sectors_I!H33</f>
        <v>0.12958</v>
      </c>
      <c r="I33" s="102">
        <f>Sectors_I!I33</f>
        <v>9.431219903455057E-2</v>
      </c>
      <c r="J33" s="106">
        <f>Sectors_I!J33</f>
        <v>0.102048</v>
      </c>
      <c r="K33" s="103">
        <f>Sectors_I!K33</f>
        <v>56.524299999999997</v>
      </c>
      <c r="L33" s="103">
        <f>Sectors_I!L33</f>
        <v>71.186545612460989</v>
      </c>
      <c r="M33" s="103">
        <f>Sectors_I!M33</f>
        <v>67.966800000000006</v>
      </c>
      <c r="N33" s="157">
        <f>Sectors_I!N33</f>
        <v>2135086.5699999998</v>
      </c>
      <c r="O33" s="157">
        <f>Sectors_I!O33</f>
        <v>17789843.7421</v>
      </c>
      <c r="P33" s="157">
        <f>Sectors_I!P33</f>
        <v>19924930.312100001</v>
      </c>
      <c r="Q33" s="157">
        <f>Sectors_I!Q33</f>
        <v>129667547.80060458</v>
      </c>
      <c r="R33" s="157">
        <f>Sectors_I!R33</f>
        <v>423598076.25866956</v>
      </c>
      <c r="S33" s="157">
        <f>Sectors_I!S33</f>
        <v>553265624.05927408</v>
      </c>
      <c r="T33" s="157">
        <f>Sectors_I!T33</f>
        <v>16953935.68</v>
      </c>
      <c r="U33" s="157">
        <f>Sectors_I!U33</f>
        <v>85987302.952500015</v>
      </c>
      <c r="V33" s="157">
        <f>Sectors_I!V33</f>
        <v>102941238.63250002</v>
      </c>
      <c r="W33" s="157">
        <f>Sectors_I!W33</f>
        <v>13528466.289999999</v>
      </c>
      <c r="X33" s="157">
        <f>Sectors_I!X33</f>
        <v>63285403.142400011</v>
      </c>
      <c r="Y33" s="157">
        <f>Sectors_I!Y33</f>
        <v>76813869.432400018</v>
      </c>
      <c r="Z33" s="157">
        <f>Sectors_I!Z33</f>
        <v>0</v>
      </c>
      <c r="AA33" s="157">
        <f>Sectors_I!AA33</f>
        <v>965349.69</v>
      </c>
      <c r="AB33" s="157">
        <f>Sectors_I!AB33</f>
        <v>965349.69</v>
      </c>
    </row>
    <row r="34" spans="1:28" x14ac:dyDescent="0.2">
      <c r="A34" s="100" t="s">
        <v>128</v>
      </c>
      <c r="B34" s="153">
        <f>Sectors_I!B34</f>
        <v>23112741056.098221</v>
      </c>
      <c r="C34" s="153">
        <f>Sectors_I!C34</f>
        <v>5372195040.7433186</v>
      </c>
      <c r="D34" s="153">
        <f>Sectors_I!D34</f>
        <v>28484936096.841541</v>
      </c>
      <c r="E34" s="154">
        <f>Sectors_I!E34</f>
        <v>531651910.67532653</v>
      </c>
      <c r="F34" s="154">
        <f>Sectors_I!F34</f>
        <v>37557273.574494079</v>
      </c>
      <c r="G34" s="154">
        <f>Sectors_I!G34</f>
        <v>569209184.24982071</v>
      </c>
      <c r="H34" s="106">
        <f>Sectors_I!H34</f>
        <v>0.15493100000000001</v>
      </c>
      <c r="I34" s="102">
        <f>Sectors_I!I34</f>
        <v>7.4327681400798554E-2</v>
      </c>
      <c r="J34" s="106">
        <f>Sectors_I!J34</f>
        <v>0.140015</v>
      </c>
      <c r="K34" s="103">
        <f>Sectors_I!K34</f>
        <v>95.683199999999999</v>
      </c>
      <c r="L34" s="103">
        <f>Sectors_I!L34</f>
        <v>141.7181570713507</v>
      </c>
      <c r="M34" s="103">
        <f>Sectors_I!M34</f>
        <v>104.304</v>
      </c>
      <c r="N34" s="157">
        <f>Sectors_I!N34</f>
        <v>263556989.31547013</v>
      </c>
      <c r="O34" s="157">
        <f>Sectors_I!O34</f>
        <v>54851553.272751994</v>
      </c>
      <c r="P34" s="157">
        <f>Sectors_I!P34</f>
        <v>318408542.58822215</v>
      </c>
      <c r="Q34" s="157">
        <f>Sectors_I!Q34</f>
        <v>21643094349.622349</v>
      </c>
      <c r="R34" s="157">
        <f>Sectors_I!R34</f>
        <v>5041848321.0345678</v>
      </c>
      <c r="S34" s="157">
        <f>Sectors_I!S34</f>
        <v>26684942670.656918</v>
      </c>
      <c r="T34" s="157">
        <f>Sectors_I!T34</f>
        <v>998323495.90438795</v>
      </c>
      <c r="U34" s="157">
        <f>Sectors_I!U34</f>
        <v>221353358.52038243</v>
      </c>
      <c r="V34" s="157">
        <f>Sectors_I!V34</f>
        <v>1219676854.4247704</v>
      </c>
      <c r="W34" s="157">
        <f>Sectors_I!W34</f>
        <v>414415348.92858398</v>
      </c>
      <c r="X34" s="157">
        <f>Sectors_I!X34</f>
        <v>90053126.252467901</v>
      </c>
      <c r="Y34" s="157">
        <f>Sectors_I!Y34</f>
        <v>504468475.18105185</v>
      </c>
      <c r="Z34" s="157">
        <f>Sectors_I!Z34</f>
        <v>56907861.642900005</v>
      </c>
      <c r="AA34" s="157">
        <f>Sectors_I!AA34</f>
        <v>18940234.935899999</v>
      </c>
      <c r="AB34" s="157">
        <f>Sectors_I!AB34</f>
        <v>75848096.578800008</v>
      </c>
    </row>
    <row r="35" spans="1:28" x14ac:dyDescent="0.2">
      <c r="A35" s="99" t="s">
        <v>129</v>
      </c>
      <c r="B35" s="153">
        <f>Sectors_I!B35</f>
        <v>267612651.77356133</v>
      </c>
      <c r="C35" s="153">
        <f>Sectors_I!C35</f>
        <v>54710753.942575805</v>
      </c>
      <c r="D35" s="153">
        <f>Sectors_I!D35</f>
        <v>322323405.71613711</v>
      </c>
      <c r="E35" s="154">
        <f>Sectors_I!E35</f>
        <v>4355176.3330228897</v>
      </c>
      <c r="F35" s="154">
        <f>Sectors_I!F35</f>
        <v>1702919.4382681199</v>
      </c>
      <c r="G35" s="154">
        <f>Sectors_I!G35</f>
        <v>6058095.7712910101</v>
      </c>
      <c r="H35" s="106">
        <f>Sectors_I!H35</f>
        <v>0.15771099999999999</v>
      </c>
      <c r="I35" s="102">
        <f>Sectors_I!I35</f>
        <v>8.3210092787702708E-2</v>
      </c>
      <c r="J35" s="106">
        <f>Sectors_I!J35</f>
        <v>0.13936999999999999</v>
      </c>
      <c r="K35" s="103">
        <f>Sectors_I!K35</f>
        <v>56.596699999999998</v>
      </c>
      <c r="L35" s="103">
        <f>Sectors_I!L35</f>
        <v>59.576969143615557</v>
      </c>
      <c r="M35" s="103">
        <f>Sectors_I!M35</f>
        <v>57.331400000000002</v>
      </c>
      <c r="N35" s="157">
        <f>Sectors_I!N35</f>
        <v>2934050.8210999998</v>
      </c>
      <c r="O35" s="157">
        <f>Sectors_I!O35</f>
        <v>656866.7169</v>
      </c>
      <c r="P35" s="157">
        <f>Sectors_I!P35</f>
        <v>3590917.5379999997</v>
      </c>
      <c r="Q35" s="157">
        <f>Sectors_I!Q35</f>
        <v>255761354.86463293</v>
      </c>
      <c r="R35" s="157">
        <f>Sectors_I!R35</f>
        <v>48515545.939175807</v>
      </c>
      <c r="S35" s="157">
        <f>Sectors_I!S35</f>
        <v>304276900.80380875</v>
      </c>
      <c r="T35" s="157">
        <f>Sectors_I!T35</f>
        <v>8053656.6343</v>
      </c>
      <c r="U35" s="157">
        <f>Sectors_I!U35</f>
        <v>3826285.1633000001</v>
      </c>
      <c r="V35" s="157">
        <f>Sectors_I!V35</f>
        <v>11879941.797600001</v>
      </c>
      <c r="W35" s="157">
        <f>Sectors_I!W35</f>
        <v>3775784.38462841</v>
      </c>
      <c r="X35" s="157">
        <f>Sectors_I!X35</f>
        <v>2284832.9087</v>
      </c>
      <c r="Y35" s="157">
        <f>Sectors_I!Y35</f>
        <v>6060617.29332841</v>
      </c>
      <c r="Z35" s="157">
        <f>Sectors_I!Z35</f>
        <v>21855.89</v>
      </c>
      <c r="AA35" s="157">
        <f>Sectors_I!AA35</f>
        <v>84089.931400000001</v>
      </c>
      <c r="AB35" s="157">
        <f>Sectors_I!AB35</f>
        <v>105945.8214</v>
      </c>
    </row>
    <row r="36" spans="1:28" x14ac:dyDescent="0.2">
      <c r="A36" s="99" t="s">
        <v>130</v>
      </c>
      <c r="B36" s="153">
        <f>Sectors_I!B36</f>
        <v>12444617804.306715</v>
      </c>
      <c r="C36" s="153">
        <f>Sectors_I!C36</f>
        <v>1141306259.811619</v>
      </c>
      <c r="D36" s="153">
        <f>Sectors_I!D36</f>
        <v>13585924064.118336</v>
      </c>
      <c r="E36" s="154">
        <f>Sectors_I!E36</f>
        <v>428003609.73241621</v>
      </c>
      <c r="F36" s="154">
        <f>Sectors_I!F36</f>
        <v>7721536.2800140204</v>
      </c>
      <c r="G36" s="154">
        <f>Sectors_I!G36</f>
        <v>435725146.01243019</v>
      </c>
      <c r="H36" s="106">
        <f>Sectors_I!H36</f>
        <v>0.170904</v>
      </c>
      <c r="I36" s="102">
        <f>Sectors_I!I36</f>
        <v>7.350900663014473E-2</v>
      </c>
      <c r="J36" s="106">
        <f>Sectors_I!J36</f>
        <v>0.16294</v>
      </c>
      <c r="K36" s="103">
        <f>Sectors_I!K36</f>
        <v>62.217700000000001</v>
      </c>
      <c r="L36" s="103">
        <f>Sectors_I!L36</f>
        <v>93.604187848593369</v>
      </c>
      <c r="M36" s="103">
        <f>Sectors_I!M36</f>
        <v>64.832599999999999</v>
      </c>
      <c r="N36" s="157">
        <f>Sectors_I!N36</f>
        <v>176309854.70847011</v>
      </c>
      <c r="O36" s="157">
        <f>Sectors_I!O36</f>
        <v>4178296.2159240004</v>
      </c>
      <c r="P36" s="157">
        <f>Sectors_I!P36</f>
        <v>180488150.9243941</v>
      </c>
      <c r="Q36" s="157">
        <f>Sectors_I!Q36</f>
        <v>11534368027.686621</v>
      </c>
      <c r="R36" s="157">
        <f>Sectors_I!R36</f>
        <v>1086364466.0950911</v>
      </c>
      <c r="S36" s="157">
        <f>Sectors_I!S36</f>
        <v>12620732493.781713</v>
      </c>
      <c r="T36" s="157">
        <f>Sectors_I!T36</f>
        <v>603901201.62003827</v>
      </c>
      <c r="U36" s="157">
        <f>Sectors_I!U36</f>
        <v>37127799.73928</v>
      </c>
      <c r="V36" s="157">
        <f>Sectors_I!V36</f>
        <v>641029001.35931826</v>
      </c>
      <c r="W36" s="157">
        <f>Sectors_I!W36</f>
        <v>284053701.37145555</v>
      </c>
      <c r="X36" s="157">
        <f>Sectors_I!X36</f>
        <v>13855409.495647892</v>
      </c>
      <c r="Y36" s="157">
        <f>Sectors_I!Y36</f>
        <v>297909110.86710346</v>
      </c>
      <c r="Z36" s="157">
        <f>Sectors_I!Z36</f>
        <v>22294873.628599998</v>
      </c>
      <c r="AA36" s="157">
        <f>Sectors_I!AA36</f>
        <v>3958584.4816000001</v>
      </c>
      <c r="AB36" s="157">
        <f>Sectors_I!AB36</f>
        <v>26253458.110199999</v>
      </c>
    </row>
    <row r="37" spans="1:28" x14ac:dyDescent="0.2">
      <c r="A37" s="99" t="s">
        <v>215</v>
      </c>
      <c r="B37" s="153">
        <f>Sectors_I!B37</f>
        <v>620844.11892707006</v>
      </c>
      <c r="C37" s="153">
        <f>Sectors_I!C37</f>
        <v>193246.07999999996</v>
      </c>
      <c r="D37" s="153">
        <f>Sectors_I!D37</f>
        <v>814090.19892707001</v>
      </c>
      <c r="E37" s="154">
        <f>Sectors_I!E37</f>
        <v>10035.80199303</v>
      </c>
      <c r="F37" s="154">
        <f>Sectors_I!F37</f>
        <v>0</v>
      </c>
      <c r="G37" s="154">
        <f>Sectors_I!G37</f>
        <v>10035.80199303</v>
      </c>
      <c r="H37" s="106">
        <f>Sectors_I!H37</f>
        <v>0.27140700000000001</v>
      </c>
      <c r="I37" s="102" t="str">
        <f>Sectors_I!I37</f>
        <v/>
      </c>
      <c r="J37" s="106">
        <f>Sectors_I!J37</f>
        <v>0.27140700000000001</v>
      </c>
      <c r="K37" s="103">
        <f>Sectors_I!K37</f>
        <v>41.339799999999997</v>
      </c>
      <c r="L37" s="103" t="str">
        <f>Sectors_I!L37</f>
        <v/>
      </c>
      <c r="M37" s="103">
        <f>Sectors_I!M37</f>
        <v>41.339799999999997</v>
      </c>
      <c r="N37" s="157">
        <f>Sectors_I!N37</f>
        <v>1002.2889</v>
      </c>
      <c r="O37" s="157">
        <f>Sectors_I!O37</f>
        <v>0</v>
      </c>
      <c r="P37" s="157">
        <f>Sectors_I!P37</f>
        <v>1002.2889</v>
      </c>
      <c r="Q37" s="157">
        <f>Sectors_I!Q37</f>
        <v>585961.71092707</v>
      </c>
      <c r="R37" s="157">
        <f>Sectors_I!R37</f>
        <v>193246.07999999996</v>
      </c>
      <c r="S37" s="157">
        <f>Sectors_I!S37</f>
        <v>779207.79092706996</v>
      </c>
      <c r="T37" s="157">
        <f>Sectors_I!T37</f>
        <v>22815.539799999999</v>
      </c>
      <c r="U37" s="157">
        <f>Sectors_I!U37</f>
        <v>0</v>
      </c>
      <c r="V37" s="157">
        <f>Sectors_I!V37</f>
        <v>22815.539799999999</v>
      </c>
      <c r="W37" s="157">
        <f>Sectors_I!W37</f>
        <v>12066.868200000001</v>
      </c>
      <c r="X37" s="157">
        <f>Sectors_I!X37</f>
        <v>0</v>
      </c>
      <c r="Y37" s="157">
        <f>Sectors_I!Y37</f>
        <v>12066.868200000001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588050630.8966316</v>
      </c>
      <c r="C38" s="153">
        <f>Sectors_I!C38</f>
        <v>14.685600000000001</v>
      </c>
      <c r="D38" s="153">
        <f>Sectors_I!D38</f>
        <v>588050645.58223164</v>
      </c>
      <c r="E38" s="154">
        <f>Sectors_I!E38</f>
        <v>26953377.922399022</v>
      </c>
      <c r="F38" s="154">
        <f>Sectors_I!F38</f>
        <v>0</v>
      </c>
      <c r="G38" s="154">
        <f>Sectors_I!G38</f>
        <v>26953377.922399022</v>
      </c>
      <c r="H38" s="106">
        <f>Sectors_I!H38</f>
        <v>0.14906700000000001</v>
      </c>
      <c r="I38" s="102" t="str">
        <f>Sectors_I!I38</f>
        <v/>
      </c>
      <c r="J38" s="106">
        <f>Sectors_I!J38</f>
        <v>0.14906700000000001</v>
      </c>
      <c r="K38" s="103">
        <f>Sectors_I!K38</f>
        <v>20.203399999999998</v>
      </c>
      <c r="L38" s="103" t="str">
        <f>Sectors_I!L38</f>
        <v/>
      </c>
      <c r="M38" s="103">
        <f>Sectors_I!M38</f>
        <v>20.203399999999998</v>
      </c>
      <c r="N38" s="157">
        <f>Sectors_I!N38</f>
        <v>13405392.059899999</v>
      </c>
      <c r="O38" s="157">
        <f>Sectors_I!O38</f>
        <v>0</v>
      </c>
      <c r="P38" s="157">
        <f>Sectors_I!P38</f>
        <v>13405392.059899999</v>
      </c>
      <c r="Q38" s="157">
        <f>Sectors_I!Q38</f>
        <v>553649497.11103165</v>
      </c>
      <c r="R38" s="157">
        <f>Sectors_I!R38</f>
        <v>14.685600000000001</v>
      </c>
      <c r="S38" s="157">
        <f>Sectors_I!S38</f>
        <v>553649511.79663169</v>
      </c>
      <c r="T38" s="157">
        <f>Sectors_I!T38</f>
        <v>19401291.2159</v>
      </c>
      <c r="U38" s="157">
        <f>Sectors_I!U38</f>
        <v>0</v>
      </c>
      <c r="V38" s="157">
        <f>Sectors_I!V38</f>
        <v>19401291.2159</v>
      </c>
      <c r="W38" s="157">
        <f>Sectors_I!W38</f>
        <v>14999842.569700003</v>
      </c>
      <c r="X38" s="157">
        <f>Sectors_I!X38</f>
        <v>0</v>
      </c>
      <c r="Y38" s="157">
        <f>Sectors_I!Y38</f>
        <v>14999842.569700003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69526882.75759998</v>
      </c>
      <c r="C39" s="153">
        <f>Sectors_I!C39</f>
        <v>7983177.498114001</v>
      </c>
      <c r="D39" s="153">
        <f>Sectors_I!D39</f>
        <v>77510060.255713984</v>
      </c>
      <c r="E39" s="154">
        <f>Sectors_I!E39</f>
        <v>7136267.3700916907</v>
      </c>
      <c r="F39" s="154">
        <f>Sectors_I!F39</f>
        <v>3171007.7943798597</v>
      </c>
      <c r="G39" s="154">
        <f>Sectors_I!G39</f>
        <v>10307275.16447155</v>
      </c>
      <c r="H39" s="106">
        <f>Sectors_I!H39</f>
        <v>0.157218</v>
      </c>
      <c r="I39" s="102">
        <f>Sectors_I!I39</f>
        <v>0.12830118266448032</v>
      </c>
      <c r="J39" s="106">
        <f>Sectors_I!J39</f>
        <v>0.15482199999999999</v>
      </c>
      <c r="K39" s="103">
        <f>Sectors_I!K39</f>
        <v>238.98699999999999</v>
      </c>
      <c r="L39" s="103">
        <f>Sectors_I!L39</f>
        <v>86.021138358807534</v>
      </c>
      <c r="M39" s="103">
        <f>Sectors_I!M39</f>
        <v>226.32300000000001</v>
      </c>
      <c r="N39" s="157">
        <f>Sectors_I!N39</f>
        <v>3672907.1985000004</v>
      </c>
      <c r="O39" s="157">
        <f>Sectors_I!O39</f>
        <v>2808869.8852200001</v>
      </c>
      <c r="P39" s="157">
        <f>Sectors_I!P39</f>
        <v>6481777.0837200005</v>
      </c>
      <c r="Q39" s="157">
        <f>Sectors_I!Q39</f>
        <v>57829178.11589998</v>
      </c>
      <c r="R39" s="157">
        <f>Sectors_I!R39</f>
        <v>4472537.6650640005</v>
      </c>
      <c r="S39" s="157">
        <f>Sectors_I!S39</f>
        <v>62301715.780963987</v>
      </c>
      <c r="T39" s="157">
        <f>Sectors_I!T39</f>
        <v>7055491.906299999</v>
      </c>
      <c r="U39" s="157">
        <f>Sectors_I!U39</f>
        <v>420737.16210000002</v>
      </c>
      <c r="V39" s="157">
        <f>Sectors_I!V39</f>
        <v>7476229.0683999993</v>
      </c>
      <c r="W39" s="157">
        <f>Sectors_I!W39</f>
        <v>4642212.7353999997</v>
      </c>
      <c r="X39" s="157">
        <f>Sectors_I!X39</f>
        <v>3089902.6709500002</v>
      </c>
      <c r="Y39" s="157">
        <f>Sectors_I!Y39</f>
        <v>7732115.4063499998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536236298.39775944</v>
      </c>
      <c r="C40" s="153">
        <f>Sectors_I!C40</f>
        <v>6482751.8079319997</v>
      </c>
      <c r="D40" s="153">
        <f>Sectors_I!D40</f>
        <v>542719050.20569146</v>
      </c>
      <c r="E40" s="154">
        <f>Sectors_I!E40</f>
        <v>23840059.650089078</v>
      </c>
      <c r="F40" s="154">
        <f>Sectors_I!F40</f>
        <v>1590100.1712468702</v>
      </c>
      <c r="G40" s="154">
        <f>Sectors_I!G40</f>
        <v>25430159.821335949</v>
      </c>
      <c r="H40" s="106">
        <f>Sectors_I!H40</f>
        <v>0.33571699999999999</v>
      </c>
      <c r="I40" s="102">
        <f>Sectors_I!I40</f>
        <v>0.35222262423431533</v>
      </c>
      <c r="J40" s="106">
        <f>Sectors_I!J40</f>
        <v>0.33591700000000002</v>
      </c>
      <c r="K40" s="103">
        <f>Sectors_I!K40</f>
        <v>339.62</v>
      </c>
      <c r="L40" s="103">
        <f>Sectors_I!L40</f>
        <v>256.23494226392432</v>
      </c>
      <c r="M40" s="103">
        <f>Sectors_I!M40</f>
        <v>338.62900000000002</v>
      </c>
      <c r="N40" s="157">
        <f>Sectors_I!N40</f>
        <v>12109762.029099999</v>
      </c>
      <c r="O40" s="157">
        <f>Sectors_I!O40</f>
        <v>1365369.4287999999</v>
      </c>
      <c r="P40" s="157">
        <f>Sectors_I!P40</f>
        <v>13475131.457899999</v>
      </c>
      <c r="Q40" s="157">
        <f>Sectors_I!Q40</f>
        <v>495844389.70085943</v>
      </c>
      <c r="R40" s="157">
        <f>Sectors_I!R40</f>
        <v>4848051.196432</v>
      </c>
      <c r="S40" s="157">
        <f>Sectors_I!S40</f>
        <v>500692440.89729142</v>
      </c>
      <c r="T40" s="157">
        <f>Sectors_I!T40</f>
        <v>26499985.2522</v>
      </c>
      <c r="U40" s="157">
        <f>Sectors_I!U40</f>
        <v>253457.83549999999</v>
      </c>
      <c r="V40" s="157">
        <f>Sectors_I!V40</f>
        <v>26753443.087699998</v>
      </c>
      <c r="W40" s="157">
        <f>Sectors_I!W40</f>
        <v>13486012.754699999</v>
      </c>
      <c r="X40" s="157">
        <f>Sectors_I!X40</f>
        <v>1381242.7760000001</v>
      </c>
      <c r="Y40" s="157">
        <f>Sectors_I!Y40</f>
        <v>14867255.5307</v>
      </c>
      <c r="Z40" s="157">
        <f>Sectors_I!Z40</f>
        <v>405910.69</v>
      </c>
      <c r="AA40" s="157">
        <f>Sectors_I!AA40</f>
        <v>0</v>
      </c>
      <c r="AB40" s="157">
        <f>Sectors_I!AB40</f>
        <v>405910.69</v>
      </c>
    </row>
    <row r="41" spans="1:28" x14ac:dyDescent="0.2">
      <c r="A41" s="99" t="s">
        <v>134</v>
      </c>
      <c r="B41" s="153">
        <f>Sectors_I!B41</f>
        <v>8754850735.5046806</v>
      </c>
      <c r="C41" s="153">
        <f>Sectors_I!C41</f>
        <v>4159986091.8541446</v>
      </c>
      <c r="D41" s="153">
        <f>Sectors_I!D41</f>
        <v>12914836827.358826</v>
      </c>
      <c r="E41" s="154">
        <f>Sectors_I!E41</f>
        <v>39098629.556596607</v>
      </c>
      <c r="F41" s="154">
        <f>Sectors_I!F41</f>
        <v>23320995.084785223</v>
      </c>
      <c r="G41" s="154">
        <f>Sectors_I!G41</f>
        <v>62419624.64138183</v>
      </c>
      <c r="H41" s="106">
        <f>Sectors_I!H41</f>
        <v>0.119561</v>
      </c>
      <c r="I41" s="102">
        <f>Sectors_I!I41</f>
        <v>7.3958928060935666E-2</v>
      </c>
      <c r="J41" s="106">
        <f>Sectors_I!J41</f>
        <v>0.105089</v>
      </c>
      <c r="K41" s="103">
        <f>Sectors_I!K41</f>
        <v>137.22499999999999</v>
      </c>
      <c r="L41" s="103">
        <f>Sectors_I!L41</f>
        <v>156.09601174040628</v>
      </c>
      <c r="M41" s="103">
        <f>Sectors_I!M41</f>
        <v>143.249</v>
      </c>
      <c r="N41" s="157">
        <f>Sectors_I!N41</f>
        <v>50606937.533900008</v>
      </c>
      <c r="O41" s="157">
        <f>Sectors_I!O41</f>
        <v>45804034.120608002</v>
      </c>
      <c r="P41" s="157">
        <f>Sectors_I!P41</f>
        <v>96410971.65450801</v>
      </c>
      <c r="Q41" s="157">
        <f>Sectors_I!Q41</f>
        <v>8310905320.774231</v>
      </c>
      <c r="R41" s="157">
        <f>Sectors_I!R41</f>
        <v>3895984265.256772</v>
      </c>
      <c r="S41" s="157">
        <f>Sectors_I!S41</f>
        <v>12206889586.031004</v>
      </c>
      <c r="T41" s="157">
        <f>Sectors_I!T41</f>
        <v>323408693.29424971</v>
      </c>
      <c r="U41" s="157">
        <f>Sectors_I!U41</f>
        <v>179716536.12830245</v>
      </c>
      <c r="V41" s="157">
        <f>Sectors_I!V41</f>
        <v>503125229.42255217</v>
      </c>
      <c r="W41" s="157">
        <f>Sectors_I!W41</f>
        <v>86351500.001900002</v>
      </c>
      <c r="X41" s="157">
        <f>Sectors_I!X41</f>
        <v>69387729.946170002</v>
      </c>
      <c r="Y41" s="157">
        <f>Sectors_I!Y41</f>
        <v>155739229.94806999</v>
      </c>
      <c r="Z41" s="157">
        <f>Sectors_I!Z41</f>
        <v>34185221.434299998</v>
      </c>
      <c r="AA41" s="157">
        <f>Sectors_I!AA41</f>
        <v>14897560.5229</v>
      </c>
      <c r="AB41" s="157">
        <f>Sectors_I!AB41</f>
        <v>49082781.957199998</v>
      </c>
    </row>
    <row r="42" spans="1:28" s="112" customFormat="1" x14ac:dyDescent="0.2">
      <c r="A42" s="108" t="s">
        <v>135</v>
      </c>
      <c r="B42" s="155">
        <f>Sectors_I!B42</f>
        <v>6408134555.5407705</v>
      </c>
      <c r="C42" s="155">
        <f>Sectors_I!C42</f>
        <v>3463909664.3152986</v>
      </c>
      <c r="D42" s="155">
        <f>Sectors_I!D42</f>
        <v>9872044219.8560696</v>
      </c>
      <c r="E42" s="156">
        <f>Sectors_I!E42</f>
        <v>31996473.695651177</v>
      </c>
      <c r="F42" s="156">
        <f>Sectors_I!F42</f>
        <v>19646242.671299294</v>
      </c>
      <c r="G42" s="156">
        <f>Sectors_I!G42</f>
        <v>51642716.366950467</v>
      </c>
      <c r="H42" s="109">
        <f>Sectors_I!H42</f>
        <v>0.11874999999999999</v>
      </c>
      <c r="I42" s="110">
        <f>Sectors_I!I42</f>
        <v>7.3775430849359253E-2</v>
      </c>
      <c r="J42" s="109">
        <f>Sectors_I!J42</f>
        <v>0.10298499999999999</v>
      </c>
      <c r="K42" s="111">
        <f>Sectors_I!K42</f>
        <v>140.512</v>
      </c>
      <c r="L42" s="111">
        <f>Sectors_I!L42</f>
        <v>158.03534269815563</v>
      </c>
      <c r="M42" s="111">
        <f>Sectors_I!M42</f>
        <v>146.601</v>
      </c>
      <c r="N42" s="158">
        <f>Sectors_I!N42</f>
        <v>42722102.698300004</v>
      </c>
      <c r="O42" s="158">
        <f>Sectors_I!O42</f>
        <v>40813666.121927999</v>
      </c>
      <c r="P42" s="158">
        <f>Sectors_I!P42</f>
        <v>83535768.82022801</v>
      </c>
      <c r="Q42" s="158">
        <f>Sectors_I!Q42</f>
        <v>6049462030.4878712</v>
      </c>
      <c r="R42" s="158">
        <f>Sectors_I!R42</f>
        <v>3232547715.3781514</v>
      </c>
      <c r="S42" s="158">
        <f>Sectors_I!S42</f>
        <v>9282009745.8660221</v>
      </c>
      <c r="T42" s="158">
        <f>Sectors_I!T42</f>
        <v>253125852.05950001</v>
      </c>
      <c r="U42" s="158">
        <f>Sectors_I!U42</f>
        <v>154578269.09419292</v>
      </c>
      <c r="V42" s="158">
        <f>Sectors_I!V42</f>
        <v>407704121.15369296</v>
      </c>
      <c r="W42" s="158">
        <f>Sectors_I!W42</f>
        <v>71879468.600200012</v>
      </c>
      <c r="X42" s="158">
        <f>Sectors_I!X42</f>
        <v>62059792.653653994</v>
      </c>
      <c r="Y42" s="158">
        <f>Sectors_I!Y42</f>
        <v>133939261.25385401</v>
      </c>
      <c r="Z42" s="158">
        <f>Sectors_I!Z42</f>
        <v>33667204.393200003</v>
      </c>
      <c r="AA42" s="158">
        <f>Sectors_I!AA42</f>
        <v>14723887.189300001</v>
      </c>
      <c r="AB42" s="158">
        <f>Sectors_I!AB42</f>
        <v>48391091.582500003</v>
      </c>
    </row>
    <row r="43" spans="1:28" s="112" customFormat="1" x14ac:dyDescent="0.2">
      <c r="A43" s="108" t="s">
        <v>136</v>
      </c>
      <c r="B43" s="155">
        <f>Sectors_I!B43</f>
        <v>1478372153.8300202</v>
      </c>
      <c r="C43" s="155">
        <f>Sectors_I!C43</f>
        <v>484259932.41227895</v>
      </c>
      <c r="D43" s="155">
        <f>Sectors_I!D43</f>
        <v>1962632086.2422991</v>
      </c>
      <c r="E43" s="156">
        <f>Sectors_I!E43</f>
        <v>3057893.1435788297</v>
      </c>
      <c r="F43" s="156">
        <f>Sectors_I!F43</f>
        <v>2436695.0223231702</v>
      </c>
      <c r="G43" s="156">
        <f>Sectors_I!G43</f>
        <v>5494588.1659019999</v>
      </c>
      <c r="H43" s="109">
        <f>Sectors_I!H43</f>
        <v>0.118279</v>
      </c>
      <c r="I43" s="110">
        <f>Sectors_I!I43</f>
        <v>7.4937685703532611E-2</v>
      </c>
      <c r="J43" s="109">
        <f>Sectors_I!J43</f>
        <v>0.10774</v>
      </c>
      <c r="K43" s="111">
        <f>Sectors_I!K43</f>
        <v>138.23699999999999</v>
      </c>
      <c r="L43" s="111">
        <f>Sectors_I!L43</f>
        <v>139.28059827015028</v>
      </c>
      <c r="M43" s="111">
        <f>Sectors_I!M43</f>
        <v>138.49</v>
      </c>
      <c r="N43" s="158">
        <f>Sectors_I!N43</f>
        <v>3626694.0506000002</v>
      </c>
      <c r="O43" s="158">
        <f>Sectors_I!O43</f>
        <v>4288981.7307799999</v>
      </c>
      <c r="P43" s="158">
        <f>Sectors_I!P43</f>
        <v>7915675.7813799996</v>
      </c>
      <c r="Q43" s="158">
        <f>Sectors_I!Q43</f>
        <v>1426048700.1623201</v>
      </c>
      <c r="R43" s="158">
        <f>Sectors_I!R43</f>
        <v>462911604.11375958</v>
      </c>
      <c r="S43" s="158">
        <f>Sectors_I!S43</f>
        <v>1888960304.2760799</v>
      </c>
      <c r="T43" s="158">
        <f>Sectors_I!T43</f>
        <v>43510686.703299999</v>
      </c>
      <c r="U43" s="158">
        <f>Sectors_I!U43</f>
        <v>15873458.68259342</v>
      </c>
      <c r="V43" s="158">
        <f>Sectors_I!V43</f>
        <v>59384145.385893419</v>
      </c>
      <c r="W43" s="158">
        <f>Sectors_I!W43</f>
        <v>8475721.415000001</v>
      </c>
      <c r="X43" s="158">
        <f>Sectors_I!X43</f>
        <v>5301196.2823259998</v>
      </c>
      <c r="Y43" s="158">
        <f>Sectors_I!Y43</f>
        <v>13776917.697326001</v>
      </c>
      <c r="Z43" s="158">
        <f>Sectors_I!Z43</f>
        <v>337045.54940000002</v>
      </c>
      <c r="AA43" s="158">
        <f>Sectors_I!AA43</f>
        <v>173673.33360000001</v>
      </c>
      <c r="AB43" s="158">
        <f>Sectors_I!AB43</f>
        <v>510718.88300000003</v>
      </c>
    </row>
    <row r="44" spans="1:28" s="112" customFormat="1" x14ac:dyDescent="0.2">
      <c r="A44" s="108" t="s">
        <v>216</v>
      </c>
      <c r="B44" s="155">
        <f>Sectors_I!B44</f>
        <v>868344026.13399148</v>
      </c>
      <c r="C44" s="155">
        <f>Sectors_I!C44</f>
        <v>211816495.12656611</v>
      </c>
      <c r="D44" s="155">
        <f>Sectors_I!D44</f>
        <v>1080160521.2605577</v>
      </c>
      <c r="E44" s="156">
        <f>Sectors_I!E44</f>
        <v>4044262.7173665897</v>
      </c>
      <c r="F44" s="156">
        <f>Sectors_I!F44</f>
        <v>1238057.3911627699</v>
      </c>
      <c r="G44" s="156">
        <f>Sectors_I!G44</f>
        <v>5282320.1085293591</v>
      </c>
      <c r="H44" s="109">
        <f>Sectors_I!H44</f>
        <v>0.12932099999999999</v>
      </c>
      <c r="I44" s="110">
        <f>Sectors_I!I44</f>
        <v>7.4456339690731593E-2</v>
      </c>
      <c r="J44" s="109">
        <f>Sectors_I!J44</f>
        <v>0.118621</v>
      </c>
      <c r="K44" s="111">
        <f>Sectors_I!K44</f>
        <v>110.58199999999999</v>
      </c>
      <c r="L44" s="111">
        <f>Sectors_I!L44</f>
        <v>162.86107361290667</v>
      </c>
      <c r="M44" s="111">
        <f>Sectors_I!M44</f>
        <v>120.911</v>
      </c>
      <c r="N44" s="158">
        <f>Sectors_I!N44</f>
        <v>4258140.7851</v>
      </c>
      <c r="O44" s="158">
        <f>Sectors_I!O44</f>
        <v>701386.26809999999</v>
      </c>
      <c r="P44" s="158">
        <f>Sectors_I!P44</f>
        <v>4959527.0532</v>
      </c>
      <c r="Q44" s="158">
        <f>Sectors_I!Q44</f>
        <v>835394590.12424171</v>
      </c>
      <c r="R44" s="158">
        <f>Sectors_I!R44</f>
        <v>200524945.76495999</v>
      </c>
      <c r="S44" s="158">
        <f>Sectors_I!S44</f>
        <v>1035919535.8892019</v>
      </c>
      <c r="T44" s="158">
        <f>Sectors_I!T44</f>
        <v>26772154.531349689</v>
      </c>
      <c r="U44" s="158">
        <f>Sectors_I!U44</f>
        <v>9264808.3514161091</v>
      </c>
      <c r="V44" s="158">
        <f>Sectors_I!V44</f>
        <v>36036962.8827658</v>
      </c>
      <c r="W44" s="158">
        <f>Sectors_I!W44</f>
        <v>5996309.9867000002</v>
      </c>
      <c r="X44" s="158">
        <f>Sectors_I!X44</f>
        <v>2026741.0101900001</v>
      </c>
      <c r="Y44" s="158">
        <f>Sectors_I!Y44</f>
        <v>8023050.9968900001</v>
      </c>
      <c r="Z44" s="158">
        <f>Sectors_I!Z44</f>
        <v>180971.49169999998</v>
      </c>
      <c r="AA44" s="158">
        <f>Sectors_I!AA44</f>
        <v>0</v>
      </c>
      <c r="AB44" s="158">
        <f>Sectors_I!AB44</f>
        <v>180971.49169999998</v>
      </c>
    </row>
    <row r="45" spans="1:28" x14ac:dyDescent="0.2">
      <c r="A45" s="99" t="s">
        <v>218</v>
      </c>
      <c r="B45" s="153">
        <f>Sectors_I!B45</f>
        <v>442538526.12564355</v>
      </c>
      <c r="C45" s="153">
        <f>Sectors_I!C45</f>
        <v>746669.04373476224</v>
      </c>
      <c r="D45" s="153">
        <f>Sectors_I!D45</f>
        <v>443285195.16937834</v>
      </c>
      <c r="E45" s="154">
        <f>Sectors_I!E45</f>
        <v>2084634.8668</v>
      </c>
      <c r="F45" s="154">
        <f>Sectors_I!F45</f>
        <v>38726.5648</v>
      </c>
      <c r="G45" s="154">
        <f>Sectors_I!G45</f>
        <v>2123361.4315999998</v>
      </c>
      <c r="H45" s="106">
        <f>Sectors_I!H45</f>
        <v>0.20063600000000001</v>
      </c>
      <c r="I45" s="102">
        <f>Sectors_I!I45</f>
        <v>0.19649899999999998</v>
      </c>
      <c r="J45" s="106">
        <f>Sectors_I!J45</f>
        <v>0.20064100000000001</v>
      </c>
      <c r="K45" s="103">
        <f>Sectors_I!K45</f>
        <v>14.425700000000001</v>
      </c>
      <c r="L45" s="103">
        <f>Sectors_I!L45</f>
        <v>143.09200000000001</v>
      </c>
      <c r="M45" s="103">
        <f>Sectors_I!M45</f>
        <v>14.639900000000001</v>
      </c>
      <c r="N45" s="157">
        <f>Sectors_I!N45</f>
        <v>4482493.0855</v>
      </c>
      <c r="O45" s="157">
        <f>Sectors_I!O45</f>
        <v>38116.905400000003</v>
      </c>
      <c r="P45" s="157">
        <f>Sectors_I!P45</f>
        <v>4520609.9908999996</v>
      </c>
      <c r="Q45" s="157">
        <f>Sectors_I!Q45</f>
        <v>425600325.70144355</v>
      </c>
      <c r="R45" s="157">
        <f>Sectors_I!R45</f>
        <v>684118.08703476225</v>
      </c>
      <c r="S45" s="157">
        <f>Sectors_I!S45</f>
        <v>426284443.78847831</v>
      </c>
      <c r="T45" s="157">
        <f>Sectors_I!T45</f>
        <v>9892595.1316</v>
      </c>
      <c r="U45" s="157">
        <f>Sectors_I!U45</f>
        <v>8542.5018</v>
      </c>
      <c r="V45" s="157">
        <f>Sectors_I!V45</f>
        <v>9901137.6334000006</v>
      </c>
      <c r="W45" s="157">
        <f>Sectors_I!W45</f>
        <v>7045605.2926000003</v>
      </c>
      <c r="X45" s="157">
        <f>Sectors_I!X45</f>
        <v>54008.454899999997</v>
      </c>
      <c r="Y45" s="157">
        <f>Sectors_I!Y45</f>
        <v>7099613.7475000005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8176052.7065000003</v>
      </c>
      <c r="C46" s="153">
        <f>Sectors_I!C46</f>
        <v>28723.040099999998</v>
      </c>
      <c r="D46" s="153">
        <f>Sectors_I!D46</f>
        <v>8204775.7466000002</v>
      </c>
      <c r="E46" s="154">
        <f>Sectors_I!E46</f>
        <v>162175.37151801001</v>
      </c>
      <c r="F46" s="154">
        <f>Sectors_I!F46</f>
        <v>70.891000000000005</v>
      </c>
      <c r="G46" s="154">
        <f>Sectors_I!G46</f>
        <v>162246.26251801001</v>
      </c>
      <c r="H46" s="106">
        <f>Sectors_I!H46</f>
        <v>4.28727E-2</v>
      </c>
      <c r="I46" s="102">
        <f>Sectors_I!I46</f>
        <v>7.0000000000000007E-2</v>
      </c>
      <c r="J46" s="106">
        <f>Sectors_I!J46</f>
        <v>4.2861900000000001E-2</v>
      </c>
      <c r="K46" s="103">
        <f>Sectors_I!K46</f>
        <v>63.1815</v>
      </c>
      <c r="L46" s="103">
        <f>Sectors_I!L46</f>
        <v>121.733</v>
      </c>
      <c r="M46" s="103">
        <f>Sectors_I!M46</f>
        <v>63.402099999999997</v>
      </c>
      <c r="N46" s="157">
        <f>Sectors_I!N46</f>
        <v>34589.57</v>
      </c>
      <c r="O46" s="157">
        <f>Sectors_I!O46</f>
        <v>0</v>
      </c>
      <c r="P46" s="157">
        <f>Sectors_I!P46</f>
        <v>34589.57</v>
      </c>
      <c r="Q46" s="157">
        <f>Sectors_I!Q46</f>
        <v>8039664.4165000003</v>
      </c>
      <c r="R46" s="157">
        <f>Sectors_I!R46</f>
        <v>28723.040099999998</v>
      </c>
      <c r="S46" s="157">
        <f>Sectors_I!S46</f>
        <v>8068387.4566000002</v>
      </c>
      <c r="T46" s="157">
        <f>Sectors_I!T46</f>
        <v>87765.32</v>
      </c>
      <c r="U46" s="157">
        <f>Sectors_I!U46</f>
        <v>0</v>
      </c>
      <c r="V46" s="157">
        <f>Sectors_I!V46</f>
        <v>87765.32</v>
      </c>
      <c r="W46" s="157">
        <f>Sectors_I!W46</f>
        <v>48622.97</v>
      </c>
      <c r="X46" s="157">
        <f>Sectors_I!X46</f>
        <v>0</v>
      </c>
      <c r="Y46" s="157">
        <f>Sectors_I!Y46</f>
        <v>48622.97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39872464772.299591</v>
      </c>
      <c r="C47" s="153">
        <f>Sectors_I!C47</f>
        <v>28784963829.01519</v>
      </c>
      <c r="D47" s="153">
        <f>Sectors_I!D47</f>
        <v>68657428601.314781</v>
      </c>
      <c r="E47" s="154">
        <f>Sectors_I!E47</f>
        <v>871329361.90405118</v>
      </c>
      <c r="F47" s="154">
        <f>Sectors_I!F47</f>
        <v>339064776.57374084</v>
      </c>
      <c r="G47" s="154">
        <f>Sectors_I!G47</f>
        <v>1210394138.477792</v>
      </c>
      <c r="H47" s="106">
        <f>Sectors_I!H47</f>
        <v>0.14998300000000001</v>
      </c>
      <c r="I47" s="102">
        <f>Sectors_I!I47</f>
        <v>9.0535715081995982E-2</v>
      </c>
      <c r="J47" s="106">
        <f>Sectors_I!J47</f>
        <v>0.122956</v>
      </c>
      <c r="K47" s="103">
        <f>Sectors_I!K47</f>
        <v>81.642700000000005</v>
      </c>
      <c r="L47" s="103">
        <f>Sectors_I!L47</f>
        <v>94.484466020095084</v>
      </c>
      <c r="M47" s="103">
        <f>Sectors_I!M47</f>
        <v>87.058300000000003</v>
      </c>
      <c r="N47" s="157">
        <f>Sectors_I!N47</f>
        <v>625742033.37462306</v>
      </c>
      <c r="O47" s="157">
        <f>Sectors_I!O47</f>
        <v>526729067.31978905</v>
      </c>
      <c r="P47" s="157">
        <f>Sectors_I!P47</f>
        <v>1152471100.6944122</v>
      </c>
      <c r="Q47" s="157">
        <f>Sectors_I!Q47</f>
        <v>37089263778.028252</v>
      </c>
      <c r="R47" s="157">
        <f>Sectors_I!R47</f>
        <v>26225841097.12249</v>
      </c>
      <c r="S47" s="157">
        <f>Sectors_I!S47</f>
        <v>63315104875.150749</v>
      </c>
      <c r="T47" s="157">
        <f>Sectors_I!T47</f>
        <v>1799530468.4864893</v>
      </c>
      <c r="U47" s="157">
        <f>Sectors_I!U47</f>
        <v>1662550398.6335125</v>
      </c>
      <c r="V47" s="157">
        <f>Sectors_I!V47</f>
        <v>3462080867.1200018</v>
      </c>
      <c r="W47" s="157">
        <f>Sectors_I!W47</f>
        <v>920649255.83364558</v>
      </c>
      <c r="X47" s="157">
        <f>Sectors_I!X47</f>
        <v>837969078.72296727</v>
      </c>
      <c r="Y47" s="157">
        <f>Sectors_I!Y47</f>
        <v>1758618334.556613</v>
      </c>
      <c r="Z47" s="157">
        <f>Sectors_I!Z47</f>
        <v>63021269.951200001</v>
      </c>
      <c r="AA47" s="157">
        <f>Sectors_I!AA47</f>
        <v>58603254.536218002</v>
      </c>
      <c r="AB47" s="157">
        <f>Sectors_I!AB47</f>
        <v>121624524.487418</v>
      </c>
    </row>
    <row r="48" spans="1:28" x14ac:dyDescent="0.2">
      <c r="A48" s="101" t="s">
        <v>220</v>
      </c>
      <c r="B48" s="153">
        <f>Sectors_I!B48</f>
        <v>7625577487.2080402</v>
      </c>
      <c r="C48" s="153">
        <f>Sectors_I!C48</f>
        <v>16275799037.146505</v>
      </c>
      <c r="D48" s="153">
        <f>Sectors_I!D48</f>
        <v>23901376524.354546</v>
      </c>
      <c r="E48" s="154">
        <f>Sectors_I!E48</f>
        <v>120434482.20790596</v>
      </c>
      <c r="F48" s="154">
        <f>Sectors_I!F48</f>
        <v>176377668.61741263</v>
      </c>
      <c r="G48" s="154">
        <f>Sectors_I!G48</f>
        <v>296812150.82531857</v>
      </c>
      <c r="H48" s="106">
        <f>Sectors_I!H48</f>
        <v>0.13233700000000001</v>
      </c>
      <c r="I48" s="102">
        <f>Sectors_I!I48</f>
        <v>9.5704380380241247E-2</v>
      </c>
      <c r="J48" s="106">
        <f>Sectors_I!J48</f>
        <v>0.107377</v>
      </c>
      <c r="K48" s="103">
        <f>Sectors_I!K48</f>
        <v>58.891100000000002</v>
      </c>
      <c r="L48" s="103">
        <f>Sectors_I!L48</f>
        <v>80.913744786958176</v>
      </c>
      <c r="M48" s="103">
        <f>Sectors_I!M48</f>
        <v>73.901200000000003</v>
      </c>
      <c r="N48" s="157">
        <f>Sectors_I!N48</f>
        <v>120513711.4904</v>
      </c>
      <c r="O48" s="157">
        <f>Sectors_I!O48</f>
        <v>206791060.31475711</v>
      </c>
      <c r="P48" s="157">
        <f>Sectors_I!P48</f>
        <v>327304771.80515712</v>
      </c>
      <c r="Q48" s="157">
        <f>Sectors_I!Q48</f>
        <v>7054088609.8729601</v>
      </c>
      <c r="R48" s="157">
        <f>Sectors_I!R48</f>
        <v>14832499918.166655</v>
      </c>
      <c r="S48" s="157">
        <f>Sectors_I!S48</f>
        <v>21886588528.039612</v>
      </c>
      <c r="T48" s="157">
        <f>Sectors_I!T48</f>
        <v>416577396.20971721</v>
      </c>
      <c r="U48" s="157">
        <f>Sectors_I!U48</f>
        <v>1087971252.0036342</v>
      </c>
      <c r="V48" s="157">
        <f>Sectors_I!V48</f>
        <v>1504548648.2133515</v>
      </c>
      <c r="W48" s="157">
        <f>Sectors_I!W48</f>
        <v>154911481.12536362</v>
      </c>
      <c r="X48" s="157">
        <f>Sectors_I!X48</f>
        <v>332352186.51841748</v>
      </c>
      <c r="Y48" s="157">
        <f>Sectors_I!Y48</f>
        <v>487263667.64378107</v>
      </c>
      <c r="Z48" s="157">
        <f>Sectors_I!Z48</f>
        <v>0</v>
      </c>
      <c r="AA48" s="157">
        <f>Sectors_I!AA48</f>
        <v>22975680.457800001</v>
      </c>
      <c r="AB48" s="157">
        <f>Sectors_I!AB48</f>
        <v>22975680.457800001</v>
      </c>
    </row>
    <row r="49" spans="1:28" x14ac:dyDescent="0.2">
      <c r="A49" s="101" t="s">
        <v>221</v>
      </c>
      <c r="B49" s="153">
        <f>Sectors_I!B49</f>
        <v>4202469384.4623919</v>
      </c>
      <c r="C49" s="153">
        <f>Sectors_I!C49</f>
        <v>6256436630.0527964</v>
      </c>
      <c r="D49" s="153">
        <f>Sectors_I!D49</f>
        <v>10458906014.515188</v>
      </c>
      <c r="E49" s="154">
        <f>Sectors_I!E49</f>
        <v>89546414.569410309</v>
      </c>
      <c r="F49" s="154">
        <f>Sectors_I!F49</f>
        <v>111053038.77882148</v>
      </c>
      <c r="G49" s="154">
        <f>Sectors_I!G49</f>
        <v>200599453.34823179</v>
      </c>
      <c r="H49" s="106">
        <f>Sectors_I!H49</f>
        <v>0.132162</v>
      </c>
      <c r="I49" s="102">
        <f>Sectors_I!I49</f>
        <v>8.1494719546166952E-2</v>
      </c>
      <c r="J49" s="106">
        <f>Sectors_I!J49</f>
        <v>0.101852</v>
      </c>
      <c r="K49" s="103">
        <f>Sectors_I!K49</f>
        <v>74.422499999999999</v>
      </c>
      <c r="L49" s="103">
        <f>Sectors_I!L49</f>
        <v>89.915827660446027</v>
      </c>
      <c r="M49" s="103">
        <f>Sectors_I!M49</f>
        <v>83.722700000000003</v>
      </c>
      <c r="N49" s="157">
        <f>Sectors_I!N49</f>
        <v>129018841.39045298</v>
      </c>
      <c r="O49" s="157">
        <f>Sectors_I!O49</f>
        <v>238793979.42862999</v>
      </c>
      <c r="P49" s="157">
        <f>Sectors_I!P49</f>
        <v>367812820.81908298</v>
      </c>
      <c r="Q49" s="157">
        <f>Sectors_I!Q49</f>
        <v>3827340272.43116</v>
      </c>
      <c r="R49" s="157">
        <f>Sectors_I!R49</f>
        <v>5554641271.7457495</v>
      </c>
      <c r="S49" s="157">
        <f>Sectors_I!S49</f>
        <v>9381981544.1769104</v>
      </c>
      <c r="T49" s="157">
        <f>Sectors_I!T49</f>
        <v>160737083.81713393</v>
      </c>
      <c r="U49" s="157">
        <f>Sectors_I!U49</f>
        <v>306372689.95809615</v>
      </c>
      <c r="V49" s="157">
        <f>Sectors_I!V49</f>
        <v>467109773.77523005</v>
      </c>
      <c r="W49" s="157">
        <f>Sectors_I!W49</f>
        <v>211240709.54189801</v>
      </c>
      <c r="X49" s="157">
        <f>Sectors_I!X49</f>
        <v>379554605.99773198</v>
      </c>
      <c r="Y49" s="157">
        <f>Sectors_I!Y49</f>
        <v>590795315.53962994</v>
      </c>
      <c r="Z49" s="157">
        <f>Sectors_I!Z49</f>
        <v>3151318.6721999999</v>
      </c>
      <c r="AA49" s="157">
        <f>Sectors_I!AA49</f>
        <v>15868062.351218</v>
      </c>
      <c r="AB49" s="157">
        <f>Sectors_I!AB49</f>
        <v>19019381.023418002</v>
      </c>
    </row>
    <row r="50" spans="1:28" x14ac:dyDescent="0.2">
      <c r="A50" s="101" t="s">
        <v>222</v>
      </c>
      <c r="B50" s="153">
        <f>Sectors_I!B50</f>
        <v>7172523359.900506</v>
      </c>
      <c r="C50" s="153">
        <f>Sectors_I!C50</f>
        <v>1333328166.1677403</v>
      </c>
      <c r="D50" s="153">
        <f>Sectors_I!D50</f>
        <v>8505851526.0682468</v>
      </c>
      <c r="E50" s="154">
        <f>Sectors_I!E50</f>
        <v>210532190.63672435</v>
      </c>
      <c r="F50" s="154">
        <f>Sectors_I!F50</f>
        <v>17759680.25800921</v>
      </c>
      <c r="G50" s="154">
        <f>Sectors_I!G50</f>
        <v>228291870.89473355</v>
      </c>
      <c r="H50" s="106">
        <f>Sectors_I!H50</f>
        <v>0.163768</v>
      </c>
      <c r="I50" s="102">
        <f>Sectors_I!I50</f>
        <v>7.9752516041521587E-2</v>
      </c>
      <c r="J50" s="106">
        <f>Sectors_I!J50</f>
        <v>0.15073900000000001</v>
      </c>
      <c r="K50" s="103">
        <f>Sectors_I!K50</f>
        <v>63.380800000000001</v>
      </c>
      <c r="L50" s="103">
        <f>Sectors_I!L50</f>
        <v>103.21157972112816</v>
      </c>
      <c r="M50" s="103">
        <f>Sectors_I!M50</f>
        <v>69.646799999999999</v>
      </c>
      <c r="N50" s="157">
        <f>Sectors_I!N50</f>
        <v>160300587.03146788</v>
      </c>
      <c r="O50" s="157">
        <f>Sectors_I!O50</f>
        <v>28920895.019899998</v>
      </c>
      <c r="P50" s="157">
        <f>Sectors_I!P50</f>
        <v>189221482.05136788</v>
      </c>
      <c r="Q50" s="157">
        <f>Sectors_I!Q50</f>
        <v>6634683132.6108303</v>
      </c>
      <c r="R50" s="157">
        <f>Sectors_I!R50</f>
        <v>1211312951.9332404</v>
      </c>
      <c r="S50" s="157">
        <f>Sectors_I!S50</f>
        <v>7845996084.5440702</v>
      </c>
      <c r="T50" s="157">
        <f>Sectors_I!T50</f>
        <v>336977200.81510746</v>
      </c>
      <c r="U50" s="157">
        <f>Sectors_I!U50</f>
        <v>80268754.996900007</v>
      </c>
      <c r="V50" s="157">
        <f>Sectors_I!V50</f>
        <v>417245955.81200749</v>
      </c>
      <c r="W50" s="157">
        <f>Sectors_I!W50</f>
        <v>197093079.70676792</v>
      </c>
      <c r="X50" s="157">
        <f>Sectors_I!X50</f>
        <v>39827655.363199994</v>
      </c>
      <c r="Y50" s="157">
        <f>Sectors_I!Y50</f>
        <v>236920735.06996793</v>
      </c>
      <c r="Z50" s="157">
        <f>Sectors_I!Z50</f>
        <v>3769946.7678</v>
      </c>
      <c r="AA50" s="157">
        <f>Sectors_I!AA50</f>
        <v>1918803.8744000001</v>
      </c>
      <c r="AB50" s="157">
        <f>Sectors_I!AB50</f>
        <v>5688750.6422000006</v>
      </c>
    </row>
    <row r="51" spans="1:28" x14ac:dyDescent="0.2">
      <c r="A51" s="101" t="s">
        <v>223</v>
      </c>
      <c r="B51" s="153">
        <f>Sectors_I!B51</f>
        <v>20871894540.758839</v>
      </c>
      <c r="C51" s="153">
        <f>Sectors_I!C51</f>
        <v>4919399995.7382488</v>
      </c>
      <c r="D51" s="153">
        <f>Sectors_I!D51</f>
        <v>25791294536.497086</v>
      </c>
      <c r="E51" s="154">
        <f>Sectors_I!E51</f>
        <v>450816271.31783265</v>
      </c>
      <c r="F51" s="154">
        <f>Sectors_I!F51</f>
        <v>33874389.899321511</v>
      </c>
      <c r="G51" s="154">
        <f>Sectors_I!G51</f>
        <v>484690661.21715415</v>
      </c>
      <c r="H51" s="106">
        <f>Sectors_I!H51</f>
        <v>0.15198600000000001</v>
      </c>
      <c r="I51" s="102">
        <f>Sectors_I!I51</f>
        <v>7.407701290612885E-2</v>
      </c>
      <c r="J51" s="106">
        <f>Sectors_I!J51</f>
        <v>0.13697100000000001</v>
      </c>
      <c r="K51" s="103">
        <f>Sectors_I!K51</f>
        <v>98.075000000000003</v>
      </c>
      <c r="L51" s="103">
        <f>Sectors_I!L51</f>
        <v>143.33968305680153</v>
      </c>
      <c r="M51" s="103">
        <f>Sectors_I!M51</f>
        <v>106.812</v>
      </c>
      <c r="N51" s="157">
        <f>Sectors_I!N51</f>
        <v>215908893.47240222</v>
      </c>
      <c r="O51" s="157">
        <f>Sectors_I!O51</f>
        <v>52223132.546501994</v>
      </c>
      <c r="P51" s="157">
        <f>Sectors_I!P51</f>
        <v>268132026.01890421</v>
      </c>
      <c r="Q51" s="157">
        <f>Sectors_I!Q51</f>
        <v>19573151763.083393</v>
      </c>
      <c r="R51" s="157">
        <f>Sectors_I!R51</f>
        <v>4627386955.3670483</v>
      </c>
      <c r="S51" s="157">
        <f>Sectors_I!S51</f>
        <v>24200538718.450439</v>
      </c>
      <c r="T51" s="157">
        <f>Sectors_I!T51</f>
        <v>885238787.67453063</v>
      </c>
      <c r="U51" s="157">
        <f>Sectors_I!U51</f>
        <v>187937701.68478248</v>
      </c>
      <c r="V51" s="157">
        <f>Sectors_I!V51</f>
        <v>1073176489.3593131</v>
      </c>
      <c r="W51" s="157">
        <f>Sectors_I!W51</f>
        <v>357403985.48971605</v>
      </c>
      <c r="X51" s="157">
        <f>Sectors_I!X51</f>
        <v>86234630.833617896</v>
      </c>
      <c r="Y51" s="157">
        <f>Sectors_I!Y51</f>
        <v>443638616.32333398</v>
      </c>
      <c r="Z51" s="157">
        <f>Sectors_I!Z51</f>
        <v>56100004.511200003</v>
      </c>
      <c r="AA51" s="157">
        <f>Sectors_I!AA51</f>
        <v>17840707.852799997</v>
      </c>
      <c r="AB51" s="157">
        <f>Sectors_I!AB51</f>
        <v>73940712.363999993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B3891981-83A6-46FA-A2C1-D81E4A69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2025-09-18T05:50:41Z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