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7-2025\"/>
    </mc:Choice>
  </mc:AlternateContent>
  <bookViews>
    <workbookView xWindow="20" yWindow="350" windowWidth="19130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4"/>
  <c r="B25" i="16" s="1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4"/>
  <c r="B24" i="16" s="1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7" i="14" l="1"/>
  <c r="B8" i="14"/>
  <c r="B8" i="16" s="1"/>
  <c r="B9" i="14"/>
  <c r="B9" i="16" s="1"/>
  <c r="B10" i="14"/>
  <c r="B10" i="16" s="1"/>
  <c r="B11" i="14"/>
  <c r="B11" i="16" s="1"/>
  <c r="B12" i="14"/>
  <c r="B12" i="16" s="1"/>
  <c r="B13" i="14"/>
  <c r="B13" i="16" s="1"/>
  <c r="B14" i="14"/>
  <c r="B14" i="16" s="1"/>
  <c r="B15" i="14"/>
  <c r="B15" i="16" s="1"/>
  <c r="B16" i="14"/>
  <c r="B16" i="16" s="1"/>
  <c r="B17" i="14"/>
  <c r="B17" i="16" s="1"/>
  <c r="B18" i="14"/>
  <c r="B18" i="16" s="1"/>
  <c r="B19" i="14"/>
  <c r="B19" i="16" s="1"/>
  <c r="B20" i="14"/>
  <c r="B20" i="16" s="1"/>
  <c r="B21" i="14"/>
  <c r="B21" i="16" s="1"/>
  <c r="B22" i="14"/>
  <c r="B22" i="16" s="1"/>
  <c r="B23" i="14"/>
  <c r="B23" i="16" s="1"/>
  <c r="B26" i="14"/>
  <c r="C7" i="14"/>
  <c r="C26" i="14" s="1"/>
  <c r="B53" i="43" l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<sst xmlns="http://schemas.openxmlformats.org/spreadsheetml/2006/main" count="416" uniqueCount="291">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</sst>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164" fontId="6" fillId="0" borderId="0" xfId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796875" defaultRowHeight="13" x14ac:dyDescent="0.3"/>
  <cols>
    <col min="1" max="1" width="4.453125" style="6" customWidth="1"/>
    <col min="2" max="2" width="42.26953125" style="6" bestFit="1" customWidth="1"/>
    <col min="3" max="3" width="17.26953125" style="6" bestFit="1" customWidth="1"/>
    <col min="4" max="4" width="10.453125" style="6" bestFit="1" customWidth="1"/>
    <col min="5" max="5" width="10.26953125" style="6" bestFit="1" customWidth="1"/>
    <col min="6" max="6" width="9.7265625" style="6" bestFit="1" customWidth="1"/>
    <col min="7" max="7" width="10.54296875" style="6" bestFit="1" customWidth="1"/>
    <col min="8" max="8" width="10.26953125" style="6" bestFit="1" customWidth="1"/>
    <col min="9" max="9" width="10.54296875" style="6" bestFit="1" customWidth="1"/>
    <col min="10" max="11" width="10.26953125" style="6" bestFit="1" customWidth="1"/>
    <col min="12" max="12" width="11.1796875" style="6" customWidth="1"/>
    <col min="13" max="13" width="9.81640625" style="6" bestFit="1" customWidth="1"/>
    <col min="14" max="15" width="10.453125" style="6" bestFit="1" customWidth="1"/>
    <col min="16" max="16" width="9.81640625" style="6" bestFit="1" customWidth="1"/>
    <col min="17" max="17" width="10.453125" style="6" bestFit="1" customWidth="1"/>
    <col min="18" max="18" width="11" style="6" customWidth="1"/>
    <col min="19" max="19" width="12.1796875" style="6" bestFit="1" customWidth="1"/>
    <col min="20" max="16384" width="9.1796875" style="6"/>
  </cols>
  <sheetData>
    <row r="2" spans="1:10" x14ac:dyDescent="0.3">
      <c r="A2" s="6" t="s">
        <v>281</v>
      </c>
    </row>
    <row r="3" spans="1:10" x14ac:dyDescent="0.3">
      <c r="B3" s="65">
        <v>45869</v>
      </c>
    </row>
    <row r="4" spans="1:10" ht="13.5" thickBot="1" x14ac:dyDescent="0.35"/>
    <row r="5" spans="1:10" x14ac:dyDescent="0.3">
      <c r="A5" s="173" t="s">
        <v>0</v>
      </c>
      <c r="B5" s="171" t="s">
        <v>282</v>
      </c>
      <c r="C5" s="175" t="s">
        <v>27</v>
      </c>
      <c r="D5" s="176"/>
      <c r="E5" s="176"/>
      <c r="F5" s="176"/>
      <c r="G5" s="176"/>
      <c r="H5" s="176"/>
      <c r="I5" s="176"/>
      <c r="J5" s="177"/>
    </row>
    <row r="6" spans="1:10" s="11" customFormat="1" ht="117.75" customHeight="1" x14ac:dyDescent="0.3">
      <c r="A6" s="174"/>
      <c r="B6" s="172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3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0.39581431053549626</v>
      </c>
      <c r="D7" s="59">
        <f t="shared" ref="D7" si="3">E32/E$31</f>
        <v>0.37964463030964324</v>
      </c>
      <c r="E7" s="59">
        <f t="shared" ref="E7" si="4">G32/G$31</f>
        <v>0.39964845953925821</v>
      </c>
      <c r="F7" s="59">
        <f t="shared" ref="F7" si="5">H32/H$31</f>
        <v>0.411955994038745</v>
      </c>
      <c r="G7" s="59">
        <f t="shared" ref="G7" si="6">J32/J$31</f>
        <v>0.42401720205629922</v>
      </c>
      <c r="H7" s="59">
        <f t="shared" ref="H7" si="7">K32/K$31</f>
        <v>0.35895799442586263</v>
      </c>
      <c r="I7" s="59">
        <f t="shared" ref="I7" si="8">L32/L$31</f>
        <v>0.46604511776118951</v>
      </c>
      <c r="J7" s="59">
        <f t="shared" ref="J7" si="9">O32/O$31</f>
        <v>0.37406254513287468</v>
      </c>
    </row>
    <row r="8" spans="1:10" x14ac:dyDescent="0.3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0.37229085087442088</v>
      </c>
      <c r="D8" s="57">
        <f t="shared" ref="D8:D24" si="10">E33/E$31</f>
        <v>0.37213713298515505</v>
      </c>
      <c r="E8" s="57">
        <f t="shared" ref="E8:E24" si="11">G33/G$31</f>
        <v>0.37440184341770033</v>
      </c>
      <c r="F8" s="57">
        <f t="shared" ref="F8:F24" si="12">H33/H$31</f>
        <v>0.37777134826150593</v>
      </c>
      <c r="G8" s="57">
        <f t="shared" ref="G8:G24" si="13">J33/J$31</f>
        <v>0.35794255623466792</v>
      </c>
      <c r="H8" s="57">
        <f t="shared" ref="H8:H24" si="14">K33/K$31</f>
        <v>0.37319361076006885</v>
      </c>
      <c r="I8" s="57">
        <f t="shared" ref="I8:I24" si="15">L33/L$31</f>
        <v>0.34809045293754415</v>
      </c>
      <c r="J8" s="57">
        <f t="shared" ref="J8:J24" si="16">O33/O$31</f>
        <v>0.36031483696571387</v>
      </c>
    </row>
    <row r="9" spans="1:10" x14ac:dyDescent="0.3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5.5032441551485838E-2</v>
      </c>
      <c r="D9" s="59">
        <f t="shared" si="10"/>
        <v>5.9861560781444355E-2</v>
      </c>
      <c r="E9" s="59">
        <f t="shared" si="11"/>
        <v>5.675711781313942E-2</v>
      </c>
      <c r="F9" s="59">
        <f t="shared" si="12"/>
        <v>6.0398634817625654E-2</v>
      </c>
      <c r="G9" s="59">
        <f t="shared" si="13"/>
        <v>6.6786335700209642E-2</v>
      </c>
      <c r="H9" s="59">
        <f t="shared" si="14"/>
        <v>7.8434809363012711E-2</v>
      </c>
      <c r="I9" s="59">
        <f t="shared" si="15"/>
        <v>5.9261481232694889E-2</v>
      </c>
      <c r="J9" s="59">
        <f t="shared" si="16"/>
        <v>4.5248065869096826E-2</v>
      </c>
    </row>
    <row r="10" spans="1:10" x14ac:dyDescent="0.3">
      <c r="A10" s="54">
        <f t="shared" si="0"/>
        <v>4</v>
      </c>
      <c r="B10" s="12" t="str">
        <f t="shared" si="1"/>
        <v>ბაზის ბანკი</v>
      </c>
      <c r="C10" s="56">
        <f t="shared" si="2"/>
        <v>4.2387757147603754E-2</v>
      </c>
      <c r="D10" s="57">
        <f t="shared" si="10"/>
        <v>4.49951209401067E-2</v>
      </c>
      <c r="E10" s="57">
        <f t="shared" si="11"/>
        <v>4.2427018447666789E-2</v>
      </c>
      <c r="F10" s="57">
        <f t="shared" si="12"/>
        <v>4.4858280822127852E-2</v>
      </c>
      <c r="G10" s="57">
        <f t="shared" si="13"/>
        <v>4.7141464658286697E-2</v>
      </c>
      <c r="H10" s="57">
        <f t="shared" si="14"/>
        <v>5.7552707466673771E-2</v>
      </c>
      <c r="I10" s="57">
        <f t="shared" si="15"/>
        <v>4.0415855001010768E-2</v>
      </c>
      <c r="J10" s="57">
        <f t="shared" si="16"/>
        <v>4.2165021353651799E-2</v>
      </c>
    </row>
    <row r="11" spans="1:10" x14ac:dyDescent="0.3">
      <c r="A11" s="55">
        <f t="shared" si="0"/>
        <v>5</v>
      </c>
      <c r="B11" s="15" t="str">
        <f t="shared" si="1"/>
        <v>კრედო ბანკი</v>
      </c>
      <c r="C11" s="58">
        <f t="shared" si="2"/>
        <v>3.4598592262246132E-2</v>
      </c>
      <c r="D11" s="59">
        <f t="shared" si="10"/>
        <v>4.1631895272343906E-2</v>
      </c>
      <c r="E11" s="59">
        <f t="shared" si="11"/>
        <v>3.5692217910376904E-2</v>
      </c>
      <c r="F11" s="59">
        <f t="shared" si="12"/>
        <v>2.317229932795855E-2</v>
      </c>
      <c r="G11" s="59">
        <f t="shared" si="13"/>
        <v>2.6288366632974305E-2</v>
      </c>
      <c r="H11" s="59">
        <f t="shared" si="14"/>
        <v>2.3120334349350027E-2</v>
      </c>
      <c r="I11" s="59">
        <f t="shared" si="15"/>
        <v>2.8334899300922724E-2</v>
      </c>
      <c r="J11" s="59">
        <f t="shared" si="16"/>
        <v>2.8394271974816084E-2</v>
      </c>
    </row>
    <row r="12" spans="1:10" x14ac:dyDescent="0.3">
      <c r="A12" s="54">
        <f t="shared" si="0"/>
        <v>6</v>
      </c>
      <c r="B12" s="12" t="str">
        <f t="shared" si="1"/>
        <v>ტერა ბანკი</v>
      </c>
      <c r="C12" s="56">
        <f t="shared" si="2"/>
        <v>2.106069870461931E-2</v>
      </c>
      <c r="D12" s="57">
        <f t="shared" si="10"/>
        <v>2.3729941809180522E-2</v>
      </c>
      <c r="E12" s="57">
        <f t="shared" si="11"/>
        <v>2.1378745220591577E-2</v>
      </c>
      <c r="F12" s="57">
        <f t="shared" si="12"/>
        <v>2.0054421143489175E-2</v>
      </c>
      <c r="G12" s="57">
        <f t="shared" si="13"/>
        <v>1.9257109077019975E-2</v>
      </c>
      <c r="H12" s="57">
        <f t="shared" si="14"/>
        <v>2.2746977505372263E-2</v>
      </c>
      <c r="I12" s="57">
        <f t="shared" si="15"/>
        <v>1.7002671904020834E-2</v>
      </c>
      <c r="J12" s="57">
        <f t="shared" si="16"/>
        <v>1.9256368056812453E-2</v>
      </c>
    </row>
    <row r="13" spans="1:10" x14ac:dyDescent="0.3">
      <c r="A13" s="55">
        <f t="shared" si="0"/>
        <v>7</v>
      </c>
      <c r="B13" s="15" t="str">
        <f t="shared" si="1"/>
        <v>პროკრედიტ ბანკი</v>
      </c>
      <c r="C13" s="58">
        <f t="shared" si="2"/>
        <v>2.0276505591679931E-2</v>
      </c>
      <c r="D13" s="59">
        <f t="shared" si="10"/>
        <v>2.028160934256425E-2</v>
      </c>
      <c r="E13" s="59">
        <f t="shared" si="11"/>
        <v>1.995526548813344E-2</v>
      </c>
      <c r="F13" s="59">
        <f t="shared" si="12"/>
        <v>2.1081625552310634E-2</v>
      </c>
      <c r="G13" s="59">
        <f t="shared" si="13"/>
        <v>2.1200053130964062E-2</v>
      </c>
      <c r="H13" s="59">
        <f t="shared" si="14"/>
        <v>2.7587600369866502E-2</v>
      </c>
      <c r="I13" s="59">
        <f t="shared" si="15"/>
        <v>1.7073730252233306E-2</v>
      </c>
      <c r="J13" s="59">
        <f t="shared" si="16"/>
        <v>2.2098954237370159E-2</v>
      </c>
    </row>
    <row r="14" spans="1:10" x14ac:dyDescent="0.3">
      <c r="A14" s="54">
        <f t="shared" si="0"/>
        <v>8</v>
      </c>
      <c r="B14" s="12" t="str">
        <f t="shared" si="1"/>
        <v>ქართუ ბანკი</v>
      </c>
      <c r="C14" s="56">
        <f t="shared" si="2"/>
        <v>1.8034898142761321E-2</v>
      </c>
      <c r="D14" s="57">
        <f t="shared" si="10"/>
        <v>1.573903022305384E-2</v>
      </c>
      <c r="E14" s="57">
        <f t="shared" si="11"/>
        <v>1.5710985221382992E-2</v>
      </c>
      <c r="F14" s="57">
        <f t="shared" si="12"/>
        <v>1.9465094201273875E-2</v>
      </c>
      <c r="G14" s="57">
        <f t="shared" si="13"/>
        <v>2.1713304534049099E-2</v>
      </c>
      <c r="H14" s="57">
        <f t="shared" si="14"/>
        <v>3.2873759344730809E-2</v>
      </c>
      <c r="I14" s="57">
        <f t="shared" si="15"/>
        <v>1.4503707751439665E-2</v>
      </c>
      <c r="J14" s="57">
        <f t="shared" si="16"/>
        <v>3.1218843450352148E-2</v>
      </c>
    </row>
    <row r="15" spans="1:10" x14ac:dyDescent="0.3">
      <c r="A15" s="55">
        <f t="shared" si="0"/>
        <v>9</v>
      </c>
      <c r="B15" s="15" t="str">
        <f t="shared" si="1"/>
        <v>ხალიკ ბანკი</v>
      </c>
      <c r="C15" s="58">
        <f t="shared" si="2"/>
        <v>1.0560059849336197E-2</v>
      </c>
      <c r="D15" s="59">
        <f t="shared" si="10"/>
        <v>1.365344324517483E-2</v>
      </c>
      <c r="E15" s="59">
        <f t="shared" si="11"/>
        <v>9.363085977063609E-3</v>
      </c>
      <c r="F15" s="59">
        <f t="shared" si="12"/>
        <v>4.0689149066954955E-3</v>
      </c>
      <c r="G15" s="59">
        <f t="shared" si="13"/>
        <v>2.8323088059786362E-3</v>
      </c>
      <c r="H15" s="59">
        <f t="shared" si="14"/>
        <v>3.1808080954888775E-3</v>
      </c>
      <c r="I15" s="59">
        <f t="shared" si="15"/>
        <v>2.6071800456354752E-3</v>
      </c>
      <c r="J15" s="59">
        <f t="shared" si="16"/>
        <v>1.7350692072524782E-2</v>
      </c>
    </row>
    <row r="16" spans="1:10" x14ac:dyDescent="0.3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6.4040486096509268E-3</v>
      </c>
      <c r="D16" s="57">
        <f t="shared" si="10"/>
        <v>8.4944729310358694E-3</v>
      </c>
      <c r="E16" s="57">
        <f t="shared" si="11"/>
        <v>6.3250521238953535E-3</v>
      </c>
      <c r="F16" s="57">
        <f t="shared" si="12"/>
        <v>2.942660263323752E-4</v>
      </c>
      <c r="G16" s="57">
        <f t="shared" si="13"/>
        <v>3.3642415318181423E-4</v>
      </c>
      <c r="H16" s="57">
        <f t="shared" si="14"/>
        <v>6.3802764754299379E-6</v>
      </c>
      <c r="I16" s="57">
        <f t="shared" si="15"/>
        <v>5.4963081115286065E-4</v>
      </c>
      <c r="J16" s="57">
        <f t="shared" si="16"/>
        <v>6.8522088462232428E-3</v>
      </c>
    </row>
    <row r="17" spans="1:20" x14ac:dyDescent="0.3">
      <c r="A17" s="55">
        <f t="shared" si="0"/>
        <v>11</v>
      </c>
      <c r="B17" s="15" t="str">
        <f t="shared" si="1"/>
        <v>პაშაბანკი</v>
      </c>
      <c r="C17" s="58">
        <f t="shared" si="2"/>
        <v>5.8405256529025446E-3</v>
      </c>
      <c r="D17" s="59">
        <f t="shared" si="10"/>
        <v>5.0461746968590059E-3</v>
      </c>
      <c r="E17" s="59">
        <f t="shared" si="11"/>
        <v>5.4149086739406363E-3</v>
      </c>
      <c r="F17" s="59">
        <f t="shared" si="12"/>
        <v>6.0042800258757936E-3</v>
      </c>
      <c r="G17" s="59">
        <f t="shared" si="13"/>
        <v>5.358106508936227E-3</v>
      </c>
      <c r="H17" s="59">
        <f t="shared" si="14"/>
        <v>9.6976268719908675E-3</v>
      </c>
      <c r="I17" s="59">
        <f t="shared" si="15"/>
        <v>2.5547985274726958E-3</v>
      </c>
      <c r="J17" s="59">
        <f t="shared" si="16"/>
        <v>8.2551216581906624E-3</v>
      </c>
    </row>
    <row r="18" spans="1:20" x14ac:dyDescent="0.3">
      <c r="A18" s="54">
        <f t="shared" si="0"/>
        <v>12</v>
      </c>
      <c r="B18" s="12" t="str">
        <f t="shared" si="1"/>
        <v>იშ ბანკ</v>
      </c>
      <c r="C18" s="56">
        <f t="shared" si="2"/>
        <v>4.5522810516874417E-3</v>
      </c>
      <c r="D18" s="57">
        <f t="shared" si="10"/>
        <v>4.8416579938682022E-3</v>
      </c>
      <c r="E18" s="57">
        <f t="shared" si="11"/>
        <v>3.5438369131648561E-3</v>
      </c>
      <c r="F18" s="57">
        <f t="shared" si="12"/>
        <v>3.5046100461900063E-3</v>
      </c>
      <c r="G18" s="57">
        <f t="shared" si="13"/>
        <v>1.6883345083888624E-3</v>
      </c>
      <c r="H18" s="57">
        <f t="shared" si="14"/>
        <v>3.3680148659047159E-3</v>
      </c>
      <c r="I18" s="57">
        <f t="shared" si="15"/>
        <v>6.0326957987283825E-4</v>
      </c>
      <c r="J18" s="57">
        <f t="shared" si="16"/>
        <v>1.0273352673973729E-2</v>
      </c>
    </row>
    <row r="19" spans="1:20" ht="12" customHeight="1" x14ac:dyDescent="0.3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4.4193871771951686E-3</v>
      </c>
      <c r="D19" s="59">
        <f t="shared" si="10"/>
        <v>2.3454428771210695E-3</v>
      </c>
      <c r="E19" s="59">
        <f t="shared" si="11"/>
        <v>1.8042400085339979E-3</v>
      </c>
      <c r="F19" s="59">
        <f t="shared" si="12"/>
        <v>2.0573087825392331E-4</v>
      </c>
      <c r="G19" s="59">
        <f t="shared" si="13"/>
        <v>2.299821177820345E-4</v>
      </c>
      <c r="H19" s="59">
        <f t="shared" si="14"/>
        <v>4.2927828758522018E-4</v>
      </c>
      <c r="I19" s="59">
        <f t="shared" si="15"/>
        <v>1.0123781040629628E-4</v>
      </c>
      <c r="J19" s="59">
        <f t="shared" si="16"/>
        <v>1.9255552778666505E-2</v>
      </c>
    </row>
    <row r="20" spans="1:20" x14ac:dyDescent="0.3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3.5919105730379767E-3</v>
      </c>
      <c r="D20" s="57">
        <f t="shared" si="10"/>
        <v>3.6206841780284165E-3</v>
      </c>
      <c r="E20" s="57">
        <f t="shared" si="11"/>
        <v>3.2212450229227091E-3</v>
      </c>
      <c r="F20" s="57">
        <f t="shared" si="12"/>
        <v>4.1076729870648141E-3</v>
      </c>
      <c r="G20" s="57">
        <f t="shared" si="13"/>
        <v>2.4584492745314906E-3</v>
      </c>
      <c r="H20" s="57">
        <f t="shared" si="14"/>
        <v>4.2547077515231249E-3</v>
      </c>
      <c r="I20" s="57">
        <f t="shared" si="15"/>
        <v>1.2980754764978189E-3</v>
      </c>
      <c r="J20" s="57">
        <f t="shared" si="16"/>
        <v>5.6947580015170801E-3</v>
      </c>
    </row>
    <row r="21" spans="1:20" x14ac:dyDescent="0.3">
      <c r="A21" s="55">
        <f t="shared" si="0"/>
        <v>15</v>
      </c>
      <c r="B21" s="15" t="str">
        <f t="shared" si="1"/>
        <v>სილქ ბანკი</v>
      </c>
      <c r="C21" s="58">
        <f t="shared" si="2"/>
        <v>2.0929353097256321E-3</v>
      </c>
      <c r="D21" s="59">
        <f t="shared" si="10"/>
        <v>1.7856425678043875E-3</v>
      </c>
      <c r="E21" s="59">
        <f t="shared" si="11"/>
        <v>1.6793364202741959E-3</v>
      </c>
      <c r="F21" s="59">
        <f t="shared" si="12"/>
        <v>2.0879000913911609E-3</v>
      </c>
      <c r="G21" s="59">
        <f t="shared" si="13"/>
        <v>1.6422621036492927E-3</v>
      </c>
      <c r="H21" s="59">
        <f t="shared" si="14"/>
        <v>1.9031845270268152E-3</v>
      </c>
      <c r="I21" s="59">
        <f t="shared" si="15"/>
        <v>1.4737075513480047E-3</v>
      </c>
      <c r="J21" s="59">
        <f t="shared" si="16"/>
        <v>4.4393507059708329E-3</v>
      </c>
    </row>
    <row r="22" spans="1:20" x14ac:dyDescent="0.3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1.7123865412337011E-3</v>
      </c>
      <c r="D22" s="57">
        <f t="shared" si="10"/>
        <v>2.1915598466173496E-3</v>
      </c>
      <c r="E22" s="57">
        <f t="shared" si="11"/>
        <v>1.6934881511584839E-3</v>
      </c>
      <c r="F22" s="57">
        <f t="shared" si="12"/>
        <v>2.2526112812919174E-5</v>
      </c>
      <c r="G22" s="57">
        <f t="shared" si="13"/>
        <v>2.5753298496908661E-5</v>
      </c>
      <c r="H22" s="57">
        <f t="shared" si="14"/>
        <v>1.7744016856515011E-6</v>
      </c>
      <c r="I22" s="57">
        <f t="shared" si="15"/>
        <v>4.1243543315202627E-5</v>
      </c>
      <c r="J22" s="57">
        <f t="shared" si="16"/>
        <v>1.8196002598079982E-3</v>
      </c>
    </row>
    <row r="23" spans="1:20" x14ac:dyDescent="0.3">
      <c r="A23" s="55">
        <f t="shared" si="0"/>
        <v>17</v>
      </c>
      <c r="B23" s="15" t="str">
        <f t="shared" si="1"/>
        <v>პეივბანკი</v>
      </c>
      <c r="C23" s="58">
        <f t="shared" si="2"/>
        <v>7.4033695480035593E-4</v>
      </c>
      <c r="D23" s="59">
        <f t="shared" si="10"/>
        <v>0</v>
      </c>
      <c r="E23" s="59">
        <f t="shared" si="11"/>
        <v>7.7773344750648094E-4</v>
      </c>
      <c r="F23" s="59">
        <f t="shared" si="12"/>
        <v>9.0062862103364063E-4</v>
      </c>
      <c r="G23" s="59">
        <f t="shared" si="13"/>
        <v>1.0296575033170684E-3</v>
      </c>
      <c r="H23" s="59">
        <f t="shared" si="14"/>
        <v>2.6235671743777811E-3</v>
      </c>
      <c r="I23" s="59">
        <f t="shared" si="15"/>
        <v>0</v>
      </c>
      <c r="J23" s="59">
        <f t="shared" si="16"/>
        <v>5.281804223862249E-4</v>
      </c>
    </row>
    <row r="24" spans="1:20" x14ac:dyDescent="0.3">
      <c r="A24" s="54">
        <f t="shared" si="0"/>
        <v>18</v>
      </c>
      <c r="B24" s="12" t="str">
        <f t="shared" si="1"/>
        <v>ჰეშბანკი</v>
      </c>
      <c r="C24" s="56">
        <f t="shared" si="2"/>
        <v>3.633483054470143E-4</v>
      </c>
      <c r="D24" s="57">
        <f t="shared" si="10"/>
        <v>0</v>
      </c>
      <c r="E24" s="57">
        <f t="shared" si="11"/>
        <v>4.3110247664492578E-5</v>
      </c>
      <c r="F24" s="57">
        <f t="shared" si="12"/>
        <v>6.5464282280745508E-6</v>
      </c>
      <c r="G24" s="57">
        <f t="shared" si="13"/>
        <v>7.484304615178164E-6</v>
      </c>
      <c r="H24" s="57">
        <f t="shared" si="14"/>
        <v>0</v>
      </c>
      <c r="I24" s="57">
        <f t="shared" si="15"/>
        <v>1.2319127155027905E-5</v>
      </c>
      <c r="J24" s="57">
        <f t="shared" si="16"/>
        <v>2.1801121625207249E-3</v>
      </c>
    </row>
    <row r="25" spans="1:20" ht="13.5" thickBot="1" x14ac:dyDescent="0.35">
      <c r="A25" s="55">
        <f t="shared" si="0"/>
        <v>19</v>
      </c>
      <c r="B25" s="15" t="str">
        <f t="shared" si="1"/>
        <v>პეისერა</v>
      </c>
      <c r="C25" s="58">
        <f t="shared" si="2"/>
        <v>2.267251646761859E-4</v>
      </c>
      <c r="D25" s="59">
        <f t="shared" ref="D25" si="17">E50/E$31</f>
        <v>0</v>
      </c>
      <c r="E25" s="59">
        <f t="shared" ref="E25" si="18">G50/G$31</f>
        <v>1.6230995562483718E-4</v>
      </c>
      <c r="F25" s="59">
        <f t="shared" ref="F25" si="19">H50/H$31</f>
        <v>3.9225711086511374E-5</v>
      </c>
      <c r="G25" s="59">
        <f t="shared" ref="G25" si="20">J50/J$31</f>
        <v>4.484539664842089E-5</v>
      </c>
      <c r="H25" s="59">
        <f t="shared" ref="H25" si="21">K50/K$31</f>
        <v>6.6864163005610992E-5</v>
      </c>
      <c r="I25" s="59">
        <f t="shared" ref="I25" si="22">L50/L$31</f>
        <v>3.0621386088036694E-5</v>
      </c>
      <c r="J25" s="59">
        <f t="shared" ref="J25" si="23">O50/O$31</f>
        <v>5.9216337753258119E-4</v>
      </c>
    </row>
    <row r="26" spans="1:20" ht="13.5" thickBot="1" x14ac:dyDescent="0.35">
      <c r="A26" s="18"/>
      <c r="B26" s="19" t="str">
        <f>B31</f>
        <v>კონსოლიდირებული</v>
      </c>
      <c r="C26" s="20">
        <f>SUM(C7:C25)</f>
        <v>1.0000000000000067</v>
      </c>
      <c r="D26" s="21">
        <f t="shared" ref="D26:J26" si="24">SUM(D7:D25)</f>
        <v>1.0000000000000009</v>
      </c>
      <c r="E26" s="21">
        <f t="shared" si="24"/>
        <v>0.99999999999999933</v>
      </c>
      <c r="F26" s="21">
        <f t="shared" si="24"/>
        <v>1.0000000000000013</v>
      </c>
      <c r="G26" s="21">
        <f t="shared" si="24"/>
        <v>0.99999999999999678</v>
      </c>
      <c r="H26" s="21">
        <f t="shared" si="24"/>
        <v>1.0000000000000018</v>
      </c>
      <c r="I26" s="21">
        <f t="shared" si="24"/>
        <v>1.0000000000000002</v>
      </c>
      <c r="J26" s="21">
        <f t="shared" si="24"/>
        <v>1.0000000000000024</v>
      </c>
    </row>
    <row r="27" spans="1:20" x14ac:dyDescent="0.3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35">
      <c r="B28" s="61" t="s">
        <v>36</v>
      </c>
      <c r="S28" s="23"/>
    </row>
    <row r="29" spans="1:20" ht="13.5" thickBot="1" x14ac:dyDescent="0.35">
      <c r="A29" s="173" t="s">
        <v>0</v>
      </c>
      <c r="B29" s="171" t="s">
        <v>282</v>
      </c>
      <c r="C29" s="175" t="s">
        <v>28</v>
      </c>
      <c r="D29" s="176"/>
      <c r="E29" s="176"/>
      <c r="F29" s="177"/>
      <c r="G29" s="159" t="s">
        <v>37</v>
      </c>
      <c r="H29" s="169"/>
      <c r="I29" s="169"/>
      <c r="J29" s="169"/>
      <c r="K29" s="169"/>
      <c r="L29" s="169"/>
      <c r="M29" s="169"/>
      <c r="N29" s="170"/>
      <c r="O29" s="168" t="s">
        <v>38</v>
      </c>
      <c r="P29" s="169"/>
      <c r="Q29" s="170"/>
      <c r="R29" s="168" t="s">
        <v>39</v>
      </c>
      <c r="S29" s="169"/>
      <c r="T29" s="170"/>
    </row>
    <row r="30" spans="1:20" ht="150.75" customHeight="1" thickBot="1" x14ac:dyDescent="0.35">
      <c r="A30" s="174"/>
      <c r="B30" s="172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2025 წლის 7 თვის წმინდა მოგება</v>
      </c>
      <c r="S30" s="82" t="s">
        <v>77</v>
      </c>
      <c r="T30" s="83" t="s">
        <v>78</v>
      </c>
    </row>
    <row r="31" spans="1:20" ht="13.5" thickBot="1" x14ac:dyDescent="0.35">
      <c r="A31" s="113"/>
      <c r="B31" s="114" t="s">
        <v>81</v>
      </c>
      <c r="C31" s="163">
        <v>100439865696.09</v>
      </c>
      <c r="D31" s="164">
        <v>12916201787.3727</v>
      </c>
      <c r="E31" s="164">
        <v>68100900759.857666</v>
      </c>
      <c r="F31" s="165">
        <v>-1196687708.2679801</v>
      </c>
      <c r="G31" s="163">
        <v>85388560711.794006</v>
      </c>
      <c r="H31" s="164">
        <v>63645087898.954231</v>
      </c>
      <c r="I31" s="164">
        <v>6161712264.9296103</v>
      </c>
      <c r="J31" s="164">
        <v>55669567371.033798</v>
      </c>
      <c r="K31" s="164">
        <v>21848340042.444099</v>
      </c>
      <c r="L31" s="164">
        <v>33821227328.5896</v>
      </c>
      <c r="M31" s="164">
        <v>1504039402.73</v>
      </c>
      <c r="N31" s="165">
        <v>20108533471.851288</v>
      </c>
      <c r="O31" s="115">
        <v>15051304957.6586</v>
      </c>
      <c r="P31" s="167">
        <v>1178364117.1199999</v>
      </c>
      <c r="Q31" s="166">
        <v>18094688672.628799</v>
      </c>
      <c r="R31" s="115">
        <v>1822589329.20823</v>
      </c>
      <c r="S31" s="116">
        <v>3.1883409424678502E-2</v>
      </c>
      <c r="T31" s="117">
        <v>0.21597484167519954</v>
      </c>
    </row>
    <row r="32" spans="1:20" x14ac:dyDescent="0.3">
      <c r="A32" s="55">
        <v>1</v>
      </c>
      <c r="B32" s="15" t="s">
        <v>137</v>
      </c>
      <c r="C32" s="27">
        <v>39755536190.775703</v>
      </c>
      <c r="D32" s="28">
        <v>4554492716.8888998</v>
      </c>
      <c r="E32" s="28">
        <v>25854141292.729866</v>
      </c>
      <c r="F32" s="29">
        <v>-367518101.016913</v>
      </c>
      <c r="G32" s="27">
        <v>34125406750.742901</v>
      </c>
      <c r="H32" s="28">
        <v>26218975451.096992</v>
      </c>
      <c r="I32" s="28">
        <v>2062363238.4165001</v>
      </c>
      <c r="J32" s="28">
        <v>23604854196.350399</v>
      </c>
      <c r="K32" s="28">
        <v>7842636323.1700001</v>
      </c>
      <c r="L32" s="28">
        <v>15762217873.1805</v>
      </c>
      <c r="M32" s="84"/>
      <c r="N32" s="29">
        <v>7370702547.7776995</v>
      </c>
      <c r="O32" s="27">
        <v>5630129440.0328302</v>
      </c>
      <c r="P32" s="28">
        <v>27993660.18</v>
      </c>
      <c r="Q32" s="29">
        <v>6791719194.98773</v>
      </c>
      <c r="R32" s="27">
        <v>921998281.072788</v>
      </c>
      <c r="S32" s="69">
        <v>4.0839910889173749E-2</v>
      </c>
      <c r="T32" s="70">
        <v>0.29782131728842337</v>
      </c>
    </row>
    <row r="33" spans="1:21" x14ac:dyDescent="0.3">
      <c r="A33" s="54">
        <v>2</v>
      </c>
      <c r="B33" s="12" t="s">
        <v>138</v>
      </c>
      <c r="C33" s="24">
        <v>37392843061.7099</v>
      </c>
      <c r="D33" s="25">
        <v>4694002302.9200001</v>
      </c>
      <c r="E33" s="25">
        <v>25342873962.48</v>
      </c>
      <c r="F33" s="26">
        <v>-379296723</v>
      </c>
      <c r="G33" s="24">
        <v>31969634537.2799</v>
      </c>
      <c r="H33" s="25">
        <v>24043290665.809998</v>
      </c>
      <c r="I33" s="25">
        <v>3257346412.1493201</v>
      </c>
      <c r="J33" s="25">
        <v>19926507249.2659</v>
      </c>
      <c r="K33" s="25">
        <v>8153660909.5535097</v>
      </c>
      <c r="L33" s="25">
        <v>11772846339.7124</v>
      </c>
      <c r="M33" s="84"/>
      <c r="N33" s="26">
        <v>7256273033.6399994</v>
      </c>
      <c r="O33" s="24">
        <v>5423208491.9399996</v>
      </c>
      <c r="P33" s="25">
        <v>21015907.690000001</v>
      </c>
      <c r="Q33" s="26">
        <v>6941730572.7910004</v>
      </c>
      <c r="R33" s="24">
        <v>685575622.38999999</v>
      </c>
      <c r="S33" s="71">
        <v>3.1862077056216527E-2</v>
      </c>
      <c r="T33" s="72">
        <v>0.22214066643417463</v>
      </c>
    </row>
    <row r="34" spans="1:21" x14ac:dyDescent="0.3">
      <c r="A34" s="55">
        <v>3</v>
      </c>
      <c r="B34" s="15" t="s">
        <v>139</v>
      </c>
      <c r="C34" s="27">
        <v>5527451038.3591604</v>
      </c>
      <c r="D34" s="28">
        <v>514967902.55150598</v>
      </c>
      <c r="E34" s="28">
        <v>4076626210.1073298</v>
      </c>
      <c r="F34" s="29">
        <v>-134972038.63223201</v>
      </c>
      <c r="G34" s="27">
        <v>4846408600.2137003</v>
      </c>
      <c r="H34" s="28">
        <v>3844076421.944622</v>
      </c>
      <c r="I34" s="28">
        <v>76437175.231217995</v>
      </c>
      <c r="J34" s="28">
        <v>3717966414.7273002</v>
      </c>
      <c r="K34" s="28">
        <v>1713670386.1273799</v>
      </c>
      <c r="L34" s="28">
        <v>2004296028.59992</v>
      </c>
      <c r="M34" s="84"/>
      <c r="N34" s="29">
        <v>909920889.70540094</v>
      </c>
      <c r="O34" s="27">
        <v>681042438.13999999</v>
      </c>
      <c r="P34" s="28">
        <v>44490459.259999998</v>
      </c>
      <c r="Q34" s="29">
        <v>681442911.26336002</v>
      </c>
      <c r="R34" s="27">
        <v>73639110.998723</v>
      </c>
      <c r="S34" s="69">
        <v>2.3663417192112717E-2</v>
      </c>
      <c r="T34" s="70">
        <v>0.19701148994538514</v>
      </c>
    </row>
    <row r="35" spans="1:21" x14ac:dyDescent="0.3">
      <c r="A35" s="54">
        <v>4</v>
      </c>
      <c r="B35" s="12" t="s">
        <v>142</v>
      </c>
      <c r="C35" s="24">
        <v>4257420635.0637999</v>
      </c>
      <c r="D35" s="25">
        <v>559947942.71329999</v>
      </c>
      <c r="E35" s="25">
        <v>3064208265.8200002</v>
      </c>
      <c r="F35" s="26">
        <v>-36124665.340000004</v>
      </c>
      <c r="G35" s="24">
        <v>3622782040.539</v>
      </c>
      <c r="H35" s="25">
        <v>2855009225.9203</v>
      </c>
      <c r="I35" s="25">
        <v>227656068.05630001</v>
      </c>
      <c r="J35" s="25">
        <v>2624344942.7637</v>
      </c>
      <c r="K35" s="25">
        <v>1257431123.0952001</v>
      </c>
      <c r="L35" s="25">
        <v>1366913819.6684999</v>
      </c>
      <c r="M35" s="84"/>
      <c r="N35" s="26">
        <v>716443055.32869995</v>
      </c>
      <c r="O35" s="24">
        <v>634638594.94000006</v>
      </c>
      <c r="P35" s="25">
        <v>18251557</v>
      </c>
      <c r="Q35" s="26">
        <v>731169702.76999998</v>
      </c>
      <c r="R35" s="24">
        <v>59490860.600000001</v>
      </c>
      <c r="S35" s="71">
        <v>2.4786436918069605E-2</v>
      </c>
      <c r="T35" s="72">
        <v>0.16315577983473992</v>
      </c>
    </row>
    <row r="36" spans="1:21" x14ac:dyDescent="0.3">
      <c r="A36" s="55">
        <v>5</v>
      </c>
      <c r="B36" s="15" t="s">
        <v>145</v>
      </c>
      <c r="C36" s="27">
        <v>3475077960.09378</v>
      </c>
      <c r="D36" s="28">
        <v>489642262.74000001</v>
      </c>
      <c r="E36" s="28">
        <v>2835169568.3866801</v>
      </c>
      <c r="F36" s="29">
        <v>-77938006.752897993</v>
      </c>
      <c r="G36" s="27">
        <v>3047707115.9787998</v>
      </c>
      <c r="H36" s="28">
        <v>1474803027.5488</v>
      </c>
      <c r="I36" s="28">
        <v>0</v>
      </c>
      <c r="J36" s="28">
        <v>1463461997.3487999</v>
      </c>
      <c r="K36" s="28">
        <v>505140926.75959998</v>
      </c>
      <c r="L36" s="28">
        <v>958321070.58920205</v>
      </c>
      <c r="M36" s="84"/>
      <c r="N36" s="29">
        <v>1479952312.8699999</v>
      </c>
      <c r="O36" s="27">
        <v>427370846.54365599</v>
      </c>
      <c r="P36" s="28">
        <v>5270620</v>
      </c>
      <c r="Q36" s="29">
        <v>500736067.99365598</v>
      </c>
      <c r="R36" s="27">
        <v>47090914.223655999</v>
      </c>
      <c r="S36" s="69">
        <v>2.4992395312779664E-2</v>
      </c>
      <c r="T36" s="70">
        <v>0.20086460746761498</v>
      </c>
    </row>
    <row r="37" spans="1:21" x14ac:dyDescent="0.3">
      <c r="A37" s="54">
        <v>6</v>
      </c>
      <c r="B37" s="12" t="s">
        <v>144</v>
      </c>
      <c r="C37" s="24">
        <v>2115333749.35778</v>
      </c>
      <c r="D37" s="25">
        <v>212194586.53999999</v>
      </c>
      <c r="E37" s="25">
        <v>1616030412.1842</v>
      </c>
      <c r="F37" s="26">
        <v>-35137179.452905998</v>
      </c>
      <c r="G37" s="24">
        <v>1825500284.2104599</v>
      </c>
      <c r="H37" s="25">
        <v>1276365396.4400148</v>
      </c>
      <c r="I37" s="25">
        <v>182865333.87529999</v>
      </c>
      <c r="J37" s="25">
        <v>1072034931.13451</v>
      </c>
      <c r="K37" s="25">
        <v>496983699.4752</v>
      </c>
      <c r="L37" s="25">
        <v>575051231.65931201</v>
      </c>
      <c r="M37" s="84"/>
      <c r="N37" s="26">
        <v>512863571.29999995</v>
      </c>
      <c r="O37" s="24">
        <v>289833468</v>
      </c>
      <c r="P37" s="25">
        <v>121372000</v>
      </c>
      <c r="Q37" s="26">
        <v>347079579.29077899</v>
      </c>
      <c r="R37" s="24">
        <v>17272394.381813001</v>
      </c>
      <c r="S37" s="71">
        <v>1.4497137584471314E-2</v>
      </c>
      <c r="T37" s="72">
        <v>0.10229212251515199</v>
      </c>
    </row>
    <row r="38" spans="1:21" x14ac:dyDescent="0.3">
      <c r="A38" s="55">
        <v>7</v>
      </c>
      <c r="B38" s="15" t="s">
        <v>141</v>
      </c>
      <c r="C38" s="27">
        <v>2036569498.41435</v>
      </c>
      <c r="D38" s="28">
        <v>487471514.653768</v>
      </c>
      <c r="E38" s="28">
        <v>1381195865.0881701</v>
      </c>
      <c r="F38" s="29">
        <v>-29226307.170720998</v>
      </c>
      <c r="G38" s="27">
        <v>1703951398.65345</v>
      </c>
      <c r="H38" s="28">
        <v>1341741911.3296499</v>
      </c>
      <c r="I38" s="28">
        <v>120707891.2569</v>
      </c>
      <c r="J38" s="28">
        <v>1180197786.0437</v>
      </c>
      <c r="K38" s="28">
        <v>602743273.83589995</v>
      </c>
      <c r="L38" s="28">
        <v>577454512.20780003</v>
      </c>
      <c r="M38" s="84"/>
      <c r="N38" s="29">
        <v>346488447.12369204</v>
      </c>
      <c r="O38" s="27">
        <v>332618099.472</v>
      </c>
      <c r="P38" s="28">
        <v>112482804.98999999</v>
      </c>
      <c r="Q38" s="29">
        <v>342325405.91729599</v>
      </c>
      <c r="R38" s="27">
        <v>17345322.101865999</v>
      </c>
      <c r="S38" s="69">
        <v>1.4999838368911375E-2</v>
      </c>
      <c r="T38" s="70">
        <v>9.1876551687567462E-2</v>
      </c>
    </row>
    <row r="39" spans="1:21" x14ac:dyDescent="0.3">
      <c r="A39" s="54">
        <v>8</v>
      </c>
      <c r="B39" s="12" t="s">
        <v>143</v>
      </c>
      <c r="C39" s="24">
        <v>1811422747.30161</v>
      </c>
      <c r="D39" s="25">
        <v>624641118.86770296</v>
      </c>
      <c r="E39" s="25">
        <v>1071842135.27659</v>
      </c>
      <c r="F39" s="26">
        <v>-51315656.071001001</v>
      </c>
      <c r="G39" s="24">
        <v>1341538415.41816</v>
      </c>
      <c r="H39" s="25">
        <v>1238857631.4015</v>
      </c>
      <c r="I39" s="25">
        <v>21846666.951712001</v>
      </c>
      <c r="J39" s="25">
        <v>1208770269.60602</v>
      </c>
      <c r="K39" s="25">
        <v>718237072.63715303</v>
      </c>
      <c r="L39" s="25">
        <v>490533196.96886802</v>
      </c>
      <c r="M39" s="84"/>
      <c r="N39" s="26">
        <v>81733082.241799995</v>
      </c>
      <c r="O39" s="24">
        <v>469884333.19665301</v>
      </c>
      <c r="P39" s="25">
        <v>114430000</v>
      </c>
      <c r="Q39" s="26">
        <v>519110396.21665299</v>
      </c>
      <c r="R39" s="24">
        <v>23049408.318170998</v>
      </c>
      <c r="S39" s="71">
        <v>2.1221275954111656E-2</v>
      </c>
      <c r="T39" s="72">
        <v>8.6293548857345345E-2</v>
      </c>
    </row>
    <row r="40" spans="1:21" x14ac:dyDescent="0.3">
      <c r="A40" s="55">
        <v>9</v>
      </c>
      <c r="B40" s="15" t="s">
        <v>146</v>
      </c>
      <c r="C40" s="27">
        <v>1060650993.01</v>
      </c>
      <c r="D40" s="28">
        <v>98055996.25</v>
      </c>
      <c r="E40" s="28">
        <v>929811783.47000003</v>
      </c>
      <c r="F40" s="29">
        <v>-18523428.760000002</v>
      </c>
      <c r="G40" s="27">
        <v>799500435.40224302</v>
      </c>
      <c r="H40" s="28">
        <v>258966446.88999999</v>
      </c>
      <c r="I40" s="28">
        <v>101289475.72</v>
      </c>
      <c r="J40" s="28">
        <v>157673405.88999999</v>
      </c>
      <c r="K40" s="28">
        <v>69495376.879999995</v>
      </c>
      <c r="L40" s="28">
        <v>88178029.010000005</v>
      </c>
      <c r="M40" s="84"/>
      <c r="N40" s="29">
        <v>525981812.24000001</v>
      </c>
      <c r="O40" s="27">
        <v>261150557.61000001</v>
      </c>
      <c r="P40" s="28">
        <v>76000000</v>
      </c>
      <c r="Q40" s="29">
        <v>280325238.95999998</v>
      </c>
      <c r="R40" s="27">
        <v>10079259.5</v>
      </c>
      <c r="S40" s="69">
        <v>1.6745572417646574E-2</v>
      </c>
      <c r="T40" s="70">
        <v>6.6959164244346475E-2</v>
      </c>
    </row>
    <row r="41" spans="1:21" x14ac:dyDescent="0.3">
      <c r="A41" s="54">
        <v>10</v>
      </c>
      <c r="B41" s="12" t="s">
        <v>288</v>
      </c>
      <c r="C41" s="24">
        <v>643221782.26457095</v>
      </c>
      <c r="D41" s="25">
        <v>44379270.339499995</v>
      </c>
      <c r="E41" s="25">
        <v>578481258.08377099</v>
      </c>
      <c r="F41" s="26">
        <v>-17709635.943700001</v>
      </c>
      <c r="G41" s="24">
        <v>540087097.28649998</v>
      </c>
      <c r="H41" s="25">
        <v>18728587.1116</v>
      </c>
      <c r="I41" s="25">
        <v>0</v>
      </c>
      <c r="J41" s="25">
        <v>18728587.060798001</v>
      </c>
      <c r="K41" s="25">
        <v>139398.45000000001</v>
      </c>
      <c r="L41" s="25">
        <v>18589188.610798001</v>
      </c>
      <c r="M41" s="84"/>
      <c r="N41" s="26">
        <v>495065865.61769998</v>
      </c>
      <c r="O41" s="24">
        <v>103134684.978072</v>
      </c>
      <c r="P41" s="25">
        <v>3634576</v>
      </c>
      <c r="Q41" s="26">
        <v>117513773.42807201</v>
      </c>
      <c r="R41" s="24">
        <v>9939563.3800000008</v>
      </c>
      <c r="S41" s="71">
        <v>2.7537609701905472E-2</v>
      </c>
      <c r="T41" s="72">
        <v>0.17170859009361311</v>
      </c>
    </row>
    <row r="42" spans="1:21" x14ac:dyDescent="0.3">
      <c r="A42" s="55">
        <v>11</v>
      </c>
      <c r="B42" s="15" t="s">
        <v>238</v>
      </c>
      <c r="C42" s="27">
        <v>586621612.17209995</v>
      </c>
      <c r="D42" s="28">
        <v>133961005.45089999</v>
      </c>
      <c r="E42" s="28">
        <v>343649042.24769998</v>
      </c>
      <c r="F42" s="29">
        <v>-11587173.128</v>
      </c>
      <c r="G42" s="27">
        <v>462371258.05360001</v>
      </c>
      <c r="H42" s="28">
        <v>382142930.01680005</v>
      </c>
      <c r="I42" s="28">
        <v>57765381.780699998</v>
      </c>
      <c r="J42" s="28">
        <v>298283471.28039998</v>
      </c>
      <c r="K42" s="28">
        <v>211877049.50400001</v>
      </c>
      <c r="L42" s="28">
        <v>86406421.7764</v>
      </c>
      <c r="M42" s="84"/>
      <c r="N42" s="29">
        <v>67619301.325000003</v>
      </c>
      <c r="O42" s="27">
        <v>124250353.54000001</v>
      </c>
      <c r="P42" s="28">
        <v>136800000</v>
      </c>
      <c r="Q42" s="29">
        <v>147145557.30000001</v>
      </c>
      <c r="R42" s="27">
        <v>225625.77913499999</v>
      </c>
      <c r="S42" s="69">
        <v>5.917481280400315E-4</v>
      </c>
      <c r="T42" s="70">
        <v>3.1495478579936734E-3</v>
      </c>
    </row>
    <row r="43" spans="1:21" x14ac:dyDescent="0.3">
      <c r="A43" s="54">
        <v>12</v>
      </c>
      <c r="B43" s="12" t="s">
        <v>239</v>
      </c>
      <c r="C43" s="24">
        <v>457230497.44234198</v>
      </c>
      <c r="D43" s="25">
        <v>73889322.449938998</v>
      </c>
      <c r="E43" s="25">
        <v>329721270.55359</v>
      </c>
      <c r="F43" s="26">
        <v>-1979873.9758890001</v>
      </c>
      <c r="G43" s="24">
        <v>302603133.41247398</v>
      </c>
      <c r="H43" s="25">
        <v>223051214.44132099</v>
      </c>
      <c r="I43" s="25">
        <v>19397512.996440001</v>
      </c>
      <c r="J43" s="25">
        <v>93988851.659594998</v>
      </c>
      <c r="K43" s="25">
        <v>73585534.058293</v>
      </c>
      <c r="L43" s="25">
        <v>20403317.601302002</v>
      </c>
      <c r="M43" s="84"/>
      <c r="N43" s="26">
        <v>71415737.445783004</v>
      </c>
      <c r="O43" s="24">
        <v>154627364.03355601</v>
      </c>
      <c r="P43" s="25">
        <v>69161600</v>
      </c>
      <c r="Q43" s="26">
        <v>152023067.09355599</v>
      </c>
      <c r="R43" s="24">
        <v>8601573.8520180006</v>
      </c>
      <c r="S43" s="71">
        <v>3.0470889103556106E-2</v>
      </c>
      <c r="T43" s="72">
        <v>9.8128109256055099E-2</v>
      </c>
    </row>
    <row r="44" spans="1:21" x14ac:dyDescent="0.3">
      <c r="A44" s="55">
        <v>13</v>
      </c>
      <c r="B44" s="15" t="s">
        <v>140</v>
      </c>
      <c r="C44" s="27">
        <v>443882654.53650498</v>
      </c>
      <c r="D44" s="28">
        <v>202761243.57740003</v>
      </c>
      <c r="E44" s="28">
        <v>159726772.612737</v>
      </c>
      <c r="F44" s="29">
        <v>-24389069.425937999</v>
      </c>
      <c r="G44" s="27">
        <v>154061457.50735301</v>
      </c>
      <c r="H44" s="28">
        <v>13093759.83</v>
      </c>
      <c r="I44" s="28">
        <v>0</v>
      </c>
      <c r="J44" s="28">
        <v>12803005</v>
      </c>
      <c r="K44" s="28">
        <v>9379018</v>
      </c>
      <c r="L44" s="28">
        <v>3423987</v>
      </c>
      <c r="M44" s="84"/>
      <c r="N44" s="29">
        <v>122380809.0257</v>
      </c>
      <c r="O44" s="27">
        <v>289821197</v>
      </c>
      <c r="P44" s="28">
        <v>209008277</v>
      </c>
      <c r="Q44" s="29">
        <v>333890103.97109997</v>
      </c>
      <c r="R44" s="27">
        <v>-40758971.253958002</v>
      </c>
      <c r="S44" s="69">
        <v>-0.15556564830640793</v>
      </c>
      <c r="T44" s="70">
        <v>-0.23210723014697049</v>
      </c>
    </row>
    <row r="45" spans="1:21" x14ac:dyDescent="0.3">
      <c r="A45" s="54">
        <v>14</v>
      </c>
      <c r="B45" s="12" t="s">
        <v>147</v>
      </c>
      <c r="C45" s="24">
        <v>360771015.54830003</v>
      </c>
      <c r="D45" s="25">
        <v>109014817.5819</v>
      </c>
      <c r="E45" s="25">
        <v>246571853.89070001</v>
      </c>
      <c r="F45" s="26">
        <v>-4926412.4166999999</v>
      </c>
      <c r="G45" s="24">
        <v>275057476.20740002</v>
      </c>
      <c r="H45" s="25">
        <v>261433208.32190001</v>
      </c>
      <c r="I45" s="25">
        <v>13992065.5944</v>
      </c>
      <c r="J45" s="25">
        <v>136860807.51679999</v>
      </c>
      <c r="K45" s="25">
        <v>92958301.736499995</v>
      </c>
      <c r="L45" s="25">
        <v>43902505.780299999</v>
      </c>
      <c r="M45" s="84"/>
      <c r="N45" s="26">
        <v>8631491.2695000004</v>
      </c>
      <c r="O45" s="24">
        <v>85713539.340900004</v>
      </c>
      <c r="P45" s="25">
        <v>50000000</v>
      </c>
      <c r="Q45" s="26">
        <v>84554490.080899999</v>
      </c>
      <c r="R45" s="24">
        <v>3745478.3020000001</v>
      </c>
      <c r="S45" s="71">
        <v>2.2366741848284126E-2</v>
      </c>
      <c r="T45" s="72">
        <v>7.6629960896147195E-2</v>
      </c>
    </row>
    <row r="46" spans="1:21" x14ac:dyDescent="0.3">
      <c r="A46" s="55">
        <v>15</v>
      </c>
      <c r="B46" s="15" t="s">
        <v>161</v>
      </c>
      <c r="C46" s="27">
        <v>210214141.419447</v>
      </c>
      <c r="D46" s="28">
        <v>28308415.950000003</v>
      </c>
      <c r="E46" s="28">
        <v>121603867.302624</v>
      </c>
      <c r="F46" s="29">
        <v>-3821279.0460160002</v>
      </c>
      <c r="G46" s="27">
        <v>143396119.87810999</v>
      </c>
      <c r="H46" s="28">
        <v>132884584.84082501</v>
      </c>
      <c r="I46" s="28">
        <v>20045042.900825001</v>
      </c>
      <c r="J46" s="28">
        <v>91424020.819999993</v>
      </c>
      <c r="K46" s="28">
        <v>41581422.710000001</v>
      </c>
      <c r="L46" s="28">
        <v>49842598.109999999</v>
      </c>
      <c r="M46" s="84">
        <v>0</v>
      </c>
      <c r="N46" s="29">
        <v>8022231.3308460005</v>
      </c>
      <c r="O46" s="27">
        <v>66818021.289563999</v>
      </c>
      <c r="P46" s="28">
        <v>104746400</v>
      </c>
      <c r="Q46" s="29">
        <v>56038022.890015997</v>
      </c>
      <c r="R46" s="27">
        <v>-13024151.971744999</v>
      </c>
      <c r="S46" s="69">
        <v>-9.7845471483265598E-2</v>
      </c>
      <c r="T46" s="70">
        <v>-0.32985492547049083</v>
      </c>
      <c r="U46" s="74"/>
    </row>
    <row r="47" spans="1:21" x14ac:dyDescent="0.3">
      <c r="A47" s="54">
        <v>16</v>
      </c>
      <c r="B47" s="12" t="s">
        <v>287</v>
      </c>
      <c r="C47" s="24">
        <v>171991874.22130501</v>
      </c>
      <c r="D47" s="25">
        <v>14420451.2279</v>
      </c>
      <c r="E47" s="25">
        <v>149247199.623777</v>
      </c>
      <c r="F47" s="26">
        <v>-2222158.1350719999</v>
      </c>
      <c r="G47" s="24">
        <v>144604515.80989999</v>
      </c>
      <c r="H47" s="25">
        <v>1433676.43</v>
      </c>
      <c r="I47" s="25">
        <v>0</v>
      </c>
      <c r="J47" s="25">
        <v>1433674.9857000001</v>
      </c>
      <c r="K47" s="25">
        <v>38767.731399999997</v>
      </c>
      <c r="L47" s="25">
        <v>1394907.2542999999</v>
      </c>
      <c r="M47" s="84">
        <v>0</v>
      </c>
      <c r="N47" s="26">
        <v>135036576.9095</v>
      </c>
      <c r="O47" s="24">
        <v>27387358.411405001</v>
      </c>
      <c r="P47" s="25">
        <v>2254500</v>
      </c>
      <c r="Q47" s="26">
        <v>29891760.084704999</v>
      </c>
      <c r="R47" s="24">
        <v>5047436.1237650001</v>
      </c>
      <c r="S47" s="71">
        <v>5.6627623434579305E-2</v>
      </c>
      <c r="T47" s="72">
        <v>0.36077799057985949</v>
      </c>
    </row>
    <row r="48" spans="1:21" x14ac:dyDescent="0.3">
      <c r="A48" s="55">
        <v>17</v>
      </c>
      <c r="B48" s="15" t="s">
        <v>270</v>
      </c>
      <c r="C48" s="27">
        <v>74359344.310000002</v>
      </c>
      <c r="D48" s="28">
        <v>43925811.629999995</v>
      </c>
      <c r="E48" s="28">
        <v>0</v>
      </c>
      <c r="F48" s="29">
        <v>0</v>
      </c>
      <c r="G48" s="27">
        <v>66409539.700000003</v>
      </c>
      <c r="H48" s="28">
        <v>57320587.75</v>
      </c>
      <c r="I48" s="28">
        <v>0</v>
      </c>
      <c r="J48" s="28">
        <v>57320587.75</v>
      </c>
      <c r="K48" s="28">
        <v>57320587.75</v>
      </c>
      <c r="L48" s="28">
        <v>0</v>
      </c>
      <c r="M48" s="84">
        <v>0</v>
      </c>
      <c r="N48" s="29">
        <v>2706.7</v>
      </c>
      <c r="O48" s="27">
        <v>7949804.6100000003</v>
      </c>
      <c r="P48" s="28">
        <v>8052000</v>
      </c>
      <c r="Q48" s="29">
        <v>7695008.9900000002</v>
      </c>
      <c r="R48" s="27">
        <v>527085.22</v>
      </c>
      <c r="S48" s="69">
        <v>2.454785742065901E-2</v>
      </c>
      <c r="T48" s="70">
        <v>0.12146534631320334</v>
      </c>
      <c r="U48" s="74"/>
    </row>
    <row r="49" spans="1:21" x14ac:dyDescent="0.3">
      <c r="A49" s="54">
        <v>18</v>
      </c>
      <c r="B49" s="12" t="s">
        <v>272</v>
      </c>
      <c r="C49" s="24">
        <v>36494655</v>
      </c>
      <c r="D49" s="25">
        <v>14407608</v>
      </c>
      <c r="E49" s="25">
        <v>0</v>
      </c>
      <c r="F49" s="26">
        <v>0</v>
      </c>
      <c r="G49" s="24">
        <v>3681122</v>
      </c>
      <c r="H49" s="25">
        <v>416648</v>
      </c>
      <c r="I49" s="25">
        <v>0</v>
      </c>
      <c r="J49" s="25">
        <v>416648</v>
      </c>
      <c r="K49" s="25">
        <v>0</v>
      </c>
      <c r="L49" s="25">
        <v>416648</v>
      </c>
      <c r="M49" s="84">
        <v>0</v>
      </c>
      <c r="N49" s="26">
        <v>0</v>
      </c>
      <c r="O49" s="24">
        <v>32813533</v>
      </c>
      <c r="P49" s="25">
        <v>46774750</v>
      </c>
      <c r="Q49" s="26">
        <v>21610138</v>
      </c>
      <c r="R49" s="24">
        <v>-6490882.7699999996</v>
      </c>
      <c r="S49" s="71">
        <v>-0.33465497588813059</v>
      </c>
      <c r="T49" s="72">
        <v>-0.35637524152835143</v>
      </c>
    </row>
    <row r="50" spans="1:21" x14ac:dyDescent="0.3">
      <c r="A50" s="55">
        <v>19</v>
      </c>
      <c r="B50" s="15" t="s">
        <v>164</v>
      </c>
      <c r="C50" s="27">
        <v>22772245.09</v>
      </c>
      <c r="D50" s="28">
        <v>15717497.039999999</v>
      </c>
      <c r="E50" s="28">
        <v>0</v>
      </c>
      <c r="F50" s="29">
        <v>0</v>
      </c>
      <c r="G50" s="27">
        <v>13859413.5</v>
      </c>
      <c r="H50" s="28">
        <v>2496523.83</v>
      </c>
      <c r="I50" s="28">
        <v>0</v>
      </c>
      <c r="J50" s="28">
        <v>2496523.83</v>
      </c>
      <c r="K50" s="28">
        <v>1460870.97</v>
      </c>
      <c r="L50" s="28">
        <v>1035652.86</v>
      </c>
      <c r="M50" s="84">
        <v>0</v>
      </c>
      <c r="N50" s="29">
        <v>0</v>
      </c>
      <c r="O50" s="27">
        <v>8912831.5800000001</v>
      </c>
      <c r="P50" s="28">
        <v>6625005</v>
      </c>
      <c r="Q50" s="29">
        <v>8687680.5999999996</v>
      </c>
      <c r="R50" s="27">
        <v>-764601.04</v>
      </c>
      <c r="S50" s="69">
        <v>-6.2149514390430177E-2</v>
      </c>
      <c r="T50" s="70">
        <v>-0.13849096047935078</v>
      </c>
      <c r="U50" s="74"/>
    </row>
    <row r="51" spans="1:21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3">
      <c r="K52" s="85"/>
      <c r="L52" s="86"/>
    </row>
    <row r="53" spans="1:21" x14ac:dyDescent="0.3">
      <c r="C53" s="60"/>
      <c r="K53" s="85"/>
      <c r="L53" s="86"/>
    </row>
    <row r="54" spans="1:21" x14ac:dyDescent="0.3">
      <c r="K54" s="85"/>
      <c r="L54" s="86"/>
    </row>
    <row r="55" spans="1:21" x14ac:dyDescent="0.3">
      <c r="K55" s="85"/>
      <c r="L55" s="86"/>
    </row>
    <row r="56" spans="1:21" x14ac:dyDescent="0.3">
      <c r="K56" s="85"/>
      <c r="L56" s="86"/>
    </row>
    <row r="57" spans="1:21" x14ac:dyDescent="0.3">
      <c r="K57" s="85"/>
      <c r="L57" s="86"/>
    </row>
    <row r="58" spans="1:21" x14ac:dyDescent="0.3">
      <c r="K58" s="85"/>
      <c r="L58" s="86"/>
    </row>
    <row r="59" spans="1:21" x14ac:dyDescent="0.3">
      <c r="K59" s="85"/>
      <c r="L59" s="86"/>
    </row>
    <row r="60" spans="1:21" x14ac:dyDescent="0.3">
      <c r="K60" s="85"/>
      <c r="L60" s="86"/>
    </row>
    <row r="61" spans="1:21" x14ac:dyDescent="0.3">
      <c r="K61" s="85"/>
      <c r="L61" s="86"/>
    </row>
    <row r="62" spans="1:21" x14ac:dyDescent="0.3">
      <c r="K62" s="85"/>
      <c r="L62" s="86"/>
    </row>
    <row r="63" spans="1:21" x14ac:dyDescent="0.3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796875" defaultRowHeight="13" x14ac:dyDescent="0.3"/>
  <cols>
    <col min="1" max="1" width="5.81640625" style="6" customWidth="1"/>
    <col min="2" max="2" width="33.7265625" style="6" bestFit="1" customWidth="1"/>
    <col min="3" max="3" width="12.26953125" style="6" bestFit="1" customWidth="1"/>
    <col min="4" max="5" width="12.7265625" style="6" bestFit="1" customWidth="1"/>
    <col min="6" max="6" width="11.81640625" style="6" bestFit="1" customWidth="1"/>
    <col min="7" max="8" width="13.453125" style="6" bestFit="1" customWidth="1"/>
    <col min="9" max="9" width="13" style="6" bestFit="1" customWidth="1"/>
    <col min="10" max="10" width="12.54296875" style="6" bestFit="1" customWidth="1"/>
    <col min="11" max="11" width="12.26953125" style="6" bestFit="1" customWidth="1"/>
    <col min="12" max="12" width="12.54296875" style="6" bestFit="1" customWidth="1"/>
    <col min="13" max="13" width="11.54296875" style="6" bestFit="1" customWidth="1"/>
    <col min="14" max="14" width="10.81640625" style="6" bestFit="1" customWidth="1"/>
    <col min="15" max="15" width="12.54296875" style="6" bestFit="1" customWidth="1"/>
    <col min="16" max="16" width="14" style="6" bestFit="1" customWidth="1"/>
    <col min="17" max="17" width="9.54296875" style="6" customWidth="1"/>
    <col min="18" max="18" width="9.453125" style="6" bestFit="1" customWidth="1"/>
    <col min="19" max="19" width="8.81640625" style="6" bestFit="1" customWidth="1"/>
    <col min="20" max="20" width="8" style="6" bestFit="1" customWidth="1"/>
    <col min="21" max="21" width="9.26953125" style="6" bestFit="1" customWidth="1"/>
    <col min="22" max="22" width="12.26953125" style="6" bestFit="1" customWidth="1"/>
    <col min="23" max="23" width="6.7265625" style="6" bestFit="1" customWidth="1"/>
    <col min="24" max="24" width="7.26953125" style="6" bestFit="1" customWidth="1"/>
    <col min="25" max="26" width="12.1796875" style="6" bestFit="1" customWidth="1"/>
    <col min="27" max="16384" width="9.1796875" style="6"/>
  </cols>
  <sheetData>
    <row r="1" spans="1:10" x14ac:dyDescent="0.3">
      <c r="C1" s="62"/>
    </row>
    <row r="2" spans="1:10" x14ac:dyDescent="0.3">
      <c r="A2" s="6" t="s">
        <v>286</v>
      </c>
    </row>
    <row r="3" spans="1:10" x14ac:dyDescent="0.3">
      <c r="B3" s="76">
        <f>BS!B3</f>
        <v>45869</v>
      </c>
    </row>
    <row r="4" spans="1:10" ht="13.5" thickBot="1" x14ac:dyDescent="0.35"/>
    <row r="5" spans="1:10" x14ac:dyDescent="0.3">
      <c r="A5" s="173" t="s">
        <v>0</v>
      </c>
      <c r="B5" s="171" t="s">
        <v>283</v>
      </c>
      <c r="C5" s="175" t="s">
        <v>47</v>
      </c>
      <c r="D5" s="176"/>
      <c r="E5" s="176"/>
      <c r="F5" s="176"/>
      <c r="G5" s="176"/>
      <c r="H5" s="176"/>
      <c r="I5" s="176"/>
      <c r="J5" s="177"/>
    </row>
    <row r="6" spans="1:10" s="11" customFormat="1" ht="55.5" x14ac:dyDescent="0.3">
      <c r="A6" s="174"/>
      <c r="B6" s="172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3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0.39581431053549626</v>
      </c>
      <c r="D7" s="31">
        <f>BS!D7</f>
        <v>0.37964463030964324</v>
      </c>
      <c r="E7" s="31">
        <f>BS!E7</f>
        <v>0.39964845953925821</v>
      </c>
      <c r="F7" s="31">
        <f>BS!F7</f>
        <v>0.411955994038745</v>
      </c>
      <c r="G7" s="31">
        <f>BS!G7</f>
        <v>0.42401720205629922</v>
      </c>
      <c r="H7" s="31">
        <f>BS!H7</f>
        <v>0.35895799442586263</v>
      </c>
      <c r="I7" s="31">
        <f>BS!I7</f>
        <v>0.46604511776118951</v>
      </c>
      <c r="J7" s="32">
        <f>BS!J7</f>
        <v>0.37406254513287468</v>
      </c>
    </row>
    <row r="8" spans="1:10" x14ac:dyDescent="0.3">
      <c r="A8" s="55">
        <f t="shared" si="0"/>
        <v>2</v>
      </c>
      <c r="B8" s="15" t="str">
        <f t="shared" si="1"/>
        <v>TBC Bank</v>
      </c>
      <c r="C8" s="33">
        <f>BS!C8</f>
        <v>0.37229085087442088</v>
      </c>
      <c r="D8" s="34">
        <f>BS!D8</f>
        <v>0.37213713298515505</v>
      </c>
      <c r="E8" s="34">
        <f>BS!E8</f>
        <v>0.37440184341770033</v>
      </c>
      <c r="F8" s="34">
        <f>BS!F8</f>
        <v>0.37777134826150593</v>
      </c>
      <c r="G8" s="34">
        <f>BS!G8</f>
        <v>0.35794255623466792</v>
      </c>
      <c r="H8" s="34">
        <f>BS!H8</f>
        <v>0.37319361076006885</v>
      </c>
      <c r="I8" s="34">
        <f>BS!I8</f>
        <v>0.34809045293754415</v>
      </c>
      <c r="J8" s="35">
        <f>BS!J8</f>
        <v>0.36031483696571387</v>
      </c>
    </row>
    <row r="9" spans="1:10" x14ac:dyDescent="0.3">
      <c r="A9" s="54">
        <f t="shared" si="0"/>
        <v>3</v>
      </c>
      <c r="B9" s="12" t="str">
        <f t="shared" si="1"/>
        <v>Liberty Bank</v>
      </c>
      <c r="C9" s="30">
        <f>BS!C9</f>
        <v>5.5032441551485838E-2</v>
      </c>
      <c r="D9" s="31">
        <f>BS!D9</f>
        <v>5.9861560781444355E-2</v>
      </c>
      <c r="E9" s="31">
        <f>BS!E9</f>
        <v>5.675711781313942E-2</v>
      </c>
      <c r="F9" s="31">
        <f>BS!F9</f>
        <v>6.0398634817625654E-2</v>
      </c>
      <c r="G9" s="31">
        <f>BS!G9</f>
        <v>6.6786335700209642E-2</v>
      </c>
      <c r="H9" s="31">
        <f>BS!H9</f>
        <v>7.8434809363012711E-2</v>
      </c>
      <c r="I9" s="31">
        <f>BS!I9</f>
        <v>5.9261481232694889E-2</v>
      </c>
      <c r="J9" s="32">
        <f>BS!J9</f>
        <v>4.5248065869096826E-2</v>
      </c>
    </row>
    <row r="10" spans="1:10" x14ac:dyDescent="0.3">
      <c r="A10" s="55">
        <f t="shared" si="0"/>
        <v>4</v>
      </c>
      <c r="B10" s="15" t="str">
        <f t="shared" si="1"/>
        <v>Basis Bank</v>
      </c>
      <c r="C10" s="33">
        <f>BS!C10</f>
        <v>4.2387757147603754E-2</v>
      </c>
      <c r="D10" s="34">
        <f>BS!D10</f>
        <v>4.49951209401067E-2</v>
      </c>
      <c r="E10" s="34">
        <f>BS!E10</f>
        <v>4.2427018447666789E-2</v>
      </c>
      <c r="F10" s="34">
        <f>BS!F10</f>
        <v>4.4858280822127852E-2</v>
      </c>
      <c r="G10" s="34">
        <f>BS!G10</f>
        <v>4.7141464658286697E-2</v>
      </c>
      <c r="H10" s="34">
        <f>BS!H10</f>
        <v>5.7552707466673771E-2</v>
      </c>
      <c r="I10" s="34">
        <f>BS!I10</f>
        <v>4.0415855001010768E-2</v>
      </c>
      <c r="J10" s="35">
        <f>BS!J10</f>
        <v>4.2165021353651799E-2</v>
      </c>
    </row>
    <row r="11" spans="1:10" x14ac:dyDescent="0.3">
      <c r="A11" s="54">
        <f t="shared" si="0"/>
        <v>5</v>
      </c>
      <c r="B11" s="12" t="str">
        <f t="shared" si="1"/>
        <v>Credo Bank</v>
      </c>
      <c r="C11" s="30">
        <f>BS!C11</f>
        <v>3.4598592262246132E-2</v>
      </c>
      <c r="D11" s="31">
        <f>BS!D11</f>
        <v>4.1631895272343906E-2</v>
      </c>
      <c r="E11" s="31">
        <f>BS!E11</f>
        <v>3.5692217910376904E-2</v>
      </c>
      <c r="F11" s="31">
        <f>BS!F11</f>
        <v>2.317229932795855E-2</v>
      </c>
      <c r="G11" s="31">
        <f>BS!G11</f>
        <v>2.6288366632974305E-2</v>
      </c>
      <c r="H11" s="31">
        <f>BS!H11</f>
        <v>2.3120334349350027E-2</v>
      </c>
      <c r="I11" s="31">
        <f>BS!I11</f>
        <v>2.8334899300922724E-2</v>
      </c>
      <c r="J11" s="32">
        <f>BS!J11</f>
        <v>2.8394271974816084E-2</v>
      </c>
    </row>
    <row r="12" spans="1:10" x14ac:dyDescent="0.3">
      <c r="A12" s="55">
        <f t="shared" si="0"/>
        <v>6</v>
      </c>
      <c r="B12" s="15" t="str">
        <f t="shared" si="1"/>
        <v>Tera bank</v>
      </c>
      <c r="C12" s="33">
        <f>BS!C12</f>
        <v>2.106069870461931E-2</v>
      </c>
      <c r="D12" s="34">
        <f>BS!D12</f>
        <v>2.3729941809180522E-2</v>
      </c>
      <c r="E12" s="34">
        <f>BS!E12</f>
        <v>2.1378745220591577E-2</v>
      </c>
      <c r="F12" s="34">
        <f>BS!F12</f>
        <v>2.0054421143489175E-2</v>
      </c>
      <c r="G12" s="34">
        <f>BS!G12</f>
        <v>1.9257109077019975E-2</v>
      </c>
      <c r="H12" s="34">
        <f>BS!H12</f>
        <v>2.2746977505372263E-2</v>
      </c>
      <c r="I12" s="34">
        <f>BS!I12</f>
        <v>1.7002671904020834E-2</v>
      </c>
      <c r="J12" s="35">
        <f>BS!J12</f>
        <v>1.9256368056812453E-2</v>
      </c>
    </row>
    <row r="13" spans="1:10" x14ac:dyDescent="0.3">
      <c r="A13" s="54">
        <f t="shared" si="0"/>
        <v>7</v>
      </c>
      <c r="B13" s="12" t="str">
        <f t="shared" si="1"/>
        <v>ProCredit Bank</v>
      </c>
      <c r="C13" s="30">
        <f>BS!C13</f>
        <v>2.0276505591679931E-2</v>
      </c>
      <c r="D13" s="31">
        <f>BS!D13</f>
        <v>2.028160934256425E-2</v>
      </c>
      <c r="E13" s="31">
        <f>BS!E13</f>
        <v>1.995526548813344E-2</v>
      </c>
      <c r="F13" s="31">
        <f>BS!F13</f>
        <v>2.1081625552310634E-2</v>
      </c>
      <c r="G13" s="31">
        <f>BS!G13</f>
        <v>2.1200053130964062E-2</v>
      </c>
      <c r="H13" s="31">
        <f>BS!H13</f>
        <v>2.7587600369866502E-2</v>
      </c>
      <c r="I13" s="31">
        <f>BS!I13</f>
        <v>1.7073730252233306E-2</v>
      </c>
      <c r="J13" s="32">
        <f>BS!J13</f>
        <v>2.2098954237370159E-2</v>
      </c>
    </row>
    <row r="14" spans="1:10" x14ac:dyDescent="0.3">
      <c r="A14" s="55">
        <f t="shared" si="0"/>
        <v>8</v>
      </c>
      <c r="B14" s="15" t="str">
        <f t="shared" si="1"/>
        <v>Cartu Bank</v>
      </c>
      <c r="C14" s="33">
        <f>BS!C14</f>
        <v>1.8034898142761321E-2</v>
      </c>
      <c r="D14" s="34">
        <f>BS!D14</f>
        <v>1.573903022305384E-2</v>
      </c>
      <c r="E14" s="34">
        <f>BS!E14</f>
        <v>1.5710985221382992E-2</v>
      </c>
      <c r="F14" s="34">
        <f>BS!F14</f>
        <v>1.9465094201273875E-2</v>
      </c>
      <c r="G14" s="34">
        <f>BS!G14</f>
        <v>2.1713304534049099E-2</v>
      </c>
      <c r="H14" s="34">
        <f>BS!H14</f>
        <v>3.2873759344730809E-2</v>
      </c>
      <c r="I14" s="34">
        <f>BS!I14</f>
        <v>1.4503707751439665E-2</v>
      </c>
      <c r="J14" s="35">
        <f>BS!J14</f>
        <v>3.1218843450352148E-2</v>
      </c>
    </row>
    <row r="15" spans="1:10" x14ac:dyDescent="0.3">
      <c r="A15" s="54">
        <f t="shared" si="0"/>
        <v>9</v>
      </c>
      <c r="B15" s="12" t="str">
        <f t="shared" si="1"/>
        <v>HALYK Bank</v>
      </c>
      <c r="C15" s="30">
        <f>BS!C15</f>
        <v>1.0560059849336197E-2</v>
      </c>
      <c r="D15" s="31">
        <f>BS!D15</f>
        <v>1.365344324517483E-2</v>
      </c>
      <c r="E15" s="31">
        <f>BS!E15</f>
        <v>9.363085977063609E-3</v>
      </c>
      <c r="F15" s="31">
        <f>BS!F15</f>
        <v>4.0689149066954955E-3</v>
      </c>
      <c r="G15" s="31">
        <f>BS!G15</f>
        <v>2.8323088059786362E-3</v>
      </c>
      <c r="H15" s="31">
        <f>BS!H15</f>
        <v>3.1808080954888775E-3</v>
      </c>
      <c r="I15" s="31">
        <f>BS!I15</f>
        <v>2.6071800456354752E-3</v>
      </c>
      <c r="J15" s="32">
        <f>BS!J15</f>
        <v>1.7350692072524782E-2</v>
      </c>
    </row>
    <row r="16" spans="1:10" x14ac:dyDescent="0.3">
      <c r="A16" s="55">
        <f t="shared" si="0"/>
        <v>10</v>
      </c>
      <c r="B16" s="15" t="str">
        <f t="shared" si="1"/>
        <v>Microbank Crystal</v>
      </c>
      <c r="C16" s="33">
        <f>BS!C16</f>
        <v>6.4040486096509268E-3</v>
      </c>
      <c r="D16" s="34">
        <f>BS!D16</f>
        <v>8.4944729310358694E-3</v>
      </c>
      <c r="E16" s="34">
        <f>BS!E16</f>
        <v>6.3250521238953535E-3</v>
      </c>
      <c r="F16" s="34">
        <f>BS!F16</f>
        <v>2.942660263323752E-4</v>
      </c>
      <c r="G16" s="34">
        <f>BS!G16</f>
        <v>3.3642415318181423E-4</v>
      </c>
      <c r="H16" s="34">
        <f>BS!H16</f>
        <v>6.3802764754299379E-6</v>
      </c>
      <c r="I16" s="34">
        <f>BS!I16</f>
        <v>5.4963081115286065E-4</v>
      </c>
      <c r="J16" s="35">
        <f>BS!J16</f>
        <v>6.8522088462232428E-3</v>
      </c>
    </row>
    <row r="17" spans="1:26" x14ac:dyDescent="0.3">
      <c r="A17" s="54">
        <f t="shared" si="0"/>
        <v>11</v>
      </c>
      <c r="B17" s="12" t="str">
        <f t="shared" si="1"/>
        <v>Pasha Bank</v>
      </c>
      <c r="C17" s="30">
        <f>BS!C17</f>
        <v>5.8405256529025446E-3</v>
      </c>
      <c r="D17" s="31">
        <f>BS!D17</f>
        <v>5.0461746968590059E-3</v>
      </c>
      <c r="E17" s="31">
        <f>BS!E17</f>
        <v>5.4149086739406363E-3</v>
      </c>
      <c r="F17" s="31">
        <f>BS!F17</f>
        <v>6.0042800258757936E-3</v>
      </c>
      <c r="G17" s="31">
        <f>BS!G17</f>
        <v>5.358106508936227E-3</v>
      </c>
      <c r="H17" s="31">
        <f>BS!H17</f>
        <v>9.6976268719908675E-3</v>
      </c>
      <c r="I17" s="31">
        <f>BS!I17</f>
        <v>2.5547985274726958E-3</v>
      </c>
      <c r="J17" s="32">
        <f>BS!J17</f>
        <v>8.2551216581906624E-3</v>
      </c>
    </row>
    <row r="18" spans="1:26" x14ac:dyDescent="0.3">
      <c r="A18" s="55">
        <f t="shared" si="0"/>
        <v>12</v>
      </c>
      <c r="B18" s="15" t="str">
        <f t="shared" si="1"/>
        <v>IS Bank</v>
      </c>
      <c r="C18" s="33">
        <f>BS!C18</f>
        <v>4.5522810516874417E-3</v>
      </c>
      <c r="D18" s="34">
        <f>BS!D18</f>
        <v>4.8416579938682022E-3</v>
      </c>
      <c r="E18" s="34">
        <f>BS!E18</f>
        <v>3.5438369131648561E-3</v>
      </c>
      <c r="F18" s="34">
        <f>BS!F18</f>
        <v>3.5046100461900063E-3</v>
      </c>
      <c r="G18" s="34">
        <f>BS!G18</f>
        <v>1.6883345083888624E-3</v>
      </c>
      <c r="H18" s="34">
        <f>BS!H18</f>
        <v>3.3680148659047159E-3</v>
      </c>
      <c r="I18" s="34">
        <f>BS!I18</f>
        <v>6.0326957987283825E-4</v>
      </c>
      <c r="J18" s="35">
        <f>BS!J18</f>
        <v>1.0273352673973729E-2</v>
      </c>
    </row>
    <row r="19" spans="1:26" x14ac:dyDescent="0.3">
      <c r="A19" s="54">
        <f t="shared" si="0"/>
        <v>13</v>
      </c>
      <c r="B19" s="12" t="str">
        <f t="shared" si="1"/>
        <v>VTB Bank Georgia</v>
      </c>
      <c r="C19" s="30">
        <f>BS!C19</f>
        <v>4.4193871771951686E-3</v>
      </c>
      <c r="D19" s="31">
        <f>BS!D19</f>
        <v>2.3454428771210695E-3</v>
      </c>
      <c r="E19" s="31">
        <f>BS!E19</f>
        <v>1.8042400085339979E-3</v>
      </c>
      <c r="F19" s="31">
        <f>BS!F19</f>
        <v>2.0573087825392331E-4</v>
      </c>
      <c r="G19" s="31">
        <f>BS!G19</f>
        <v>2.299821177820345E-4</v>
      </c>
      <c r="H19" s="31">
        <f>BS!H19</f>
        <v>4.2927828758522018E-4</v>
      </c>
      <c r="I19" s="31">
        <f>BS!I19</f>
        <v>1.0123781040629628E-4</v>
      </c>
      <c r="J19" s="32">
        <f>BS!J19</f>
        <v>1.9255552778666505E-2</v>
      </c>
    </row>
    <row r="20" spans="1:26" x14ac:dyDescent="0.3">
      <c r="A20" s="55">
        <f t="shared" si="0"/>
        <v>14</v>
      </c>
      <c r="B20" s="15" t="str">
        <f t="shared" si="1"/>
        <v>Ziraat Bank</v>
      </c>
      <c r="C20" s="33">
        <f>BS!C20</f>
        <v>3.5919105730379767E-3</v>
      </c>
      <c r="D20" s="34">
        <f>BS!D20</f>
        <v>3.6206841780284165E-3</v>
      </c>
      <c r="E20" s="34">
        <f>BS!E20</f>
        <v>3.2212450229227091E-3</v>
      </c>
      <c r="F20" s="34">
        <f>BS!F20</f>
        <v>4.1076729870648141E-3</v>
      </c>
      <c r="G20" s="34">
        <f>BS!G20</f>
        <v>2.4584492745314906E-3</v>
      </c>
      <c r="H20" s="34">
        <f>BS!H20</f>
        <v>4.2547077515231249E-3</v>
      </c>
      <c r="I20" s="34">
        <f>BS!I20</f>
        <v>1.2980754764978189E-3</v>
      </c>
      <c r="J20" s="35">
        <f>BS!J20</f>
        <v>5.6947580015170801E-3</v>
      </c>
    </row>
    <row r="21" spans="1:26" x14ac:dyDescent="0.3">
      <c r="A21" s="54">
        <f t="shared" si="0"/>
        <v>15</v>
      </c>
      <c r="B21" s="12" t="str">
        <f t="shared" si="1"/>
        <v>Silk Bank</v>
      </c>
      <c r="C21" s="30">
        <f>BS!C21</f>
        <v>2.0929353097256321E-3</v>
      </c>
      <c r="D21" s="31">
        <f>BS!D21</f>
        <v>1.7856425678043875E-3</v>
      </c>
      <c r="E21" s="31">
        <f>BS!E21</f>
        <v>1.6793364202741959E-3</v>
      </c>
      <c r="F21" s="31">
        <f>BS!F21</f>
        <v>2.0879000913911609E-3</v>
      </c>
      <c r="G21" s="31">
        <f>BS!G21</f>
        <v>1.6422621036492927E-3</v>
      </c>
      <c r="H21" s="31">
        <f>BS!H21</f>
        <v>1.9031845270268152E-3</v>
      </c>
      <c r="I21" s="31">
        <f>BS!I21</f>
        <v>1.4737075513480047E-3</v>
      </c>
      <c r="J21" s="32">
        <f>BS!J21</f>
        <v>4.4393507059708329E-3</v>
      </c>
    </row>
    <row r="22" spans="1:26" s="77" customFormat="1" x14ac:dyDescent="0.3">
      <c r="A22" s="55">
        <f t="shared" si="0"/>
        <v>16</v>
      </c>
      <c r="B22" s="15" t="str">
        <f t="shared" si="1"/>
        <v>Microbank MBC</v>
      </c>
      <c r="C22" s="33">
        <f>BS!C22</f>
        <v>1.7123865412337011E-3</v>
      </c>
      <c r="D22" s="34">
        <f>BS!D22</f>
        <v>2.1915598466173496E-3</v>
      </c>
      <c r="E22" s="34">
        <f>BS!E22</f>
        <v>1.6934881511584839E-3</v>
      </c>
      <c r="F22" s="34">
        <f>BS!F22</f>
        <v>2.2526112812919174E-5</v>
      </c>
      <c r="G22" s="34">
        <f>BS!G22</f>
        <v>2.5753298496908661E-5</v>
      </c>
      <c r="H22" s="34">
        <f>BS!H22</f>
        <v>1.7744016856515011E-6</v>
      </c>
      <c r="I22" s="34">
        <f>BS!I22</f>
        <v>4.1243543315202627E-5</v>
      </c>
      <c r="J22" s="35">
        <f>BS!J22</f>
        <v>1.8196002598079982E-3</v>
      </c>
    </row>
    <row r="23" spans="1:26" x14ac:dyDescent="0.3">
      <c r="A23" s="54">
        <f t="shared" si="0"/>
        <v>17</v>
      </c>
      <c r="B23" s="12" t="str">
        <f t="shared" si="1"/>
        <v>PaveBank</v>
      </c>
      <c r="C23" s="30">
        <f>BS!C23</f>
        <v>7.4033695480035593E-4</v>
      </c>
      <c r="D23" s="31">
        <f>BS!D23</f>
        <v>0</v>
      </c>
      <c r="E23" s="31">
        <f>BS!E23</f>
        <v>7.7773344750648094E-4</v>
      </c>
      <c r="F23" s="31">
        <f>BS!F23</f>
        <v>9.0062862103364063E-4</v>
      </c>
      <c r="G23" s="31">
        <f>BS!G23</f>
        <v>1.0296575033170684E-3</v>
      </c>
      <c r="H23" s="31">
        <f>BS!H23</f>
        <v>2.6235671743777811E-3</v>
      </c>
      <c r="I23" s="31">
        <f>BS!I23</f>
        <v>0</v>
      </c>
      <c r="J23" s="32">
        <f>BS!J23</f>
        <v>5.281804223862249E-4</v>
      </c>
    </row>
    <row r="24" spans="1:26" x14ac:dyDescent="0.3">
      <c r="A24" s="55">
        <f t="shared" si="0"/>
        <v>18</v>
      </c>
      <c r="B24" s="15" t="str">
        <f t="shared" si="1"/>
        <v>HashBank</v>
      </c>
      <c r="C24" s="33">
        <f>BS!C24</f>
        <v>3.633483054470143E-4</v>
      </c>
      <c r="D24" s="34">
        <f>BS!D24</f>
        <v>0</v>
      </c>
      <c r="E24" s="34">
        <f>BS!E24</f>
        <v>4.3110247664492578E-5</v>
      </c>
      <c r="F24" s="34">
        <f>BS!F24</f>
        <v>6.5464282280745508E-6</v>
      </c>
      <c r="G24" s="34">
        <f>BS!G24</f>
        <v>7.484304615178164E-6</v>
      </c>
      <c r="H24" s="34">
        <f>BS!H24</f>
        <v>0</v>
      </c>
      <c r="I24" s="34">
        <f>BS!I24</f>
        <v>1.2319127155027905E-5</v>
      </c>
      <c r="J24" s="35">
        <f>BS!J24</f>
        <v>2.1801121625207249E-3</v>
      </c>
    </row>
    <row r="25" spans="1:26" ht="13.5" thickBot="1" x14ac:dyDescent="0.35">
      <c r="A25" s="54">
        <f t="shared" si="0"/>
        <v>19</v>
      </c>
      <c r="B25" s="12" t="str">
        <f t="shared" si="1"/>
        <v>Paysera</v>
      </c>
      <c r="C25" s="30">
        <f>BS!C25</f>
        <v>2.267251646761859E-4</v>
      </c>
      <c r="D25" s="31">
        <f>BS!D25</f>
        <v>0</v>
      </c>
      <c r="E25" s="31">
        <f>BS!E25</f>
        <v>1.6230995562483718E-4</v>
      </c>
      <c r="F25" s="31">
        <f>BS!F25</f>
        <v>3.9225711086511374E-5</v>
      </c>
      <c r="G25" s="31">
        <f>BS!G25</f>
        <v>4.484539664842089E-5</v>
      </c>
      <c r="H25" s="31">
        <f>BS!H25</f>
        <v>6.6864163005610992E-5</v>
      </c>
      <c r="I25" s="31">
        <f>BS!I25</f>
        <v>3.0621386088036694E-5</v>
      </c>
      <c r="J25" s="32">
        <f>BS!J25</f>
        <v>5.9216337753258119E-4</v>
      </c>
    </row>
    <row r="26" spans="1:26" ht="13.5" thickBot="1" x14ac:dyDescent="0.35">
      <c r="A26" s="55"/>
      <c r="B26" s="19" t="s">
        <v>49</v>
      </c>
      <c r="C26" s="20">
        <f>SUM(C7:C25)</f>
        <v>1.0000000000000067</v>
      </c>
      <c r="D26" s="21">
        <f t="shared" ref="D26:J26" si="2">SUM(D7:D25)</f>
        <v>1.0000000000000009</v>
      </c>
      <c r="E26" s="21">
        <f t="shared" si="2"/>
        <v>0.99999999999999933</v>
      </c>
      <c r="F26" s="21">
        <f t="shared" si="2"/>
        <v>1.0000000000000013</v>
      </c>
      <c r="G26" s="21">
        <f t="shared" si="2"/>
        <v>0.99999999999999678</v>
      </c>
      <c r="H26" s="21">
        <f t="shared" si="2"/>
        <v>1.0000000000000018</v>
      </c>
      <c r="I26" s="21">
        <f t="shared" si="2"/>
        <v>1.0000000000000002</v>
      </c>
      <c r="J26" s="22">
        <f t="shared" si="2"/>
        <v>1.0000000000000024</v>
      </c>
    </row>
    <row r="27" spans="1:26" x14ac:dyDescent="0.3">
      <c r="A27" s="55"/>
      <c r="B27" s="15"/>
      <c r="Y27" s="23"/>
      <c r="Z27" s="23"/>
    </row>
    <row r="28" spans="1:26" ht="13.5" thickBot="1" x14ac:dyDescent="0.35">
      <c r="B28" s="61" t="s">
        <v>52</v>
      </c>
    </row>
    <row r="29" spans="1:26" x14ac:dyDescent="0.3">
      <c r="A29" s="173" t="s">
        <v>0</v>
      </c>
      <c r="B29" s="171" t="s">
        <v>283</v>
      </c>
      <c r="C29" s="175" t="s">
        <v>1</v>
      </c>
      <c r="D29" s="176"/>
      <c r="E29" s="176"/>
      <c r="F29" s="177"/>
      <c r="G29" s="78" t="s">
        <v>2</v>
      </c>
      <c r="H29" s="79"/>
      <c r="I29" s="79"/>
      <c r="J29" s="79"/>
      <c r="K29" s="79"/>
      <c r="L29" s="79"/>
      <c r="M29" s="79"/>
      <c r="N29" s="80"/>
      <c r="O29" s="175" t="s">
        <v>3</v>
      </c>
      <c r="P29" s="176"/>
      <c r="Q29" s="177"/>
      <c r="R29" s="175" t="s">
        <v>4</v>
      </c>
      <c r="S29" s="176"/>
      <c r="T29" s="177"/>
    </row>
    <row r="30" spans="1:26" ht="106.5" x14ac:dyDescent="0.3">
      <c r="A30" s="174"/>
      <c r="B30" s="172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7 months 2025</v>
      </c>
      <c r="S30" s="9" t="s">
        <v>79</v>
      </c>
      <c r="T30" s="10" t="s">
        <v>80</v>
      </c>
    </row>
    <row r="31" spans="1:26" x14ac:dyDescent="0.3">
      <c r="A31" s="118"/>
      <c r="B31" s="119" t="s">
        <v>263</v>
      </c>
      <c r="C31" s="120">
        <f>BS!C31</f>
        <v>100439865696.09</v>
      </c>
      <c r="D31" s="121">
        <f>BS!D31</f>
        <v>12916201787.3727</v>
      </c>
      <c r="E31" s="121">
        <f>BS!E31</f>
        <v>68100900759.857666</v>
      </c>
      <c r="F31" s="122">
        <f>BS!F31</f>
        <v>-1196687708.2679801</v>
      </c>
      <c r="G31" s="120">
        <f>BS!G31</f>
        <v>85388560711.794006</v>
      </c>
      <c r="H31" s="121">
        <f>BS!H31</f>
        <v>63645087898.954231</v>
      </c>
      <c r="I31" s="121">
        <f>BS!I31</f>
        <v>6161712264.9296103</v>
      </c>
      <c r="J31" s="121">
        <f>BS!J31</f>
        <v>55669567371.033798</v>
      </c>
      <c r="K31" s="121">
        <f>BS!K31</f>
        <v>21848340042.444099</v>
      </c>
      <c r="L31" s="121">
        <f>BS!L31</f>
        <v>33821227328.5896</v>
      </c>
      <c r="M31" s="121">
        <f>BS!M31</f>
        <v>1504039402.73</v>
      </c>
      <c r="N31" s="122">
        <f>BS!N31</f>
        <v>20108533471.851288</v>
      </c>
      <c r="O31" s="120">
        <f>BS!O31</f>
        <v>15051304957.6586</v>
      </c>
      <c r="P31" s="121">
        <f>BS!P31</f>
        <v>1178364117.1199999</v>
      </c>
      <c r="Q31" s="122">
        <f>BS!Q31</f>
        <v>18094688672.628799</v>
      </c>
      <c r="R31" s="123">
        <f>BS!R31</f>
        <v>1822589329.20823</v>
      </c>
      <c r="S31" s="124">
        <f>BS!S31</f>
        <v>3.1883409424678502E-2</v>
      </c>
      <c r="T31" s="125">
        <f>BS!T31</f>
        <v>0.21597484167519954</v>
      </c>
    </row>
    <row r="32" spans="1:26" x14ac:dyDescent="0.3">
      <c r="A32" s="55">
        <v>1</v>
      </c>
      <c r="B32" s="15" t="s">
        <v>148</v>
      </c>
      <c r="C32" s="27">
        <f>BS!C32</f>
        <v>39755536190.775703</v>
      </c>
      <c r="D32" s="28">
        <f>BS!D32</f>
        <v>4554492716.8888998</v>
      </c>
      <c r="E32" s="28">
        <f>BS!E32</f>
        <v>25854141292.729866</v>
      </c>
      <c r="F32" s="29">
        <f>BS!F32</f>
        <v>-367518101.016913</v>
      </c>
      <c r="G32" s="27">
        <f>BS!G32</f>
        <v>34125406750.742901</v>
      </c>
      <c r="H32" s="28">
        <f>BS!H32</f>
        <v>26218975451.096992</v>
      </c>
      <c r="I32" s="28">
        <f>BS!I32</f>
        <v>2062363238.4165001</v>
      </c>
      <c r="J32" s="28">
        <f>BS!J32</f>
        <v>23604854196.350399</v>
      </c>
      <c r="K32" s="28">
        <f>BS!K32</f>
        <v>7842636323.1700001</v>
      </c>
      <c r="L32" s="28">
        <f>BS!L32</f>
        <v>15762217873.1805</v>
      </c>
      <c r="M32" s="84"/>
      <c r="N32" s="29">
        <f>BS!N32</f>
        <v>7370702547.7776995</v>
      </c>
      <c r="O32" s="27">
        <f>BS!O32</f>
        <v>5630129440.0328302</v>
      </c>
      <c r="P32" s="28">
        <f>BS!P32</f>
        <v>27993660.18</v>
      </c>
      <c r="Q32" s="29">
        <f>BS!Q32</f>
        <v>6791719194.98773</v>
      </c>
      <c r="R32" s="27">
        <f>BS!R32</f>
        <v>921998281.072788</v>
      </c>
      <c r="S32" s="69">
        <f>BS!S32</f>
        <v>4.0839910889173749E-2</v>
      </c>
      <c r="T32" s="70">
        <f>BS!T32</f>
        <v>0.29782131728842337</v>
      </c>
    </row>
    <row r="33" spans="1:21" x14ac:dyDescent="0.3">
      <c r="A33" s="54">
        <v>2</v>
      </c>
      <c r="B33" s="12" t="s">
        <v>149</v>
      </c>
      <c r="C33" s="24">
        <f>BS!C33</f>
        <v>37392843061.7099</v>
      </c>
      <c r="D33" s="25">
        <f>BS!D33</f>
        <v>4694002302.9200001</v>
      </c>
      <c r="E33" s="25">
        <f>BS!E33</f>
        <v>25342873962.48</v>
      </c>
      <c r="F33" s="26">
        <f>BS!F33</f>
        <v>-379296723</v>
      </c>
      <c r="G33" s="24">
        <f>BS!G33</f>
        <v>31969634537.2799</v>
      </c>
      <c r="H33" s="25">
        <f>BS!H33</f>
        <v>24043290665.809998</v>
      </c>
      <c r="I33" s="25">
        <f>BS!I33</f>
        <v>3257346412.1493201</v>
      </c>
      <c r="J33" s="25">
        <f>BS!J33</f>
        <v>19926507249.2659</v>
      </c>
      <c r="K33" s="25">
        <f>BS!K33</f>
        <v>8153660909.5535097</v>
      </c>
      <c r="L33" s="25">
        <f>BS!L33</f>
        <v>11772846339.7124</v>
      </c>
      <c r="M33" s="84"/>
      <c r="N33" s="26">
        <f>BS!N33</f>
        <v>7256273033.6399994</v>
      </c>
      <c r="O33" s="24">
        <f>BS!O33</f>
        <v>5423208491.9399996</v>
      </c>
      <c r="P33" s="25">
        <f>BS!P33</f>
        <v>21015907.690000001</v>
      </c>
      <c r="Q33" s="26">
        <f>BS!Q33</f>
        <v>6941730572.7910004</v>
      </c>
      <c r="R33" s="24">
        <f>BS!R33</f>
        <v>685575622.38999999</v>
      </c>
      <c r="S33" s="71">
        <f>BS!S33</f>
        <v>3.1862077056216527E-2</v>
      </c>
      <c r="T33" s="72">
        <f>BS!T33</f>
        <v>0.22214066643417463</v>
      </c>
    </row>
    <row r="34" spans="1:21" x14ac:dyDescent="0.3">
      <c r="A34" s="55">
        <v>3</v>
      </c>
      <c r="B34" s="15" t="s">
        <v>150</v>
      </c>
      <c r="C34" s="27">
        <f>BS!C34</f>
        <v>5527451038.3591604</v>
      </c>
      <c r="D34" s="28">
        <f>BS!D34</f>
        <v>514967902.55150598</v>
      </c>
      <c r="E34" s="28">
        <f>BS!E34</f>
        <v>4076626210.1073298</v>
      </c>
      <c r="F34" s="29">
        <f>BS!F34</f>
        <v>-134972038.63223201</v>
      </c>
      <c r="G34" s="27">
        <f>BS!G34</f>
        <v>4846408600.2137003</v>
      </c>
      <c r="H34" s="28">
        <f>BS!H34</f>
        <v>3844076421.944622</v>
      </c>
      <c r="I34" s="28">
        <f>BS!I34</f>
        <v>76437175.231217995</v>
      </c>
      <c r="J34" s="28">
        <f>BS!J34</f>
        <v>3717966414.7273002</v>
      </c>
      <c r="K34" s="28">
        <f>BS!K34</f>
        <v>1713670386.1273799</v>
      </c>
      <c r="L34" s="28">
        <f>BS!L34</f>
        <v>2004296028.59992</v>
      </c>
      <c r="M34" s="84"/>
      <c r="N34" s="29">
        <f>BS!N34</f>
        <v>909920889.70540094</v>
      </c>
      <c r="O34" s="27">
        <f>BS!O34</f>
        <v>681042438.13999999</v>
      </c>
      <c r="P34" s="28">
        <f>BS!P34</f>
        <v>44490459.259999998</v>
      </c>
      <c r="Q34" s="29">
        <f>BS!Q34</f>
        <v>681442911.26336002</v>
      </c>
      <c r="R34" s="27">
        <f>BS!R34</f>
        <v>73639110.998723</v>
      </c>
      <c r="S34" s="69">
        <f>BS!S34</f>
        <v>2.3663417192112717E-2</v>
      </c>
      <c r="T34" s="70">
        <f>BS!T34</f>
        <v>0.19701148994538514</v>
      </c>
    </row>
    <row r="35" spans="1:21" x14ac:dyDescent="0.3">
      <c r="A35" s="54">
        <v>4</v>
      </c>
      <c r="B35" s="12" t="s">
        <v>153</v>
      </c>
      <c r="C35" s="24">
        <f>BS!C35</f>
        <v>4257420635.0637999</v>
      </c>
      <c r="D35" s="25">
        <f>BS!D35</f>
        <v>559947942.71329999</v>
      </c>
      <c r="E35" s="25">
        <f>BS!E35</f>
        <v>3064208265.8200002</v>
      </c>
      <c r="F35" s="26">
        <f>BS!F35</f>
        <v>-36124665.340000004</v>
      </c>
      <c r="G35" s="24">
        <f>BS!G35</f>
        <v>3622782040.539</v>
      </c>
      <c r="H35" s="25">
        <f>BS!H35</f>
        <v>2855009225.9203</v>
      </c>
      <c r="I35" s="25">
        <f>BS!I35</f>
        <v>227656068.05630001</v>
      </c>
      <c r="J35" s="25">
        <f>BS!J35</f>
        <v>2624344942.7637</v>
      </c>
      <c r="K35" s="25">
        <f>BS!K35</f>
        <v>1257431123.0952001</v>
      </c>
      <c r="L35" s="25">
        <f>BS!L35</f>
        <v>1366913819.6684999</v>
      </c>
      <c r="M35" s="84"/>
      <c r="N35" s="26">
        <f>BS!N35</f>
        <v>716443055.32869995</v>
      </c>
      <c r="O35" s="24">
        <f>BS!O35</f>
        <v>634638594.94000006</v>
      </c>
      <c r="P35" s="25">
        <f>BS!P35</f>
        <v>18251557</v>
      </c>
      <c r="Q35" s="26">
        <f>BS!Q35</f>
        <v>731169702.76999998</v>
      </c>
      <c r="R35" s="24">
        <f>BS!R35</f>
        <v>59490860.600000001</v>
      </c>
      <c r="S35" s="71">
        <f>BS!S35</f>
        <v>2.4786436918069605E-2</v>
      </c>
      <c r="T35" s="72">
        <f>BS!T35</f>
        <v>0.16315577983473992</v>
      </c>
    </row>
    <row r="36" spans="1:21" x14ac:dyDescent="0.3">
      <c r="A36" s="55">
        <v>5</v>
      </c>
      <c r="B36" s="15" t="s">
        <v>156</v>
      </c>
      <c r="C36" s="27">
        <f>BS!C36</f>
        <v>3475077960.09378</v>
      </c>
      <c r="D36" s="28">
        <f>BS!D36</f>
        <v>489642262.74000001</v>
      </c>
      <c r="E36" s="28">
        <f>BS!E36</f>
        <v>2835169568.3866801</v>
      </c>
      <c r="F36" s="29">
        <f>BS!F36</f>
        <v>-77938006.752897993</v>
      </c>
      <c r="G36" s="27">
        <f>BS!G36</f>
        <v>3047707115.9787998</v>
      </c>
      <c r="H36" s="28">
        <f>BS!H36</f>
        <v>1474803027.5488</v>
      </c>
      <c r="I36" s="28">
        <f>BS!I36</f>
        <v>0</v>
      </c>
      <c r="J36" s="28">
        <f>BS!J36</f>
        <v>1463461997.3487999</v>
      </c>
      <c r="K36" s="28">
        <f>BS!K36</f>
        <v>505140926.75959998</v>
      </c>
      <c r="L36" s="28">
        <f>BS!L36</f>
        <v>958321070.58920205</v>
      </c>
      <c r="M36" s="84"/>
      <c r="N36" s="29">
        <f>BS!N36</f>
        <v>1479952312.8699999</v>
      </c>
      <c r="O36" s="27">
        <f>BS!O36</f>
        <v>427370846.54365599</v>
      </c>
      <c r="P36" s="28">
        <f>BS!P36</f>
        <v>5270620</v>
      </c>
      <c r="Q36" s="29">
        <f>BS!Q36</f>
        <v>500736067.99365598</v>
      </c>
      <c r="R36" s="27">
        <f>BS!R36</f>
        <v>47090914.223655999</v>
      </c>
      <c r="S36" s="69">
        <f>BS!S36</f>
        <v>2.4992395312779664E-2</v>
      </c>
      <c r="T36" s="70">
        <f>BS!T36</f>
        <v>0.20086460746761498</v>
      </c>
    </row>
    <row r="37" spans="1:21" x14ac:dyDescent="0.3">
      <c r="A37" s="54">
        <v>6</v>
      </c>
      <c r="B37" s="12" t="s">
        <v>155</v>
      </c>
      <c r="C37" s="24">
        <f>BS!C37</f>
        <v>2115333749.35778</v>
      </c>
      <c r="D37" s="25">
        <f>BS!D37</f>
        <v>212194586.53999999</v>
      </c>
      <c r="E37" s="25">
        <f>BS!E37</f>
        <v>1616030412.1842</v>
      </c>
      <c r="F37" s="26">
        <f>BS!F37</f>
        <v>-35137179.452905998</v>
      </c>
      <c r="G37" s="24">
        <f>BS!G37</f>
        <v>1825500284.2104599</v>
      </c>
      <c r="H37" s="25">
        <f>BS!H37</f>
        <v>1276365396.4400148</v>
      </c>
      <c r="I37" s="25">
        <f>BS!I37</f>
        <v>182865333.87529999</v>
      </c>
      <c r="J37" s="25">
        <f>BS!J37</f>
        <v>1072034931.13451</v>
      </c>
      <c r="K37" s="25">
        <f>BS!K37</f>
        <v>496983699.4752</v>
      </c>
      <c r="L37" s="25">
        <f>BS!L37</f>
        <v>575051231.65931201</v>
      </c>
      <c r="M37" s="84"/>
      <c r="N37" s="26">
        <f>BS!N37</f>
        <v>512863571.29999995</v>
      </c>
      <c r="O37" s="24">
        <f>BS!O37</f>
        <v>289833468</v>
      </c>
      <c r="P37" s="25">
        <f>BS!P37</f>
        <v>121372000</v>
      </c>
      <c r="Q37" s="26">
        <f>BS!Q37</f>
        <v>347079579.29077899</v>
      </c>
      <c r="R37" s="24">
        <f>BS!R37</f>
        <v>17272394.381813001</v>
      </c>
      <c r="S37" s="71">
        <f>BS!S37</f>
        <v>1.4497137584471314E-2</v>
      </c>
      <c r="T37" s="72">
        <f>BS!T37</f>
        <v>0.10229212251515199</v>
      </c>
    </row>
    <row r="38" spans="1:21" x14ac:dyDescent="0.3">
      <c r="A38" s="55">
        <v>7</v>
      </c>
      <c r="B38" s="15" t="s">
        <v>152</v>
      </c>
      <c r="C38" s="27">
        <f>BS!C38</f>
        <v>2036569498.41435</v>
      </c>
      <c r="D38" s="28">
        <f>BS!D38</f>
        <v>487471514.653768</v>
      </c>
      <c r="E38" s="28">
        <f>BS!E38</f>
        <v>1381195865.0881701</v>
      </c>
      <c r="F38" s="29">
        <f>BS!F38</f>
        <v>-29226307.170720998</v>
      </c>
      <c r="G38" s="27">
        <f>BS!G38</f>
        <v>1703951398.65345</v>
      </c>
      <c r="H38" s="28">
        <f>BS!H38</f>
        <v>1341741911.3296499</v>
      </c>
      <c r="I38" s="28">
        <f>BS!I38</f>
        <v>120707891.2569</v>
      </c>
      <c r="J38" s="28">
        <f>BS!J38</f>
        <v>1180197786.0437</v>
      </c>
      <c r="K38" s="28">
        <f>BS!K38</f>
        <v>602743273.83589995</v>
      </c>
      <c r="L38" s="28">
        <f>BS!L38</f>
        <v>577454512.20780003</v>
      </c>
      <c r="M38" s="84"/>
      <c r="N38" s="29">
        <f>BS!N38</f>
        <v>346488447.12369204</v>
      </c>
      <c r="O38" s="27">
        <f>BS!O38</f>
        <v>332618099.472</v>
      </c>
      <c r="P38" s="28">
        <f>BS!P38</f>
        <v>112482804.98999999</v>
      </c>
      <c r="Q38" s="29">
        <f>BS!Q38</f>
        <v>342325405.91729599</v>
      </c>
      <c r="R38" s="27">
        <f>BS!R38</f>
        <v>17345322.101865999</v>
      </c>
      <c r="S38" s="69">
        <f>BS!S38</f>
        <v>1.4999838368911375E-2</v>
      </c>
      <c r="T38" s="70">
        <f>BS!T38</f>
        <v>9.1876551687567462E-2</v>
      </c>
    </row>
    <row r="39" spans="1:21" x14ac:dyDescent="0.3">
      <c r="A39" s="54">
        <v>8</v>
      </c>
      <c r="B39" s="12" t="s">
        <v>154</v>
      </c>
      <c r="C39" s="24">
        <f>BS!C39</f>
        <v>1811422747.30161</v>
      </c>
      <c r="D39" s="25">
        <f>BS!D39</f>
        <v>624641118.86770296</v>
      </c>
      <c r="E39" s="25">
        <f>BS!E39</f>
        <v>1071842135.27659</v>
      </c>
      <c r="F39" s="26">
        <f>BS!F39</f>
        <v>-51315656.071001001</v>
      </c>
      <c r="G39" s="24">
        <f>BS!G39</f>
        <v>1341538415.41816</v>
      </c>
      <c r="H39" s="25">
        <f>BS!H39</f>
        <v>1238857631.4015</v>
      </c>
      <c r="I39" s="25">
        <f>BS!I39</f>
        <v>21846666.951712001</v>
      </c>
      <c r="J39" s="25">
        <f>BS!J39</f>
        <v>1208770269.60602</v>
      </c>
      <c r="K39" s="25">
        <f>BS!K39</f>
        <v>718237072.63715303</v>
      </c>
      <c r="L39" s="25">
        <f>BS!L39</f>
        <v>490533196.96886802</v>
      </c>
      <c r="M39" s="84"/>
      <c r="N39" s="26">
        <f>BS!N39</f>
        <v>81733082.241799995</v>
      </c>
      <c r="O39" s="24">
        <f>BS!O39</f>
        <v>469884333.19665301</v>
      </c>
      <c r="P39" s="25">
        <f>BS!P39</f>
        <v>114430000</v>
      </c>
      <c r="Q39" s="26">
        <f>BS!Q39</f>
        <v>519110396.21665299</v>
      </c>
      <c r="R39" s="24">
        <f>BS!R39</f>
        <v>23049408.318170998</v>
      </c>
      <c r="S39" s="71">
        <f>BS!S39</f>
        <v>2.1221275954111656E-2</v>
      </c>
      <c r="T39" s="72">
        <f>BS!T39</f>
        <v>8.6293548857345345E-2</v>
      </c>
    </row>
    <row r="40" spans="1:21" x14ac:dyDescent="0.3">
      <c r="A40" s="55">
        <v>9</v>
      </c>
      <c r="B40" s="15" t="s">
        <v>157</v>
      </c>
      <c r="C40" s="27">
        <f>BS!C40</f>
        <v>1060650993.01</v>
      </c>
      <c r="D40" s="28">
        <f>BS!D40</f>
        <v>98055996.25</v>
      </c>
      <c r="E40" s="28">
        <f>BS!E40</f>
        <v>929811783.47000003</v>
      </c>
      <c r="F40" s="29">
        <f>BS!F40</f>
        <v>-18523428.760000002</v>
      </c>
      <c r="G40" s="27">
        <f>BS!G40</f>
        <v>799500435.40224302</v>
      </c>
      <c r="H40" s="28">
        <f>BS!H40</f>
        <v>258966446.88999999</v>
      </c>
      <c r="I40" s="28">
        <f>BS!I40</f>
        <v>101289475.72</v>
      </c>
      <c r="J40" s="28">
        <f>BS!J40</f>
        <v>157673405.88999999</v>
      </c>
      <c r="K40" s="28">
        <f>BS!K40</f>
        <v>69495376.879999995</v>
      </c>
      <c r="L40" s="28">
        <f>BS!L40</f>
        <v>88178029.010000005</v>
      </c>
      <c r="M40" s="84"/>
      <c r="N40" s="29">
        <f>BS!N40</f>
        <v>525981812.24000001</v>
      </c>
      <c r="O40" s="27">
        <f>BS!O40</f>
        <v>261150557.61000001</v>
      </c>
      <c r="P40" s="28">
        <f>BS!P40</f>
        <v>76000000</v>
      </c>
      <c r="Q40" s="29">
        <f>BS!Q40</f>
        <v>280325238.95999998</v>
      </c>
      <c r="R40" s="27">
        <f>BS!R40</f>
        <v>10079259.5</v>
      </c>
      <c r="S40" s="69">
        <f>BS!S40</f>
        <v>1.6745572417646574E-2</v>
      </c>
      <c r="T40" s="70">
        <f>BS!T40</f>
        <v>6.6959164244346475E-2</v>
      </c>
    </row>
    <row r="41" spans="1:21" x14ac:dyDescent="0.3">
      <c r="A41" s="54">
        <v>10</v>
      </c>
      <c r="B41" s="12" t="s">
        <v>289</v>
      </c>
      <c r="C41" s="24">
        <f>BS!C41</f>
        <v>643221782.26457095</v>
      </c>
      <c r="D41" s="25">
        <f>BS!D41</f>
        <v>44379270.339499995</v>
      </c>
      <c r="E41" s="25">
        <f>BS!E41</f>
        <v>578481258.08377099</v>
      </c>
      <c r="F41" s="26">
        <f>BS!F41</f>
        <v>-17709635.943700001</v>
      </c>
      <c r="G41" s="24">
        <f>BS!G41</f>
        <v>540087097.28649998</v>
      </c>
      <c r="H41" s="25">
        <f>BS!H41</f>
        <v>18728587.1116</v>
      </c>
      <c r="I41" s="25">
        <f>BS!I41</f>
        <v>0</v>
      </c>
      <c r="J41" s="25">
        <f>BS!J41</f>
        <v>18728587.060798001</v>
      </c>
      <c r="K41" s="25">
        <f>BS!K41</f>
        <v>139398.45000000001</v>
      </c>
      <c r="L41" s="25">
        <f>BS!L41</f>
        <v>18589188.610798001</v>
      </c>
      <c r="M41" s="84"/>
      <c r="N41" s="26">
        <f>BS!N41</f>
        <v>495065865.61769998</v>
      </c>
      <c r="O41" s="24">
        <f>BS!O41</f>
        <v>103134684.978072</v>
      </c>
      <c r="P41" s="25">
        <f>BS!P41</f>
        <v>3634576</v>
      </c>
      <c r="Q41" s="26">
        <f>BS!Q41</f>
        <v>117513773.42807201</v>
      </c>
      <c r="R41" s="24">
        <f>BS!R41</f>
        <v>9939563.3800000008</v>
      </c>
      <c r="S41" s="71">
        <f>BS!S41</f>
        <v>2.7537609701905472E-2</v>
      </c>
      <c r="T41" s="72">
        <f>BS!T41</f>
        <v>0.17170859009361311</v>
      </c>
    </row>
    <row r="42" spans="1:21" x14ac:dyDescent="0.3">
      <c r="A42" s="55">
        <v>11</v>
      </c>
      <c r="B42" s="15" t="s">
        <v>158</v>
      </c>
      <c r="C42" s="27">
        <f>BS!C42</f>
        <v>586621612.17209995</v>
      </c>
      <c r="D42" s="28">
        <f>BS!D42</f>
        <v>133961005.45089999</v>
      </c>
      <c r="E42" s="28">
        <f>BS!E42</f>
        <v>343649042.24769998</v>
      </c>
      <c r="F42" s="29">
        <f>BS!F42</f>
        <v>-11587173.128</v>
      </c>
      <c r="G42" s="27">
        <f>BS!G42</f>
        <v>462371258.05360001</v>
      </c>
      <c r="H42" s="28">
        <f>BS!H42</f>
        <v>382142930.01680005</v>
      </c>
      <c r="I42" s="28">
        <f>BS!I42</f>
        <v>57765381.780699998</v>
      </c>
      <c r="J42" s="28">
        <f>BS!J42</f>
        <v>298283471.28039998</v>
      </c>
      <c r="K42" s="28">
        <f>BS!K42</f>
        <v>211877049.50400001</v>
      </c>
      <c r="L42" s="28">
        <f>BS!L42</f>
        <v>86406421.7764</v>
      </c>
      <c r="M42" s="84"/>
      <c r="N42" s="29">
        <f>BS!N42</f>
        <v>67619301.325000003</v>
      </c>
      <c r="O42" s="27">
        <f>BS!O42</f>
        <v>124250353.54000001</v>
      </c>
      <c r="P42" s="28">
        <f>BS!P42</f>
        <v>136800000</v>
      </c>
      <c r="Q42" s="29">
        <f>BS!Q42</f>
        <v>147145557.30000001</v>
      </c>
      <c r="R42" s="27">
        <f>BS!R42</f>
        <v>225625.77913499999</v>
      </c>
      <c r="S42" s="69">
        <f>BS!S42</f>
        <v>5.917481280400315E-4</v>
      </c>
      <c r="T42" s="70">
        <f>BS!T42</f>
        <v>3.1495478579936734E-3</v>
      </c>
    </row>
    <row r="43" spans="1:21" x14ac:dyDescent="0.3">
      <c r="A43" s="54">
        <v>12</v>
      </c>
      <c r="B43" s="12" t="s">
        <v>240</v>
      </c>
      <c r="C43" s="24">
        <f>BS!C43</f>
        <v>457230497.44234198</v>
      </c>
      <c r="D43" s="25">
        <f>BS!D43</f>
        <v>73889322.449938998</v>
      </c>
      <c r="E43" s="25">
        <f>BS!E43</f>
        <v>329721270.55359</v>
      </c>
      <c r="F43" s="26">
        <f>BS!F43</f>
        <v>-1979873.9758890001</v>
      </c>
      <c r="G43" s="24">
        <f>BS!G43</f>
        <v>302603133.41247398</v>
      </c>
      <c r="H43" s="25">
        <f>BS!H43</f>
        <v>223051214.44132099</v>
      </c>
      <c r="I43" s="25">
        <f>BS!I43</f>
        <v>19397512.996440001</v>
      </c>
      <c r="J43" s="25">
        <f>BS!J43</f>
        <v>93988851.659594998</v>
      </c>
      <c r="K43" s="25">
        <f>BS!K43</f>
        <v>73585534.058293</v>
      </c>
      <c r="L43" s="25">
        <f>BS!L43</f>
        <v>20403317.601302002</v>
      </c>
      <c r="M43" s="84"/>
      <c r="N43" s="26">
        <f>BS!N43</f>
        <v>71415737.445783004</v>
      </c>
      <c r="O43" s="24">
        <f>BS!O43</f>
        <v>154627364.03355601</v>
      </c>
      <c r="P43" s="25">
        <f>BS!P43</f>
        <v>69161600</v>
      </c>
      <c r="Q43" s="26">
        <f>BS!Q43</f>
        <v>152023067.09355599</v>
      </c>
      <c r="R43" s="24">
        <f>BS!R43</f>
        <v>8601573.8520180006</v>
      </c>
      <c r="S43" s="71">
        <f>BS!S43</f>
        <v>3.0470889103556106E-2</v>
      </c>
      <c r="T43" s="72">
        <f>BS!T43</f>
        <v>9.8128109256055099E-2</v>
      </c>
    </row>
    <row r="44" spans="1:21" x14ac:dyDescent="0.3">
      <c r="A44" s="55">
        <v>13</v>
      </c>
      <c r="B44" s="15" t="s">
        <v>151</v>
      </c>
      <c r="C44" s="27">
        <f>BS!C44</f>
        <v>443882654.53650498</v>
      </c>
      <c r="D44" s="28">
        <f>BS!D44</f>
        <v>202761243.57740003</v>
      </c>
      <c r="E44" s="28">
        <f>BS!E44</f>
        <v>159726772.612737</v>
      </c>
      <c r="F44" s="29">
        <f>BS!F44</f>
        <v>-24389069.425937999</v>
      </c>
      <c r="G44" s="27">
        <f>BS!G44</f>
        <v>154061457.50735301</v>
      </c>
      <c r="H44" s="28">
        <f>BS!H44</f>
        <v>13093759.83</v>
      </c>
      <c r="I44" s="28">
        <f>BS!I44</f>
        <v>0</v>
      </c>
      <c r="J44" s="28">
        <f>BS!J44</f>
        <v>12803005</v>
      </c>
      <c r="K44" s="28">
        <f>BS!K44</f>
        <v>9379018</v>
      </c>
      <c r="L44" s="28">
        <f>BS!L44</f>
        <v>3423987</v>
      </c>
      <c r="M44" s="84"/>
      <c r="N44" s="29">
        <f>BS!N44</f>
        <v>122380809.0257</v>
      </c>
      <c r="O44" s="27">
        <f>BS!O44</f>
        <v>289821197</v>
      </c>
      <c r="P44" s="28">
        <f>BS!P44</f>
        <v>209008277</v>
      </c>
      <c r="Q44" s="29">
        <f>BS!Q44</f>
        <v>333890103.97109997</v>
      </c>
      <c r="R44" s="27">
        <f>BS!R44</f>
        <v>-40758971.253958002</v>
      </c>
      <c r="S44" s="69">
        <f>BS!S44</f>
        <v>-0.15556564830640793</v>
      </c>
      <c r="T44" s="70">
        <f>BS!T44</f>
        <v>-0.23210723014697049</v>
      </c>
    </row>
    <row r="45" spans="1:21" x14ac:dyDescent="0.3">
      <c r="A45" s="54">
        <v>14</v>
      </c>
      <c r="B45" s="12" t="s">
        <v>159</v>
      </c>
      <c r="C45" s="24">
        <f>BS!C45</f>
        <v>360771015.54830003</v>
      </c>
      <c r="D45" s="25">
        <f>BS!D45</f>
        <v>109014817.5819</v>
      </c>
      <c r="E45" s="25">
        <f>BS!E45</f>
        <v>246571853.89070001</v>
      </c>
      <c r="F45" s="26">
        <f>BS!F45</f>
        <v>-4926412.4166999999</v>
      </c>
      <c r="G45" s="24">
        <f>BS!G45</f>
        <v>275057476.20740002</v>
      </c>
      <c r="H45" s="25">
        <f>BS!H45</f>
        <v>261433208.32190001</v>
      </c>
      <c r="I45" s="25">
        <f>BS!I45</f>
        <v>13992065.5944</v>
      </c>
      <c r="J45" s="25">
        <f>BS!J45</f>
        <v>136860807.51679999</v>
      </c>
      <c r="K45" s="25">
        <f>BS!K45</f>
        <v>92958301.736499995</v>
      </c>
      <c r="L45" s="25">
        <f>BS!L45</f>
        <v>43902505.780299999</v>
      </c>
      <c r="M45" s="84"/>
      <c r="N45" s="26">
        <f>BS!N45</f>
        <v>8631491.2695000004</v>
      </c>
      <c r="O45" s="24">
        <f>BS!O45</f>
        <v>85713539.340900004</v>
      </c>
      <c r="P45" s="25">
        <f>BS!P45</f>
        <v>50000000</v>
      </c>
      <c r="Q45" s="26">
        <f>BS!Q45</f>
        <v>84554490.080899999</v>
      </c>
      <c r="R45" s="24">
        <f>BS!R45</f>
        <v>3745478.3020000001</v>
      </c>
      <c r="S45" s="71">
        <f>BS!S45</f>
        <v>2.2366741848284126E-2</v>
      </c>
      <c r="T45" s="72">
        <f>BS!T45</f>
        <v>7.6629960896147195E-2</v>
      </c>
      <c r="U45" s="73"/>
    </row>
    <row r="46" spans="1:21" x14ac:dyDescent="0.3">
      <c r="A46" s="55">
        <v>15</v>
      </c>
      <c r="B46" s="15" t="s">
        <v>160</v>
      </c>
      <c r="C46" s="27">
        <f>BS!C46</f>
        <v>210214141.419447</v>
      </c>
      <c r="D46" s="28">
        <f>BS!D46</f>
        <v>28308415.950000003</v>
      </c>
      <c r="E46" s="28">
        <f>BS!E46</f>
        <v>121603867.302624</v>
      </c>
      <c r="F46" s="29">
        <f>BS!F46</f>
        <v>-3821279.0460160002</v>
      </c>
      <c r="G46" s="27">
        <f>BS!G46</f>
        <v>143396119.87810999</v>
      </c>
      <c r="H46" s="28">
        <f>BS!H46</f>
        <v>132884584.84082501</v>
      </c>
      <c r="I46" s="28">
        <f>BS!I46</f>
        <v>20045042.900825001</v>
      </c>
      <c r="J46" s="28">
        <f>BS!J46</f>
        <v>91424020.819999993</v>
      </c>
      <c r="K46" s="28">
        <f>BS!K46</f>
        <v>41581422.710000001</v>
      </c>
      <c r="L46" s="28">
        <f>BS!L46</f>
        <v>49842598.109999999</v>
      </c>
      <c r="M46" s="84"/>
      <c r="N46" s="29">
        <f>BS!N46</f>
        <v>8022231.3308460005</v>
      </c>
      <c r="O46" s="27">
        <f>BS!O46</f>
        <v>66818021.289563999</v>
      </c>
      <c r="P46" s="28">
        <f>BS!P46</f>
        <v>104746400</v>
      </c>
      <c r="Q46" s="29">
        <f>BS!Q46</f>
        <v>56038022.890015997</v>
      </c>
      <c r="R46" s="27">
        <f>BS!R46</f>
        <v>-13024151.971744999</v>
      </c>
      <c r="S46" s="69">
        <f>BS!S46</f>
        <v>-9.7845471483265598E-2</v>
      </c>
      <c r="T46" s="70">
        <f>BS!T46</f>
        <v>-0.32985492547049083</v>
      </c>
      <c r="U46" s="74"/>
    </row>
    <row r="47" spans="1:21" x14ac:dyDescent="0.3">
      <c r="A47" s="55">
        <v>16</v>
      </c>
      <c r="B47" s="12" t="s">
        <v>290</v>
      </c>
      <c r="C47" s="24">
        <f>BS!C47</f>
        <v>171991874.22130501</v>
      </c>
      <c r="D47" s="25">
        <f>BS!D47</f>
        <v>14420451.2279</v>
      </c>
      <c r="E47" s="25">
        <f>BS!E47</f>
        <v>149247199.623777</v>
      </c>
      <c r="F47" s="26">
        <f>BS!F47</f>
        <v>-2222158.1350719999</v>
      </c>
      <c r="G47" s="24">
        <f>BS!G47</f>
        <v>144604515.80989999</v>
      </c>
      <c r="H47" s="25">
        <f>BS!H47</f>
        <v>1433676.43</v>
      </c>
      <c r="I47" s="25">
        <f>BS!I47</f>
        <v>0</v>
      </c>
      <c r="J47" s="25">
        <f>BS!J47</f>
        <v>1433674.9857000001</v>
      </c>
      <c r="K47" s="25">
        <f>BS!K47</f>
        <v>38767.731399999997</v>
      </c>
      <c r="L47" s="25">
        <f>BS!L47</f>
        <v>1394907.2542999999</v>
      </c>
      <c r="M47" s="84"/>
      <c r="N47" s="26">
        <f>BS!N47</f>
        <v>135036576.9095</v>
      </c>
      <c r="O47" s="24">
        <f>BS!O47</f>
        <v>27387358.411405001</v>
      </c>
      <c r="P47" s="25">
        <f>BS!P47</f>
        <v>2254500</v>
      </c>
      <c r="Q47" s="26">
        <f>BS!Q47</f>
        <v>29891760.084704999</v>
      </c>
      <c r="R47" s="24">
        <f>BS!R47</f>
        <v>5047436.1237650001</v>
      </c>
      <c r="S47" s="71">
        <f>BS!S47</f>
        <v>5.6627623434579305E-2</v>
      </c>
      <c r="T47" s="72">
        <f>BS!T47</f>
        <v>0.36077799057985949</v>
      </c>
    </row>
    <row r="48" spans="1:21" x14ac:dyDescent="0.3">
      <c r="A48" s="55">
        <v>17</v>
      </c>
      <c r="B48" s="15" t="s">
        <v>271</v>
      </c>
      <c r="C48" s="27">
        <f>BS!C48</f>
        <v>74359344.310000002</v>
      </c>
      <c r="D48" s="28">
        <f>BS!D48</f>
        <v>43925811.629999995</v>
      </c>
      <c r="E48" s="28">
        <f>BS!E48</f>
        <v>0</v>
      </c>
      <c r="F48" s="29">
        <f>BS!F48</f>
        <v>0</v>
      </c>
      <c r="G48" s="27">
        <f>BS!G48</f>
        <v>66409539.700000003</v>
      </c>
      <c r="H48" s="28">
        <f>BS!H48</f>
        <v>57320587.75</v>
      </c>
      <c r="I48" s="28">
        <f>BS!I48</f>
        <v>0</v>
      </c>
      <c r="J48" s="28">
        <f>BS!J48</f>
        <v>57320587.75</v>
      </c>
      <c r="K48" s="28">
        <f>BS!K48</f>
        <v>57320587.75</v>
      </c>
      <c r="L48" s="28">
        <f>BS!L48</f>
        <v>0</v>
      </c>
      <c r="M48" s="84"/>
      <c r="N48" s="29">
        <f>BS!N48</f>
        <v>2706.7</v>
      </c>
      <c r="O48" s="27">
        <f>BS!O48</f>
        <v>7949804.6100000003</v>
      </c>
      <c r="P48" s="28">
        <f>BS!P48</f>
        <v>8052000</v>
      </c>
      <c r="Q48" s="29">
        <f>BS!Q48</f>
        <v>7695008.9900000002</v>
      </c>
      <c r="R48" s="27">
        <f>BS!R48</f>
        <v>527085.22</v>
      </c>
      <c r="S48" s="69">
        <f>BS!S48</f>
        <v>2.454785742065901E-2</v>
      </c>
      <c r="T48" s="70">
        <f>BS!T48</f>
        <v>0.12146534631320334</v>
      </c>
      <c r="U48" s="74"/>
    </row>
    <row r="49" spans="1:21" x14ac:dyDescent="0.3">
      <c r="A49" s="55">
        <v>18</v>
      </c>
      <c r="B49" s="12" t="s">
        <v>273</v>
      </c>
      <c r="C49" s="24">
        <f>BS!C49</f>
        <v>36494655</v>
      </c>
      <c r="D49" s="25">
        <f>BS!D49</f>
        <v>14407608</v>
      </c>
      <c r="E49" s="25">
        <f>BS!E49</f>
        <v>0</v>
      </c>
      <c r="F49" s="26">
        <f>BS!F49</f>
        <v>0</v>
      </c>
      <c r="G49" s="24">
        <f>BS!G49</f>
        <v>3681122</v>
      </c>
      <c r="H49" s="25">
        <f>BS!H49</f>
        <v>416648</v>
      </c>
      <c r="I49" s="25">
        <f>BS!I49</f>
        <v>0</v>
      </c>
      <c r="J49" s="25">
        <f>BS!J49</f>
        <v>416648</v>
      </c>
      <c r="K49" s="25">
        <f>BS!K49</f>
        <v>0</v>
      </c>
      <c r="L49" s="25">
        <f>BS!L49</f>
        <v>416648</v>
      </c>
      <c r="M49" s="84"/>
      <c r="N49" s="26">
        <f>BS!N49</f>
        <v>0</v>
      </c>
      <c r="O49" s="24">
        <f>BS!O49</f>
        <v>32813533</v>
      </c>
      <c r="P49" s="25">
        <f>BS!P49</f>
        <v>46774750</v>
      </c>
      <c r="Q49" s="26">
        <f>BS!Q49</f>
        <v>21610138</v>
      </c>
      <c r="R49" s="24">
        <f>BS!R49</f>
        <v>-6490882.7699999996</v>
      </c>
      <c r="S49" s="71">
        <f>BS!S49</f>
        <v>-0.33465497588813059</v>
      </c>
      <c r="T49" s="72">
        <f>BS!T49</f>
        <v>-0.35637524152835143</v>
      </c>
    </row>
    <row r="50" spans="1:21" x14ac:dyDescent="0.3">
      <c r="A50" s="55">
        <v>19</v>
      </c>
      <c r="B50" s="15" t="s">
        <v>165</v>
      </c>
      <c r="C50" s="27">
        <f>BS!C50</f>
        <v>22772245.09</v>
      </c>
      <c r="D50" s="28">
        <f>BS!D50</f>
        <v>15717497.039999999</v>
      </c>
      <c r="E50" s="28">
        <f>BS!E50</f>
        <v>0</v>
      </c>
      <c r="F50" s="29">
        <f>BS!F50</f>
        <v>0</v>
      </c>
      <c r="G50" s="27">
        <f>BS!G50</f>
        <v>13859413.5</v>
      </c>
      <c r="H50" s="28">
        <f>BS!H50</f>
        <v>2496523.83</v>
      </c>
      <c r="I50" s="28">
        <f>BS!I50</f>
        <v>0</v>
      </c>
      <c r="J50" s="28">
        <f>BS!J50</f>
        <v>2496523.83</v>
      </c>
      <c r="K50" s="28">
        <f>BS!K50</f>
        <v>1460870.97</v>
      </c>
      <c r="L50" s="28">
        <f>BS!L50</f>
        <v>1035652.86</v>
      </c>
      <c r="M50" s="84"/>
      <c r="N50" s="29">
        <f>BS!N50</f>
        <v>0</v>
      </c>
      <c r="O50" s="27">
        <f>BS!O50</f>
        <v>8912831.5800000001</v>
      </c>
      <c r="P50" s="28">
        <f>BS!P50</f>
        <v>6625005</v>
      </c>
      <c r="Q50" s="29">
        <f>BS!Q50</f>
        <v>8687680.5999999996</v>
      </c>
      <c r="R50" s="27">
        <f>BS!R50</f>
        <v>-764601.04</v>
      </c>
      <c r="S50" s="69">
        <f>BS!S50</f>
        <v>-6.2149514390430177E-2</v>
      </c>
      <c r="T50" s="70">
        <f>BS!T50</f>
        <v>-0.13849096047935078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="115" zoomScaleNormal="100" zoomScaleSheetLayoutView="115" workbookViewId="0">
      <selection activeCell="B3" sqref="B3"/>
    </sheetView>
  </sheetViews>
  <sheetFormatPr defaultColWidth="9.1796875" defaultRowHeight="13" x14ac:dyDescent="0.3"/>
  <cols>
    <col min="1" max="1" width="4.54296875" style="6" customWidth="1"/>
    <col min="2" max="2" width="42.26953125" style="6" bestFit="1" customWidth="1"/>
    <col min="3" max="6" width="10.81640625" style="6" bestFit="1" customWidth="1"/>
    <col min="7" max="7" width="11.81640625" style="6" customWidth="1"/>
    <col min="8" max="8" width="9.7265625" style="6" bestFit="1" customWidth="1"/>
    <col min="9" max="9" width="9.453125" style="6" bestFit="1" customWidth="1"/>
    <col min="10" max="10" width="10.26953125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9.26953125" style="6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x14ac:dyDescent="0.3">
      <c r="C1" s="7"/>
    </row>
    <row r="2" spans="1:6" x14ac:dyDescent="0.3">
      <c r="A2" s="6" t="s">
        <v>285</v>
      </c>
      <c r="C2" s="7"/>
    </row>
    <row r="3" spans="1:6" x14ac:dyDescent="0.3">
      <c r="A3" s="49"/>
      <c r="B3" s="63">
        <f>BS!B3</f>
        <v>45869</v>
      </c>
    </row>
    <row r="4" spans="1:6" ht="13.5" thickBot="1" x14ac:dyDescent="0.35"/>
    <row r="5" spans="1:6" ht="15.75" customHeight="1" x14ac:dyDescent="0.3">
      <c r="A5" s="180" t="s">
        <v>0</v>
      </c>
      <c r="B5" s="182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3">
      <c r="A6" s="181"/>
      <c r="B6" s="183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3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0.39581431053549626</v>
      </c>
      <c r="D7" s="14">
        <f>IFERROR(H32/ABS(H$31),0)</f>
        <v>0.40176171988665499</v>
      </c>
      <c r="E7" s="14">
        <f>IFERROR(I32/ABS(I$31),0)</f>
        <v>0.46615840592835467</v>
      </c>
      <c r="F7" s="14">
        <f t="shared" ref="F7:F20" si="2">IFERROR(O32/ABS(O$31),0)</f>
        <v>0.50587275273542986</v>
      </c>
    </row>
    <row r="8" spans="1:6" x14ac:dyDescent="0.3">
      <c r="A8" s="55">
        <f t="shared" si="0"/>
        <v>2</v>
      </c>
      <c r="B8" s="15" t="str">
        <f>BS!B8</f>
        <v>თი–ბი–სი ბანკი</v>
      </c>
      <c r="C8" s="16">
        <f t="shared" si="1"/>
        <v>0.37229085087442088</v>
      </c>
      <c r="D8" s="17">
        <f t="shared" ref="D8:E8" si="3">IFERROR(H33/ABS(H$31),0)</f>
        <v>0.31594468352326732</v>
      </c>
      <c r="E8" s="17">
        <f t="shared" si="3"/>
        <v>0.40488312739828103</v>
      </c>
      <c r="F8" s="17">
        <f t="shared" si="2"/>
        <v>0.37615474391470732</v>
      </c>
    </row>
    <row r="9" spans="1:6" x14ac:dyDescent="0.3">
      <c r="A9" s="54">
        <f t="shared" si="0"/>
        <v>3</v>
      </c>
      <c r="B9" s="12" t="str">
        <f>BS!B9</f>
        <v>ლიბერთი ბანკი</v>
      </c>
      <c r="C9" s="13">
        <f t="shared" si="1"/>
        <v>5.5032441551485838E-2</v>
      </c>
      <c r="D9" s="14">
        <f t="shared" ref="D9:E9" si="4">IFERROR(H34/ABS(H$31),0)</f>
        <v>7.3587685705025413E-2</v>
      </c>
      <c r="E9" s="14">
        <f t="shared" si="4"/>
        <v>3.0272692344193521E-2</v>
      </c>
      <c r="F9" s="14">
        <f t="shared" si="2"/>
        <v>4.0403567506188204E-2</v>
      </c>
    </row>
    <row r="10" spans="1:6" x14ac:dyDescent="0.3">
      <c r="A10" s="55">
        <f t="shared" si="0"/>
        <v>4</v>
      </c>
      <c r="B10" s="15" t="str">
        <f>BS!B10</f>
        <v>ბაზის ბანკი</v>
      </c>
      <c r="C10" s="16">
        <f t="shared" si="1"/>
        <v>4.2387757147603754E-2</v>
      </c>
      <c r="D10" s="17">
        <f t="shared" ref="D10:E10" si="5">IFERROR(H35/ABS(H$31),0)</f>
        <v>3.4281151579775099E-2</v>
      </c>
      <c r="E10" s="17">
        <f t="shared" si="5"/>
        <v>2.3085054488975867E-2</v>
      </c>
      <c r="F10" s="17">
        <f t="shared" si="2"/>
        <v>3.2640847637270015E-2</v>
      </c>
    </row>
    <row r="11" spans="1:6" x14ac:dyDescent="0.3">
      <c r="A11" s="54">
        <f t="shared" si="0"/>
        <v>5</v>
      </c>
      <c r="B11" s="12" t="str">
        <f>BS!B11</f>
        <v>კრედო ბანკი</v>
      </c>
      <c r="C11" s="13">
        <f t="shared" si="1"/>
        <v>3.4598592262246132E-2</v>
      </c>
      <c r="D11" s="14">
        <f t="shared" ref="D11:E11" si="6">IFERROR(H36/ABS(H$31),0)</f>
        <v>7.4137433053400759E-2</v>
      </c>
      <c r="E11" s="14">
        <f t="shared" si="6"/>
        <v>5.1281401262501865E-2</v>
      </c>
      <c r="F11" s="14">
        <f t="shared" si="2"/>
        <v>2.5837369652610253E-2</v>
      </c>
    </row>
    <row r="12" spans="1:6" x14ac:dyDescent="0.3">
      <c r="A12" s="55">
        <f t="shared" si="0"/>
        <v>6</v>
      </c>
      <c r="B12" s="15" t="str">
        <f>BS!B12</f>
        <v>ტერა ბანკი</v>
      </c>
      <c r="C12" s="16">
        <f t="shared" si="1"/>
        <v>2.106069870461931E-2</v>
      </c>
      <c r="D12" s="17">
        <f t="shared" ref="D12:E12" si="7">IFERROR(H37/ABS(H$31),0)</f>
        <v>1.6566025184913961E-2</v>
      </c>
      <c r="E12" s="17">
        <f t="shared" si="7"/>
        <v>3.6764529884821761E-3</v>
      </c>
      <c r="F12" s="17">
        <f t="shared" si="2"/>
        <v>9.4768437985514164E-3</v>
      </c>
    </row>
    <row r="13" spans="1:6" x14ac:dyDescent="0.3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2.0276505591679931E-2</v>
      </c>
      <c r="D13" s="14">
        <f t="shared" ref="D13:E13" si="8">IFERROR(H38/ABS(H$31),0)</f>
        <v>1.4429071059041149E-2</v>
      </c>
      <c r="E13" s="14">
        <f t="shared" si="8"/>
        <v>5.259912912563793E-3</v>
      </c>
      <c r="F13" s="14">
        <f t="shared" si="2"/>
        <v>9.5168570472214716E-3</v>
      </c>
    </row>
    <row r="14" spans="1:6" x14ac:dyDescent="0.3">
      <c r="A14" s="55">
        <f t="shared" si="0"/>
        <v>8</v>
      </c>
      <c r="B14" s="15" t="str">
        <f>BS!B14</f>
        <v>ქართუ ბანკი</v>
      </c>
      <c r="C14" s="16">
        <f t="shared" si="1"/>
        <v>1.8034898142761321E-2</v>
      </c>
      <c r="D14" s="17">
        <f t="shared" ref="D14:E14" si="9">IFERROR(H39/ABS(H$31),0)</f>
        <v>1.5271858366365836E-2</v>
      </c>
      <c r="E14" s="17">
        <f t="shared" si="9"/>
        <v>5.2096578611621298E-3</v>
      </c>
      <c r="F14" s="17">
        <f t="shared" si="2"/>
        <v>1.2646517758437734E-2</v>
      </c>
    </row>
    <row r="15" spans="1:6" x14ac:dyDescent="0.3">
      <c r="A15" s="54">
        <f t="shared" si="0"/>
        <v>9</v>
      </c>
      <c r="B15" s="12" t="str">
        <f>BS!B15</f>
        <v>ხალიკ ბანკი</v>
      </c>
      <c r="C15" s="13">
        <f t="shared" si="1"/>
        <v>1.0560059849336197E-2</v>
      </c>
      <c r="D15" s="14">
        <f t="shared" ref="D15:E15" si="10">IFERROR(H40/ABS(H$31),0)</f>
        <v>9.5203188219452201E-3</v>
      </c>
      <c r="E15" s="14">
        <f t="shared" si="10"/>
        <v>2.1722151319673104E-4</v>
      </c>
      <c r="F15" s="14">
        <f t="shared" si="2"/>
        <v>5.5301868273192603E-3</v>
      </c>
    </row>
    <row r="16" spans="1:6" x14ac:dyDescent="0.3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6.4040486096509268E-3</v>
      </c>
      <c r="D16" s="17">
        <f t="shared" ref="D16:E16" si="11">IFERROR(H41/ABS(H$31),0)</f>
        <v>2.3575510185104964E-2</v>
      </c>
      <c r="E16" s="17">
        <f t="shared" si="11"/>
        <v>1.794248584635742E-3</v>
      </c>
      <c r="F16" s="17">
        <f t="shared" si="2"/>
        <v>5.453539763846829E-3</v>
      </c>
    </row>
    <row r="17" spans="1:22" x14ac:dyDescent="0.3">
      <c r="A17" s="54">
        <f t="shared" si="0"/>
        <v>11</v>
      </c>
      <c r="B17" s="12" t="str">
        <f>BS!B17</f>
        <v>პაშაბანკი</v>
      </c>
      <c r="C17" s="13">
        <f t="shared" si="1"/>
        <v>5.8405256529025446E-3</v>
      </c>
      <c r="D17" s="14">
        <f t="shared" ref="D17:E17" si="12">IFERROR(H42/ABS(H$31),0)</f>
        <v>4.6757212733181388E-3</v>
      </c>
      <c r="E17" s="14">
        <f t="shared" si="12"/>
        <v>7.6008010953176961E-4</v>
      </c>
      <c r="F17" s="14">
        <f t="shared" si="2"/>
        <v>1.237940854361396E-4</v>
      </c>
    </row>
    <row r="18" spans="1:22" x14ac:dyDescent="0.3">
      <c r="A18" s="55">
        <f t="shared" si="0"/>
        <v>12</v>
      </c>
      <c r="B18" s="15" t="str">
        <f>BS!B18</f>
        <v>იშ ბანკ</v>
      </c>
      <c r="C18" s="16">
        <f t="shared" si="1"/>
        <v>4.5522810516874417E-3</v>
      </c>
      <c r="D18" s="17">
        <f t="shared" ref="D18:E18" si="13">IFERROR(H43/ABS(H$31),0)</f>
        <v>4.7540142022079283E-3</v>
      </c>
      <c r="E18" s="17">
        <f t="shared" si="13"/>
        <v>3.6203991239180775E-3</v>
      </c>
      <c r="F18" s="17">
        <f t="shared" si="2"/>
        <v>4.7194251135853514E-3</v>
      </c>
    </row>
    <row r="19" spans="1:22" x14ac:dyDescent="0.3">
      <c r="A19" s="54">
        <f t="shared" si="0"/>
        <v>13</v>
      </c>
      <c r="B19" s="12" t="str">
        <f>BS!B19</f>
        <v>ვი–თი–ბი ბანკი</v>
      </c>
      <c r="C19" s="13">
        <f t="shared" si="1"/>
        <v>4.4193871771951686E-3</v>
      </c>
      <c r="D19" s="14">
        <f t="shared" ref="D19:E19" si="14">IFERROR(H44/ABS(H$31),0)</f>
        <v>6.1968975184286139E-4</v>
      </c>
      <c r="E19" s="14">
        <f t="shared" si="14"/>
        <v>-4.4317359985714421E-6</v>
      </c>
      <c r="F19" s="14">
        <f t="shared" si="2"/>
        <v>-2.2363222806568571E-2</v>
      </c>
    </row>
    <row r="20" spans="1:22" x14ac:dyDescent="0.3">
      <c r="A20" s="55">
        <f t="shared" si="0"/>
        <v>14</v>
      </c>
      <c r="B20" s="15" t="str">
        <f>BS!B20</f>
        <v>ზირაათ ბანკი</v>
      </c>
      <c r="C20" s="16">
        <f t="shared" si="1"/>
        <v>3.5919105730379767E-3</v>
      </c>
      <c r="D20" s="17">
        <f t="shared" ref="D20:E20" si="15">IFERROR(H45/ABS(H$31),0)</f>
        <v>3.2284030127731219E-3</v>
      </c>
      <c r="E20" s="17">
        <f t="shared" si="15"/>
        <v>9.0090539537483741E-5</v>
      </c>
      <c r="F20" s="17">
        <f t="shared" si="2"/>
        <v>2.0550314006431238E-3</v>
      </c>
    </row>
    <row r="21" spans="1:22" x14ac:dyDescent="0.3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2.0929353097256321E-3</v>
      </c>
      <c r="D21" s="14">
        <f t="shared" ref="D21:D24" si="18">IFERROR(H46/ABS(H$31),0)</f>
        <v>2.123409045215728E-3</v>
      </c>
      <c r="E21" s="14">
        <f t="shared" ref="E21:E24" si="19">IFERROR(I46/ABS(I$31),0)</f>
        <v>-1.4604656385717448E-4</v>
      </c>
      <c r="F21" s="14">
        <f t="shared" ref="F21:F24" si="20">IFERROR(O46/ABS(O$31),0)</f>
        <v>-7.1459608388045135E-3</v>
      </c>
    </row>
    <row r="22" spans="1:22" x14ac:dyDescent="0.3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1.7123865412337011E-3</v>
      </c>
      <c r="D22" s="17">
        <f t="shared" si="18"/>
        <v>4.6426698645971928E-3</v>
      </c>
      <c r="E22" s="17">
        <f t="shared" si="19"/>
        <v>1.2994350933241091E-3</v>
      </c>
      <c r="F22" s="17">
        <f t="shared" si="20"/>
        <v>2.7693765363795415E-3</v>
      </c>
    </row>
    <row r="23" spans="1:22" x14ac:dyDescent="0.3">
      <c r="A23" s="54">
        <f t="shared" si="16"/>
        <v>17</v>
      </c>
      <c r="B23" s="12" t="str">
        <f>BS!B23</f>
        <v>პეივბანკი</v>
      </c>
      <c r="C23" s="13">
        <f t="shared" si="17"/>
        <v>7.4033695480035593E-4</v>
      </c>
      <c r="D23" s="14">
        <f t="shared" si="18"/>
        <v>2.2308320889309979E-4</v>
      </c>
      <c r="E23" s="14">
        <f t="shared" si="19"/>
        <v>2.5128918776376311E-3</v>
      </c>
      <c r="F23" s="14">
        <f t="shared" si="20"/>
        <v>2.8919582242313275E-4</v>
      </c>
    </row>
    <row r="24" spans="1:22" s="77" customFormat="1" x14ac:dyDescent="0.3">
      <c r="A24" s="55">
        <f t="shared" si="16"/>
        <v>18</v>
      </c>
      <c r="B24" s="15" t="str">
        <f>BS!B24</f>
        <v>ჰეშბანკი</v>
      </c>
      <c r="C24" s="16">
        <f t="shared" si="17"/>
        <v>3.633483054470143E-4</v>
      </c>
      <c r="D24" s="17">
        <f t="shared" si="18"/>
        <v>5.3645326936624003E-4</v>
      </c>
      <c r="E24" s="17">
        <f t="shared" si="19"/>
        <v>-1.0778432341225555E-4</v>
      </c>
      <c r="F24" s="17">
        <f t="shared" si="20"/>
        <v>-3.56135233866412E-3</v>
      </c>
    </row>
    <row r="25" spans="1:22" s="77" customFormat="1" ht="13.5" thickBot="1" x14ac:dyDescent="0.35">
      <c r="A25" s="54">
        <f t="shared" si="16"/>
        <v>19</v>
      </c>
      <c r="B25" s="12" t="str">
        <f>BS!B25</f>
        <v>პეისერა</v>
      </c>
      <c r="C25" s="13">
        <f t="shared" si="17"/>
        <v>2.267251646761859E-4</v>
      </c>
      <c r="D25" s="14">
        <f t="shared" ref="D25" si="21">IFERROR(H50/ABS(H$31),0)</f>
        <v>1.2109900629086934E-4</v>
      </c>
      <c r="E25" s="14">
        <f t="shared" ref="E25" si="22">IFERROR(I50/ABS(I$31),0)</f>
        <v>1.3719059697138721E-4</v>
      </c>
      <c r="F25" s="14">
        <f t="shared" ref="F25" si="23">IFERROR(O50/ABS(O$31),0)</f>
        <v>-4.1951361601143483E-4</v>
      </c>
    </row>
    <row r="26" spans="1:22" ht="13.5" thickBot="1" x14ac:dyDescent="0.35">
      <c r="A26" s="18"/>
      <c r="B26" s="19" t="str">
        <f>BS!B26</f>
        <v>კონსოლიდირებული</v>
      </c>
      <c r="C26" s="20">
        <f>SUM(C7:C25)</f>
        <v>1.0000000000000067</v>
      </c>
      <c r="D26" s="20">
        <f t="shared" ref="D26:F26" si="24">SUM(D7:D25)</f>
        <v>0.99999999999999989</v>
      </c>
      <c r="E26" s="20">
        <f t="shared" si="24"/>
        <v>0.99999999999999978</v>
      </c>
      <c r="F26" s="20">
        <f t="shared" si="24"/>
        <v>1.0000000000000009</v>
      </c>
    </row>
    <row r="27" spans="1:22" x14ac:dyDescent="0.3">
      <c r="A27" s="126"/>
      <c r="B27" s="127"/>
      <c r="C27" s="128"/>
      <c r="D27" s="128"/>
      <c r="E27" s="128"/>
      <c r="F27" s="128"/>
    </row>
    <row r="28" spans="1:22" ht="13.5" thickBot="1" x14ac:dyDescent="0.35">
      <c r="B28" s="61" t="s">
        <v>36</v>
      </c>
      <c r="U28" s="23"/>
      <c r="V28" s="23"/>
    </row>
    <row r="29" spans="1:22" ht="15.75" customHeight="1" x14ac:dyDescent="0.3">
      <c r="A29" s="180" t="s">
        <v>0</v>
      </c>
      <c r="B29" s="182" t="s">
        <v>282</v>
      </c>
      <c r="C29" s="184" t="s">
        <v>56</v>
      </c>
      <c r="D29" s="186" t="s">
        <v>280</v>
      </c>
      <c r="E29" s="187"/>
      <c r="F29" s="187"/>
      <c r="G29" s="187"/>
      <c r="H29" s="188"/>
      <c r="I29" s="191" t="s">
        <v>279</v>
      </c>
      <c r="J29" s="192"/>
      <c r="K29" s="192"/>
      <c r="L29" s="193"/>
      <c r="M29" s="189" t="s">
        <v>57</v>
      </c>
      <c r="N29" s="189" t="s">
        <v>235</v>
      </c>
      <c r="O29" s="178" t="str">
        <f>YEAR($B$3)&amp;" წლის "&amp;MONTH($B$3)&amp;" თვის წმინდა მოგება"</f>
        <v>2025 წლის 7 თვის წმინდა მოგება</v>
      </c>
      <c r="P29" s="38"/>
    </row>
    <row r="30" spans="1:22" ht="121.5" customHeight="1" x14ac:dyDescent="0.3">
      <c r="A30" s="181"/>
      <c r="B30" s="183"/>
      <c r="C30" s="185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0"/>
      <c r="N30" s="190"/>
      <c r="O30" s="179"/>
      <c r="P30" s="38"/>
    </row>
    <row r="31" spans="1:22" x14ac:dyDescent="0.3">
      <c r="A31" s="129"/>
      <c r="B31" s="130" t="str">
        <f>BS!B31</f>
        <v>კონსოლიდირებული</v>
      </c>
      <c r="C31" s="131">
        <v>100439865696.09</v>
      </c>
      <c r="D31" s="131">
        <v>5689020694.9124804</v>
      </c>
      <c r="E31" s="131">
        <v>4788076245.2802496</v>
      </c>
      <c r="F31" s="131">
        <v>-2760437126.2895899</v>
      </c>
      <c r="G31" s="131">
        <v>-1679511249.5536659</v>
      </c>
      <c r="H31" s="131">
        <v>2928583568.6228905</v>
      </c>
      <c r="I31" s="131">
        <v>465016418.09536999</v>
      </c>
      <c r="J31" s="131">
        <v>417891588.04286301</v>
      </c>
      <c r="K31" s="131">
        <v>-1450045172.3403001</v>
      </c>
      <c r="L31" s="131">
        <v>-492241668.74472702</v>
      </c>
      <c r="M31" s="131">
        <v>-296617304.59293693</v>
      </c>
      <c r="N31" s="131">
        <v>2139724595.2852263</v>
      </c>
      <c r="O31" s="131">
        <v>1822589329.20823</v>
      </c>
    </row>
    <row r="32" spans="1:22" x14ac:dyDescent="0.3">
      <c r="A32" s="55">
        <f>BS!A32</f>
        <v>1</v>
      </c>
      <c r="B32" s="15" t="str">
        <f>BS!B32</f>
        <v>საქართველოს ბანკი</v>
      </c>
      <c r="C32" s="67">
        <v>39755536190.775703</v>
      </c>
      <c r="D32" s="27">
        <v>2193627693.2817502</v>
      </c>
      <c r="E32" s="28">
        <v>1797277101.12058</v>
      </c>
      <c r="F32" s="28">
        <v>-1017034921.92002</v>
      </c>
      <c r="G32" s="28">
        <v>-638421114.49001706</v>
      </c>
      <c r="H32" s="29">
        <v>1176592771.3617301</v>
      </c>
      <c r="I32" s="28">
        <v>216771312.18985099</v>
      </c>
      <c r="J32" s="28">
        <v>219457056.435</v>
      </c>
      <c r="K32" s="28">
        <v>-471321281.31</v>
      </c>
      <c r="L32" s="29">
        <v>-25207942.948851001</v>
      </c>
      <c r="M32" s="28">
        <v>-75942685.38009499</v>
      </c>
      <c r="N32" s="28">
        <v>1075442143.032784</v>
      </c>
      <c r="O32" s="29">
        <v>921998281.072788</v>
      </c>
    </row>
    <row r="33" spans="1:16" x14ac:dyDescent="0.3">
      <c r="A33" s="54">
        <f>BS!A33</f>
        <v>2</v>
      </c>
      <c r="B33" s="12" t="str">
        <f>BS!B33</f>
        <v>თი–ბი–სი ბანკი</v>
      </c>
      <c r="C33" s="68">
        <v>37392843061.7099</v>
      </c>
      <c r="D33" s="24">
        <v>1964545694.99</v>
      </c>
      <c r="E33" s="25">
        <v>1639480344.54</v>
      </c>
      <c r="F33" s="25">
        <v>-1039275286.23</v>
      </c>
      <c r="G33" s="25">
        <v>-618134810.47000003</v>
      </c>
      <c r="H33" s="26">
        <v>925270408.75999999</v>
      </c>
      <c r="I33" s="25">
        <v>188277301.65000001</v>
      </c>
      <c r="J33" s="25">
        <v>166347125.06</v>
      </c>
      <c r="K33" s="25">
        <v>-431045826.25999999</v>
      </c>
      <c r="L33" s="26">
        <v>609701.36</v>
      </c>
      <c r="M33" s="25">
        <v>-128543621.21999998</v>
      </c>
      <c r="N33" s="25">
        <v>797336488.89999998</v>
      </c>
      <c r="O33" s="26">
        <v>685575622.38999999</v>
      </c>
    </row>
    <row r="34" spans="1:16" x14ac:dyDescent="0.3">
      <c r="A34" s="55">
        <f>BS!A34</f>
        <v>3</v>
      </c>
      <c r="B34" s="15" t="str">
        <f>BS!B34</f>
        <v>ლიბერთი ბანკი</v>
      </c>
      <c r="C34" s="67">
        <v>5527451038.3591604</v>
      </c>
      <c r="D34" s="27">
        <v>406452403.46899998</v>
      </c>
      <c r="E34" s="28">
        <v>358106804.33899999</v>
      </c>
      <c r="F34" s="28">
        <v>-190944716.260277</v>
      </c>
      <c r="G34" s="28">
        <v>-136539154.241575</v>
      </c>
      <c r="H34" s="29">
        <v>215507687.20872298</v>
      </c>
      <c r="I34" s="28">
        <v>14077298.960000001</v>
      </c>
      <c r="J34" s="28">
        <v>5116755.5</v>
      </c>
      <c r="K34" s="28">
        <v>-150757997.06999999</v>
      </c>
      <c r="L34" s="29">
        <v>-114834017.48</v>
      </c>
      <c r="M34" s="28">
        <v>-16480846</v>
      </c>
      <c r="N34" s="28">
        <v>84192823.728722975</v>
      </c>
      <c r="O34" s="29">
        <v>73639110.998723</v>
      </c>
    </row>
    <row r="35" spans="1:16" x14ac:dyDescent="0.3">
      <c r="A35" s="54">
        <f>BS!A35</f>
        <v>4</v>
      </c>
      <c r="B35" s="12" t="str">
        <f>BS!B35</f>
        <v>ბაზის ბანკი</v>
      </c>
      <c r="C35" s="68">
        <v>4257420635.0637999</v>
      </c>
      <c r="D35" s="24">
        <v>230351860.40000001</v>
      </c>
      <c r="E35" s="25">
        <v>200548320.86000001</v>
      </c>
      <c r="F35" s="25">
        <v>-129956643.17</v>
      </c>
      <c r="G35" s="25">
        <v>-97616392.960000008</v>
      </c>
      <c r="H35" s="26">
        <v>100395217.23</v>
      </c>
      <c r="I35" s="25">
        <v>10734929.35</v>
      </c>
      <c r="J35" s="25">
        <v>8461000.3000000007</v>
      </c>
      <c r="K35" s="25">
        <v>-50906811.740000002</v>
      </c>
      <c r="L35" s="26">
        <v>-29035617.16</v>
      </c>
      <c r="M35" s="25">
        <v>-2734482.2</v>
      </c>
      <c r="N35" s="25">
        <v>68625117.870000005</v>
      </c>
      <c r="O35" s="26">
        <v>59490860.600000001</v>
      </c>
    </row>
    <row r="36" spans="1:16" x14ac:dyDescent="0.3">
      <c r="A36" s="55">
        <f>BS!A36</f>
        <v>5</v>
      </c>
      <c r="B36" s="15" t="str">
        <f>BS!B36</f>
        <v>კრედო ბანკი</v>
      </c>
      <c r="C36" s="67">
        <v>3475077960.09378</v>
      </c>
      <c r="D36" s="27">
        <v>363248041.57006902</v>
      </c>
      <c r="E36" s="28">
        <v>330045322.61006403</v>
      </c>
      <c r="F36" s="28">
        <v>-146130373.31</v>
      </c>
      <c r="G36" s="28">
        <v>-53735227.940000005</v>
      </c>
      <c r="H36" s="29">
        <v>217117668.26006901</v>
      </c>
      <c r="I36" s="28">
        <v>23846693.530000001</v>
      </c>
      <c r="J36" s="28">
        <v>5869656.6699999999</v>
      </c>
      <c r="K36" s="28">
        <v>-122189401.40000001</v>
      </c>
      <c r="L36" s="29">
        <v>-104011868.43000001</v>
      </c>
      <c r="M36" s="28">
        <v>-55266728.156414002</v>
      </c>
      <c r="N36" s="28">
        <v>57839071.673655003</v>
      </c>
      <c r="O36" s="29">
        <v>47090914.223655999</v>
      </c>
    </row>
    <row r="37" spans="1:16" x14ac:dyDescent="0.3">
      <c r="A37" s="54">
        <f>BS!A37</f>
        <v>6</v>
      </c>
      <c r="B37" s="12" t="str">
        <f>BS!B37</f>
        <v>ტერა ბანკი</v>
      </c>
      <c r="C37" s="68">
        <v>2115333749.35778</v>
      </c>
      <c r="D37" s="24">
        <v>119828995</v>
      </c>
      <c r="E37" s="25">
        <v>105123574.38612799</v>
      </c>
      <c r="F37" s="25">
        <v>-71314005.846067995</v>
      </c>
      <c r="G37" s="25">
        <v>-45771307.790000007</v>
      </c>
      <c r="H37" s="26">
        <v>48514989.153932005</v>
      </c>
      <c r="I37" s="25">
        <v>1709611</v>
      </c>
      <c r="J37" s="25">
        <v>-991261</v>
      </c>
      <c r="K37" s="25">
        <v>-30003406.433614999</v>
      </c>
      <c r="L37" s="26">
        <v>-24884911.992683999</v>
      </c>
      <c r="M37" s="25">
        <v>-3199931.7794349999</v>
      </c>
      <c r="N37" s="25">
        <v>20430145.381813005</v>
      </c>
      <c r="O37" s="26">
        <v>17272394.381813001</v>
      </c>
    </row>
    <row r="38" spans="1:16" x14ac:dyDescent="0.3">
      <c r="A38" s="55">
        <f>BS!A38</f>
        <v>7</v>
      </c>
      <c r="B38" s="15" t="str">
        <f>BS!B38</f>
        <v>პროკრედიტ ბანკი</v>
      </c>
      <c r="C38" s="67">
        <v>2036569498.41435</v>
      </c>
      <c r="D38" s="27">
        <v>80818259.292199999</v>
      </c>
      <c r="E38" s="28">
        <v>70593199.876306996</v>
      </c>
      <c r="F38" s="28">
        <v>-38561518.878200002</v>
      </c>
      <c r="G38" s="28">
        <v>-27421836.677199997</v>
      </c>
      <c r="H38" s="29">
        <v>42256740.413999997</v>
      </c>
      <c r="I38" s="28">
        <v>2445945.862094</v>
      </c>
      <c r="J38" s="28">
        <v>7608550.6299999999</v>
      </c>
      <c r="K38" s="28">
        <v>-39498858.087499999</v>
      </c>
      <c r="L38" s="29">
        <v>-27634707.030334</v>
      </c>
      <c r="M38" s="28">
        <v>4806341.1881999997</v>
      </c>
      <c r="N38" s="28">
        <v>19428374.571865998</v>
      </c>
      <c r="O38" s="29">
        <v>17345322.101865999</v>
      </c>
    </row>
    <row r="39" spans="1:16" x14ac:dyDescent="0.3">
      <c r="A39" s="54">
        <f>BS!A39</f>
        <v>8</v>
      </c>
      <c r="B39" s="12" t="str">
        <f>BS!B39</f>
        <v>ქართუ ბანკი</v>
      </c>
      <c r="C39" s="68">
        <v>1811422747.30161</v>
      </c>
      <c r="D39" s="24">
        <v>67952597.563381001</v>
      </c>
      <c r="E39" s="25">
        <v>56421308.394018002</v>
      </c>
      <c r="F39" s="25">
        <v>-23227684.089306001</v>
      </c>
      <c r="G39" s="25">
        <v>-19366972.8059</v>
      </c>
      <c r="H39" s="26">
        <v>44724913.474075004</v>
      </c>
      <c r="I39" s="25">
        <v>2422576.4380999999</v>
      </c>
      <c r="J39" s="25">
        <v>5590846.0300000003</v>
      </c>
      <c r="K39" s="25">
        <v>-28301819.176821999</v>
      </c>
      <c r="L39" s="26">
        <v>-22353623.158500999</v>
      </c>
      <c r="M39" s="25">
        <v>6463624.5106020002</v>
      </c>
      <c r="N39" s="25">
        <v>28834914.826176006</v>
      </c>
      <c r="O39" s="26">
        <v>23049408.318170998</v>
      </c>
    </row>
    <row r="40" spans="1:16" x14ac:dyDescent="0.3">
      <c r="A40" s="55">
        <f>BS!A40</f>
        <v>9</v>
      </c>
      <c r="B40" s="15" t="str">
        <f>BS!B40</f>
        <v>ხალიკ ბანკი</v>
      </c>
      <c r="C40" s="67">
        <v>1060650993.01</v>
      </c>
      <c r="D40" s="27">
        <v>50746799.490000002</v>
      </c>
      <c r="E40" s="28">
        <v>47696952.030000001</v>
      </c>
      <c r="F40" s="28">
        <v>-22865750.219999999</v>
      </c>
      <c r="G40" s="28">
        <v>-10350727.620000001</v>
      </c>
      <c r="H40" s="29">
        <v>27881049.270000003</v>
      </c>
      <c r="I40" s="28">
        <v>101011.57</v>
      </c>
      <c r="J40" s="28">
        <v>561453.88</v>
      </c>
      <c r="K40" s="28">
        <v>-16110053.460000001</v>
      </c>
      <c r="L40" s="29">
        <v>-14241585.140000001</v>
      </c>
      <c r="M40" s="28">
        <v>-1235776.3900000001</v>
      </c>
      <c r="N40" s="28">
        <v>12403687.740000002</v>
      </c>
      <c r="O40" s="29">
        <v>10079259.5</v>
      </c>
    </row>
    <row r="41" spans="1:16" x14ac:dyDescent="0.3">
      <c r="A41" s="54">
        <f>BS!A41</f>
        <v>10</v>
      </c>
      <c r="B41" s="12" t="str">
        <f>BS!B41</f>
        <v>მიკრობანკი კრისტალი</v>
      </c>
      <c r="C41" s="68">
        <v>643221782.26457095</v>
      </c>
      <c r="D41" s="24">
        <v>98259006.989999995</v>
      </c>
      <c r="E41" s="25">
        <v>88583596.109999999</v>
      </c>
      <c r="F41" s="25">
        <v>-29216155.239999998</v>
      </c>
      <c r="G41" s="25">
        <v>-43537.97</v>
      </c>
      <c r="H41" s="26">
        <v>69042851.75</v>
      </c>
      <c r="I41" s="25">
        <v>834355.05</v>
      </c>
      <c r="J41" s="25">
        <v>-4708203.4400000004</v>
      </c>
      <c r="K41" s="25">
        <v>-37594223.799999997</v>
      </c>
      <c r="L41" s="26">
        <v>-42831291.189999998</v>
      </c>
      <c r="M41" s="25">
        <v>-13787106.34</v>
      </c>
      <c r="N41" s="25">
        <v>12424454.220000003</v>
      </c>
      <c r="O41" s="26">
        <v>9939563.3800000008</v>
      </c>
    </row>
    <row r="42" spans="1:16" x14ac:dyDescent="0.3">
      <c r="A42" s="55">
        <f>BS!A42</f>
        <v>11</v>
      </c>
      <c r="B42" s="15" t="str">
        <f>BS!B42</f>
        <v>პაშაბანკი</v>
      </c>
      <c r="C42" s="67">
        <v>586621612.17209995</v>
      </c>
      <c r="D42" s="27">
        <v>29903775.692499999</v>
      </c>
      <c r="E42" s="28">
        <v>22148709.879999999</v>
      </c>
      <c r="F42" s="28">
        <v>-16210535.199999999</v>
      </c>
      <c r="G42" s="28">
        <v>-13744825.145099999</v>
      </c>
      <c r="H42" s="29">
        <v>13693240.4925</v>
      </c>
      <c r="I42" s="28">
        <v>353449.73</v>
      </c>
      <c r="J42" s="28">
        <v>867445.5</v>
      </c>
      <c r="K42" s="28">
        <v>-17916558.539999999</v>
      </c>
      <c r="L42" s="29">
        <v>-9480696.8399999999</v>
      </c>
      <c r="M42" s="28">
        <v>-3254085.7133649997</v>
      </c>
      <c r="N42" s="28">
        <v>958457.93913500011</v>
      </c>
      <c r="O42" s="29">
        <v>225625.77913499999</v>
      </c>
    </row>
    <row r="43" spans="1:16" x14ac:dyDescent="0.3">
      <c r="A43" s="54">
        <f>BS!A43</f>
        <v>12</v>
      </c>
      <c r="B43" s="12" t="str">
        <f>BS!B43</f>
        <v>იშ ბანკ</v>
      </c>
      <c r="C43" s="68">
        <v>457230497.44234198</v>
      </c>
      <c r="D43" s="24">
        <v>23538951.219230998</v>
      </c>
      <c r="E43" s="25">
        <v>19787182.695122</v>
      </c>
      <c r="F43" s="25">
        <v>-9616423.3416450005</v>
      </c>
      <c r="G43" s="25">
        <v>-6168636.4643219998</v>
      </c>
      <c r="H43" s="26">
        <v>13922527.877585998</v>
      </c>
      <c r="I43" s="25">
        <v>1683545.0326799999</v>
      </c>
      <c r="J43" s="25">
        <v>1356296.39</v>
      </c>
      <c r="K43" s="25">
        <v>-5436420.6341000004</v>
      </c>
      <c r="L43" s="26">
        <v>-3100181.7114200001</v>
      </c>
      <c r="M43" s="25">
        <v>-149008.25794600003</v>
      </c>
      <c r="N43" s="25">
        <v>10673337.908219999</v>
      </c>
      <c r="O43" s="26">
        <v>8601573.8520180006</v>
      </c>
    </row>
    <row r="44" spans="1:16" x14ac:dyDescent="0.3">
      <c r="A44" s="55">
        <f>BS!A44</f>
        <v>13</v>
      </c>
      <c r="B44" s="15" t="str">
        <f>BS!B44</f>
        <v>ვი–თი–ბი ბანკი</v>
      </c>
      <c r="C44" s="67">
        <v>443882654.53650498</v>
      </c>
      <c r="D44" s="27">
        <v>7699549.7648910005</v>
      </c>
      <c r="E44" s="28">
        <v>8386350.0695709996</v>
      </c>
      <c r="F44" s="28">
        <v>-5884736.54</v>
      </c>
      <c r="G44" s="28">
        <v>-537865.54</v>
      </c>
      <c r="H44" s="29">
        <v>1814813.2248910004</v>
      </c>
      <c r="I44" s="28">
        <v>-2060.83</v>
      </c>
      <c r="J44" s="28">
        <v>16217</v>
      </c>
      <c r="K44" s="28">
        <v>-7042179</v>
      </c>
      <c r="L44" s="29">
        <v>-36533764.357198998</v>
      </c>
      <c r="M44" s="28">
        <v>-5601752.1216489999</v>
      </c>
      <c r="N44" s="28">
        <v>-40320703.253956996</v>
      </c>
      <c r="O44" s="29">
        <v>-40758971.253958002</v>
      </c>
    </row>
    <row r="45" spans="1:16" x14ac:dyDescent="0.3">
      <c r="A45" s="54">
        <f>BS!A45</f>
        <v>14</v>
      </c>
      <c r="B45" s="12" t="str">
        <f>BS!B45</f>
        <v>ზირაათ ბანკი</v>
      </c>
      <c r="C45" s="68">
        <v>360771015.54830003</v>
      </c>
      <c r="D45" s="24">
        <v>13755662.676100001</v>
      </c>
      <c r="E45" s="25">
        <v>12538894.6261</v>
      </c>
      <c r="F45" s="25">
        <v>-4301014.66</v>
      </c>
      <c r="G45" s="25">
        <v>-3787544.14</v>
      </c>
      <c r="H45" s="26">
        <v>9454648.0161000006</v>
      </c>
      <c r="I45" s="25">
        <v>41893.58</v>
      </c>
      <c r="J45" s="25">
        <v>1061479.05</v>
      </c>
      <c r="K45" s="25">
        <v>-4725370.3499999996</v>
      </c>
      <c r="L45" s="26">
        <v>-3551862.81</v>
      </c>
      <c r="M45" s="25">
        <v>-1258354.9041000002</v>
      </c>
      <c r="N45" s="25">
        <v>4644430.3020000001</v>
      </c>
      <c r="O45" s="26">
        <v>3745478.3020000001</v>
      </c>
      <c r="P45" s="73"/>
    </row>
    <row r="46" spans="1:16" x14ac:dyDescent="0.3">
      <c r="A46" s="55">
        <f>BS!A46</f>
        <v>15</v>
      </c>
      <c r="B46" s="15" t="str">
        <f>BS!B46</f>
        <v>სილქ ბანკი</v>
      </c>
      <c r="C46" s="67">
        <v>210214141.419447</v>
      </c>
      <c r="D46" s="27">
        <v>14665011.963367</v>
      </c>
      <c r="E46" s="28">
        <v>12300707.843367999</v>
      </c>
      <c r="F46" s="28">
        <v>-8446431.1240829993</v>
      </c>
      <c r="G46" s="28">
        <v>-7868320.0395600004</v>
      </c>
      <c r="H46" s="29">
        <v>6218580.8392840009</v>
      </c>
      <c r="I46" s="28">
        <v>-67914.05</v>
      </c>
      <c r="J46" s="28">
        <v>556401.06999999995</v>
      </c>
      <c r="K46" s="28">
        <v>-17898291.858270001</v>
      </c>
      <c r="L46" s="29">
        <v>-17574988.250907999</v>
      </c>
      <c r="M46" s="28">
        <v>-1674043.4473309999</v>
      </c>
      <c r="N46" s="28">
        <v>-13030450.858954998</v>
      </c>
      <c r="O46" s="29">
        <v>-13024151.971744999</v>
      </c>
      <c r="P46" s="74"/>
    </row>
    <row r="47" spans="1:16" x14ac:dyDescent="0.3">
      <c r="A47" s="54">
        <f>BS!A47</f>
        <v>16</v>
      </c>
      <c r="B47" s="12" t="str">
        <f>BS!B47</f>
        <v>მიკრობანკი ემბისი</v>
      </c>
      <c r="C47" s="68">
        <v>171991874.22130501</v>
      </c>
      <c r="D47" s="24">
        <v>20987985.699999999</v>
      </c>
      <c r="E47" s="25">
        <v>19037875.899999999</v>
      </c>
      <c r="F47" s="25">
        <v>-7391539.0199999996</v>
      </c>
      <c r="G47" s="25">
        <v>-2969.21</v>
      </c>
      <c r="H47" s="26">
        <v>13596446.68</v>
      </c>
      <c r="I47" s="25">
        <v>604258.65264500002</v>
      </c>
      <c r="J47" s="25">
        <v>191910.22786300001</v>
      </c>
      <c r="K47" s="25">
        <v>-8706998.6699999999</v>
      </c>
      <c r="L47" s="26">
        <v>-9379976.0848299991</v>
      </c>
      <c r="M47" s="25">
        <v>1255965.528595</v>
      </c>
      <c r="N47" s="25">
        <v>5472436.1237650011</v>
      </c>
      <c r="O47" s="26">
        <v>5047436.1237650001</v>
      </c>
      <c r="P47" s="73"/>
    </row>
    <row r="48" spans="1:16" x14ac:dyDescent="0.3">
      <c r="A48" s="55">
        <f>BS!A48</f>
        <v>17</v>
      </c>
      <c r="B48" s="15" t="str">
        <f>BS!B48</f>
        <v>პეივბანკი</v>
      </c>
      <c r="C48" s="67">
        <v>74359344.310000002</v>
      </c>
      <c r="D48" s="27">
        <v>686299.5</v>
      </c>
      <c r="E48" s="28">
        <v>0</v>
      </c>
      <c r="F48" s="28">
        <v>-32981.68</v>
      </c>
      <c r="G48" s="28">
        <v>0</v>
      </c>
      <c r="H48" s="29">
        <v>653317.81999999995</v>
      </c>
      <c r="I48" s="28">
        <v>1168535.98</v>
      </c>
      <c r="J48" s="28">
        <v>164453.07999999999</v>
      </c>
      <c r="K48" s="28">
        <v>-1968289.16</v>
      </c>
      <c r="L48" s="29">
        <v>-126232.6</v>
      </c>
      <c r="M48" s="28">
        <v>0</v>
      </c>
      <c r="N48" s="28">
        <v>527085.22</v>
      </c>
      <c r="O48" s="29">
        <v>527085.22</v>
      </c>
      <c r="P48" s="74"/>
    </row>
    <row r="49" spans="1:16" x14ac:dyDescent="0.3">
      <c r="A49" s="54">
        <f>BS!A49</f>
        <v>18</v>
      </c>
      <c r="B49" s="12" t="str">
        <f>BS!B49</f>
        <v>ჰეშბანკი</v>
      </c>
      <c r="C49" s="68">
        <v>36494655</v>
      </c>
      <c r="D49" s="24">
        <v>1596394.65</v>
      </c>
      <c r="E49" s="25">
        <v>0</v>
      </c>
      <c r="F49" s="25">
        <v>-25346.42</v>
      </c>
      <c r="G49" s="25">
        <v>-6.05</v>
      </c>
      <c r="H49" s="26">
        <v>1571048.23</v>
      </c>
      <c r="I49" s="25">
        <v>-50121.48</v>
      </c>
      <c r="J49" s="25">
        <v>-3519</v>
      </c>
      <c r="K49" s="25">
        <v>-6904032.5199999996</v>
      </c>
      <c r="L49" s="26">
        <v>-6950700</v>
      </c>
      <c r="M49" s="25">
        <v>-12222.999999999998</v>
      </c>
      <c r="N49" s="25">
        <v>-5391874.7699999996</v>
      </c>
      <c r="O49" s="26">
        <v>-6490882.7699999996</v>
      </c>
      <c r="P49" s="73"/>
    </row>
    <row r="50" spans="1:16" x14ac:dyDescent="0.3">
      <c r="A50" s="55">
        <f>BS!A50</f>
        <v>19</v>
      </c>
      <c r="B50" s="15" t="str">
        <f>BS!B50</f>
        <v>პეისერა</v>
      </c>
      <c r="C50" s="67">
        <v>22772245.09</v>
      </c>
      <c r="D50" s="27">
        <v>355711.7</v>
      </c>
      <c r="E50" s="28">
        <v>0</v>
      </c>
      <c r="F50" s="28">
        <v>-1063.1400000000001</v>
      </c>
      <c r="G50" s="28">
        <v>0</v>
      </c>
      <c r="H50" s="29">
        <v>354648.56</v>
      </c>
      <c r="I50" s="28">
        <v>63795.88</v>
      </c>
      <c r="J50" s="28">
        <v>367924.66</v>
      </c>
      <c r="K50" s="28">
        <v>-1717352.87</v>
      </c>
      <c r="L50" s="29">
        <v>-1117402.92</v>
      </c>
      <c r="M50" s="28">
        <v>-2590.91</v>
      </c>
      <c r="N50" s="28">
        <v>-765345.2699999999</v>
      </c>
      <c r="O50" s="29">
        <v>-764601.04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796875" defaultRowHeight="13" x14ac:dyDescent="0.3"/>
  <cols>
    <col min="1" max="1" width="4.54296875" style="6" customWidth="1"/>
    <col min="2" max="2" width="30.453125" style="6" bestFit="1" customWidth="1"/>
    <col min="3" max="6" width="10.81640625" style="6" bestFit="1" customWidth="1"/>
    <col min="7" max="7" width="11.81640625" style="6" bestFit="1" customWidth="1"/>
    <col min="8" max="8" width="9.7265625" style="6" bestFit="1" customWidth="1"/>
    <col min="9" max="9" width="9.453125" style="6" bestFit="1" customWidth="1"/>
    <col min="10" max="10" width="9" style="6" bestFit="1" customWidth="1"/>
    <col min="11" max="11" width="9.453125" style="6" bestFit="1" customWidth="1"/>
    <col min="12" max="12" width="9.26953125" style="6" bestFit="1" customWidth="1"/>
    <col min="13" max="13" width="12.26953125" style="6" bestFit="1" customWidth="1"/>
    <col min="14" max="14" width="12.54296875" style="6" customWidth="1"/>
    <col min="15" max="15" width="8.81640625" style="6" bestFit="1" customWidth="1"/>
    <col min="16" max="16" width="8" style="6" bestFit="1" customWidth="1"/>
    <col min="17" max="17" width="9.26953125" style="6" bestFit="1" customWidth="1"/>
    <col min="18" max="18" width="12.26953125" style="6" bestFit="1" customWidth="1"/>
    <col min="19" max="19" width="6.7265625" style="6" bestFit="1" customWidth="1"/>
    <col min="20" max="20" width="7.26953125" style="6" bestFit="1" customWidth="1"/>
    <col min="21" max="22" width="12.1796875" style="6" bestFit="1" customWidth="1"/>
    <col min="23" max="16384" width="9.1796875" style="6"/>
  </cols>
  <sheetData>
    <row r="1" spans="1:6" ht="9" hidden="1" customHeight="1" x14ac:dyDescent="0.3"/>
    <row r="2" spans="1:6" x14ac:dyDescent="0.3">
      <c r="A2" s="6" t="s">
        <v>284</v>
      </c>
    </row>
    <row r="3" spans="1:6" x14ac:dyDescent="0.3">
      <c r="B3" s="64">
        <f>'BS-E'!B3</f>
        <v>45869</v>
      </c>
    </row>
    <row r="4" spans="1:6" ht="13.5" thickBot="1" x14ac:dyDescent="0.35"/>
    <row r="5" spans="1:6" ht="15.75" customHeight="1" x14ac:dyDescent="0.3">
      <c r="A5" s="173" t="s">
        <v>0</v>
      </c>
      <c r="B5" s="171" t="s">
        <v>283</v>
      </c>
      <c r="C5" s="198" t="s">
        <v>47</v>
      </c>
      <c r="D5" s="199"/>
      <c r="E5" s="199"/>
      <c r="F5" s="200"/>
    </row>
    <row r="6" spans="1:6" s="11" customFormat="1" ht="180.75" customHeight="1" x14ac:dyDescent="0.3">
      <c r="A6" s="174"/>
      <c r="B6" s="172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3">
      <c r="A7" s="54">
        <f>A32</f>
        <v>1</v>
      </c>
      <c r="B7" s="12" t="str">
        <f>B32</f>
        <v>Bank of Georgia</v>
      </c>
      <c r="C7" s="30">
        <f>IS!C7</f>
        <v>0.39581431053549626</v>
      </c>
      <c r="D7" s="31">
        <f>IS!D7</f>
        <v>0.40176171988665499</v>
      </c>
      <c r="E7" s="31">
        <f>IS!E7</f>
        <v>0.46615840592835467</v>
      </c>
      <c r="F7" s="32">
        <f>IS!F7</f>
        <v>0.50587275273542986</v>
      </c>
    </row>
    <row r="8" spans="1:6" x14ac:dyDescent="0.3">
      <c r="A8" s="55">
        <f t="shared" ref="A8" si="0">A33</f>
        <v>2</v>
      </c>
      <c r="B8" s="15" t="str">
        <f t="shared" ref="B8:B22" si="1">B33</f>
        <v>TBC Bank</v>
      </c>
      <c r="C8" s="33">
        <f>IS!C8</f>
        <v>0.37229085087442088</v>
      </c>
      <c r="D8" s="34">
        <f>IS!D8</f>
        <v>0.31594468352326732</v>
      </c>
      <c r="E8" s="34">
        <f>IS!E8</f>
        <v>0.40488312739828103</v>
      </c>
      <c r="F8" s="35">
        <f>IS!F8</f>
        <v>0.37615474391470732</v>
      </c>
    </row>
    <row r="9" spans="1:6" x14ac:dyDescent="0.3">
      <c r="A9" s="54">
        <f t="shared" ref="A9" si="2">A34</f>
        <v>3</v>
      </c>
      <c r="B9" s="12" t="str">
        <f t="shared" si="1"/>
        <v>Liberty Bank</v>
      </c>
      <c r="C9" s="30">
        <f>IS!C9</f>
        <v>5.5032441551485838E-2</v>
      </c>
      <c r="D9" s="31">
        <f>IS!D9</f>
        <v>7.3587685705025413E-2</v>
      </c>
      <c r="E9" s="31">
        <f>IS!E9</f>
        <v>3.0272692344193521E-2</v>
      </c>
      <c r="F9" s="32">
        <f>IS!F9</f>
        <v>4.0403567506188204E-2</v>
      </c>
    </row>
    <row r="10" spans="1:6" x14ac:dyDescent="0.3">
      <c r="A10" s="55">
        <f t="shared" ref="A10" si="3">A35</f>
        <v>4</v>
      </c>
      <c r="B10" s="15" t="str">
        <f t="shared" si="1"/>
        <v>Basis Bank</v>
      </c>
      <c r="C10" s="33">
        <f>IS!C10</f>
        <v>4.2387757147603754E-2</v>
      </c>
      <c r="D10" s="34">
        <f>IS!D10</f>
        <v>3.4281151579775099E-2</v>
      </c>
      <c r="E10" s="34">
        <f>IS!E10</f>
        <v>2.3085054488975867E-2</v>
      </c>
      <c r="F10" s="35">
        <f>IS!F10</f>
        <v>3.2640847637270015E-2</v>
      </c>
    </row>
    <row r="11" spans="1:6" x14ac:dyDescent="0.3">
      <c r="A11" s="54">
        <f t="shared" ref="A11" si="4">A36</f>
        <v>5</v>
      </c>
      <c r="B11" s="12" t="str">
        <f t="shared" si="1"/>
        <v>Credo Bank</v>
      </c>
      <c r="C11" s="30">
        <f>IS!C11</f>
        <v>3.4598592262246132E-2</v>
      </c>
      <c r="D11" s="31">
        <f>IS!D11</f>
        <v>7.4137433053400759E-2</v>
      </c>
      <c r="E11" s="31">
        <f>IS!E11</f>
        <v>5.1281401262501865E-2</v>
      </c>
      <c r="F11" s="32">
        <f>IS!F11</f>
        <v>2.5837369652610253E-2</v>
      </c>
    </row>
    <row r="12" spans="1:6" x14ac:dyDescent="0.3">
      <c r="A12" s="55">
        <f t="shared" ref="A12" si="5">A37</f>
        <v>6</v>
      </c>
      <c r="B12" s="15" t="str">
        <f t="shared" si="1"/>
        <v>Tera bank</v>
      </c>
      <c r="C12" s="33">
        <f>IS!C12</f>
        <v>2.106069870461931E-2</v>
      </c>
      <c r="D12" s="34">
        <f>IS!D12</f>
        <v>1.6566025184913961E-2</v>
      </c>
      <c r="E12" s="34">
        <f>IS!E12</f>
        <v>3.6764529884821761E-3</v>
      </c>
      <c r="F12" s="35">
        <f>IS!F12</f>
        <v>9.4768437985514164E-3</v>
      </c>
    </row>
    <row r="13" spans="1:6" x14ac:dyDescent="0.3">
      <c r="A13" s="54">
        <f t="shared" ref="A13" si="6">A38</f>
        <v>7</v>
      </c>
      <c r="B13" s="12" t="str">
        <f t="shared" si="1"/>
        <v>ProCredit Bank</v>
      </c>
      <c r="C13" s="30">
        <f>IS!C13</f>
        <v>2.0276505591679931E-2</v>
      </c>
      <c r="D13" s="31">
        <f>IS!D13</f>
        <v>1.4429071059041149E-2</v>
      </c>
      <c r="E13" s="31">
        <f>IS!E13</f>
        <v>5.259912912563793E-3</v>
      </c>
      <c r="F13" s="32">
        <f>IS!F13</f>
        <v>9.5168570472214716E-3</v>
      </c>
    </row>
    <row r="14" spans="1:6" x14ac:dyDescent="0.3">
      <c r="A14" s="55">
        <f t="shared" ref="A14" si="7">A39</f>
        <v>8</v>
      </c>
      <c r="B14" s="15" t="str">
        <f t="shared" si="1"/>
        <v>Cartu Bank</v>
      </c>
      <c r="C14" s="33">
        <f>IS!C14</f>
        <v>1.8034898142761321E-2</v>
      </c>
      <c r="D14" s="34">
        <f>IS!D14</f>
        <v>1.5271858366365836E-2</v>
      </c>
      <c r="E14" s="34">
        <f>IS!E14</f>
        <v>5.2096578611621298E-3</v>
      </c>
      <c r="F14" s="35">
        <f>IS!F14</f>
        <v>1.2646517758437734E-2</v>
      </c>
    </row>
    <row r="15" spans="1:6" x14ac:dyDescent="0.3">
      <c r="A15" s="54">
        <f t="shared" ref="A15" si="8">A40</f>
        <v>9</v>
      </c>
      <c r="B15" s="12" t="str">
        <f t="shared" si="1"/>
        <v>HALYK Bank</v>
      </c>
      <c r="C15" s="30">
        <f>IS!C15</f>
        <v>1.0560059849336197E-2</v>
      </c>
      <c r="D15" s="31">
        <f>IS!D15</f>
        <v>9.5203188219452201E-3</v>
      </c>
      <c r="E15" s="31">
        <f>IS!E15</f>
        <v>2.1722151319673104E-4</v>
      </c>
      <c r="F15" s="32">
        <f>IS!F15</f>
        <v>5.5301868273192603E-3</v>
      </c>
    </row>
    <row r="16" spans="1:6" x14ac:dyDescent="0.3">
      <c r="A16" s="55">
        <f t="shared" ref="A16" si="9">A41</f>
        <v>10</v>
      </c>
      <c r="B16" s="15" t="str">
        <f t="shared" si="1"/>
        <v>Microbank Crystal</v>
      </c>
      <c r="C16" s="33">
        <f>IS!C16</f>
        <v>6.4040486096509268E-3</v>
      </c>
      <c r="D16" s="34">
        <f>IS!D16</f>
        <v>2.3575510185104964E-2</v>
      </c>
      <c r="E16" s="34">
        <f>IS!E16</f>
        <v>1.794248584635742E-3</v>
      </c>
      <c r="F16" s="35">
        <f>IS!F16</f>
        <v>5.453539763846829E-3</v>
      </c>
    </row>
    <row r="17" spans="1:22" x14ac:dyDescent="0.3">
      <c r="A17" s="54">
        <f t="shared" ref="A17" si="10">A42</f>
        <v>11</v>
      </c>
      <c r="B17" s="12" t="str">
        <f t="shared" si="1"/>
        <v>Pasha Bank</v>
      </c>
      <c r="C17" s="30">
        <f>IS!C17</f>
        <v>5.8405256529025446E-3</v>
      </c>
      <c r="D17" s="31">
        <f>IS!D17</f>
        <v>4.6757212733181388E-3</v>
      </c>
      <c r="E17" s="31">
        <f>IS!E17</f>
        <v>7.6008010953176961E-4</v>
      </c>
      <c r="F17" s="32">
        <f>IS!F17</f>
        <v>1.237940854361396E-4</v>
      </c>
    </row>
    <row r="18" spans="1:22" x14ac:dyDescent="0.3">
      <c r="A18" s="55">
        <f t="shared" ref="A18" si="11">A43</f>
        <v>12</v>
      </c>
      <c r="B18" s="15" t="str">
        <f t="shared" si="1"/>
        <v>IS Bank</v>
      </c>
      <c r="C18" s="33">
        <f>IS!C18</f>
        <v>4.5522810516874417E-3</v>
      </c>
      <c r="D18" s="34">
        <f>IS!D18</f>
        <v>4.7540142022079283E-3</v>
      </c>
      <c r="E18" s="34">
        <f>IS!E18</f>
        <v>3.6203991239180775E-3</v>
      </c>
      <c r="F18" s="35">
        <f>IS!F18</f>
        <v>4.7194251135853514E-3</v>
      </c>
    </row>
    <row r="19" spans="1:22" x14ac:dyDescent="0.3">
      <c r="A19" s="54">
        <f t="shared" ref="A19" si="12">A44</f>
        <v>13</v>
      </c>
      <c r="B19" s="12" t="str">
        <f t="shared" si="1"/>
        <v>VTB Bank Georgia</v>
      </c>
      <c r="C19" s="30">
        <f>IS!C19</f>
        <v>4.4193871771951686E-3</v>
      </c>
      <c r="D19" s="31">
        <f>IS!D19</f>
        <v>6.1968975184286139E-4</v>
      </c>
      <c r="E19" s="31">
        <f>IS!E19</f>
        <v>-4.4317359985714421E-6</v>
      </c>
      <c r="F19" s="32">
        <f>IS!F19</f>
        <v>-2.2363222806568571E-2</v>
      </c>
    </row>
    <row r="20" spans="1:22" x14ac:dyDescent="0.3">
      <c r="A20" s="55">
        <f t="shared" ref="A20" si="13">A45</f>
        <v>14</v>
      </c>
      <c r="B20" s="15" t="str">
        <f t="shared" si="1"/>
        <v>Ziraat Bank</v>
      </c>
      <c r="C20" s="33">
        <f>IS!C20</f>
        <v>3.5919105730379767E-3</v>
      </c>
      <c r="D20" s="34">
        <f>IS!D20</f>
        <v>3.2284030127731219E-3</v>
      </c>
      <c r="E20" s="34">
        <f>IS!E20</f>
        <v>9.0090539537483741E-5</v>
      </c>
      <c r="F20" s="35">
        <f>IS!F20</f>
        <v>2.0550314006431238E-3</v>
      </c>
    </row>
    <row r="21" spans="1:22" x14ac:dyDescent="0.3">
      <c r="A21" s="54">
        <f t="shared" ref="A21" si="14">A46</f>
        <v>15</v>
      </c>
      <c r="B21" s="12" t="str">
        <f t="shared" si="1"/>
        <v>Silk Bank</v>
      </c>
      <c r="C21" s="30">
        <f>IS!C21</f>
        <v>2.0929353097256321E-3</v>
      </c>
      <c r="D21" s="31">
        <f>IS!D21</f>
        <v>2.123409045215728E-3</v>
      </c>
      <c r="E21" s="31">
        <f>IS!E21</f>
        <v>-1.4604656385717448E-4</v>
      </c>
      <c r="F21" s="32">
        <f>IS!F21</f>
        <v>-7.1459608388045135E-3</v>
      </c>
    </row>
    <row r="22" spans="1:22" x14ac:dyDescent="0.3">
      <c r="A22" s="55">
        <f t="shared" ref="A22:B25" si="15">A47</f>
        <v>16</v>
      </c>
      <c r="B22" s="15" t="str">
        <f t="shared" si="1"/>
        <v>Microbank MBC</v>
      </c>
      <c r="C22" s="33">
        <f>IS!C22</f>
        <v>1.7123865412337011E-3</v>
      </c>
      <c r="D22" s="34">
        <f>IS!D22</f>
        <v>4.6426698645971928E-3</v>
      </c>
      <c r="E22" s="34">
        <f>IS!E22</f>
        <v>1.2994350933241091E-3</v>
      </c>
      <c r="F22" s="35">
        <f>IS!F22</f>
        <v>2.7693765363795415E-3</v>
      </c>
    </row>
    <row r="23" spans="1:22" x14ac:dyDescent="0.3">
      <c r="A23" s="54">
        <f t="shared" si="15"/>
        <v>17</v>
      </c>
      <c r="B23" s="12" t="str">
        <f t="shared" si="15"/>
        <v>PaveBank</v>
      </c>
      <c r="C23" s="30">
        <f>IS!C23</f>
        <v>7.4033695480035593E-4</v>
      </c>
      <c r="D23" s="31">
        <f>IS!D23</f>
        <v>2.2308320889309979E-4</v>
      </c>
      <c r="E23" s="31">
        <f>IS!E23</f>
        <v>2.5128918776376311E-3</v>
      </c>
      <c r="F23" s="32">
        <f>IS!F23</f>
        <v>2.8919582242313275E-4</v>
      </c>
    </row>
    <row r="24" spans="1:22" x14ac:dyDescent="0.3">
      <c r="A24" s="55">
        <f t="shared" si="15"/>
        <v>18</v>
      </c>
      <c r="B24" s="15" t="str">
        <f t="shared" si="15"/>
        <v>HashBank</v>
      </c>
      <c r="C24" s="33">
        <f>IS!C24</f>
        <v>3.633483054470143E-4</v>
      </c>
      <c r="D24" s="34">
        <f>IS!D24</f>
        <v>5.3645326936624003E-4</v>
      </c>
      <c r="E24" s="34">
        <f>IS!E24</f>
        <v>-1.0778432341225555E-4</v>
      </c>
      <c r="F24" s="35">
        <f>IS!F24</f>
        <v>-3.56135233866412E-3</v>
      </c>
    </row>
    <row r="25" spans="1:22" ht="13.5" thickBot="1" x14ac:dyDescent="0.35">
      <c r="A25" s="55">
        <f t="shared" si="15"/>
        <v>19</v>
      </c>
      <c r="B25" s="15" t="str">
        <f t="shared" si="15"/>
        <v>Paysera</v>
      </c>
      <c r="C25" s="33">
        <f>IS!C25</f>
        <v>2.267251646761859E-4</v>
      </c>
      <c r="D25" s="34">
        <f>IS!D25</f>
        <v>1.2109900629086934E-4</v>
      </c>
      <c r="E25" s="34">
        <f>IS!E25</f>
        <v>1.3719059697138721E-4</v>
      </c>
      <c r="F25" s="35">
        <f>IS!F25</f>
        <v>-4.1951361601143483E-4</v>
      </c>
    </row>
    <row r="26" spans="1:22" ht="13.5" thickBot="1" x14ac:dyDescent="0.35">
      <c r="A26" s="18"/>
      <c r="B26" s="19" t="s">
        <v>49</v>
      </c>
      <c r="C26" s="20">
        <f>SUM(C7:C25)</f>
        <v>1.0000000000000067</v>
      </c>
      <c r="D26" s="21">
        <f t="shared" ref="D26:F26" si="16">SUM(D7:D25)</f>
        <v>0.99999999999999989</v>
      </c>
      <c r="E26" s="21">
        <f t="shared" si="16"/>
        <v>0.99999999999999978</v>
      </c>
      <c r="F26" s="21">
        <f t="shared" si="16"/>
        <v>1.0000000000000009</v>
      </c>
    </row>
    <row r="27" spans="1:22" x14ac:dyDescent="0.3">
      <c r="A27" s="126"/>
      <c r="B27" s="127"/>
      <c r="C27" s="128"/>
      <c r="D27" s="128"/>
      <c r="E27" s="128"/>
      <c r="F27" s="128"/>
    </row>
    <row r="28" spans="1:22" ht="13.5" thickBot="1" x14ac:dyDescent="0.35">
      <c r="B28" s="61" t="s">
        <v>52</v>
      </c>
      <c r="U28" s="23"/>
      <c r="V28" s="23"/>
    </row>
    <row r="29" spans="1:22" ht="15.75" customHeight="1" x14ac:dyDescent="0.3">
      <c r="A29" s="173" t="s">
        <v>0</v>
      </c>
      <c r="B29" s="171" t="s">
        <v>283</v>
      </c>
      <c r="C29" s="184" t="s">
        <v>5</v>
      </c>
      <c r="D29" s="186" t="s">
        <v>278</v>
      </c>
      <c r="E29" s="187"/>
      <c r="F29" s="187"/>
      <c r="G29" s="187"/>
      <c r="H29" s="188"/>
      <c r="I29" s="201" t="s">
        <v>277</v>
      </c>
      <c r="J29" s="202"/>
      <c r="K29" s="202"/>
      <c r="L29" s="203"/>
      <c r="M29" s="196" t="s">
        <v>14</v>
      </c>
      <c r="N29" s="196" t="s">
        <v>237</v>
      </c>
      <c r="O29" s="194" t="str">
        <f>'BS-E'!$R$30</f>
        <v>NET Income of 7 months 2025</v>
      </c>
      <c r="P29" s="38"/>
    </row>
    <row r="30" spans="1:22" ht="131.25" customHeight="1" x14ac:dyDescent="0.3">
      <c r="A30" s="174"/>
      <c r="B30" s="172"/>
      <c r="C30" s="185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7"/>
      <c r="N30" s="197"/>
      <c r="O30" s="195"/>
      <c r="P30" s="38"/>
    </row>
    <row r="31" spans="1:22" x14ac:dyDescent="0.3">
      <c r="A31" s="132"/>
      <c r="B31" s="119" t="str">
        <f>'BS-E'!B31</f>
        <v>Consolidated</v>
      </c>
      <c r="C31" s="133">
        <f>IS!C31</f>
        <v>100439865696.09</v>
      </c>
      <c r="D31" s="134">
        <f>IS!D31</f>
        <v>5689020694.9124804</v>
      </c>
      <c r="E31" s="134">
        <f>IS!E31</f>
        <v>4788076245.2802496</v>
      </c>
      <c r="F31" s="134">
        <f>IS!F31</f>
        <v>-2760437126.2895899</v>
      </c>
      <c r="G31" s="134">
        <f>IS!G31</f>
        <v>-1679511249.5536659</v>
      </c>
      <c r="H31" s="134">
        <f>IS!H31</f>
        <v>2928583568.6228905</v>
      </c>
      <c r="I31" s="135">
        <f>IS!I31</f>
        <v>465016418.09536999</v>
      </c>
      <c r="J31" s="135">
        <f>IS!J31</f>
        <v>417891588.04286301</v>
      </c>
      <c r="K31" s="133">
        <f>IS!K31</f>
        <v>-1450045172.3403001</v>
      </c>
      <c r="L31" s="135">
        <f>IS!L31</f>
        <v>-492241668.74472702</v>
      </c>
      <c r="M31" s="135">
        <f>IS!M31</f>
        <v>-296617304.59293693</v>
      </c>
      <c r="N31" s="135">
        <f>IS!N31</f>
        <v>2139724595.2852263</v>
      </c>
      <c r="O31" s="136">
        <f>IS!O31</f>
        <v>1822589329.20823</v>
      </c>
    </row>
    <row r="32" spans="1:22" x14ac:dyDescent="0.3">
      <c r="A32" s="55">
        <f>'BS-E'!A32</f>
        <v>1</v>
      </c>
      <c r="B32" s="15" t="str">
        <f>'BS-E'!B32</f>
        <v>Bank of Georgia</v>
      </c>
      <c r="C32" s="45">
        <f>IS!C32</f>
        <v>39755536190.775703</v>
      </c>
      <c r="D32" s="46">
        <f>IS!D32</f>
        <v>2193627693.2817502</v>
      </c>
      <c r="E32" s="47">
        <f>IS!E32</f>
        <v>1797277101.12058</v>
      </c>
      <c r="F32" s="47">
        <f>IS!F32</f>
        <v>-1017034921.92002</v>
      </c>
      <c r="G32" s="47">
        <f>IS!G32</f>
        <v>-638421114.49001706</v>
      </c>
      <c r="H32" s="48">
        <f>IS!H32</f>
        <v>1176592771.3617301</v>
      </c>
      <c r="I32" s="47">
        <f>IS!I32</f>
        <v>216771312.18985099</v>
      </c>
      <c r="J32" s="47">
        <f>IS!J32</f>
        <v>219457056.435</v>
      </c>
      <c r="K32" s="45">
        <f>IS!K32</f>
        <v>-471321281.31</v>
      </c>
      <c r="L32" s="47">
        <f>IS!L32</f>
        <v>-25207942.948851001</v>
      </c>
      <c r="M32" s="47">
        <f>IS!M32</f>
        <v>-75942685.38009499</v>
      </c>
      <c r="N32" s="47">
        <f>IS!N32</f>
        <v>1075442143.032784</v>
      </c>
      <c r="O32" s="48">
        <f>IS!O32</f>
        <v>921998281.072788</v>
      </c>
    </row>
    <row r="33" spans="1:16" x14ac:dyDescent="0.3">
      <c r="A33" s="54">
        <f>'BS-E'!A33</f>
        <v>2</v>
      </c>
      <c r="B33" s="12" t="str">
        <f>'BS-E'!B33</f>
        <v>TBC Bank</v>
      </c>
      <c r="C33" s="41">
        <f>IS!C33</f>
        <v>37392843061.7099</v>
      </c>
      <c r="D33" s="42">
        <f>IS!D33</f>
        <v>1964545694.99</v>
      </c>
      <c r="E33" s="43">
        <f>IS!E33</f>
        <v>1639480344.54</v>
      </c>
      <c r="F33" s="43">
        <f>IS!F33</f>
        <v>-1039275286.23</v>
      </c>
      <c r="G33" s="43">
        <f>IS!G33</f>
        <v>-618134810.47000003</v>
      </c>
      <c r="H33" s="44">
        <f>IS!H33</f>
        <v>925270408.75999999</v>
      </c>
      <c r="I33" s="43">
        <f>IS!I33</f>
        <v>188277301.65000001</v>
      </c>
      <c r="J33" s="43">
        <f>IS!J33</f>
        <v>166347125.06</v>
      </c>
      <c r="K33" s="41">
        <f>IS!K33</f>
        <v>-431045826.25999999</v>
      </c>
      <c r="L33" s="43">
        <f>IS!L33</f>
        <v>609701.36</v>
      </c>
      <c r="M33" s="43">
        <f>IS!M33</f>
        <v>-128543621.21999998</v>
      </c>
      <c r="N33" s="43">
        <f>IS!N33</f>
        <v>797336488.89999998</v>
      </c>
      <c r="O33" s="44">
        <f>IS!O33</f>
        <v>685575622.38999999</v>
      </c>
    </row>
    <row r="34" spans="1:16" x14ac:dyDescent="0.3">
      <c r="A34" s="55">
        <f>'BS-E'!A34</f>
        <v>3</v>
      </c>
      <c r="B34" s="15" t="str">
        <f>'BS-E'!B34</f>
        <v>Liberty Bank</v>
      </c>
      <c r="C34" s="45">
        <f>IS!C34</f>
        <v>5527451038.3591604</v>
      </c>
      <c r="D34" s="46">
        <f>IS!D34</f>
        <v>406452403.46899998</v>
      </c>
      <c r="E34" s="47">
        <f>IS!E34</f>
        <v>358106804.33899999</v>
      </c>
      <c r="F34" s="47">
        <f>IS!F34</f>
        <v>-190944716.260277</v>
      </c>
      <c r="G34" s="47">
        <f>IS!G34</f>
        <v>-136539154.241575</v>
      </c>
      <c r="H34" s="48">
        <f>IS!H34</f>
        <v>215507687.20872298</v>
      </c>
      <c r="I34" s="47">
        <f>IS!I34</f>
        <v>14077298.960000001</v>
      </c>
      <c r="J34" s="47">
        <f>IS!J34</f>
        <v>5116755.5</v>
      </c>
      <c r="K34" s="45">
        <f>IS!K34</f>
        <v>-150757997.06999999</v>
      </c>
      <c r="L34" s="47">
        <f>IS!L34</f>
        <v>-114834017.48</v>
      </c>
      <c r="M34" s="47">
        <f>IS!M34</f>
        <v>-16480846</v>
      </c>
      <c r="N34" s="47">
        <f>IS!N34</f>
        <v>84192823.728722975</v>
      </c>
      <c r="O34" s="48">
        <f>IS!O34</f>
        <v>73639110.998723</v>
      </c>
    </row>
    <row r="35" spans="1:16" x14ac:dyDescent="0.3">
      <c r="A35" s="54">
        <f>'BS-E'!A35</f>
        <v>4</v>
      </c>
      <c r="B35" s="12" t="str">
        <f>'BS-E'!B35</f>
        <v>Basis Bank</v>
      </c>
      <c r="C35" s="41">
        <f>IS!C35</f>
        <v>4257420635.0637999</v>
      </c>
      <c r="D35" s="42">
        <f>IS!D35</f>
        <v>230351860.40000001</v>
      </c>
      <c r="E35" s="43">
        <f>IS!E35</f>
        <v>200548320.86000001</v>
      </c>
      <c r="F35" s="43">
        <f>IS!F35</f>
        <v>-129956643.17</v>
      </c>
      <c r="G35" s="43">
        <f>IS!G35</f>
        <v>-97616392.960000008</v>
      </c>
      <c r="H35" s="44">
        <f>IS!H35</f>
        <v>100395217.23</v>
      </c>
      <c r="I35" s="43">
        <f>IS!I35</f>
        <v>10734929.35</v>
      </c>
      <c r="J35" s="43">
        <f>IS!J35</f>
        <v>8461000.3000000007</v>
      </c>
      <c r="K35" s="41">
        <f>IS!K35</f>
        <v>-50906811.740000002</v>
      </c>
      <c r="L35" s="43">
        <f>IS!L35</f>
        <v>-29035617.16</v>
      </c>
      <c r="M35" s="43">
        <f>IS!M35</f>
        <v>-2734482.2</v>
      </c>
      <c r="N35" s="43">
        <f>IS!N35</f>
        <v>68625117.870000005</v>
      </c>
      <c r="O35" s="44">
        <f>IS!O35</f>
        <v>59490860.600000001</v>
      </c>
    </row>
    <row r="36" spans="1:16" x14ac:dyDescent="0.3">
      <c r="A36" s="55">
        <f>'BS-E'!A36</f>
        <v>5</v>
      </c>
      <c r="B36" s="15" t="str">
        <f>'BS-E'!B36</f>
        <v>Credo Bank</v>
      </c>
      <c r="C36" s="45">
        <f>IS!C36</f>
        <v>3475077960.09378</v>
      </c>
      <c r="D36" s="46">
        <f>IS!D36</f>
        <v>363248041.57006902</v>
      </c>
      <c r="E36" s="47">
        <f>IS!E36</f>
        <v>330045322.61006403</v>
      </c>
      <c r="F36" s="47">
        <f>IS!F36</f>
        <v>-146130373.31</v>
      </c>
      <c r="G36" s="47">
        <f>IS!G36</f>
        <v>-53735227.940000005</v>
      </c>
      <c r="H36" s="48">
        <f>IS!H36</f>
        <v>217117668.26006901</v>
      </c>
      <c r="I36" s="47">
        <f>IS!I36</f>
        <v>23846693.530000001</v>
      </c>
      <c r="J36" s="47">
        <f>IS!J36</f>
        <v>5869656.6699999999</v>
      </c>
      <c r="K36" s="45">
        <f>IS!K36</f>
        <v>-122189401.40000001</v>
      </c>
      <c r="L36" s="47">
        <f>IS!L36</f>
        <v>-104011868.43000001</v>
      </c>
      <c r="M36" s="47">
        <f>IS!M36</f>
        <v>-55266728.156414002</v>
      </c>
      <c r="N36" s="47">
        <f>IS!N36</f>
        <v>57839071.673655003</v>
      </c>
      <c r="O36" s="48">
        <f>IS!O36</f>
        <v>47090914.223655999</v>
      </c>
    </row>
    <row r="37" spans="1:16" x14ac:dyDescent="0.3">
      <c r="A37" s="54">
        <f>'BS-E'!A37</f>
        <v>6</v>
      </c>
      <c r="B37" s="12" t="str">
        <f>'BS-E'!B37</f>
        <v>Tera bank</v>
      </c>
      <c r="C37" s="41">
        <f>IS!C37</f>
        <v>2115333749.35778</v>
      </c>
      <c r="D37" s="42">
        <f>IS!D37</f>
        <v>119828995</v>
      </c>
      <c r="E37" s="43">
        <f>IS!E37</f>
        <v>105123574.38612799</v>
      </c>
      <c r="F37" s="43">
        <f>IS!F37</f>
        <v>-71314005.846067995</v>
      </c>
      <c r="G37" s="43">
        <f>IS!G37</f>
        <v>-45771307.790000007</v>
      </c>
      <c r="H37" s="44">
        <f>IS!H37</f>
        <v>48514989.153932005</v>
      </c>
      <c r="I37" s="43">
        <f>IS!I37</f>
        <v>1709611</v>
      </c>
      <c r="J37" s="43">
        <f>IS!J37</f>
        <v>-991261</v>
      </c>
      <c r="K37" s="41">
        <f>IS!K37</f>
        <v>-30003406.433614999</v>
      </c>
      <c r="L37" s="43">
        <f>IS!L37</f>
        <v>-24884911.992683999</v>
      </c>
      <c r="M37" s="43">
        <f>IS!M37</f>
        <v>-3199931.7794349999</v>
      </c>
      <c r="N37" s="43">
        <f>IS!N37</f>
        <v>20430145.381813005</v>
      </c>
      <c r="O37" s="44">
        <f>IS!O37</f>
        <v>17272394.381813001</v>
      </c>
    </row>
    <row r="38" spans="1:16" x14ac:dyDescent="0.3">
      <c r="A38" s="55">
        <f>'BS-E'!A38</f>
        <v>7</v>
      </c>
      <c r="B38" s="15" t="str">
        <f>'BS-E'!B38</f>
        <v>ProCredit Bank</v>
      </c>
      <c r="C38" s="45">
        <f>IS!C38</f>
        <v>2036569498.41435</v>
      </c>
      <c r="D38" s="46">
        <f>IS!D38</f>
        <v>80818259.292199999</v>
      </c>
      <c r="E38" s="47">
        <f>IS!E38</f>
        <v>70593199.876306996</v>
      </c>
      <c r="F38" s="47">
        <f>IS!F38</f>
        <v>-38561518.878200002</v>
      </c>
      <c r="G38" s="47">
        <f>IS!G38</f>
        <v>-27421836.677199997</v>
      </c>
      <c r="H38" s="48">
        <f>IS!H38</f>
        <v>42256740.413999997</v>
      </c>
      <c r="I38" s="47">
        <f>IS!I38</f>
        <v>2445945.862094</v>
      </c>
      <c r="J38" s="47">
        <f>IS!J38</f>
        <v>7608550.6299999999</v>
      </c>
      <c r="K38" s="45">
        <f>IS!K38</f>
        <v>-39498858.087499999</v>
      </c>
      <c r="L38" s="47">
        <f>IS!L38</f>
        <v>-27634707.030334</v>
      </c>
      <c r="M38" s="47">
        <f>IS!M38</f>
        <v>4806341.1881999997</v>
      </c>
      <c r="N38" s="47">
        <f>IS!N38</f>
        <v>19428374.571865998</v>
      </c>
      <c r="O38" s="48">
        <f>IS!O38</f>
        <v>17345322.101865999</v>
      </c>
    </row>
    <row r="39" spans="1:16" x14ac:dyDescent="0.3">
      <c r="A39" s="54">
        <f>'BS-E'!A39</f>
        <v>8</v>
      </c>
      <c r="B39" s="12" t="str">
        <f>'BS-E'!B39</f>
        <v>Cartu Bank</v>
      </c>
      <c r="C39" s="41">
        <f>IS!C39</f>
        <v>1811422747.30161</v>
      </c>
      <c r="D39" s="42">
        <f>IS!D39</f>
        <v>67952597.563381001</v>
      </c>
      <c r="E39" s="43">
        <f>IS!E39</f>
        <v>56421308.394018002</v>
      </c>
      <c r="F39" s="43">
        <f>IS!F39</f>
        <v>-23227684.089306001</v>
      </c>
      <c r="G39" s="43">
        <f>IS!G39</f>
        <v>-19366972.8059</v>
      </c>
      <c r="H39" s="44">
        <f>IS!H39</f>
        <v>44724913.474075004</v>
      </c>
      <c r="I39" s="43">
        <f>IS!I39</f>
        <v>2422576.4380999999</v>
      </c>
      <c r="J39" s="43">
        <f>IS!J39</f>
        <v>5590846.0300000003</v>
      </c>
      <c r="K39" s="41">
        <f>IS!K39</f>
        <v>-28301819.176821999</v>
      </c>
      <c r="L39" s="43">
        <f>IS!L39</f>
        <v>-22353623.158500999</v>
      </c>
      <c r="M39" s="43">
        <f>IS!M39</f>
        <v>6463624.5106020002</v>
      </c>
      <c r="N39" s="43">
        <f>IS!N39</f>
        <v>28834914.826176006</v>
      </c>
      <c r="O39" s="44">
        <f>IS!O39</f>
        <v>23049408.318170998</v>
      </c>
    </row>
    <row r="40" spans="1:16" x14ac:dyDescent="0.3">
      <c r="A40" s="55">
        <f>'BS-E'!A40</f>
        <v>9</v>
      </c>
      <c r="B40" s="15" t="str">
        <f>'BS-E'!B40</f>
        <v>HALYK Bank</v>
      </c>
      <c r="C40" s="45">
        <f>IS!C40</f>
        <v>1060650993.01</v>
      </c>
      <c r="D40" s="46">
        <f>IS!D40</f>
        <v>50746799.490000002</v>
      </c>
      <c r="E40" s="47">
        <f>IS!E40</f>
        <v>47696952.030000001</v>
      </c>
      <c r="F40" s="47">
        <f>IS!F40</f>
        <v>-22865750.219999999</v>
      </c>
      <c r="G40" s="47">
        <f>IS!G40</f>
        <v>-10350727.620000001</v>
      </c>
      <c r="H40" s="48">
        <f>IS!H40</f>
        <v>27881049.270000003</v>
      </c>
      <c r="I40" s="47">
        <f>IS!I40</f>
        <v>101011.57</v>
      </c>
      <c r="J40" s="47">
        <f>IS!J40</f>
        <v>561453.88</v>
      </c>
      <c r="K40" s="45">
        <f>IS!K40</f>
        <v>-16110053.460000001</v>
      </c>
      <c r="L40" s="47">
        <f>IS!L40</f>
        <v>-14241585.140000001</v>
      </c>
      <c r="M40" s="47">
        <f>IS!M40</f>
        <v>-1235776.3900000001</v>
      </c>
      <c r="N40" s="47">
        <f>IS!N40</f>
        <v>12403687.740000002</v>
      </c>
      <c r="O40" s="48">
        <f>IS!O40</f>
        <v>10079259.5</v>
      </c>
    </row>
    <row r="41" spans="1:16" x14ac:dyDescent="0.3">
      <c r="A41" s="54">
        <f>'BS-E'!A41</f>
        <v>10</v>
      </c>
      <c r="B41" s="12" t="str">
        <f>'BS-E'!B41</f>
        <v>Microbank Crystal</v>
      </c>
      <c r="C41" s="41">
        <f>IS!C41</f>
        <v>643221782.26457095</v>
      </c>
      <c r="D41" s="42">
        <f>IS!D41</f>
        <v>98259006.989999995</v>
      </c>
      <c r="E41" s="43">
        <f>IS!E41</f>
        <v>88583596.109999999</v>
      </c>
      <c r="F41" s="43">
        <f>IS!F41</f>
        <v>-29216155.239999998</v>
      </c>
      <c r="G41" s="43">
        <f>IS!G41</f>
        <v>-43537.97</v>
      </c>
      <c r="H41" s="44">
        <f>IS!H41</f>
        <v>69042851.75</v>
      </c>
      <c r="I41" s="43">
        <f>IS!I41</f>
        <v>834355.05</v>
      </c>
      <c r="J41" s="43">
        <f>IS!J41</f>
        <v>-4708203.4400000004</v>
      </c>
      <c r="K41" s="41">
        <f>IS!K41</f>
        <v>-37594223.799999997</v>
      </c>
      <c r="L41" s="43">
        <f>IS!L41</f>
        <v>-42831291.189999998</v>
      </c>
      <c r="M41" s="43">
        <f>IS!M41</f>
        <v>-13787106.34</v>
      </c>
      <c r="N41" s="43">
        <f>IS!N41</f>
        <v>12424454.220000003</v>
      </c>
      <c r="O41" s="44">
        <f>IS!O41</f>
        <v>9939563.3800000008</v>
      </c>
    </row>
    <row r="42" spans="1:16" x14ac:dyDescent="0.3">
      <c r="A42" s="55">
        <f>'BS-E'!A42</f>
        <v>11</v>
      </c>
      <c r="B42" s="15" t="str">
        <f>'BS-E'!B42</f>
        <v>Pasha Bank</v>
      </c>
      <c r="C42" s="45">
        <f>IS!C42</f>
        <v>586621612.17209995</v>
      </c>
      <c r="D42" s="46">
        <f>IS!D42</f>
        <v>29903775.692499999</v>
      </c>
      <c r="E42" s="47">
        <f>IS!E42</f>
        <v>22148709.879999999</v>
      </c>
      <c r="F42" s="47">
        <f>IS!F42</f>
        <v>-16210535.199999999</v>
      </c>
      <c r="G42" s="47">
        <f>IS!G42</f>
        <v>-13744825.145099999</v>
      </c>
      <c r="H42" s="48">
        <f>IS!H42</f>
        <v>13693240.4925</v>
      </c>
      <c r="I42" s="47">
        <f>IS!I42</f>
        <v>353449.73</v>
      </c>
      <c r="J42" s="47">
        <f>IS!J42</f>
        <v>867445.5</v>
      </c>
      <c r="K42" s="45">
        <f>IS!K42</f>
        <v>-17916558.539999999</v>
      </c>
      <c r="L42" s="47">
        <f>IS!L42</f>
        <v>-9480696.8399999999</v>
      </c>
      <c r="M42" s="47">
        <f>IS!M42</f>
        <v>-3254085.7133649997</v>
      </c>
      <c r="N42" s="47">
        <f>IS!N42</f>
        <v>958457.93913500011</v>
      </c>
      <c r="O42" s="48">
        <f>IS!O42</f>
        <v>225625.77913499999</v>
      </c>
    </row>
    <row r="43" spans="1:16" x14ac:dyDescent="0.3">
      <c r="A43" s="54">
        <f>'BS-E'!A43</f>
        <v>12</v>
      </c>
      <c r="B43" s="12" t="str">
        <f>'BS-E'!B43</f>
        <v>IS Bank</v>
      </c>
      <c r="C43" s="41">
        <f>IS!C43</f>
        <v>457230497.44234198</v>
      </c>
      <c r="D43" s="42">
        <f>IS!D43</f>
        <v>23538951.219230998</v>
      </c>
      <c r="E43" s="43">
        <f>IS!E43</f>
        <v>19787182.695122</v>
      </c>
      <c r="F43" s="43">
        <f>IS!F43</f>
        <v>-9616423.3416450005</v>
      </c>
      <c r="G43" s="43">
        <f>IS!G43</f>
        <v>-6168636.4643219998</v>
      </c>
      <c r="H43" s="44">
        <f>IS!H43</f>
        <v>13922527.877585998</v>
      </c>
      <c r="I43" s="43">
        <f>IS!I43</f>
        <v>1683545.0326799999</v>
      </c>
      <c r="J43" s="43">
        <f>IS!J43</f>
        <v>1356296.39</v>
      </c>
      <c r="K43" s="41">
        <f>IS!K43</f>
        <v>-5436420.6341000004</v>
      </c>
      <c r="L43" s="43">
        <f>IS!L43</f>
        <v>-3100181.7114200001</v>
      </c>
      <c r="M43" s="43">
        <f>IS!M43</f>
        <v>-149008.25794600003</v>
      </c>
      <c r="N43" s="43">
        <f>IS!N43</f>
        <v>10673337.908219999</v>
      </c>
      <c r="O43" s="44">
        <f>IS!O43</f>
        <v>8601573.8520180006</v>
      </c>
    </row>
    <row r="44" spans="1:16" x14ac:dyDescent="0.3">
      <c r="A44" s="55">
        <f>'BS-E'!A44</f>
        <v>13</v>
      </c>
      <c r="B44" s="15" t="str">
        <f>'BS-E'!B44</f>
        <v>VTB Bank Georgia</v>
      </c>
      <c r="C44" s="45">
        <f>IS!C44</f>
        <v>443882654.53650498</v>
      </c>
      <c r="D44" s="46">
        <f>IS!D44</f>
        <v>7699549.7648910005</v>
      </c>
      <c r="E44" s="47">
        <f>IS!E44</f>
        <v>8386350.0695709996</v>
      </c>
      <c r="F44" s="47">
        <f>IS!F44</f>
        <v>-5884736.54</v>
      </c>
      <c r="G44" s="47">
        <f>IS!G44</f>
        <v>-537865.54</v>
      </c>
      <c r="H44" s="48">
        <f>IS!H44</f>
        <v>1814813.2248910004</v>
      </c>
      <c r="I44" s="47">
        <f>IS!I44</f>
        <v>-2060.83</v>
      </c>
      <c r="J44" s="47">
        <f>IS!J44</f>
        <v>16217</v>
      </c>
      <c r="K44" s="45">
        <f>IS!K44</f>
        <v>-7042179</v>
      </c>
      <c r="L44" s="47">
        <f>IS!L44</f>
        <v>-36533764.357198998</v>
      </c>
      <c r="M44" s="47">
        <f>IS!M44</f>
        <v>-5601752.1216489999</v>
      </c>
      <c r="N44" s="47">
        <f>IS!N44</f>
        <v>-40320703.253956996</v>
      </c>
      <c r="O44" s="48">
        <f>IS!O44</f>
        <v>-40758971.253958002</v>
      </c>
    </row>
    <row r="45" spans="1:16" x14ac:dyDescent="0.3">
      <c r="A45" s="54">
        <f>'BS-E'!A45</f>
        <v>14</v>
      </c>
      <c r="B45" s="12" t="str">
        <f>'BS-E'!B45</f>
        <v>Ziraat Bank</v>
      </c>
      <c r="C45" s="41">
        <f>IS!C45</f>
        <v>360771015.54830003</v>
      </c>
      <c r="D45" s="42">
        <f>IS!D45</f>
        <v>13755662.676100001</v>
      </c>
      <c r="E45" s="43">
        <f>IS!E45</f>
        <v>12538894.6261</v>
      </c>
      <c r="F45" s="43">
        <f>IS!F45</f>
        <v>-4301014.66</v>
      </c>
      <c r="G45" s="43">
        <f>IS!G45</f>
        <v>-3787544.14</v>
      </c>
      <c r="H45" s="44">
        <f>IS!H45</f>
        <v>9454648.0161000006</v>
      </c>
      <c r="I45" s="43">
        <f>IS!I45</f>
        <v>41893.58</v>
      </c>
      <c r="J45" s="43">
        <f>IS!J45</f>
        <v>1061479.05</v>
      </c>
      <c r="K45" s="41">
        <f>IS!K45</f>
        <v>-4725370.3499999996</v>
      </c>
      <c r="L45" s="43">
        <f>IS!L45</f>
        <v>-3551862.81</v>
      </c>
      <c r="M45" s="43">
        <f>IS!M45</f>
        <v>-1258354.9041000002</v>
      </c>
      <c r="N45" s="43">
        <f>IS!N45</f>
        <v>4644430.3020000001</v>
      </c>
      <c r="O45" s="44">
        <f>IS!O45</f>
        <v>3745478.3020000001</v>
      </c>
      <c r="P45" s="73"/>
    </row>
    <row r="46" spans="1:16" x14ac:dyDescent="0.3">
      <c r="A46" s="55">
        <f>'BS-E'!A46</f>
        <v>15</v>
      </c>
      <c r="B46" s="15" t="str">
        <f>'BS-E'!B46</f>
        <v>Silk Bank</v>
      </c>
      <c r="C46" s="45">
        <f>IS!C46</f>
        <v>210214141.419447</v>
      </c>
      <c r="D46" s="46">
        <f>IS!D46</f>
        <v>14665011.963367</v>
      </c>
      <c r="E46" s="47">
        <f>IS!E46</f>
        <v>12300707.843367999</v>
      </c>
      <c r="F46" s="47">
        <f>IS!F46</f>
        <v>-8446431.1240829993</v>
      </c>
      <c r="G46" s="47">
        <f>IS!G46</f>
        <v>-7868320.0395600004</v>
      </c>
      <c r="H46" s="48">
        <f>IS!H46</f>
        <v>6218580.8392840009</v>
      </c>
      <c r="I46" s="47">
        <f>IS!I46</f>
        <v>-67914.05</v>
      </c>
      <c r="J46" s="47">
        <f>IS!J46</f>
        <v>556401.06999999995</v>
      </c>
      <c r="K46" s="45">
        <f>IS!K46</f>
        <v>-17898291.858270001</v>
      </c>
      <c r="L46" s="47">
        <f>IS!L46</f>
        <v>-17574988.250907999</v>
      </c>
      <c r="M46" s="47">
        <f>IS!M46</f>
        <v>-1674043.4473309999</v>
      </c>
      <c r="N46" s="47">
        <f>IS!N46</f>
        <v>-13030450.858954998</v>
      </c>
      <c r="O46" s="48">
        <f>IS!O46</f>
        <v>-13024151.971744999</v>
      </c>
      <c r="P46" s="74"/>
    </row>
    <row r="47" spans="1:16" x14ac:dyDescent="0.3">
      <c r="A47" s="54">
        <f>'BS-E'!A47</f>
        <v>16</v>
      </c>
      <c r="B47" s="12" t="str">
        <f>'BS-E'!B47</f>
        <v>Microbank MBC</v>
      </c>
      <c r="C47" s="41">
        <f>IS!C47</f>
        <v>171991874.22130501</v>
      </c>
      <c r="D47" s="42">
        <f>IS!D47</f>
        <v>20987985.699999999</v>
      </c>
      <c r="E47" s="43">
        <f>IS!E47</f>
        <v>19037875.899999999</v>
      </c>
      <c r="F47" s="43">
        <f>IS!F47</f>
        <v>-7391539.0199999996</v>
      </c>
      <c r="G47" s="43">
        <f>IS!G47</f>
        <v>-2969.21</v>
      </c>
      <c r="H47" s="44">
        <f>IS!H47</f>
        <v>13596446.68</v>
      </c>
      <c r="I47" s="43">
        <f>IS!I47</f>
        <v>604258.65264500002</v>
      </c>
      <c r="J47" s="43">
        <f>IS!J47</f>
        <v>191910.22786300001</v>
      </c>
      <c r="K47" s="41">
        <f>IS!K47</f>
        <v>-8706998.6699999999</v>
      </c>
      <c r="L47" s="43">
        <f>IS!L47</f>
        <v>-9379976.0848299991</v>
      </c>
      <c r="M47" s="43">
        <f>IS!M47</f>
        <v>1255965.528595</v>
      </c>
      <c r="N47" s="43">
        <f>IS!N47</f>
        <v>5472436.1237650011</v>
      </c>
      <c r="O47" s="44">
        <f>IS!O47</f>
        <v>5047436.1237650001</v>
      </c>
    </row>
    <row r="48" spans="1:16" x14ac:dyDescent="0.3">
      <c r="A48" s="55">
        <f>'BS-E'!A48</f>
        <v>17</v>
      </c>
      <c r="B48" s="15" t="str">
        <f>'BS-E'!B48</f>
        <v>PaveBank</v>
      </c>
      <c r="C48" s="45">
        <f>IS!C48</f>
        <v>74359344.310000002</v>
      </c>
      <c r="D48" s="46">
        <f>IS!D48</f>
        <v>686299.5</v>
      </c>
      <c r="E48" s="47">
        <f>IS!E48</f>
        <v>0</v>
      </c>
      <c r="F48" s="47">
        <f>IS!F48</f>
        <v>-32981.68</v>
      </c>
      <c r="G48" s="47">
        <f>IS!G48</f>
        <v>0</v>
      </c>
      <c r="H48" s="48">
        <f>IS!H48</f>
        <v>653317.81999999995</v>
      </c>
      <c r="I48" s="47">
        <f>IS!I48</f>
        <v>1168535.98</v>
      </c>
      <c r="J48" s="47">
        <f>IS!J48</f>
        <v>164453.07999999999</v>
      </c>
      <c r="K48" s="45">
        <f>IS!K48</f>
        <v>-1968289.16</v>
      </c>
      <c r="L48" s="47">
        <f>IS!L48</f>
        <v>-126232.6</v>
      </c>
      <c r="M48" s="47">
        <f>IS!M48</f>
        <v>0</v>
      </c>
      <c r="N48" s="47">
        <f>IS!N48</f>
        <v>527085.22</v>
      </c>
      <c r="O48" s="48">
        <f>IS!O48</f>
        <v>527085.22</v>
      </c>
      <c r="P48" s="74"/>
    </row>
    <row r="49" spans="1:16" x14ac:dyDescent="0.3">
      <c r="A49" s="54">
        <f>'BS-E'!A49</f>
        <v>18</v>
      </c>
      <c r="B49" s="12" t="str">
        <f>'BS-E'!B49</f>
        <v>HashBank</v>
      </c>
      <c r="C49" s="41">
        <f>IS!C49</f>
        <v>36494655</v>
      </c>
      <c r="D49" s="42">
        <f>IS!D49</f>
        <v>1596394.65</v>
      </c>
      <c r="E49" s="43">
        <f>IS!E49</f>
        <v>0</v>
      </c>
      <c r="F49" s="43">
        <f>IS!F49</f>
        <v>-25346.42</v>
      </c>
      <c r="G49" s="43">
        <f>IS!G49</f>
        <v>-6.05</v>
      </c>
      <c r="H49" s="44">
        <f>IS!H49</f>
        <v>1571048.23</v>
      </c>
      <c r="I49" s="43">
        <f>IS!I49</f>
        <v>-50121.48</v>
      </c>
      <c r="J49" s="43">
        <f>IS!J49</f>
        <v>-3519</v>
      </c>
      <c r="K49" s="41">
        <f>IS!K49</f>
        <v>-6904032.5199999996</v>
      </c>
      <c r="L49" s="43">
        <f>IS!L49</f>
        <v>-6950700</v>
      </c>
      <c r="M49" s="43">
        <f>IS!M49</f>
        <v>-12222.999999999998</v>
      </c>
      <c r="N49" s="43">
        <f>IS!N49</f>
        <v>-5391874.7699999996</v>
      </c>
      <c r="O49" s="44">
        <f>IS!O49</f>
        <v>-6490882.7699999996</v>
      </c>
    </row>
    <row r="50" spans="1:16" x14ac:dyDescent="0.3">
      <c r="A50" s="55">
        <f>'BS-E'!A50</f>
        <v>19</v>
      </c>
      <c r="B50" s="15" t="str">
        <f>'BS-E'!B50</f>
        <v>Paysera</v>
      </c>
      <c r="C50" s="45">
        <f>IS!C50</f>
        <v>22772245.09</v>
      </c>
      <c r="D50" s="46">
        <f>IS!D50</f>
        <v>355711.7</v>
      </c>
      <c r="E50" s="47">
        <f>IS!E50</f>
        <v>0</v>
      </c>
      <c r="F50" s="47">
        <f>IS!F50</f>
        <v>-1063.1400000000001</v>
      </c>
      <c r="G50" s="47">
        <f>IS!G50</f>
        <v>0</v>
      </c>
      <c r="H50" s="48">
        <f>IS!H50</f>
        <v>354648.56</v>
      </c>
      <c r="I50" s="47">
        <f>IS!I50</f>
        <v>63795.88</v>
      </c>
      <c r="J50" s="47">
        <f>IS!J50</f>
        <v>367924.66</v>
      </c>
      <c r="K50" s="45">
        <f>IS!K50</f>
        <v>-1717352.87</v>
      </c>
      <c r="L50" s="47">
        <f>IS!L50</f>
        <v>-1117402.92</v>
      </c>
      <c r="M50" s="47">
        <f>IS!M50</f>
        <v>-2590.91</v>
      </c>
      <c r="N50" s="47">
        <f>IS!N50</f>
        <v>-765345.2699999999</v>
      </c>
      <c r="O50" s="48">
        <f>IS!O50</f>
        <v>-764601.04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796875" defaultRowHeight="13" x14ac:dyDescent="0.3"/>
  <cols>
    <col min="1" max="1" width="6.81640625" style="2" customWidth="1"/>
    <col min="2" max="2" width="49" style="2" customWidth="1"/>
    <col min="3" max="3" width="10.453125" style="2" bestFit="1" customWidth="1"/>
    <col min="4" max="4" width="14.7265625" style="2" customWidth="1"/>
    <col min="5" max="6" width="10.453125" style="2" bestFit="1" customWidth="1"/>
    <col min="7" max="7" width="13.26953125" style="2" customWidth="1"/>
    <col min="8" max="9" width="11.54296875" style="2" customWidth="1"/>
    <col min="10" max="10" width="14" style="2" customWidth="1"/>
    <col min="11" max="11" width="11.7265625" style="2" bestFit="1" customWidth="1"/>
    <col min="12" max="12" width="9.26953125" style="2" bestFit="1" customWidth="1"/>
    <col min="13" max="13" width="13.81640625" style="2" customWidth="1"/>
    <col min="14" max="14" width="11" style="2" customWidth="1"/>
    <col min="15" max="15" width="9.81640625" style="2" bestFit="1" customWidth="1"/>
    <col min="16" max="16" width="14.26953125" style="2" customWidth="1"/>
    <col min="17" max="17" width="15.81640625" style="2" bestFit="1" customWidth="1"/>
    <col min="18" max="16384" width="9.1796875" style="2"/>
  </cols>
  <sheetData>
    <row r="1" spans="1:17" x14ac:dyDescent="0.3">
      <c r="B1" s="88" t="s">
        <v>181</v>
      </c>
    </row>
    <row r="2" spans="1:17" x14ac:dyDescent="0.3">
      <c r="A2" s="5"/>
      <c r="B2" s="63">
        <f>BS!B3</f>
        <v>45869</v>
      </c>
      <c r="C2" s="4"/>
      <c r="D2" s="4"/>
      <c r="E2" s="4"/>
      <c r="F2" s="4"/>
      <c r="G2" s="1"/>
      <c r="H2" s="1"/>
      <c r="I2" s="1"/>
      <c r="J2" s="1"/>
    </row>
    <row r="3" spans="1:17" x14ac:dyDescent="0.3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3">
      <c r="A4" s="87"/>
      <c r="B4" s="205"/>
      <c r="C4" s="204" t="s">
        <v>168</v>
      </c>
      <c r="D4" s="204"/>
      <c r="E4" s="204"/>
      <c r="F4" s="204" t="s">
        <v>167</v>
      </c>
      <c r="G4" s="204"/>
      <c r="H4" s="204"/>
      <c r="I4" s="204" t="s">
        <v>76</v>
      </c>
      <c r="J4" s="204"/>
      <c r="K4" s="204"/>
      <c r="L4" s="207" t="s">
        <v>169</v>
      </c>
      <c r="M4" s="207"/>
      <c r="N4" s="207"/>
      <c r="O4" s="204" t="s">
        <v>170</v>
      </c>
      <c r="P4" s="204"/>
      <c r="Q4" s="204"/>
    </row>
    <row r="5" spans="1:17" x14ac:dyDescent="0.3">
      <c r="A5" s="87"/>
      <c r="B5" s="206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3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3">
      <c r="A7" s="87"/>
      <c r="B7" s="89" t="s">
        <v>68</v>
      </c>
      <c r="C7" s="142">
        <v>0.43</v>
      </c>
      <c r="D7" s="142">
        <v>0</v>
      </c>
      <c r="E7" s="143">
        <v>0.43</v>
      </c>
      <c r="F7" s="142">
        <v>0</v>
      </c>
      <c r="G7" s="142">
        <v>0</v>
      </c>
      <c r="H7" s="143">
        <v>0</v>
      </c>
      <c r="I7" s="142">
        <v>95217.43</v>
      </c>
      <c r="J7" s="142">
        <v>0</v>
      </c>
      <c r="K7" s="143">
        <v>95217.43</v>
      </c>
      <c r="L7" s="142">
        <v>0</v>
      </c>
      <c r="M7" s="142">
        <v>0</v>
      </c>
      <c r="N7" s="143">
        <v>0</v>
      </c>
      <c r="O7" s="143">
        <v>95217.86</v>
      </c>
      <c r="P7" s="143">
        <v>0</v>
      </c>
      <c r="Q7" s="143">
        <v>95217.86</v>
      </c>
    </row>
    <row r="8" spans="1:17" x14ac:dyDescent="0.3">
      <c r="A8" s="87"/>
      <c r="B8" s="90" t="s">
        <v>69</v>
      </c>
      <c r="C8" s="144">
        <v>31338995.530000102</v>
      </c>
      <c r="D8" s="144">
        <v>433880427.55739391</v>
      </c>
      <c r="E8" s="143">
        <v>465219423.087394</v>
      </c>
      <c r="F8" s="144">
        <v>20567.189999999999</v>
      </c>
      <c r="G8" s="144">
        <v>9743607.120000001</v>
      </c>
      <c r="H8" s="143">
        <v>9764174.3100000005</v>
      </c>
      <c r="I8" s="144">
        <v>699042785.11720014</v>
      </c>
      <c r="J8" s="144">
        <v>627827211.34777474</v>
      </c>
      <c r="K8" s="143">
        <v>1326869996.4649749</v>
      </c>
      <c r="L8" s="144">
        <v>11954667.09</v>
      </c>
      <c r="M8" s="144">
        <v>0</v>
      </c>
      <c r="N8" s="143">
        <v>11954667.09</v>
      </c>
      <c r="O8" s="143">
        <v>742357014.92719996</v>
      </c>
      <c r="P8" s="143">
        <v>1071451246.025169</v>
      </c>
      <c r="Q8" s="143">
        <v>1813808260.952369</v>
      </c>
    </row>
    <row r="9" spans="1:17" x14ac:dyDescent="0.3">
      <c r="A9" s="87"/>
      <c r="B9" s="91" t="s">
        <v>172</v>
      </c>
      <c r="C9" s="142">
        <v>14321948.19999999</v>
      </c>
      <c r="D9" s="142">
        <v>187893077.58436215</v>
      </c>
      <c r="E9" s="143">
        <v>202215025.78436214</v>
      </c>
      <c r="F9" s="142">
        <v>20567.189999999999</v>
      </c>
      <c r="G9" s="142">
        <v>1353.3500000000022</v>
      </c>
      <c r="H9" s="143">
        <v>21920.54</v>
      </c>
      <c r="I9" s="142">
        <v>180808754.55000007</v>
      </c>
      <c r="J9" s="142">
        <v>70749327.309161335</v>
      </c>
      <c r="K9" s="143">
        <v>251558081.85916141</v>
      </c>
      <c r="L9" s="142">
        <v>11954667.09</v>
      </c>
      <c r="M9" s="142">
        <v>0</v>
      </c>
      <c r="N9" s="143">
        <v>11954667.09</v>
      </c>
      <c r="O9" s="143">
        <v>207105937.02999997</v>
      </c>
      <c r="P9" s="143">
        <v>258643758.24352407</v>
      </c>
      <c r="Q9" s="143">
        <v>465749695.27352405</v>
      </c>
    </row>
    <row r="10" spans="1:17" x14ac:dyDescent="0.3">
      <c r="A10" s="87"/>
      <c r="B10" s="92" t="s">
        <v>173</v>
      </c>
      <c r="C10" s="142">
        <v>17017047.330000099</v>
      </c>
      <c r="D10" s="142">
        <v>245987349.97303188</v>
      </c>
      <c r="E10" s="143">
        <v>263004397.30303198</v>
      </c>
      <c r="F10" s="142">
        <v>0</v>
      </c>
      <c r="G10" s="142">
        <v>9742253.7699999996</v>
      </c>
      <c r="H10" s="143">
        <v>9742253.7699999996</v>
      </c>
      <c r="I10" s="142">
        <v>518234030.56720001</v>
      </c>
      <c r="J10" s="142">
        <v>557077884.03861403</v>
      </c>
      <c r="K10" s="143">
        <v>1075311914.605814</v>
      </c>
      <c r="L10" s="142">
        <v>0</v>
      </c>
      <c r="M10" s="142">
        <v>0</v>
      </c>
      <c r="N10" s="143">
        <v>0</v>
      </c>
      <c r="O10" s="143">
        <v>535251077.89720005</v>
      </c>
      <c r="P10" s="143">
        <v>812807487.78164577</v>
      </c>
      <c r="Q10" s="143">
        <v>1348058565.6788459</v>
      </c>
    </row>
    <row r="11" spans="1:17" x14ac:dyDescent="0.3">
      <c r="A11" s="87"/>
      <c r="B11" s="90" t="s">
        <v>174</v>
      </c>
      <c r="C11" s="144">
        <v>426306481.6803</v>
      </c>
      <c r="D11" s="144">
        <v>463734934.04794872</v>
      </c>
      <c r="E11" s="143">
        <v>890041415.72824872</v>
      </c>
      <c r="F11" s="144">
        <v>220736460.47000003</v>
      </c>
      <c r="G11" s="144">
        <v>397323517.64476883</v>
      </c>
      <c r="H11" s="143">
        <v>618059978.11476886</v>
      </c>
      <c r="I11" s="144">
        <v>58141342.437699996</v>
      </c>
      <c r="J11" s="144">
        <v>58067320.657233663</v>
      </c>
      <c r="K11" s="143">
        <v>116208663.09493366</v>
      </c>
      <c r="L11" s="144">
        <v>4342260070.3355246</v>
      </c>
      <c r="M11" s="144">
        <v>195142137.65614414</v>
      </c>
      <c r="N11" s="143">
        <v>4537402207.9916687</v>
      </c>
      <c r="O11" s="143">
        <v>5047444354.9235258</v>
      </c>
      <c r="P11" s="143">
        <v>1114267910.0060892</v>
      </c>
      <c r="Q11" s="143">
        <v>6161712264.929615</v>
      </c>
    </row>
    <row r="12" spans="1:17" ht="26" x14ac:dyDescent="0.3">
      <c r="A12" s="87"/>
      <c r="B12" s="93" t="s">
        <v>175</v>
      </c>
      <c r="C12" s="142">
        <v>417875402.71379995</v>
      </c>
      <c r="D12" s="142">
        <v>433326053.29926395</v>
      </c>
      <c r="E12" s="143">
        <v>851201456.01306391</v>
      </c>
      <c r="F12" s="142">
        <v>130105263.38</v>
      </c>
      <c r="G12" s="142">
        <v>344744168.27893597</v>
      </c>
      <c r="H12" s="143">
        <v>474849431.65893596</v>
      </c>
      <c r="I12" s="142">
        <v>58141342.437700003</v>
      </c>
      <c r="J12" s="142">
        <v>58067320.657233655</v>
      </c>
      <c r="K12" s="143">
        <v>116208663.09493366</v>
      </c>
      <c r="L12" s="142">
        <v>4342260070.3355246</v>
      </c>
      <c r="M12" s="142">
        <v>49332095.431633949</v>
      </c>
      <c r="N12" s="143">
        <v>4391592165.7671585</v>
      </c>
      <c r="O12" s="143">
        <v>4948382078.8670254</v>
      </c>
      <c r="P12" s="143">
        <v>885469637.66706085</v>
      </c>
      <c r="Q12" s="143">
        <v>5833851716.5340862</v>
      </c>
    </row>
    <row r="13" spans="1:17" ht="26" x14ac:dyDescent="0.3">
      <c r="A13" s="87"/>
      <c r="B13" s="93" t="s">
        <v>176</v>
      </c>
      <c r="C13" s="142">
        <v>8431078.966500001</v>
      </c>
      <c r="D13" s="142">
        <v>30408880.748684704</v>
      </c>
      <c r="E13" s="143">
        <v>38839959.715184703</v>
      </c>
      <c r="F13" s="142">
        <v>90631197.090000004</v>
      </c>
      <c r="G13" s="142">
        <v>52579349.365832984</v>
      </c>
      <c r="H13" s="143">
        <v>143210546.45583299</v>
      </c>
      <c r="I13" s="142">
        <v>0</v>
      </c>
      <c r="J13" s="142">
        <v>0</v>
      </c>
      <c r="K13" s="143">
        <v>0</v>
      </c>
      <c r="L13" s="142">
        <v>0</v>
      </c>
      <c r="M13" s="142">
        <v>145810042.224509</v>
      </c>
      <c r="N13" s="143">
        <v>145810042.224509</v>
      </c>
      <c r="O13" s="143">
        <v>99062276.056499988</v>
      </c>
      <c r="P13" s="143">
        <v>228798272.33902702</v>
      </c>
      <c r="Q13" s="143">
        <v>327860548.39552701</v>
      </c>
    </row>
    <row r="14" spans="1:17" x14ac:dyDescent="0.3">
      <c r="A14" s="87"/>
      <c r="B14" s="94" t="s">
        <v>177</v>
      </c>
      <c r="C14" s="144">
        <v>457645477.64030004</v>
      </c>
      <c r="D14" s="144">
        <v>897615361.60534286</v>
      </c>
      <c r="E14" s="143">
        <v>1355260839.2456429</v>
      </c>
      <c r="F14" s="144">
        <v>220757027.66000003</v>
      </c>
      <c r="G14" s="144">
        <v>407067124.76476902</v>
      </c>
      <c r="H14" s="143">
        <v>627824152.42476904</v>
      </c>
      <c r="I14" s="144">
        <v>757279344.98489988</v>
      </c>
      <c r="J14" s="144">
        <v>685894532.00500906</v>
      </c>
      <c r="K14" s="143">
        <v>1443173876.9899089</v>
      </c>
      <c r="L14" s="144">
        <v>4354214737.4255247</v>
      </c>
      <c r="M14" s="144">
        <v>195142137.65614414</v>
      </c>
      <c r="N14" s="143">
        <v>4549356875.0816689</v>
      </c>
      <c r="O14" s="143">
        <v>5789896587.7107239</v>
      </c>
      <c r="P14" s="143">
        <v>2185719156.0312595</v>
      </c>
      <c r="Q14" s="143">
        <v>7975615743.7419834</v>
      </c>
    </row>
    <row r="15" spans="1:17" x14ac:dyDescent="0.3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3">
      <c r="A16" s="87"/>
      <c r="B16" s="89" t="s">
        <v>70</v>
      </c>
      <c r="C16" s="144">
        <v>6281854426.1468</v>
      </c>
      <c r="D16" s="144">
        <v>4704420230.0784616</v>
      </c>
      <c r="E16" s="143">
        <v>10986274656.225262</v>
      </c>
      <c r="F16" s="144">
        <v>2939498237.4400005</v>
      </c>
      <c r="G16" s="144">
        <v>1716521636.2275133</v>
      </c>
      <c r="H16" s="143">
        <v>4656019873.6675138</v>
      </c>
      <c r="I16" s="144">
        <v>2747508336.0757003</v>
      </c>
      <c r="J16" s="144">
        <v>1171923151.7711163</v>
      </c>
      <c r="K16" s="143">
        <v>3919431487.8468165</v>
      </c>
      <c r="L16" s="144">
        <v>1843886463.4075999</v>
      </c>
      <c r="M16" s="144">
        <v>442727561.29693842</v>
      </c>
      <c r="N16" s="143">
        <v>2286614024.7045383</v>
      </c>
      <c r="O16" s="143">
        <v>13812747463.070099</v>
      </c>
      <c r="P16" s="143">
        <v>8035592579.3740387</v>
      </c>
      <c r="Q16" s="143">
        <v>21848340042.444138</v>
      </c>
    </row>
    <row r="17" spans="1:17" x14ac:dyDescent="0.3">
      <c r="A17" s="87"/>
      <c r="B17" s="95" t="s">
        <v>71</v>
      </c>
      <c r="C17" s="147">
        <v>6185498111.6068001</v>
      </c>
      <c r="D17" s="147">
        <v>3858407664.7368641</v>
      </c>
      <c r="E17" s="143">
        <v>10043905776.343664</v>
      </c>
      <c r="F17" s="147">
        <v>2936138336.1999998</v>
      </c>
      <c r="G17" s="147">
        <v>1626369055.6686163</v>
      </c>
      <c r="H17" s="143">
        <v>4562507391.8686161</v>
      </c>
      <c r="I17" s="147">
        <v>2745655726.9057007</v>
      </c>
      <c r="J17" s="147">
        <v>1058526690.6354318</v>
      </c>
      <c r="K17" s="143">
        <v>3804182417.5411325</v>
      </c>
      <c r="L17" s="147">
        <v>1841054645.3476</v>
      </c>
      <c r="M17" s="147">
        <v>290915162.51223969</v>
      </c>
      <c r="N17" s="143">
        <v>2131969807.8598397</v>
      </c>
      <c r="O17" s="143">
        <v>13708346820.060104</v>
      </c>
      <c r="P17" s="143">
        <v>6834218573.5531425</v>
      </c>
      <c r="Q17" s="143">
        <v>20542565393.613247</v>
      </c>
    </row>
    <row r="18" spans="1:17" x14ac:dyDescent="0.3">
      <c r="A18" s="87"/>
      <c r="B18" s="95" t="s">
        <v>72</v>
      </c>
      <c r="C18" s="147">
        <v>96356314.540000007</v>
      </c>
      <c r="D18" s="147">
        <v>846012565.34160614</v>
      </c>
      <c r="E18" s="143">
        <v>942368879.8816061</v>
      </c>
      <c r="F18" s="147">
        <v>3359901.24</v>
      </c>
      <c r="G18" s="147">
        <v>90152580.558904007</v>
      </c>
      <c r="H18" s="143">
        <v>93512481.798904002</v>
      </c>
      <c r="I18" s="147">
        <v>1852609.17</v>
      </c>
      <c r="J18" s="147">
        <v>113396461.13568483</v>
      </c>
      <c r="K18" s="143">
        <v>115249070.30568483</v>
      </c>
      <c r="L18" s="147">
        <v>2831818.06</v>
      </c>
      <c r="M18" s="147">
        <v>151812398.78469869</v>
      </c>
      <c r="N18" s="143">
        <v>154644216.8446987</v>
      </c>
      <c r="O18" s="143">
        <v>104400643.01000004</v>
      </c>
      <c r="P18" s="143">
        <v>1201374005.8208938</v>
      </c>
      <c r="Q18" s="143">
        <v>1305774648.8308938</v>
      </c>
    </row>
    <row r="19" spans="1:17" x14ac:dyDescent="0.3">
      <c r="A19" s="87"/>
      <c r="B19" s="89" t="s">
        <v>73</v>
      </c>
      <c r="C19" s="144">
        <v>3674607139.8143997</v>
      </c>
      <c r="D19" s="144">
        <v>6855736034.7420921</v>
      </c>
      <c r="E19" s="143">
        <v>10530343174.556492</v>
      </c>
      <c r="F19" s="144">
        <v>996189914.39629936</v>
      </c>
      <c r="G19" s="144">
        <v>3493109715.8714333</v>
      </c>
      <c r="H19" s="143">
        <v>4489299630.2677326</v>
      </c>
      <c r="I19" s="144">
        <v>5762943909.7412128</v>
      </c>
      <c r="J19" s="144">
        <v>8911120258.1602936</v>
      </c>
      <c r="K19" s="143">
        <v>14674064167.901506</v>
      </c>
      <c r="L19" s="144">
        <v>1666847428.2887003</v>
      </c>
      <c r="M19" s="144">
        <v>2460672927.5752068</v>
      </c>
      <c r="N19" s="143">
        <v>4127520355.8639069</v>
      </c>
      <c r="O19" s="143">
        <v>12100588392.240612</v>
      </c>
      <c r="P19" s="143">
        <v>21720638936.348991</v>
      </c>
      <c r="Q19" s="143">
        <v>33821227328.589603</v>
      </c>
    </row>
    <row r="20" spans="1:17" x14ac:dyDescent="0.3">
      <c r="A20" s="87"/>
      <c r="B20" s="95" t="s">
        <v>74</v>
      </c>
      <c r="C20" s="147">
        <v>3288141447.2117996</v>
      </c>
      <c r="D20" s="147">
        <v>3169859374.5992317</v>
      </c>
      <c r="E20" s="143">
        <v>6458000821.8110313</v>
      </c>
      <c r="F20" s="147">
        <v>874938100.08629942</v>
      </c>
      <c r="G20" s="147">
        <v>2468207803.1953077</v>
      </c>
      <c r="H20" s="143">
        <v>3343145903.2816072</v>
      </c>
      <c r="I20" s="147">
        <v>4832731171.1512117</v>
      </c>
      <c r="J20" s="147">
        <v>6506761062.1853571</v>
      </c>
      <c r="K20" s="143">
        <v>11339492233.336569</v>
      </c>
      <c r="L20" s="147">
        <v>1343746523.434</v>
      </c>
      <c r="M20" s="147">
        <v>1681880342.4446316</v>
      </c>
      <c r="N20" s="143">
        <v>3025626865.8786316</v>
      </c>
      <c r="O20" s="143">
        <v>10339557241.883312</v>
      </c>
      <c r="P20" s="143">
        <v>13826708582.424541</v>
      </c>
      <c r="Q20" s="143">
        <v>24166265824.307854</v>
      </c>
    </row>
    <row r="21" spans="1:17" x14ac:dyDescent="0.3">
      <c r="A21" s="87"/>
      <c r="B21" s="95" t="s">
        <v>75</v>
      </c>
      <c r="C21" s="147">
        <v>386465692.60260022</v>
      </c>
      <c r="D21" s="147">
        <v>3685876660.1428533</v>
      </c>
      <c r="E21" s="143">
        <v>4072342352.7454534</v>
      </c>
      <c r="F21" s="147">
        <v>121251814.30999991</v>
      </c>
      <c r="G21" s="147">
        <v>1024901912.6761289</v>
      </c>
      <c r="H21" s="143">
        <v>1146153726.9861288</v>
      </c>
      <c r="I21" s="147">
        <v>930212738.58999991</v>
      </c>
      <c r="J21" s="147">
        <v>2404359195.9749298</v>
      </c>
      <c r="K21" s="143">
        <v>3334571934.56493</v>
      </c>
      <c r="L21" s="147">
        <v>323100904.85469997</v>
      </c>
      <c r="M21" s="147">
        <v>778792585.13057578</v>
      </c>
      <c r="N21" s="143">
        <v>1101893489.9852757</v>
      </c>
      <c r="O21" s="143">
        <v>1761031150.3572998</v>
      </c>
      <c r="P21" s="143">
        <v>7893930353.9244976</v>
      </c>
      <c r="Q21" s="143">
        <v>9654961504.2817974</v>
      </c>
    </row>
    <row r="22" spans="1:17" ht="26" x14ac:dyDescent="0.3">
      <c r="A22" s="87"/>
      <c r="B22" s="96" t="s">
        <v>179</v>
      </c>
      <c r="C22" s="148">
        <v>9956461565.9612007</v>
      </c>
      <c r="D22" s="148">
        <v>11560156264.820549</v>
      </c>
      <c r="E22" s="143">
        <v>21516617830.78175</v>
      </c>
      <c r="F22" s="148">
        <v>3935688151.8362989</v>
      </c>
      <c r="G22" s="148">
        <v>5209631352.098958</v>
      </c>
      <c r="H22" s="143">
        <v>9145319503.935257</v>
      </c>
      <c r="I22" s="148">
        <v>8510452245.8169117</v>
      </c>
      <c r="J22" s="148">
        <v>10083043409.931414</v>
      </c>
      <c r="K22" s="143">
        <v>18593495655.748325</v>
      </c>
      <c r="L22" s="148">
        <v>3510733891.6963</v>
      </c>
      <c r="M22" s="148">
        <v>2903400488.8721509</v>
      </c>
      <c r="N22" s="143">
        <v>6414134380.5684509</v>
      </c>
      <c r="O22" s="143">
        <v>25913335855.310711</v>
      </c>
      <c r="P22" s="143">
        <v>29756231515.723103</v>
      </c>
      <c r="Q22" s="143">
        <v>55669567371.033813</v>
      </c>
    </row>
    <row r="23" spans="1:17" x14ac:dyDescent="0.3">
      <c r="A23" s="87"/>
      <c r="B23" s="97" t="s">
        <v>43</v>
      </c>
      <c r="C23" s="144">
        <v>10414107043.6015</v>
      </c>
      <c r="D23" s="144">
        <v>12457771626.425898</v>
      </c>
      <c r="E23" s="143">
        <v>22871878670.027397</v>
      </c>
      <c r="F23" s="144">
        <v>4156445179.4962993</v>
      </c>
      <c r="G23" s="144">
        <v>5616698476.8637257</v>
      </c>
      <c r="H23" s="143">
        <v>9773143656.3600254</v>
      </c>
      <c r="I23" s="144">
        <v>9267731590.8018112</v>
      </c>
      <c r="J23" s="144">
        <v>10768937941.936417</v>
      </c>
      <c r="K23" s="143">
        <v>20036669532.738228</v>
      </c>
      <c r="L23" s="144">
        <v>7864948629.1218262</v>
      </c>
      <c r="M23" s="144">
        <v>3098542626.5282803</v>
      </c>
      <c r="N23" s="143">
        <v>10963491255.650106</v>
      </c>
      <c r="O23" s="143">
        <v>31703232443.021435</v>
      </c>
      <c r="P23" s="143">
        <v>31941950671.754368</v>
      </c>
      <c r="Q23" s="143">
        <v>63645183114.775803</v>
      </c>
    </row>
    <row r="24" spans="1:17" x14ac:dyDescent="0.3">
      <c r="Q24" s="160">
        <f>Q23-BS!H31</f>
        <v>95215.821571350098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796875" defaultRowHeight="13" x14ac:dyDescent="0.3"/>
  <cols>
    <col min="1" max="1" width="6.1796875" style="50" bestFit="1" customWidth="1"/>
    <col min="2" max="2" width="47.81640625" style="50" bestFit="1" customWidth="1"/>
    <col min="3" max="7" width="10.1796875" style="50" bestFit="1" customWidth="1"/>
    <col min="8" max="11" width="11.453125" style="50" customWidth="1"/>
    <col min="12" max="13" width="9.1796875" style="50"/>
    <col min="14" max="14" width="11.54296875" style="50" customWidth="1"/>
    <col min="15" max="17" width="9.81640625" style="50" bestFit="1" customWidth="1"/>
    <col min="18" max="16384" width="9.1796875" style="50"/>
  </cols>
  <sheetData>
    <row r="1" spans="1:17" x14ac:dyDescent="0.3">
      <c r="B1" s="98" t="s">
        <v>24</v>
      </c>
    </row>
    <row r="2" spans="1:17" x14ac:dyDescent="0.3">
      <c r="A2" s="53"/>
      <c r="B2" s="64">
        <f>BS!B3</f>
        <v>45869</v>
      </c>
      <c r="C2" s="52"/>
      <c r="D2" s="52"/>
      <c r="E2" s="52"/>
      <c r="F2" s="52"/>
      <c r="G2" s="51"/>
      <c r="H2" s="51"/>
      <c r="I2" s="51"/>
      <c r="J2" s="51"/>
    </row>
    <row r="3" spans="1:17" x14ac:dyDescent="0.3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3">
      <c r="A4" s="208"/>
      <c r="B4" s="205"/>
      <c r="C4" s="204" t="s">
        <v>242</v>
      </c>
      <c r="D4" s="204"/>
      <c r="E4" s="204"/>
      <c r="F4" s="204" t="s">
        <v>243</v>
      </c>
      <c r="G4" s="204"/>
      <c r="H4" s="204"/>
      <c r="I4" s="204" t="s">
        <v>244</v>
      </c>
      <c r="J4" s="204"/>
      <c r="K4" s="204"/>
      <c r="L4" s="207" t="s">
        <v>245</v>
      </c>
      <c r="M4" s="207"/>
      <c r="N4" s="207"/>
      <c r="O4" s="204" t="s">
        <v>246</v>
      </c>
      <c r="P4" s="204"/>
      <c r="Q4" s="204"/>
    </row>
    <row r="5" spans="1:17" x14ac:dyDescent="0.3">
      <c r="A5" s="209"/>
      <c r="B5" s="206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3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3">
      <c r="A7" s="149"/>
      <c r="B7" s="89" t="s">
        <v>248</v>
      </c>
      <c r="C7" s="142">
        <f>'RC-D'!C7</f>
        <v>0.43</v>
      </c>
      <c r="D7" s="142">
        <f>'RC-D'!D7</f>
        <v>0</v>
      </c>
      <c r="E7" s="143">
        <f>'RC-D'!E7</f>
        <v>0.43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95217.43</v>
      </c>
      <c r="J7" s="142">
        <f>'RC-D'!J7</f>
        <v>0</v>
      </c>
      <c r="K7" s="143">
        <f>'RC-D'!K7</f>
        <v>95217.43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95217.86</v>
      </c>
      <c r="P7" s="143">
        <f>'RC-D'!P7</f>
        <v>0</v>
      </c>
      <c r="Q7" s="143">
        <f>'RC-D'!Q7</f>
        <v>95217.86</v>
      </c>
    </row>
    <row r="8" spans="1:17" x14ac:dyDescent="0.3">
      <c r="A8" s="149"/>
      <c r="B8" s="90" t="s">
        <v>249</v>
      </c>
      <c r="C8" s="144">
        <f>'RC-D'!C8</f>
        <v>31338995.530000102</v>
      </c>
      <c r="D8" s="144">
        <f>'RC-D'!D8</f>
        <v>433880427.55739391</v>
      </c>
      <c r="E8" s="143">
        <f>'RC-D'!E8</f>
        <v>465219423.087394</v>
      </c>
      <c r="F8" s="144">
        <f>'RC-D'!F8</f>
        <v>20567.189999999999</v>
      </c>
      <c r="G8" s="144">
        <f>'RC-D'!G8</f>
        <v>9743607.120000001</v>
      </c>
      <c r="H8" s="143">
        <f>'RC-D'!H8</f>
        <v>9764174.3100000005</v>
      </c>
      <c r="I8" s="144">
        <f>'RC-D'!I8</f>
        <v>699042785.11720014</v>
      </c>
      <c r="J8" s="144">
        <f>'RC-D'!J8</f>
        <v>627827211.34777474</v>
      </c>
      <c r="K8" s="143">
        <f>'RC-D'!K8</f>
        <v>1326869996.4649749</v>
      </c>
      <c r="L8" s="144">
        <f>'RC-D'!L8</f>
        <v>11954667.09</v>
      </c>
      <c r="M8" s="144">
        <f>'RC-D'!M8</f>
        <v>0</v>
      </c>
      <c r="N8" s="143">
        <f>'RC-D'!N8</f>
        <v>11954667.09</v>
      </c>
      <c r="O8" s="143">
        <f>'RC-D'!O8</f>
        <v>742357014.92719996</v>
      </c>
      <c r="P8" s="143">
        <f>'RC-D'!P8</f>
        <v>1071451246.025169</v>
      </c>
      <c r="Q8" s="143">
        <f>'RC-D'!Q8</f>
        <v>1813808260.952369</v>
      </c>
    </row>
    <row r="9" spans="1:17" x14ac:dyDescent="0.3">
      <c r="A9" s="149"/>
      <c r="B9" s="91" t="s">
        <v>250</v>
      </c>
      <c r="C9" s="142">
        <f>'RC-D'!C9</f>
        <v>14321948.19999999</v>
      </c>
      <c r="D9" s="142">
        <f>'RC-D'!D9</f>
        <v>187893077.58436215</v>
      </c>
      <c r="E9" s="143">
        <f>'RC-D'!E9</f>
        <v>202215025.78436214</v>
      </c>
      <c r="F9" s="142">
        <f>'RC-D'!F9</f>
        <v>20567.189999999999</v>
      </c>
      <c r="G9" s="142">
        <f>'RC-D'!G9</f>
        <v>1353.3500000000022</v>
      </c>
      <c r="H9" s="143">
        <f>'RC-D'!H9</f>
        <v>21920.54</v>
      </c>
      <c r="I9" s="142">
        <f>'RC-D'!I9</f>
        <v>180808754.55000007</v>
      </c>
      <c r="J9" s="142">
        <f>'RC-D'!J9</f>
        <v>70749327.309161335</v>
      </c>
      <c r="K9" s="143">
        <f>'RC-D'!K9</f>
        <v>251558081.85916141</v>
      </c>
      <c r="L9" s="142">
        <f>'RC-D'!L9</f>
        <v>11954667.09</v>
      </c>
      <c r="M9" s="142">
        <f>'RC-D'!M9</f>
        <v>0</v>
      </c>
      <c r="N9" s="143">
        <f>'RC-D'!N9</f>
        <v>11954667.09</v>
      </c>
      <c r="O9" s="143">
        <f>'RC-D'!O9</f>
        <v>207105937.02999997</v>
      </c>
      <c r="P9" s="143">
        <f>'RC-D'!P9</f>
        <v>258643758.24352407</v>
      </c>
      <c r="Q9" s="143">
        <f>'RC-D'!Q9</f>
        <v>465749695.27352405</v>
      </c>
    </row>
    <row r="10" spans="1:17" x14ac:dyDescent="0.3">
      <c r="A10" s="149"/>
      <c r="B10" s="92" t="s">
        <v>251</v>
      </c>
      <c r="C10" s="142">
        <f>'RC-D'!C10</f>
        <v>17017047.330000099</v>
      </c>
      <c r="D10" s="142">
        <f>'RC-D'!D10</f>
        <v>245987349.97303188</v>
      </c>
      <c r="E10" s="143">
        <f>'RC-D'!E10</f>
        <v>263004397.30303198</v>
      </c>
      <c r="F10" s="142">
        <f>'RC-D'!F10</f>
        <v>0</v>
      </c>
      <c r="G10" s="142">
        <f>'RC-D'!G10</f>
        <v>9742253.7699999996</v>
      </c>
      <c r="H10" s="143">
        <f>'RC-D'!H10</f>
        <v>9742253.7699999996</v>
      </c>
      <c r="I10" s="142">
        <f>'RC-D'!I10</f>
        <v>518234030.56720001</v>
      </c>
      <c r="J10" s="142">
        <f>'RC-D'!J10</f>
        <v>557077884.03861403</v>
      </c>
      <c r="K10" s="143">
        <f>'RC-D'!K10</f>
        <v>1075311914.605814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535251077.89720005</v>
      </c>
      <c r="P10" s="143">
        <f>'RC-D'!P10</f>
        <v>812807487.78164577</v>
      </c>
      <c r="Q10" s="143">
        <f>'RC-D'!Q10</f>
        <v>1348058565.6788459</v>
      </c>
    </row>
    <row r="11" spans="1:17" x14ac:dyDescent="0.3">
      <c r="A11" s="149"/>
      <c r="B11" s="90" t="s">
        <v>252</v>
      </c>
      <c r="C11" s="144">
        <f>'RC-D'!C11</f>
        <v>426306481.6803</v>
      </c>
      <c r="D11" s="144">
        <f>'RC-D'!D11</f>
        <v>463734934.04794872</v>
      </c>
      <c r="E11" s="143">
        <f>'RC-D'!E11</f>
        <v>890041415.72824872</v>
      </c>
      <c r="F11" s="144">
        <f>'RC-D'!F11</f>
        <v>220736460.47000003</v>
      </c>
      <c r="G11" s="144">
        <f>'RC-D'!G11</f>
        <v>397323517.64476883</v>
      </c>
      <c r="H11" s="143">
        <f>'RC-D'!H11</f>
        <v>618059978.11476886</v>
      </c>
      <c r="I11" s="144">
        <f>'RC-D'!I11</f>
        <v>58141342.437699996</v>
      </c>
      <c r="J11" s="144">
        <f>'RC-D'!J11</f>
        <v>58067320.657233663</v>
      </c>
      <c r="K11" s="143">
        <f>'RC-D'!K11</f>
        <v>116208663.09493366</v>
      </c>
      <c r="L11" s="144">
        <f>'RC-D'!L11</f>
        <v>4342260070.3355246</v>
      </c>
      <c r="M11" s="144">
        <f>'RC-D'!M11</f>
        <v>195142137.65614414</v>
      </c>
      <c r="N11" s="143">
        <f>'RC-D'!N11</f>
        <v>4537402207.9916687</v>
      </c>
      <c r="O11" s="143">
        <f>'RC-D'!O11</f>
        <v>5047444354.9235258</v>
      </c>
      <c r="P11" s="143">
        <f>'RC-D'!P11</f>
        <v>1114267910.0060892</v>
      </c>
      <c r="Q11" s="143">
        <f>'RC-D'!Q11</f>
        <v>6161712264.929615</v>
      </c>
    </row>
    <row r="12" spans="1:17" x14ac:dyDescent="0.3">
      <c r="A12" s="149"/>
      <c r="B12" s="93" t="s">
        <v>253</v>
      </c>
      <c r="C12" s="142">
        <f>'RC-D'!C12</f>
        <v>417875402.71379995</v>
      </c>
      <c r="D12" s="142">
        <f>'RC-D'!D12</f>
        <v>433326053.29926395</v>
      </c>
      <c r="E12" s="143">
        <f>'RC-D'!E12</f>
        <v>851201456.01306391</v>
      </c>
      <c r="F12" s="142">
        <f>'RC-D'!F12</f>
        <v>130105263.38</v>
      </c>
      <c r="G12" s="142">
        <f>'RC-D'!G12</f>
        <v>344744168.27893597</v>
      </c>
      <c r="H12" s="143">
        <f>'RC-D'!H12</f>
        <v>474849431.65893596</v>
      </c>
      <c r="I12" s="142">
        <f>'RC-D'!I12</f>
        <v>58141342.437700003</v>
      </c>
      <c r="J12" s="142">
        <f>'RC-D'!J12</f>
        <v>58067320.657233655</v>
      </c>
      <c r="K12" s="143">
        <f>'RC-D'!K12</f>
        <v>116208663.09493366</v>
      </c>
      <c r="L12" s="142">
        <f>'RC-D'!L12</f>
        <v>4342260070.3355246</v>
      </c>
      <c r="M12" s="142">
        <f>'RC-D'!M12</f>
        <v>49332095.431633949</v>
      </c>
      <c r="N12" s="143">
        <f>'RC-D'!N12</f>
        <v>4391592165.7671585</v>
      </c>
      <c r="O12" s="143">
        <f>'RC-D'!O12</f>
        <v>4948382078.8670254</v>
      </c>
      <c r="P12" s="143">
        <f>'RC-D'!P12</f>
        <v>885469637.66706085</v>
      </c>
      <c r="Q12" s="143">
        <f>'RC-D'!Q12</f>
        <v>5833851716.5340862</v>
      </c>
    </row>
    <row r="13" spans="1:17" x14ac:dyDescent="0.3">
      <c r="A13" s="149"/>
      <c r="B13" s="93" t="s">
        <v>254</v>
      </c>
      <c r="C13" s="142">
        <f>'RC-D'!C13</f>
        <v>8431078.966500001</v>
      </c>
      <c r="D13" s="142">
        <f>'RC-D'!D13</f>
        <v>30408880.748684704</v>
      </c>
      <c r="E13" s="143">
        <f>'RC-D'!E13</f>
        <v>38839959.715184703</v>
      </c>
      <c r="F13" s="142">
        <f>'RC-D'!F13</f>
        <v>90631197.090000004</v>
      </c>
      <c r="G13" s="142">
        <f>'RC-D'!G13</f>
        <v>52579349.365832984</v>
      </c>
      <c r="H13" s="143">
        <f>'RC-D'!H13</f>
        <v>143210546.45583299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145810042.224509</v>
      </c>
      <c r="N13" s="143">
        <f>'RC-D'!N13</f>
        <v>145810042.224509</v>
      </c>
      <c r="O13" s="143">
        <f>'RC-D'!O13</f>
        <v>99062276.056499988</v>
      </c>
      <c r="P13" s="143">
        <f>'RC-D'!P13</f>
        <v>228798272.33902702</v>
      </c>
      <c r="Q13" s="143">
        <f>'RC-D'!Q13</f>
        <v>327860548.39552701</v>
      </c>
    </row>
    <row r="14" spans="1:17" x14ac:dyDescent="0.3">
      <c r="A14" s="149"/>
      <c r="B14" s="94" t="s">
        <v>255</v>
      </c>
      <c r="C14" s="144">
        <f>'RC-D'!C14</f>
        <v>457645477.64030004</v>
      </c>
      <c r="D14" s="144">
        <f>'RC-D'!D14</f>
        <v>897615361.60534286</v>
      </c>
      <c r="E14" s="143">
        <f>'RC-D'!E14</f>
        <v>1355260839.2456429</v>
      </c>
      <c r="F14" s="144">
        <f>'RC-D'!F14</f>
        <v>220757027.66000003</v>
      </c>
      <c r="G14" s="144">
        <f>'RC-D'!G14</f>
        <v>407067124.76476902</v>
      </c>
      <c r="H14" s="143">
        <f>'RC-D'!H14</f>
        <v>627824152.42476904</v>
      </c>
      <c r="I14" s="144">
        <f>'RC-D'!I14</f>
        <v>757279344.98489988</v>
      </c>
      <c r="J14" s="144">
        <f>'RC-D'!J14</f>
        <v>685894532.00500906</v>
      </c>
      <c r="K14" s="143">
        <f>'RC-D'!K14</f>
        <v>1443173876.9899089</v>
      </c>
      <c r="L14" s="144">
        <f>'RC-D'!L14</f>
        <v>4354214737.4255247</v>
      </c>
      <c r="M14" s="144">
        <f>'RC-D'!M14</f>
        <v>195142137.65614414</v>
      </c>
      <c r="N14" s="143">
        <f>'RC-D'!N14</f>
        <v>4549356875.0816689</v>
      </c>
      <c r="O14" s="143">
        <f>'RC-D'!O14</f>
        <v>5789896587.7107239</v>
      </c>
      <c r="P14" s="143">
        <f>'RC-D'!P14</f>
        <v>2185719156.0312595</v>
      </c>
      <c r="Q14" s="143">
        <f>'RC-D'!Q14</f>
        <v>7975615743.7419834</v>
      </c>
    </row>
    <row r="15" spans="1:17" x14ac:dyDescent="0.3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3">
      <c r="A16" s="149"/>
      <c r="B16" s="89" t="s">
        <v>25</v>
      </c>
      <c r="C16" s="144">
        <f>'RC-D'!C16</f>
        <v>6281854426.1468</v>
      </c>
      <c r="D16" s="144">
        <f>'RC-D'!D16</f>
        <v>4704420230.0784616</v>
      </c>
      <c r="E16" s="143">
        <f>'RC-D'!E16</f>
        <v>10986274656.225262</v>
      </c>
      <c r="F16" s="144">
        <f>'RC-D'!F16</f>
        <v>2939498237.4400005</v>
      </c>
      <c r="G16" s="144">
        <f>'RC-D'!G16</f>
        <v>1716521636.2275133</v>
      </c>
      <c r="H16" s="143">
        <f>'RC-D'!H16</f>
        <v>4656019873.6675138</v>
      </c>
      <c r="I16" s="144">
        <f>'RC-D'!I16</f>
        <v>2747508336.0757003</v>
      </c>
      <c r="J16" s="144">
        <f>'RC-D'!J16</f>
        <v>1171923151.7711163</v>
      </c>
      <c r="K16" s="143">
        <f>'RC-D'!K16</f>
        <v>3919431487.8468165</v>
      </c>
      <c r="L16" s="144">
        <f>'RC-D'!L16</f>
        <v>1843886463.4075999</v>
      </c>
      <c r="M16" s="144">
        <f>'RC-D'!M16</f>
        <v>442727561.29693842</v>
      </c>
      <c r="N16" s="143">
        <f>'RC-D'!N16</f>
        <v>2286614024.7045383</v>
      </c>
      <c r="O16" s="143">
        <f>'RC-D'!O16</f>
        <v>13812747463.070099</v>
      </c>
      <c r="P16" s="143">
        <f>'RC-D'!P16</f>
        <v>8035592579.3740387</v>
      </c>
      <c r="Q16" s="143">
        <f>'RC-D'!Q16</f>
        <v>21848340042.444138</v>
      </c>
    </row>
    <row r="17" spans="1:17" x14ac:dyDescent="0.3">
      <c r="A17" s="149"/>
      <c r="B17" s="95" t="s">
        <v>257</v>
      </c>
      <c r="C17" s="147">
        <f>'RC-D'!C17</f>
        <v>6185498111.6068001</v>
      </c>
      <c r="D17" s="147">
        <f>'RC-D'!D17</f>
        <v>3858407664.7368641</v>
      </c>
      <c r="E17" s="143">
        <f>'RC-D'!E17</f>
        <v>10043905776.343664</v>
      </c>
      <c r="F17" s="147">
        <f>'RC-D'!F17</f>
        <v>2936138336.1999998</v>
      </c>
      <c r="G17" s="147">
        <f>'RC-D'!G17</f>
        <v>1626369055.6686163</v>
      </c>
      <c r="H17" s="143">
        <f>'RC-D'!H17</f>
        <v>4562507391.8686161</v>
      </c>
      <c r="I17" s="147">
        <f>'RC-D'!I17</f>
        <v>2745655726.9057007</v>
      </c>
      <c r="J17" s="147">
        <f>'RC-D'!J17</f>
        <v>1058526690.6354318</v>
      </c>
      <c r="K17" s="143">
        <f>'RC-D'!K17</f>
        <v>3804182417.5411325</v>
      </c>
      <c r="L17" s="147">
        <f>'RC-D'!L17</f>
        <v>1841054645.3476</v>
      </c>
      <c r="M17" s="147">
        <f>'RC-D'!M17</f>
        <v>290915162.51223969</v>
      </c>
      <c r="N17" s="143">
        <f>'RC-D'!N17</f>
        <v>2131969807.8598397</v>
      </c>
      <c r="O17" s="143">
        <f>'RC-D'!O17</f>
        <v>13708346820.060104</v>
      </c>
      <c r="P17" s="143">
        <f>'RC-D'!P17</f>
        <v>6834218573.5531425</v>
      </c>
      <c r="Q17" s="143">
        <f>'RC-D'!Q17</f>
        <v>20542565393.613247</v>
      </c>
    </row>
    <row r="18" spans="1:17" x14ac:dyDescent="0.3">
      <c r="A18" s="149"/>
      <c r="B18" s="95" t="s">
        <v>258</v>
      </c>
      <c r="C18" s="147">
        <f>'RC-D'!C18</f>
        <v>96356314.540000007</v>
      </c>
      <c r="D18" s="147">
        <f>'RC-D'!D18</f>
        <v>846012565.34160614</v>
      </c>
      <c r="E18" s="143">
        <f>'RC-D'!E18</f>
        <v>942368879.8816061</v>
      </c>
      <c r="F18" s="147">
        <f>'RC-D'!F18</f>
        <v>3359901.24</v>
      </c>
      <c r="G18" s="147">
        <f>'RC-D'!G18</f>
        <v>90152580.558904007</v>
      </c>
      <c r="H18" s="143">
        <f>'RC-D'!H18</f>
        <v>93512481.798904002</v>
      </c>
      <c r="I18" s="147">
        <f>'RC-D'!I18</f>
        <v>1852609.17</v>
      </c>
      <c r="J18" s="147">
        <f>'RC-D'!J18</f>
        <v>113396461.13568483</v>
      </c>
      <c r="K18" s="143">
        <f>'RC-D'!K18</f>
        <v>115249070.30568483</v>
      </c>
      <c r="L18" s="147">
        <f>'RC-D'!L18</f>
        <v>2831818.06</v>
      </c>
      <c r="M18" s="147">
        <f>'RC-D'!M18</f>
        <v>151812398.78469869</v>
      </c>
      <c r="N18" s="143">
        <f>'RC-D'!N18</f>
        <v>154644216.8446987</v>
      </c>
      <c r="O18" s="143">
        <f>'RC-D'!O18</f>
        <v>104400643.01000004</v>
      </c>
      <c r="P18" s="143">
        <f>'RC-D'!P18</f>
        <v>1201374005.8208938</v>
      </c>
      <c r="Q18" s="143">
        <f>'RC-D'!Q18</f>
        <v>1305774648.8308938</v>
      </c>
    </row>
    <row r="19" spans="1:17" x14ac:dyDescent="0.3">
      <c r="A19" s="150"/>
      <c r="B19" s="89" t="s">
        <v>8</v>
      </c>
      <c r="C19" s="144">
        <f>'RC-D'!C19</f>
        <v>3674607139.8143997</v>
      </c>
      <c r="D19" s="144">
        <f>'RC-D'!D19</f>
        <v>6855736034.7420921</v>
      </c>
      <c r="E19" s="143">
        <f>'RC-D'!E19</f>
        <v>10530343174.556492</v>
      </c>
      <c r="F19" s="144">
        <f>'RC-D'!F19</f>
        <v>996189914.39629936</v>
      </c>
      <c r="G19" s="144">
        <f>'RC-D'!G19</f>
        <v>3493109715.8714333</v>
      </c>
      <c r="H19" s="143">
        <f>'RC-D'!H19</f>
        <v>4489299630.2677326</v>
      </c>
      <c r="I19" s="144">
        <f>'RC-D'!I19</f>
        <v>5762943909.7412128</v>
      </c>
      <c r="J19" s="144">
        <f>'RC-D'!J19</f>
        <v>8911120258.1602936</v>
      </c>
      <c r="K19" s="143">
        <f>'RC-D'!K19</f>
        <v>14674064167.901506</v>
      </c>
      <c r="L19" s="144">
        <f>'RC-D'!L19</f>
        <v>1666847428.2887003</v>
      </c>
      <c r="M19" s="144">
        <f>'RC-D'!M19</f>
        <v>2460672927.5752068</v>
      </c>
      <c r="N19" s="143">
        <f>'RC-D'!N19</f>
        <v>4127520355.8639069</v>
      </c>
      <c r="O19" s="143">
        <f>'RC-D'!O19</f>
        <v>12100588392.240612</v>
      </c>
      <c r="P19" s="143">
        <f>'RC-D'!P19</f>
        <v>21720638936.348991</v>
      </c>
      <c r="Q19" s="143">
        <f>'RC-D'!Q19</f>
        <v>33821227328.589603</v>
      </c>
    </row>
    <row r="20" spans="1:17" x14ac:dyDescent="0.3">
      <c r="B20" s="95" t="s">
        <v>259</v>
      </c>
      <c r="C20" s="147">
        <f>'RC-D'!C20</f>
        <v>3288141447.2117996</v>
      </c>
      <c r="D20" s="147">
        <f>'RC-D'!D20</f>
        <v>3169859374.5992317</v>
      </c>
      <c r="E20" s="143">
        <f>'RC-D'!E20</f>
        <v>6458000821.8110313</v>
      </c>
      <c r="F20" s="147">
        <f>'RC-D'!F20</f>
        <v>874938100.08629942</v>
      </c>
      <c r="G20" s="147">
        <f>'RC-D'!G20</f>
        <v>2468207803.1953077</v>
      </c>
      <c r="H20" s="143">
        <f>'RC-D'!H20</f>
        <v>3343145903.2816072</v>
      </c>
      <c r="I20" s="147">
        <f>'RC-D'!I20</f>
        <v>4832731171.1512117</v>
      </c>
      <c r="J20" s="147">
        <f>'RC-D'!J20</f>
        <v>6506761062.1853571</v>
      </c>
      <c r="K20" s="143">
        <f>'RC-D'!K20</f>
        <v>11339492233.336569</v>
      </c>
      <c r="L20" s="147">
        <f>'RC-D'!L20</f>
        <v>1343746523.434</v>
      </c>
      <c r="M20" s="147">
        <f>'RC-D'!M20</f>
        <v>1681880342.4446316</v>
      </c>
      <c r="N20" s="143">
        <f>'RC-D'!N20</f>
        <v>3025626865.8786316</v>
      </c>
      <c r="O20" s="143">
        <f>'RC-D'!O20</f>
        <v>10339557241.883312</v>
      </c>
      <c r="P20" s="143">
        <f>'RC-D'!P20</f>
        <v>13826708582.424541</v>
      </c>
      <c r="Q20" s="143">
        <f>'RC-D'!Q20</f>
        <v>24166265824.307854</v>
      </c>
    </row>
    <row r="21" spans="1:17" x14ac:dyDescent="0.3">
      <c r="B21" s="95" t="s">
        <v>260</v>
      </c>
      <c r="C21" s="147">
        <f>'RC-D'!C21</f>
        <v>386465692.60260022</v>
      </c>
      <c r="D21" s="147">
        <f>'RC-D'!D21</f>
        <v>3685876660.1428533</v>
      </c>
      <c r="E21" s="143">
        <f>'RC-D'!E21</f>
        <v>4072342352.7454534</v>
      </c>
      <c r="F21" s="147">
        <f>'RC-D'!F21</f>
        <v>121251814.30999991</v>
      </c>
      <c r="G21" s="147">
        <f>'RC-D'!G21</f>
        <v>1024901912.6761289</v>
      </c>
      <c r="H21" s="143">
        <f>'RC-D'!H21</f>
        <v>1146153726.9861288</v>
      </c>
      <c r="I21" s="147">
        <f>'RC-D'!I21</f>
        <v>930212738.58999991</v>
      </c>
      <c r="J21" s="147">
        <f>'RC-D'!J21</f>
        <v>2404359195.9749298</v>
      </c>
      <c r="K21" s="143">
        <f>'RC-D'!K21</f>
        <v>3334571934.56493</v>
      </c>
      <c r="L21" s="147">
        <f>'RC-D'!L21</f>
        <v>323100904.85469997</v>
      </c>
      <c r="M21" s="147">
        <f>'RC-D'!M21</f>
        <v>778792585.13057578</v>
      </c>
      <c r="N21" s="143">
        <f>'RC-D'!N21</f>
        <v>1101893489.9852757</v>
      </c>
      <c r="O21" s="143">
        <f>'RC-D'!O21</f>
        <v>1761031150.3572998</v>
      </c>
      <c r="P21" s="143">
        <f>'RC-D'!P21</f>
        <v>7893930353.9244976</v>
      </c>
      <c r="Q21" s="143">
        <f>'RC-D'!Q21</f>
        <v>9654961504.2817974</v>
      </c>
    </row>
    <row r="22" spans="1:17" x14ac:dyDescent="0.3">
      <c r="B22" s="96" t="s">
        <v>261</v>
      </c>
      <c r="C22" s="148">
        <f>'RC-D'!C22</f>
        <v>9956461565.9612007</v>
      </c>
      <c r="D22" s="148">
        <f>'RC-D'!D22</f>
        <v>11560156264.820549</v>
      </c>
      <c r="E22" s="143">
        <f>'RC-D'!E22</f>
        <v>21516617830.78175</v>
      </c>
      <c r="F22" s="148">
        <f>'RC-D'!F22</f>
        <v>3935688151.8362989</v>
      </c>
      <c r="G22" s="148">
        <f>'RC-D'!G22</f>
        <v>5209631352.098958</v>
      </c>
      <c r="H22" s="143">
        <f>'RC-D'!H22</f>
        <v>9145319503.935257</v>
      </c>
      <c r="I22" s="148">
        <f>'RC-D'!I22</f>
        <v>8510452245.8169117</v>
      </c>
      <c r="J22" s="148">
        <f>'RC-D'!J22</f>
        <v>10083043409.931414</v>
      </c>
      <c r="K22" s="143">
        <f>'RC-D'!K22</f>
        <v>18593495655.748325</v>
      </c>
      <c r="L22" s="148">
        <f>'RC-D'!L22</f>
        <v>3510733891.6963</v>
      </c>
      <c r="M22" s="148">
        <f>'RC-D'!M22</f>
        <v>2903400488.8721509</v>
      </c>
      <c r="N22" s="143">
        <f>'RC-D'!N22</f>
        <v>6414134380.5684509</v>
      </c>
      <c r="O22" s="143">
        <f>'RC-D'!O22</f>
        <v>25913335855.310711</v>
      </c>
      <c r="P22" s="143">
        <f>'RC-D'!P22</f>
        <v>29756231515.723103</v>
      </c>
      <c r="Q22" s="143">
        <f>'RC-D'!Q22</f>
        <v>55669567371.033813</v>
      </c>
    </row>
    <row r="23" spans="1:17" x14ac:dyDescent="0.3">
      <c r="B23" s="151" t="s">
        <v>26</v>
      </c>
      <c r="C23" s="152">
        <f>'RC-D'!C23</f>
        <v>10414107043.6015</v>
      </c>
      <c r="D23" s="152">
        <f>'RC-D'!D23</f>
        <v>12457771626.425898</v>
      </c>
      <c r="E23" s="152">
        <f>'RC-D'!E23</f>
        <v>22871878670.027397</v>
      </c>
      <c r="F23" s="152">
        <f>'RC-D'!F23</f>
        <v>4156445179.4962993</v>
      </c>
      <c r="G23" s="152">
        <f>'RC-D'!G23</f>
        <v>5616698476.8637257</v>
      </c>
      <c r="H23" s="152">
        <f>'RC-D'!H23</f>
        <v>9773143656.3600254</v>
      </c>
      <c r="I23" s="152">
        <f>'RC-D'!I23</f>
        <v>9267731590.8018112</v>
      </c>
      <c r="J23" s="152">
        <f>'RC-D'!J23</f>
        <v>10768937941.936417</v>
      </c>
      <c r="K23" s="152">
        <f>'RC-D'!K23</f>
        <v>20036669532.738228</v>
      </c>
      <c r="L23" s="152">
        <f>'RC-D'!L23</f>
        <v>7864948629.1218262</v>
      </c>
      <c r="M23" s="152">
        <f>'RC-D'!M23</f>
        <v>3098542626.5282803</v>
      </c>
      <c r="N23" s="152">
        <f>'RC-D'!N23</f>
        <v>10963491255.650106</v>
      </c>
      <c r="O23" s="152">
        <f>'RC-D'!O23</f>
        <v>31703232443.021435</v>
      </c>
      <c r="P23" s="152">
        <f>'RC-D'!P23</f>
        <v>31941950671.754368</v>
      </c>
      <c r="Q23" s="152">
        <f>'RC-D'!Q23</f>
        <v>63645183114.775803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="93" zoomScaleNormal="115" zoomScaleSheetLayoutView="130" workbookViewId="0">
      <selection activeCell="A3" sqref="A3"/>
    </sheetView>
  </sheetViews>
  <sheetFormatPr defaultColWidth="8.7265625" defaultRowHeight="13" x14ac:dyDescent="0.3"/>
  <cols>
    <col min="1" max="1" width="59.7265625" style="104" customWidth="1"/>
    <col min="2" max="2" width="18.1796875" style="104" bestFit="1" customWidth="1"/>
    <col min="3" max="4" width="9.81640625" style="104" bestFit="1" customWidth="1"/>
    <col min="5" max="7" width="8.81640625" style="104" bestFit="1" customWidth="1"/>
    <col min="8" max="13" width="8.7265625" style="104"/>
    <col min="14" max="16" width="8.81640625" style="104" bestFit="1" customWidth="1"/>
    <col min="17" max="19" width="9.81640625" style="104" bestFit="1" customWidth="1"/>
    <col min="20" max="28" width="8.81640625" style="104" bestFit="1" customWidth="1"/>
    <col min="29" max="16384" width="8.7265625" style="104"/>
  </cols>
  <sheetData>
    <row r="1" spans="1:28" x14ac:dyDescent="0.3">
      <c r="A1" s="107" t="s">
        <v>211</v>
      </c>
    </row>
    <row r="2" spans="1:28" x14ac:dyDescent="0.3">
      <c r="A2" s="66"/>
    </row>
    <row r="3" spans="1:28" x14ac:dyDescent="0.3">
      <c r="A3" s="66">
        <f>BS!B3</f>
        <v>45869</v>
      </c>
    </row>
    <row r="4" spans="1:28" x14ac:dyDescent="0.3">
      <c r="A4" s="161" t="s">
        <v>262</v>
      </c>
    </row>
    <row r="5" spans="1:28" ht="87" customHeight="1" x14ac:dyDescent="0.3">
      <c r="A5" s="211" t="s">
        <v>210</v>
      </c>
      <c r="B5" s="212" t="s">
        <v>183</v>
      </c>
      <c r="C5" s="212"/>
      <c r="D5" s="212"/>
      <c r="E5" s="212" t="s">
        <v>184</v>
      </c>
      <c r="F5" s="212"/>
      <c r="G5" s="212"/>
      <c r="H5" s="212" t="s">
        <v>185</v>
      </c>
      <c r="I5" s="212"/>
      <c r="J5" s="212"/>
      <c r="K5" s="212" t="s">
        <v>186</v>
      </c>
      <c r="L5" s="212"/>
      <c r="M5" s="212"/>
      <c r="N5" s="212" t="s">
        <v>187</v>
      </c>
      <c r="O5" s="212"/>
      <c r="P5" s="212"/>
      <c r="Q5" s="210" t="s">
        <v>188</v>
      </c>
      <c r="R5" s="210"/>
      <c r="S5" s="210"/>
      <c r="T5" s="210" t="s">
        <v>189</v>
      </c>
      <c r="U5" s="210"/>
      <c r="V5" s="210"/>
      <c r="W5" s="210" t="s">
        <v>190</v>
      </c>
      <c r="X5" s="210"/>
      <c r="Y5" s="210"/>
      <c r="Z5" s="210" t="s">
        <v>191</v>
      </c>
      <c r="AA5" s="210"/>
      <c r="AB5" s="210"/>
    </row>
    <row r="6" spans="1:28" x14ac:dyDescent="0.3">
      <c r="A6" s="211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3">
      <c r="A7" s="100" t="s">
        <v>265</v>
      </c>
      <c r="B7" s="153">
        <v>100890839.1374</v>
      </c>
      <c r="C7" s="153">
        <v>1249000.3339459999</v>
      </c>
      <c r="D7" s="153">
        <v>102139839.47134601</v>
      </c>
      <c r="E7" s="154">
        <v>587004.13671364007</v>
      </c>
      <c r="F7" s="154">
        <v>2991.33844374</v>
      </c>
      <c r="G7" s="154">
        <v>589995.4751573801</v>
      </c>
      <c r="H7" s="106">
        <v>0.13275100000000001</v>
      </c>
      <c r="I7" s="102">
        <v>0.101254</v>
      </c>
      <c r="J7" s="106">
        <v>0.132322</v>
      </c>
      <c r="K7" s="103">
        <v>11.086</v>
      </c>
      <c r="L7" s="103">
        <v>6.6677499999999998</v>
      </c>
      <c r="M7" s="103">
        <v>11.030900000000001</v>
      </c>
      <c r="N7" s="157">
        <v>0</v>
      </c>
      <c r="O7" s="157">
        <v>0</v>
      </c>
      <c r="P7" s="157">
        <v>0</v>
      </c>
      <c r="Q7" s="157">
        <v>100890839.1374</v>
      </c>
      <c r="R7" s="157">
        <v>1249000.3339459999</v>
      </c>
      <c r="S7" s="157">
        <v>102139839.47134601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3">
      <c r="A8" s="99" t="s">
        <v>82</v>
      </c>
      <c r="B8" s="153">
        <v>7401677.1953999996</v>
      </c>
      <c r="C8" s="153">
        <v>29273693.681242388</v>
      </c>
      <c r="D8" s="153">
        <v>36675370.876642391</v>
      </c>
      <c r="E8" s="154">
        <v>259048.7131499</v>
      </c>
      <c r="F8" s="154">
        <v>303759.01335000002</v>
      </c>
      <c r="G8" s="154">
        <v>562807.72649989999</v>
      </c>
      <c r="H8" s="106">
        <v>0.157807</v>
      </c>
      <c r="I8" s="102">
        <v>9.8112508029725598E-2</v>
      </c>
      <c r="J8" s="106">
        <v>0.10999100000000001</v>
      </c>
      <c r="K8" s="103">
        <v>46.342700000000001</v>
      </c>
      <c r="L8" s="103">
        <v>56.808387584572856</v>
      </c>
      <c r="M8" s="103">
        <v>54.7254</v>
      </c>
      <c r="N8" s="157">
        <v>37096.31</v>
      </c>
      <c r="O8" s="157">
        <v>0</v>
      </c>
      <c r="P8" s="157">
        <v>37096.31</v>
      </c>
      <c r="Q8" s="157">
        <v>7058221.2954000002</v>
      </c>
      <c r="R8" s="157">
        <v>29273693.681242388</v>
      </c>
      <c r="S8" s="157">
        <v>36331914.976642385</v>
      </c>
      <c r="T8" s="157">
        <v>149897.09</v>
      </c>
      <c r="U8" s="157">
        <v>0</v>
      </c>
      <c r="V8" s="157">
        <v>149897.09</v>
      </c>
      <c r="W8" s="157">
        <v>193558.81</v>
      </c>
      <c r="X8" s="157">
        <v>0</v>
      </c>
      <c r="Y8" s="157">
        <v>193558.81</v>
      </c>
      <c r="Z8" s="157">
        <v>0</v>
      </c>
      <c r="AA8" s="157">
        <v>0</v>
      </c>
      <c r="AB8" s="157">
        <v>0</v>
      </c>
    </row>
    <row r="9" spans="1:28" x14ac:dyDescent="0.3">
      <c r="A9" s="99" t="s">
        <v>83</v>
      </c>
      <c r="B9" s="153">
        <v>1131321965.8850999</v>
      </c>
      <c r="C9" s="153">
        <v>101632084.22431898</v>
      </c>
      <c r="D9" s="153">
        <v>1232954050.1094189</v>
      </c>
      <c r="E9" s="154">
        <v>2914906.4077446102</v>
      </c>
      <c r="F9" s="154">
        <v>395329.92904911999</v>
      </c>
      <c r="G9" s="154">
        <v>3310236.33679373</v>
      </c>
      <c r="H9" s="106">
        <v>0.146453</v>
      </c>
      <c r="I9" s="102">
        <v>9.1619806028196707E-2</v>
      </c>
      <c r="J9" s="106">
        <v>0.141958</v>
      </c>
      <c r="K9" s="103">
        <v>26.072700000000001</v>
      </c>
      <c r="L9" s="103">
        <v>29.756516036041184</v>
      </c>
      <c r="M9" s="103">
        <v>26.378</v>
      </c>
      <c r="N9" s="157">
        <v>633538.28</v>
      </c>
      <c r="O9" s="157">
        <v>386754.95</v>
      </c>
      <c r="P9" s="157">
        <v>1020293.23</v>
      </c>
      <c r="Q9" s="157">
        <v>1126387992.7094998</v>
      </c>
      <c r="R9" s="157">
        <v>101243035.18361898</v>
      </c>
      <c r="S9" s="157">
        <v>1227631027.8931189</v>
      </c>
      <c r="T9" s="157">
        <v>3043517.1812</v>
      </c>
      <c r="U9" s="157">
        <v>0</v>
      </c>
      <c r="V9" s="157">
        <v>3043517.1812</v>
      </c>
      <c r="W9" s="157">
        <v>1600961.46</v>
      </c>
      <c r="X9" s="157">
        <v>329352.93070000003</v>
      </c>
      <c r="Y9" s="157">
        <v>1930314.3906999999</v>
      </c>
      <c r="Z9" s="157">
        <v>289494.5344</v>
      </c>
      <c r="AA9" s="157">
        <v>59696.11</v>
      </c>
      <c r="AB9" s="157">
        <v>349190.64439999999</v>
      </c>
    </row>
    <row r="10" spans="1:28" x14ac:dyDescent="0.3">
      <c r="A10" s="99" t="s">
        <v>192</v>
      </c>
      <c r="B10" s="153">
        <v>251068210.19569999</v>
      </c>
      <c r="C10" s="153">
        <v>3025773.2053</v>
      </c>
      <c r="D10" s="153">
        <v>254093983.40099999</v>
      </c>
      <c r="E10" s="154">
        <v>991647.87046999997</v>
      </c>
      <c r="F10" s="154">
        <v>7538.1630000000005</v>
      </c>
      <c r="G10" s="154">
        <v>999186.03346999991</v>
      </c>
      <c r="H10" s="106">
        <v>0.14247799999999999</v>
      </c>
      <c r="I10" s="102">
        <v>9.695280000000002E-2</v>
      </c>
      <c r="J10" s="106">
        <v>0.14199300000000001</v>
      </c>
      <c r="K10" s="103">
        <v>23.753699999999998</v>
      </c>
      <c r="L10" s="103">
        <v>74.336100000000002</v>
      </c>
      <c r="M10" s="103">
        <v>24.357500000000002</v>
      </c>
      <c r="N10" s="157">
        <v>166.54</v>
      </c>
      <c r="O10" s="157">
        <v>0</v>
      </c>
      <c r="P10" s="157">
        <v>166.54</v>
      </c>
      <c r="Q10" s="157">
        <v>250698092.9957</v>
      </c>
      <c r="R10" s="157">
        <v>3010063.7349999999</v>
      </c>
      <c r="S10" s="157">
        <v>253708156.73069999</v>
      </c>
      <c r="T10" s="157">
        <v>36665.729999999996</v>
      </c>
      <c r="U10" s="157">
        <v>15709.470300000001</v>
      </c>
      <c r="V10" s="157">
        <v>52375.200299999997</v>
      </c>
      <c r="W10" s="157">
        <v>333451.46999999997</v>
      </c>
      <c r="X10" s="157">
        <v>0</v>
      </c>
      <c r="Y10" s="157">
        <v>333451.46999999997</v>
      </c>
      <c r="Z10" s="157">
        <v>0</v>
      </c>
      <c r="AA10" s="157">
        <v>0</v>
      </c>
      <c r="AB10" s="157">
        <v>0</v>
      </c>
    </row>
    <row r="11" spans="1:28" x14ac:dyDescent="0.3">
      <c r="A11" s="99" t="s">
        <v>84</v>
      </c>
      <c r="B11" s="153">
        <v>373302856.42802262</v>
      </c>
      <c r="C11" s="153">
        <v>3896224375.5195966</v>
      </c>
      <c r="D11" s="153">
        <v>4269527231.9476194</v>
      </c>
      <c r="E11" s="154">
        <v>14715347.19144536</v>
      </c>
      <c r="F11" s="154">
        <v>32833460.271838918</v>
      </c>
      <c r="G11" s="154">
        <v>47548807.463284276</v>
      </c>
      <c r="H11" s="106">
        <v>0.12840799999999999</v>
      </c>
      <c r="I11" s="102">
        <v>0.10534138654400901</v>
      </c>
      <c r="J11" s="106">
        <v>0.107303</v>
      </c>
      <c r="K11" s="103">
        <v>43.959600000000002</v>
      </c>
      <c r="L11" s="103">
        <v>38.507456792799658</v>
      </c>
      <c r="M11" s="103">
        <v>38.9726</v>
      </c>
      <c r="N11" s="157">
        <v>22981779.4683</v>
      </c>
      <c r="O11" s="157">
        <v>64676306.337248996</v>
      </c>
      <c r="P11" s="157">
        <v>87658085.805548996</v>
      </c>
      <c r="Q11" s="157">
        <v>329658980.06422281</v>
      </c>
      <c r="R11" s="157">
        <v>3644563842.485393</v>
      </c>
      <c r="S11" s="157">
        <v>3974222822.5496159</v>
      </c>
      <c r="T11" s="157">
        <v>12206962.65264699</v>
      </c>
      <c r="U11" s="157">
        <v>147214035.53605217</v>
      </c>
      <c r="V11" s="157">
        <v>159420998.18869916</v>
      </c>
      <c r="W11" s="157">
        <v>31436913.711152799</v>
      </c>
      <c r="X11" s="157">
        <v>81886830.6475517</v>
      </c>
      <c r="Y11" s="157">
        <v>113323744.35870451</v>
      </c>
      <c r="Z11" s="157">
        <v>0</v>
      </c>
      <c r="AA11" s="157">
        <v>22559666.8506</v>
      </c>
      <c r="AB11" s="157">
        <v>22559666.8506</v>
      </c>
    </row>
    <row r="12" spans="1:28" x14ac:dyDescent="0.3">
      <c r="A12" s="99" t="s">
        <v>85</v>
      </c>
      <c r="B12" s="153">
        <v>659466038.95056224</v>
      </c>
      <c r="C12" s="153">
        <v>2907992198.7854238</v>
      </c>
      <c r="D12" s="153">
        <v>3567458237.7359858</v>
      </c>
      <c r="E12" s="154">
        <v>6918423.2531280397</v>
      </c>
      <c r="F12" s="154">
        <v>21055072.23960869</v>
      </c>
      <c r="G12" s="154">
        <v>27973495.492736731</v>
      </c>
      <c r="H12" s="106">
        <v>0.126725</v>
      </c>
      <c r="I12" s="102">
        <v>8.7301906559179146E-2</v>
      </c>
      <c r="J12" s="106">
        <v>9.4469600000000001E-2</v>
      </c>
      <c r="K12" s="103">
        <v>102.489</v>
      </c>
      <c r="L12" s="103">
        <v>120.66957771132593</v>
      </c>
      <c r="M12" s="103">
        <v>117.342</v>
      </c>
      <c r="N12" s="157">
        <v>18756521.016500004</v>
      </c>
      <c r="O12" s="157">
        <v>41567548.945120998</v>
      </c>
      <c r="P12" s="157">
        <v>60324069.961621001</v>
      </c>
      <c r="Q12" s="157">
        <v>605259492.32340574</v>
      </c>
      <c r="R12" s="157">
        <v>2711824260.7026424</v>
      </c>
      <c r="S12" s="157">
        <v>3317083753.0260482</v>
      </c>
      <c r="T12" s="157">
        <v>25331077.193956509</v>
      </c>
      <c r="U12" s="157">
        <v>133139558.1969741</v>
      </c>
      <c r="V12" s="157">
        <v>158470635.39093059</v>
      </c>
      <c r="W12" s="157">
        <v>28803473.523200002</v>
      </c>
      <c r="X12" s="157">
        <v>61338861.434977002</v>
      </c>
      <c r="Y12" s="157">
        <v>90142334.958177</v>
      </c>
      <c r="Z12" s="157">
        <v>71995.91</v>
      </c>
      <c r="AA12" s="157">
        <v>1689518.45083</v>
      </c>
      <c r="AB12" s="157">
        <v>1761514.3608299999</v>
      </c>
    </row>
    <row r="13" spans="1:28" x14ac:dyDescent="0.3">
      <c r="A13" s="99" t="s">
        <v>86</v>
      </c>
      <c r="B13" s="153">
        <v>583429533.56940007</v>
      </c>
      <c r="C13" s="153">
        <v>456980584.27475399</v>
      </c>
      <c r="D13" s="153">
        <v>1040410117.8441541</v>
      </c>
      <c r="E13" s="154">
        <v>18580511.728929464</v>
      </c>
      <c r="F13" s="154">
        <v>6255985.0479649603</v>
      </c>
      <c r="G13" s="154">
        <v>24836496.776894424</v>
      </c>
      <c r="H13" s="106">
        <v>0.142485</v>
      </c>
      <c r="I13" s="102">
        <v>9.2331797454267575E-2</v>
      </c>
      <c r="J13" s="106">
        <v>0.12049</v>
      </c>
      <c r="K13" s="103">
        <v>38.842700000000001</v>
      </c>
      <c r="L13" s="103">
        <v>57.4050190562767</v>
      </c>
      <c r="M13" s="103">
        <v>47.017400000000002</v>
      </c>
      <c r="N13" s="157">
        <v>27025033.026000004</v>
      </c>
      <c r="O13" s="157">
        <v>11571329.6194</v>
      </c>
      <c r="P13" s="157">
        <v>38596362.645400003</v>
      </c>
      <c r="Q13" s="157">
        <v>508113924.28930002</v>
      </c>
      <c r="R13" s="157">
        <v>419761714.71789598</v>
      </c>
      <c r="S13" s="157">
        <v>927875639.00719607</v>
      </c>
      <c r="T13" s="157">
        <v>43872213.965099998</v>
      </c>
      <c r="U13" s="157">
        <v>20594702.77395805</v>
      </c>
      <c r="V13" s="157">
        <v>64466916.739058048</v>
      </c>
      <c r="W13" s="157">
        <v>31379675.175999999</v>
      </c>
      <c r="X13" s="157">
        <v>16624166.7829</v>
      </c>
      <c r="Y13" s="157">
        <v>48003841.958899997</v>
      </c>
      <c r="Z13" s="157">
        <v>63720.139000000003</v>
      </c>
      <c r="AA13" s="157">
        <v>0</v>
      </c>
      <c r="AB13" s="157">
        <v>63720.139000000003</v>
      </c>
    </row>
    <row r="14" spans="1:28" x14ac:dyDescent="0.3">
      <c r="A14" s="99" t="s">
        <v>87</v>
      </c>
      <c r="B14" s="153">
        <v>703752811.7608</v>
      </c>
      <c r="C14" s="153">
        <v>1460361632.3106554</v>
      </c>
      <c r="D14" s="153">
        <v>2164114444.0714555</v>
      </c>
      <c r="E14" s="154">
        <v>11538123.309840549</v>
      </c>
      <c r="F14" s="154">
        <v>9297553.2122062091</v>
      </c>
      <c r="G14" s="154">
        <v>20835676.52204676</v>
      </c>
      <c r="H14" s="106">
        <v>0.13483700000000001</v>
      </c>
      <c r="I14" s="102">
        <v>0.10026106552691677</v>
      </c>
      <c r="J14" s="106">
        <v>0.111549</v>
      </c>
      <c r="K14" s="103">
        <v>62.652200000000001</v>
      </c>
      <c r="L14" s="103">
        <v>70.749731820183584</v>
      </c>
      <c r="M14" s="103">
        <v>68.103999999999999</v>
      </c>
      <c r="N14" s="157">
        <v>10291582.028199999</v>
      </c>
      <c r="O14" s="157">
        <v>24506452.134911001</v>
      </c>
      <c r="P14" s="157">
        <v>34798034.163111001</v>
      </c>
      <c r="Q14" s="157">
        <v>579775796.58679998</v>
      </c>
      <c r="R14" s="157">
        <v>1389038856.9252636</v>
      </c>
      <c r="S14" s="157">
        <v>1968814653.5120637</v>
      </c>
      <c r="T14" s="157">
        <v>108284743.2546</v>
      </c>
      <c r="U14" s="157">
        <v>41093218.897081003</v>
      </c>
      <c r="V14" s="157">
        <v>149377962.15168101</v>
      </c>
      <c r="W14" s="157">
        <v>15692271.919400001</v>
      </c>
      <c r="X14" s="157">
        <v>29865065.942910999</v>
      </c>
      <c r="Y14" s="157">
        <v>45557337.862310998</v>
      </c>
      <c r="Z14" s="157">
        <v>0</v>
      </c>
      <c r="AA14" s="157">
        <v>364490.5454</v>
      </c>
      <c r="AB14" s="157">
        <v>364490.5454</v>
      </c>
    </row>
    <row r="15" spans="1:28" x14ac:dyDescent="0.3">
      <c r="A15" s="99" t="s">
        <v>193</v>
      </c>
      <c r="B15" s="153">
        <v>1420399769.3095758</v>
      </c>
      <c r="C15" s="153">
        <v>990152954.86023045</v>
      </c>
      <c r="D15" s="153">
        <v>2410552724.1698065</v>
      </c>
      <c r="E15" s="154">
        <v>20856984.517205771</v>
      </c>
      <c r="F15" s="154">
        <v>6455516.2847997993</v>
      </c>
      <c r="G15" s="154">
        <v>27312500.80200557</v>
      </c>
      <c r="H15" s="106">
        <v>0.12987599999999999</v>
      </c>
      <c r="I15" s="102">
        <v>8.528352759305477E-2</v>
      </c>
      <c r="J15" s="106">
        <v>0.11197600000000001</v>
      </c>
      <c r="K15" s="103">
        <v>58.326500000000003</v>
      </c>
      <c r="L15" s="103">
        <v>66.015100671549632</v>
      </c>
      <c r="M15" s="103">
        <v>61.428199999999997</v>
      </c>
      <c r="N15" s="157">
        <v>17971184.8057</v>
      </c>
      <c r="O15" s="157">
        <v>36900548.893883839</v>
      </c>
      <c r="P15" s="157">
        <v>54871733.699583843</v>
      </c>
      <c r="Q15" s="157">
        <v>1358799494.3304758</v>
      </c>
      <c r="R15" s="157">
        <v>915402231.22878671</v>
      </c>
      <c r="S15" s="157">
        <v>2274201725.5592623</v>
      </c>
      <c r="T15" s="157">
        <v>45134109.661699995</v>
      </c>
      <c r="U15" s="157">
        <v>62675967.923260003</v>
      </c>
      <c r="V15" s="157">
        <v>107810077.58496</v>
      </c>
      <c r="W15" s="157">
        <v>15605842.3543</v>
      </c>
      <c r="X15" s="157">
        <v>11855849.49348384</v>
      </c>
      <c r="Y15" s="157">
        <v>27461691.847783841</v>
      </c>
      <c r="Z15" s="157">
        <v>860322.96310000005</v>
      </c>
      <c r="AA15" s="157">
        <v>218906.21470000001</v>
      </c>
      <c r="AB15" s="157">
        <v>1079229.1778000002</v>
      </c>
    </row>
    <row r="16" spans="1:28" x14ac:dyDescent="0.3">
      <c r="A16" s="99" t="s">
        <v>88</v>
      </c>
      <c r="B16" s="153">
        <v>1034102044.0829381</v>
      </c>
      <c r="C16" s="153">
        <v>796811318.65321302</v>
      </c>
      <c r="D16" s="153">
        <v>1830913362.7361512</v>
      </c>
      <c r="E16" s="154">
        <v>20593321.758779328</v>
      </c>
      <c r="F16" s="154">
        <v>68555411.702270076</v>
      </c>
      <c r="G16" s="154">
        <v>89148733.461049408</v>
      </c>
      <c r="H16" s="106">
        <v>0.12833900000000001</v>
      </c>
      <c r="I16" s="102">
        <v>8.8975869012610856E-2</v>
      </c>
      <c r="J16" s="106">
        <v>0.1113</v>
      </c>
      <c r="K16" s="103">
        <v>59.840699999999998</v>
      </c>
      <c r="L16" s="103">
        <v>88.177948323388492</v>
      </c>
      <c r="M16" s="103">
        <v>72.143299999999996</v>
      </c>
      <c r="N16" s="157">
        <v>14445319.870000001</v>
      </c>
      <c r="O16" s="157">
        <v>15198276.77805157</v>
      </c>
      <c r="P16" s="157">
        <v>29643596.648051571</v>
      </c>
      <c r="Q16" s="157">
        <v>970918277.60043204</v>
      </c>
      <c r="R16" s="157">
        <v>585348185.95310152</v>
      </c>
      <c r="S16" s="157">
        <v>1556266463.5535338</v>
      </c>
      <c r="T16" s="157">
        <v>40921157.851199999</v>
      </c>
      <c r="U16" s="157">
        <v>105643551.73895988</v>
      </c>
      <c r="V16" s="157">
        <v>146564709.59015989</v>
      </c>
      <c r="W16" s="157">
        <v>22097241.111306053</v>
      </c>
      <c r="X16" s="157">
        <v>105819580.96115157</v>
      </c>
      <c r="Y16" s="157">
        <v>127916822.07245763</v>
      </c>
      <c r="Z16" s="157">
        <v>165367.52000000002</v>
      </c>
      <c r="AA16" s="157">
        <v>0</v>
      </c>
      <c r="AB16" s="157">
        <v>165367.52000000002</v>
      </c>
    </row>
    <row r="17" spans="1:28" x14ac:dyDescent="0.3">
      <c r="A17" s="99" t="s">
        <v>194</v>
      </c>
      <c r="B17" s="153">
        <v>328680159.10407996</v>
      </c>
      <c r="C17" s="153">
        <v>449005366.58414102</v>
      </c>
      <c r="D17" s="153">
        <v>777685525.68822098</v>
      </c>
      <c r="E17" s="154">
        <v>4369816.37613561</v>
      </c>
      <c r="F17" s="154">
        <v>4067959.0172450105</v>
      </c>
      <c r="G17" s="154">
        <v>8437775.3933806196</v>
      </c>
      <c r="H17" s="106">
        <v>0.131525</v>
      </c>
      <c r="I17" s="102">
        <v>8.0970669685451219E-2</v>
      </c>
      <c r="J17" s="106">
        <v>0.10233299999999999</v>
      </c>
      <c r="K17" s="103">
        <v>58.005899999999997</v>
      </c>
      <c r="L17" s="103">
        <v>61.250429993382141</v>
      </c>
      <c r="M17" s="103">
        <v>59.895499999999998</v>
      </c>
      <c r="N17" s="157">
        <v>5128655.6753000002</v>
      </c>
      <c r="O17" s="157">
        <v>3734684.0954819997</v>
      </c>
      <c r="P17" s="157">
        <v>8863339.7707819995</v>
      </c>
      <c r="Q17" s="157">
        <v>314709215.20337993</v>
      </c>
      <c r="R17" s="157">
        <v>437416985.71385902</v>
      </c>
      <c r="S17" s="157">
        <v>752126200.91723895</v>
      </c>
      <c r="T17" s="157">
        <v>8050313.1485000011</v>
      </c>
      <c r="U17" s="157">
        <v>3396849.6359999999</v>
      </c>
      <c r="V17" s="157">
        <v>11447162.784500001</v>
      </c>
      <c r="W17" s="157">
        <v>5920630.7521999991</v>
      </c>
      <c r="X17" s="157">
        <v>8191531.234282</v>
      </c>
      <c r="Y17" s="157">
        <v>14112161.986481998</v>
      </c>
      <c r="Z17" s="157">
        <v>0</v>
      </c>
      <c r="AA17" s="157">
        <v>0</v>
      </c>
      <c r="AB17" s="157">
        <v>0</v>
      </c>
    </row>
    <row r="18" spans="1:28" x14ac:dyDescent="0.3">
      <c r="A18" s="99" t="s">
        <v>195</v>
      </c>
      <c r="B18" s="153">
        <v>266879813.64646003</v>
      </c>
      <c r="C18" s="153">
        <v>407009201.65771997</v>
      </c>
      <c r="D18" s="153">
        <v>673889015.30418003</v>
      </c>
      <c r="E18" s="154">
        <v>5408469.7352803592</v>
      </c>
      <c r="F18" s="154">
        <v>1683372.7966950699</v>
      </c>
      <c r="G18" s="154">
        <v>7091842.5319754295</v>
      </c>
      <c r="H18" s="106">
        <v>0.14350099999999999</v>
      </c>
      <c r="I18" s="102">
        <v>8.3453659575297059E-2</v>
      </c>
      <c r="J18" s="106">
        <v>0.107182</v>
      </c>
      <c r="K18" s="103">
        <v>51.185499999999998</v>
      </c>
      <c r="L18" s="103">
        <v>56.601589903414627</v>
      </c>
      <c r="M18" s="103">
        <v>54.462400000000002</v>
      </c>
      <c r="N18" s="157">
        <v>4575750.0806999998</v>
      </c>
      <c r="O18" s="157">
        <v>2084559.6414000001</v>
      </c>
      <c r="P18" s="157">
        <v>6660309.7220999999</v>
      </c>
      <c r="Q18" s="157">
        <v>240044078.14096004</v>
      </c>
      <c r="R18" s="157">
        <v>334948327.63621998</v>
      </c>
      <c r="S18" s="157">
        <v>574992405.77718008</v>
      </c>
      <c r="T18" s="157">
        <v>21742837.932899997</v>
      </c>
      <c r="U18" s="157">
        <v>69383660.828099996</v>
      </c>
      <c r="V18" s="157">
        <v>91126498.760999992</v>
      </c>
      <c r="W18" s="157">
        <v>5084954.8227999993</v>
      </c>
      <c r="X18" s="157">
        <v>2491312.3147999998</v>
      </c>
      <c r="Y18" s="157">
        <v>7576267.1375999991</v>
      </c>
      <c r="Z18" s="157">
        <v>7942.7497999999996</v>
      </c>
      <c r="AA18" s="157">
        <v>185900.8786</v>
      </c>
      <c r="AB18" s="157">
        <v>193843.62839999999</v>
      </c>
    </row>
    <row r="19" spans="1:28" x14ac:dyDescent="0.3">
      <c r="A19" s="99" t="s">
        <v>89</v>
      </c>
      <c r="B19" s="153">
        <v>1040827146.8043766</v>
      </c>
      <c r="C19" s="153">
        <v>1209786549.6673844</v>
      </c>
      <c r="D19" s="153">
        <v>2250613696.4717612</v>
      </c>
      <c r="E19" s="154">
        <v>22566934.672497425</v>
      </c>
      <c r="F19" s="154">
        <v>25387591.285504341</v>
      </c>
      <c r="G19" s="154">
        <v>47954525.958001763</v>
      </c>
      <c r="H19" s="106">
        <v>0.13670299999999999</v>
      </c>
      <c r="I19" s="102">
        <v>8.1803974975263788E-2</v>
      </c>
      <c r="J19" s="106">
        <v>0.106182</v>
      </c>
      <c r="K19" s="103">
        <v>61.198500000000003</v>
      </c>
      <c r="L19" s="103">
        <v>70.02693966562363</v>
      </c>
      <c r="M19" s="103">
        <v>66.126499999999993</v>
      </c>
      <c r="N19" s="157">
        <v>26088857.798499998</v>
      </c>
      <c r="O19" s="157">
        <v>57896952.492514305</v>
      </c>
      <c r="P19" s="157">
        <v>83985810.291014299</v>
      </c>
      <c r="Q19" s="157">
        <v>967055710.79007649</v>
      </c>
      <c r="R19" s="157">
        <v>1076084513.6263101</v>
      </c>
      <c r="S19" s="157">
        <v>2043140224.4163868</v>
      </c>
      <c r="T19" s="157">
        <v>42681154.192200013</v>
      </c>
      <c r="U19" s="157">
        <v>57214573.501359999</v>
      </c>
      <c r="V19" s="157">
        <v>99895727.693560004</v>
      </c>
      <c r="W19" s="157">
        <v>30897525.108700003</v>
      </c>
      <c r="X19" s="157">
        <v>75517777.979714304</v>
      </c>
      <c r="Y19" s="157">
        <v>106415303.08841431</v>
      </c>
      <c r="Z19" s="157">
        <v>192756.71340000001</v>
      </c>
      <c r="AA19" s="157">
        <v>969684.56</v>
      </c>
      <c r="AB19" s="157">
        <v>1162441.2734000001</v>
      </c>
    </row>
    <row r="20" spans="1:28" x14ac:dyDescent="0.3">
      <c r="A20" s="99" t="s">
        <v>90</v>
      </c>
      <c r="B20" s="153">
        <v>440969267.35312903</v>
      </c>
      <c r="C20" s="153">
        <v>457331194.85959041</v>
      </c>
      <c r="D20" s="153">
        <v>898300462.21271944</v>
      </c>
      <c r="E20" s="154">
        <v>8077616.9818955287</v>
      </c>
      <c r="F20" s="154">
        <v>6361212.0192784695</v>
      </c>
      <c r="G20" s="154">
        <v>14438829.001173999</v>
      </c>
      <c r="H20" s="106">
        <v>0.129522</v>
      </c>
      <c r="I20" s="102">
        <v>8.3592120735269115E-2</v>
      </c>
      <c r="J20" s="106">
        <v>0.105819</v>
      </c>
      <c r="K20" s="103">
        <v>76.386600000000001</v>
      </c>
      <c r="L20" s="103">
        <v>65.340162625774525</v>
      </c>
      <c r="M20" s="103">
        <v>70.686899999999994</v>
      </c>
      <c r="N20" s="157">
        <v>6973136.8172203703</v>
      </c>
      <c r="O20" s="157">
        <v>6944656.5251078904</v>
      </c>
      <c r="P20" s="157">
        <v>13917793.342328262</v>
      </c>
      <c r="Q20" s="157">
        <v>399997135.86630863</v>
      </c>
      <c r="R20" s="157">
        <v>421496875.18239069</v>
      </c>
      <c r="S20" s="157">
        <v>821494011.04869926</v>
      </c>
      <c r="T20" s="157">
        <v>19241086.0077</v>
      </c>
      <c r="U20" s="157">
        <v>18659609.209961832</v>
      </c>
      <c r="V20" s="157">
        <v>37900695.217661828</v>
      </c>
      <c r="W20" s="157">
        <v>21729642.405120369</v>
      </c>
      <c r="X20" s="157">
        <v>17174710.46723789</v>
      </c>
      <c r="Y20" s="157">
        <v>38904352.872358263</v>
      </c>
      <c r="Z20" s="157">
        <v>1403.0740000000001</v>
      </c>
      <c r="AA20" s="157">
        <v>0</v>
      </c>
      <c r="AB20" s="157">
        <v>1403.0740000000001</v>
      </c>
    </row>
    <row r="21" spans="1:28" x14ac:dyDescent="0.3">
      <c r="A21" s="99" t="s">
        <v>91</v>
      </c>
      <c r="B21" s="153">
        <v>814201105.81529379</v>
      </c>
      <c r="C21" s="153">
        <v>2461770579.8009229</v>
      </c>
      <c r="D21" s="153">
        <v>3275971685.6162167</v>
      </c>
      <c r="E21" s="154">
        <v>14940966.55283873</v>
      </c>
      <c r="F21" s="154">
        <v>22357297.577736411</v>
      </c>
      <c r="G21" s="154">
        <v>37298264.130575143</v>
      </c>
      <c r="H21" s="106">
        <v>0.132655</v>
      </c>
      <c r="I21" s="102">
        <v>8.8261436289987144E-2</v>
      </c>
      <c r="J21" s="106">
        <v>9.9101499999999995E-2</v>
      </c>
      <c r="K21" s="103">
        <v>109.94</v>
      </c>
      <c r="L21" s="103">
        <v>122.75163077643886</v>
      </c>
      <c r="M21" s="103">
        <v>119.651</v>
      </c>
      <c r="N21" s="157">
        <v>32035363.8726</v>
      </c>
      <c r="O21" s="157">
        <v>64656940.994642414</v>
      </c>
      <c r="P21" s="157">
        <v>96692304.867242411</v>
      </c>
      <c r="Q21" s="157">
        <v>723533993.71389377</v>
      </c>
      <c r="R21" s="157">
        <v>2106412217.7789764</v>
      </c>
      <c r="S21" s="157">
        <v>2829946211.4928703</v>
      </c>
      <c r="T21" s="157">
        <v>55228214.270800002</v>
      </c>
      <c r="U21" s="157">
        <v>234176236.26250941</v>
      </c>
      <c r="V21" s="157">
        <v>289404450.5333094</v>
      </c>
      <c r="W21" s="157">
        <v>34916669.932600006</v>
      </c>
      <c r="X21" s="157">
        <v>120350507.706275</v>
      </c>
      <c r="Y21" s="157">
        <v>155267177.63887501</v>
      </c>
      <c r="Z21" s="157">
        <v>522227.89800000004</v>
      </c>
      <c r="AA21" s="157">
        <v>831618.05316199991</v>
      </c>
      <c r="AB21" s="157">
        <v>1353845.951162</v>
      </c>
    </row>
    <row r="22" spans="1:28" x14ac:dyDescent="0.3">
      <c r="A22" s="99" t="s">
        <v>92</v>
      </c>
      <c r="B22" s="153">
        <v>385294959.79215002</v>
      </c>
      <c r="C22" s="153">
        <v>542310101.62706494</v>
      </c>
      <c r="D22" s="153">
        <v>927605061.41921496</v>
      </c>
      <c r="E22" s="154">
        <v>5540223.3763014805</v>
      </c>
      <c r="F22" s="154">
        <v>8129287.8121972699</v>
      </c>
      <c r="G22" s="154">
        <v>13669511.18849875</v>
      </c>
      <c r="H22" s="106">
        <v>0.12909899999999999</v>
      </c>
      <c r="I22" s="102">
        <v>8.0541543834587573E-2</v>
      </c>
      <c r="J22" s="106">
        <v>0.100799</v>
      </c>
      <c r="K22" s="103">
        <v>88.629499999999993</v>
      </c>
      <c r="L22" s="103">
        <v>109.55983508735291</v>
      </c>
      <c r="M22" s="103">
        <v>100.858</v>
      </c>
      <c r="N22" s="157">
        <v>12397384.421699999</v>
      </c>
      <c r="O22" s="157">
        <v>26452360.505867001</v>
      </c>
      <c r="P22" s="157">
        <v>38849744.927566998</v>
      </c>
      <c r="Q22" s="157">
        <v>338044274.99204999</v>
      </c>
      <c r="R22" s="157">
        <v>458770576.15680796</v>
      </c>
      <c r="S22" s="157">
        <v>796814851.14885795</v>
      </c>
      <c r="T22" s="157">
        <v>31610385.484700006</v>
      </c>
      <c r="U22" s="157">
        <v>41985346.240290001</v>
      </c>
      <c r="V22" s="157">
        <v>73595731.72499001</v>
      </c>
      <c r="W22" s="157">
        <v>15640299.315399999</v>
      </c>
      <c r="X22" s="157">
        <v>40376241.498067006</v>
      </c>
      <c r="Y22" s="157">
        <v>56016540.813467003</v>
      </c>
      <c r="Z22" s="157">
        <v>0</v>
      </c>
      <c r="AA22" s="157">
        <v>1177937.7319</v>
      </c>
      <c r="AB22" s="157">
        <v>1177937.7319</v>
      </c>
    </row>
    <row r="23" spans="1:28" x14ac:dyDescent="0.3">
      <c r="A23" s="99" t="s">
        <v>93</v>
      </c>
      <c r="B23" s="153">
        <v>122641385.5181686</v>
      </c>
      <c r="C23" s="153">
        <v>693774121.86804533</v>
      </c>
      <c r="D23" s="153">
        <v>816415507.3862139</v>
      </c>
      <c r="E23" s="154">
        <v>11441773.21947448</v>
      </c>
      <c r="F23" s="154">
        <v>16019432.545900522</v>
      </c>
      <c r="G23" s="154">
        <v>27461205.765375003</v>
      </c>
      <c r="H23" s="106">
        <v>0.130296</v>
      </c>
      <c r="I23" s="102">
        <v>0.10033432166225556</v>
      </c>
      <c r="J23" s="106">
        <v>0.10485800000000001</v>
      </c>
      <c r="K23" s="103">
        <v>58.004100000000001</v>
      </c>
      <c r="L23" s="103">
        <v>60.164894525513034</v>
      </c>
      <c r="M23" s="103">
        <v>59.840699999999998</v>
      </c>
      <c r="N23" s="157">
        <v>9849731.5355999991</v>
      </c>
      <c r="O23" s="157">
        <v>14645018.823799999</v>
      </c>
      <c r="P23" s="157">
        <v>24494750.359399997</v>
      </c>
      <c r="Q23" s="157">
        <v>58009935.078999996</v>
      </c>
      <c r="R23" s="157">
        <v>368287369.73599994</v>
      </c>
      <c r="S23" s="157">
        <v>426297304.81499988</v>
      </c>
      <c r="T23" s="157">
        <v>53666309.9029686</v>
      </c>
      <c r="U23" s="157">
        <v>267665210.28504542</v>
      </c>
      <c r="V23" s="157">
        <v>321331520.18801403</v>
      </c>
      <c r="W23" s="157">
        <v>10965140.5362</v>
      </c>
      <c r="X23" s="157">
        <v>57821541.846999995</v>
      </c>
      <c r="Y23" s="157">
        <v>68786682.38319999</v>
      </c>
      <c r="Z23" s="157">
        <v>0</v>
      </c>
      <c r="AA23" s="157">
        <v>0</v>
      </c>
      <c r="AB23" s="157">
        <v>0</v>
      </c>
    </row>
    <row r="24" spans="1:28" x14ac:dyDescent="0.3">
      <c r="A24" s="99" t="s">
        <v>196</v>
      </c>
      <c r="B24" s="153">
        <v>85206147.595899999</v>
      </c>
      <c r="C24" s="153">
        <v>665170615.58793342</v>
      </c>
      <c r="D24" s="153">
        <v>750376763.18383336</v>
      </c>
      <c r="E24" s="154">
        <v>3807969.2886882201</v>
      </c>
      <c r="F24" s="154">
        <v>4197374.1647137795</v>
      </c>
      <c r="G24" s="154">
        <v>8005343.4534019995</v>
      </c>
      <c r="H24" s="106">
        <v>0.12917799999999999</v>
      </c>
      <c r="I24" s="102">
        <v>9.8877766560540745E-2</v>
      </c>
      <c r="J24" s="106">
        <v>0.102327</v>
      </c>
      <c r="K24" s="103">
        <v>50.446300000000001</v>
      </c>
      <c r="L24" s="103">
        <v>50.540425780693226</v>
      </c>
      <c r="M24" s="103">
        <v>50.53</v>
      </c>
      <c r="N24" s="157">
        <v>1103709.3478999999</v>
      </c>
      <c r="O24" s="157">
        <v>10393987.139400002</v>
      </c>
      <c r="P24" s="157">
        <v>11497696.487300001</v>
      </c>
      <c r="Q24" s="157">
        <v>75875163.560900003</v>
      </c>
      <c r="R24" s="157">
        <v>632318608.30582345</v>
      </c>
      <c r="S24" s="157">
        <v>708193771.8667233</v>
      </c>
      <c r="T24" s="157">
        <v>8200491.5</v>
      </c>
      <c r="U24" s="157">
        <v>26470918.54541</v>
      </c>
      <c r="V24" s="157">
        <v>34671410.04541</v>
      </c>
      <c r="W24" s="157">
        <v>1117512.2637</v>
      </c>
      <c r="X24" s="157">
        <v>6245982.9229000006</v>
      </c>
      <c r="Y24" s="157">
        <v>7363495.1866000006</v>
      </c>
      <c r="Z24" s="157">
        <v>12980.2713</v>
      </c>
      <c r="AA24" s="157">
        <v>135105.8138</v>
      </c>
      <c r="AB24" s="157">
        <v>148086.0851</v>
      </c>
    </row>
    <row r="25" spans="1:28" x14ac:dyDescent="0.3">
      <c r="A25" s="99" t="s">
        <v>94</v>
      </c>
      <c r="B25" s="153">
        <v>868389681.35029995</v>
      </c>
      <c r="C25" s="153">
        <v>1580294457.4885895</v>
      </c>
      <c r="D25" s="153">
        <v>2448684138.8388896</v>
      </c>
      <c r="E25" s="154">
        <v>1884698.65396439</v>
      </c>
      <c r="F25" s="154">
        <v>4786588.9945162302</v>
      </c>
      <c r="G25" s="154">
        <v>6671287.6484806202</v>
      </c>
      <c r="H25" s="106">
        <v>0.136929</v>
      </c>
      <c r="I25" s="102">
        <v>8.7142652327688142E-2</v>
      </c>
      <c r="J25" s="106">
        <v>0.10498499999999999</v>
      </c>
      <c r="K25" s="103">
        <v>34.663800000000002</v>
      </c>
      <c r="L25" s="103">
        <v>152.16711814020852</v>
      </c>
      <c r="M25" s="103">
        <v>110.039</v>
      </c>
      <c r="N25" s="157">
        <v>50086.565999999999</v>
      </c>
      <c r="O25" s="157">
        <v>217737.326</v>
      </c>
      <c r="P25" s="157">
        <v>267823.89199999999</v>
      </c>
      <c r="Q25" s="157">
        <v>868141697.7069</v>
      </c>
      <c r="R25" s="157">
        <v>1568734788.3579895</v>
      </c>
      <c r="S25" s="157">
        <v>2436876486.0648894</v>
      </c>
      <c r="T25" s="157">
        <v>197166.45440000002</v>
      </c>
      <c r="U25" s="157">
        <v>11341751.051199999</v>
      </c>
      <c r="V25" s="157">
        <v>11538917.505599998</v>
      </c>
      <c r="W25" s="157">
        <v>50817.188999999998</v>
      </c>
      <c r="X25" s="157">
        <v>217918.07939999999</v>
      </c>
      <c r="Y25" s="157">
        <v>268735.2684</v>
      </c>
      <c r="Z25" s="157">
        <v>0</v>
      </c>
      <c r="AA25" s="157">
        <v>0</v>
      </c>
      <c r="AB25" s="157">
        <v>0</v>
      </c>
    </row>
    <row r="26" spans="1:28" x14ac:dyDescent="0.3">
      <c r="A26" s="99" t="s">
        <v>95</v>
      </c>
      <c r="B26" s="153">
        <v>40559916.519500002</v>
      </c>
      <c r="C26" s="153">
        <v>313679657.59932673</v>
      </c>
      <c r="D26" s="153">
        <v>354239574.11882675</v>
      </c>
      <c r="E26" s="154">
        <v>809674.70040936</v>
      </c>
      <c r="F26" s="154">
        <v>1010352.3306758201</v>
      </c>
      <c r="G26" s="154">
        <v>1820027.0310851801</v>
      </c>
      <c r="H26" s="106">
        <v>0.14685899999999999</v>
      </c>
      <c r="I26" s="102">
        <v>9.4732925912465668E-2</v>
      </c>
      <c r="J26" s="106">
        <v>0.100741</v>
      </c>
      <c r="K26" s="103">
        <v>56.114800000000002</v>
      </c>
      <c r="L26" s="103">
        <v>29.763955115550552</v>
      </c>
      <c r="M26" s="103">
        <v>32.7819</v>
      </c>
      <c r="N26" s="157">
        <v>466028.12530000001</v>
      </c>
      <c r="O26" s="157">
        <v>228580.90720999998</v>
      </c>
      <c r="P26" s="157">
        <v>694609.03251000005</v>
      </c>
      <c r="Q26" s="157">
        <v>38476724.527900003</v>
      </c>
      <c r="R26" s="157">
        <v>311140469.95101672</v>
      </c>
      <c r="S26" s="157">
        <v>349617194.47891676</v>
      </c>
      <c r="T26" s="157">
        <v>1348102.7708000001</v>
      </c>
      <c r="U26" s="157">
        <v>2310380.0550000002</v>
      </c>
      <c r="V26" s="157">
        <v>3658482.8258000002</v>
      </c>
      <c r="W26" s="157">
        <v>735089.22080000001</v>
      </c>
      <c r="X26" s="157">
        <v>228807.59331</v>
      </c>
      <c r="Y26" s="157">
        <v>963896.81411000004</v>
      </c>
      <c r="Z26" s="157">
        <v>0</v>
      </c>
      <c r="AA26" s="157">
        <v>0</v>
      </c>
      <c r="AB26" s="157">
        <v>0</v>
      </c>
    </row>
    <row r="27" spans="1:28" x14ac:dyDescent="0.3">
      <c r="A27" s="99" t="s">
        <v>96</v>
      </c>
      <c r="B27" s="153">
        <v>817060394.22479999</v>
      </c>
      <c r="C27" s="153">
        <v>586397826.09878862</v>
      </c>
      <c r="D27" s="153">
        <v>1403458220.3235886</v>
      </c>
      <c r="E27" s="154">
        <v>11988197.09789768</v>
      </c>
      <c r="F27" s="154">
        <v>21432416.970348809</v>
      </c>
      <c r="G27" s="154">
        <v>33420614.068246491</v>
      </c>
      <c r="H27" s="106">
        <v>0.125615</v>
      </c>
      <c r="I27" s="102">
        <v>8.2486744932499759E-2</v>
      </c>
      <c r="J27" s="106">
        <v>0.10756400000000001</v>
      </c>
      <c r="K27" s="103">
        <v>77.514300000000006</v>
      </c>
      <c r="L27" s="103">
        <v>103.11271311127136</v>
      </c>
      <c r="M27" s="103">
        <v>88.236099999999993</v>
      </c>
      <c r="N27" s="157">
        <v>24003990.856999997</v>
      </c>
      <c r="O27" s="157">
        <v>22448604.060199998</v>
      </c>
      <c r="P27" s="157">
        <v>46452594.917199999</v>
      </c>
      <c r="Q27" s="157">
        <v>732534896.00489998</v>
      </c>
      <c r="R27" s="157">
        <v>495569866.62813759</v>
      </c>
      <c r="S27" s="157">
        <v>1228104762.6330376</v>
      </c>
      <c r="T27" s="157">
        <v>51119691.088100001</v>
      </c>
      <c r="U27" s="157">
        <v>54547776.538151026</v>
      </c>
      <c r="V27" s="157">
        <v>105667467.62625103</v>
      </c>
      <c r="W27" s="157">
        <v>32508231.6303</v>
      </c>
      <c r="X27" s="157">
        <v>25102493.505100001</v>
      </c>
      <c r="Y27" s="157">
        <v>57610725.135399997</v>
      </c>
      <c r="Z27" s="157">
        <v>897575.50150000001</v>
      </c>
      <c r="AA27" s="157">
        <v>11177689.4274</v>
      </c>
      <c r="AB27" s="157">
        <v>12075264.9289</v>
      </c>
    </row>
    <row r="28" spans="1:28" x14ac:dyDescent="0.3">
      <c r="A28" s="99" t="s">
        <v>97</v>
      </c>
      <c r="B28" s="153">
        <v>103848211.2075</v>
      </c>
      <c r="C28" s="153">
        <v>95923731.026924998</v>
      </c>
      <c r="D28" s="153">
        <v>199771942.23442501</v>
      </c>
      <c r="E28" s="154">
        <v>393824.95042055997</v>
      </c>
      <c r="F28" s="154">
        <v>462858.07247210003</v>
      </c>
      <c r="G28" s="154">
        <v>856683.02289266</v>
      </c>
      <c r="H28" s="106">
        <v>0.13220599999999999</v>
      </c>
      <c r="I28" s="102">
        <v>8.1207671813936955E-2</v>
      </c>
      <c r="J28" s="106">
        <v>0.107679</v>
      </c>
      <c r="K28" s="103">
        <v>56.256399999999999</v>
      </c>
      <c r="L28" s="103">
        <v>69.242018758249017</v>
      </c>
      <c r="M28" s="103">
        <v>62.524099999999997</v>
      </c>
      <c r="N28" s="157">
        <v>283662.27969999996</v>
      </c>
      <c r="O28" s="157">
        <v>646063.87569999998</v>
      </c>
      <c r="P28" s="157">
        <v>929726.15539999993</v>
      </c>
      <c r="Q28" s="157">
        <v>85586908.387099996</v>
      </c>
      <c r="R28" s="157">
        <v>82943787.085724995</v>
      </c>
      <c r="S28" s="157">
        <v>168530695.47282502</v>
      </c>
      <c r="T28" s="157">
        <v>17453504.069200002</v>
      </c>
      <c r="U28" s="157">
        <v>11664446.188999999</v>
      </c>
      <c r="V28" s="157">
        <v>29117950.258200001</v>
      </c>
      <c r="W28" s="157">
        <v>807798.75119999994</v>
      </c>
      <c r="X28" s="157">
        <v>1315497.7522000002</v>
      </c>
      <c r="Y28" s="157">
        <v>2123296.5034000003</v>
      </c>
      <c r="Z28" s="157">
        <v>0</v>
      </c>
      <c r="AA28" s="157">
        <v>0</v>
      </c>
      <c r="AB28" s="157">
        <v>0</v>
      </c>
    </row>
    <row r="29" spans="1:28" x14ac:dyDescent="0.3">
      <c r="A29" s="99" t="s">
        <v>98</v>
      </c>
      <c r="B29" s="153">
        <v>95469590.511294678</v>
      </c>
      <c r="C29" s="153">
        <v>185489480.58208585</v>
      </c>
      <c r="D29" s="153">
        <v>280959071.09338051</v>
      </c>
      <c r="E29" s="154">
        <v>18351668.429449078</v>
      </c>
      <c r="F29" s="154">
        <v>484471.82306733</v>
      </c>
      <c r="G29" s="154">
        <v>18836140.252516408</v>
      </c>
      <c r="H29" s="106">
        <v>0.117502</v>
      </c>
      <c r="I29" s="102">
        <v>0.11112221707373728</v>
      </c>
      <c r="J29" s="106">
        <v>0.11305900000000001</v>
      </c>
      <c r="K29" s="103">
        <v>73.5154</v>
      </c>
      <c r="L29" s="103">
        <v>72.932094776785945</v>
      </c>
      <c r="M29" s="103">
        <v>73.108599999999996</v>
      </c>
      <c r="N29" s="157">
        <v>0</v>
      </c>
      <c r="O29" s="157">
        <v>0</v>
      </c>
      <c r="P29" s="157">
        <v>0</v>
      </c>
      <c r="Q29" s="157">
        <v>74062476.839107975</v>
      </c>
      <c r="R29" s="157">
        <v>184398394.55412489</v>
      </c>
      <c r="S29" s="157">
        <v>258460871.39323288</v>
      </c>
      <c r="T29" s="157">
        <v>0</v>
      </c>
      <c r="U29" s="157">
        <v>184730.61610000001</v>
      </c>
      <c r="V29" s="157">
        <v>184730.61610000001</v>
      </c>
      <c r="W29" s="157">
        <v>21407113.672186699</v>
      </c>
      <c r="X29" s="157">
        <v>906355.41186093003</v>
      </c>
      <c r="Y29" s="157">
        <v>22313469.08404763</v>
      </c>
      <c r="Z29" s="157">
        <v>0</v>
      </c>
      <c r="AA29" s="157">
        <v>0</v>
      </c>
      <c r="AB29" s="157">
        <v>0</v>
      </c>
    </row>
    <row r="30" spans="1:28" x14ac:dyDescent="0.3">
      <c r="A30" s="99" t="s">
        <v>99</v>
      </c>
      <c r="B30" s="153">
        <v>1894446018.9889724</v>
      </c>
      <c r="C30" s="153">
        <v>2135183792.7383378</v>
      </c>
      <c r="D30" s="153">
        <v>4029629811.7273102</v>
      </c>
      <c r="E30" s="154">
        <v>35833572.0497237</v>
      </c>
      <c r="F30" s="154">
        <v>23031559.095517524</v>
      </c>
      <c r="G30" s="154">
        <v>58865131.145241223</v>
      </c>
      <c r="H30" s="106">
        <v>0.14177000000000001</v>
      </c>
      <c r="I30" s="102">
        <v>8.5328931393403751E-2</v>
      </c>
      <c r="J30" s="106">
        <v>0.110209</v>
      </c>
      <c r="K30" s="103">
        <v>71.991500000000002</v>
      </c>
      <c r="L30" s="103">
        <v>91.664375137343811</v>
      </c>
      <c r="M30" s="103">
        <v>83.030100000000004</v>
      </c>
      <c r="N30" s="157">
        <v>28698536.5856</v>
      </c>
      <c r="O30" s="157">
        <v>27628177.222143993</v>
      </c>
      <c r="P30" s="157">
        <v>56326713.807743996</v>
      </c>
      <c r="Q30" s="157">
        <v>1770498527.5107725</v>
      </c>
      <c r="R30" s="157">
        <v>1959797134.8573866</v>
      </c>
      <c r="S30" s="157">
        <v>3730295662.3681588</v>
      </c>
      <c r="T30" s="157">
        <v>79925688.030099988</v>
      </c>
      <c r="U30" s="157">
        <v>119674882.35101733</v>
      </c>
      <c r="V30" s="157">
        <v>199600570.38111731</v>
      </c>
      <c r="W30" s="157">
        <v>43527468.471299998</v>
      </c>
      <c r="X30" s="157">
        <v>51144552.287684001</v>
      </c>
      <c r="Y30" s="157">
        <v>94672020.758983999</v>
      </c>
      <c r="Z30" s="157">
        <v>494334.9768</v>
      </c>
      <c r="AA30" s="157">
        <v>4567223.2422500001</v>
      </c>
      <c r="AB30" s="157">
        <v>5061558.2190500004</v>
      </c>
    </row>
    <row r="31" spans="1:28" x14ac:dyDescent="0.3">
      <c r="A31" s="99" t="s">
        <v>100</v>
      </c>
      <c r="B31" s="153">
        <v>3131826876.2770891</v>
      </c>
      <c r="C31" s="153">
        <v>440941669.07870841</v>
      </c>
      <c r="D31" s="153">
        <v>3572768545.3557973</v>
      </c>
      <c r="E31" s="154">
        <v>89461731.380552858</v>
      </c>
      <c r="F31" s="154">
        <v>13272047.26129289</v>
      </c>
      <c r="G31" s="154">
        <v>102733778.64184575</v>
      </c>
      <c r="H31" s="106">
        <v>0.151585</v>
      </c>
      <c r="I31" s="102">
        <v>8.7347867863232898E-2</v>
      </c>
      <c r="J31" s="106">
        <v>0.142295</v>
      </c>
      <c r="K31" s="103">
        <v>60.255200000000002</v>
      </c>
      <c r="L31" s="103">
        <v>85.33803640678542</v>
      </c>
      <c r="M31" s="103">
        <v>63.509700000000002</v>
      </c>
      <c r="N31" s="157">
        <v>88405405.096400008</v>
      </c>
      <c r="O31" s="157">
        <v>17939874.476201002</v>
      </c>
      <c r="P31" s="157">
        <v>106345279.57260101</v>
      </c>
      <c r="Q31" s="157">
        <v>2890310754.2452307</v>
      </c>
      <c r="R31" s="157">
        <v>395754828.80488741</v>
      </c>
      <c r="S31" s="157">
        <v>3286065583.050118</v>
      </c>
      <c r="T31" s="157">
        <v>116232681.39155844</v>
      </c>
      <c r="U31" s="157">
        <v>14612832.997519989</v>
      </c>
      <c r="V31" s="157">
        <v>130845514.38907842</v>
      </c>
      <c r="W31" s="157">
        <v>122670033.311</v>
      </c>
      <c r="X31" s="157">
        <v>29299103.029900998</v>
      </c>
      <c r="Y31" s="157">
        <v>151969136.34090102</v>
      </c>
      <c r="Z31" s="157">
        <v>2613407.3293000003</v>
      </c>
      <c r="AA31" s="157">
        <v>1274904.2463999998</v>
      </c>
      <c r="AB31" s="157">
        <v>3888311.5756999999</v>
      </c>
    </row>
    <row r="32" spans="1:28" x14ac:dyDescent="0.3">
      <c r="A32" s="99" t="s">
        <v>166</v>
      </c>
      <c r="B32" s="153">
        <v>187544540.00466096</v>
      </c>
      <c r="C32" s="153">
        <v>243627468.02031457</v>
      </c>
      <c r="D32" s="153">
        <v>431172008.02497554</v>
      </c>
      <c r="E32" s="154">
        <v>4047511.4527035402</v>
      </c>
      <c r="F32" s="154">
        <v>2806735.0874100802</v>
      </c>
      <c r="G32" s="154">
        <v>6854246.5401136205</v>
      </c>
      <c r="H32" s="106">
        <v>0.16405700000000001</v>
      </c>
      <c r="I32" s="102">
        <v>8.7980023118806844E-2</v>
      </c>
      <c r="J32" s="106">
        <v>0.11501500000000001</v>
      </c>
      <c r="K32" s="103">
        <v>56.068399999999997</v>
      </c>
      <c r="L32" s="103">
        <v>59.661884935874511</v>
      </c>
      <c r="M32" s="103">
        <v>58.366599999999998</v>
      </c>
      <c r="N32" s="157">
        <v>4643285.8629999999</v>
      </c>
      <c r="O32" s="157">
        <v>4648408.391055</v>
      </c>
      <c r="P32" s="157">
        <v>9291694.2540550008</v>
      </c>
      <c r="Q32" s="157">
        <v>177881918.49651098</v>
      </c>
      <c r="R32" s="157">
        <v>234041143.35733056</v>
      </c>
      <c r="S32" s="157">
        <v>411923061.85384148</v>
      </c>
      <c r="T32" s="157">
        <v>3521000.4297500001</v>
      </c>
      <c r="U32" s="157">
        <v>2737218.5498000002</v>
      </c>
      <c r="V32" s="157">
        <v>6258218.9795500003</v>
      </c>
      <c r="W32" s="157">
        <v>6136046.6584000001</v>
      </c>
      <c r="X32" s="157">
        <v>6218626.4748160001</v>
      </c>
      <c r="Y32" s="157">
        <v>12354673.133216001</v>
      </c>
      <c r="Z32" s="157">
        <v>5574.42</v>
      </c>
      <c r="AA32" s="157">
        <v>630479.63836800004</v>
      </c>
      <c r="AB32" s="157">
        <v>636054.05836800009</v>
      </c>
    </row>
    <row r="33" spans="1:28" x14ac:dyDescent="0.3">
      <c r="A33" s="99" t="s">
        <v>197</v>
      </c>
      <c r="B33" s="153">
        <v>166797594.6641717</v>
      </c>
      <c r="C33" s="153">
        <v>545318292.20767057</v>
      </c>
      <c r="D33" s="153">
        <v>712115886.87184227</v>
      </c>
      <c r="E33" s="154">
        <v>8376506.0116413096</v>
      </c>
      <c r="F33" s="154">
        <v>34732849.681710981</v>
      </c>
      <c r="G33" s="154">
        <v>43109355.693352289</v>
      </c>
      <c r="H33" s="106">
        <v>0.12883800000000001</v>
      </c>
      <c r="I33" s="102">
        <v>9.3768204354959847E-2</v>
      </c>
      <c r="J33" s="106">
        <v>0.101913</v>
      </c>
      <c r="K33" s="103">
        <v>56.289700000000003</v>
      </c>
      <c r="L33" s="103">
        <v>74.393095079996044</v>
      </c>
      <c r="M33" s="103">
        <v>70.076400000000007</v>
      </c>
      <c r="N33" s="157">
        <v>2117448.15</v>
      </c>
      <c r="O33" s="157">
        <v>19258339.521300003</v>
      </c>
      <c r="P33" s="157">
        <v>21375787.671300001</v>
      </c>
      <c r="Q33" s="157">
        <v>136447065.10417169</v>
      </c>
      <c r="R33" s="157">
        <v>392217446.83367056</v>
      </c>
      <c r="S33" s="157">
        <v>528664511.93784231</v>
      </c>
      <c r="T33" s="157">
        <v>16757593.460000001</v>
      </c>
      <c r="U33" s="157">
        <v>86747286.206300005</v>
      </c>
      <c r="V33" s="157">
        <v>103504879.6663</v>
      </c>
      <c r="W33" s="157">
        <v>13592936.099999998</v>
      </c>
      <c r="X33" s="157">
        <v>65383874.607699998</v>
      </c>
      <c r="Y33" s="157">
        <v>78976810.707699999</v>
      </c>
      <c r="Z33" s="157">
        <v>0</v>
      </c>
      <c r="AA33" s="157">
        <v>969684.56</v>
      </c>
      <c r="AB33" s="157">
        <v>969684.56</v>
      </c>
    </row>
    <row r="34" spans="1:28" x14ac:dyDescent="0.3">
      <c r="A34" s="100" t="s">
        <v>101</v>
      </c>
      <c r="B34" s="153">
        <v>22738731920.01897</v>
      </c>
      <c r="C34" s="153">
        <v>5361788519.0832615</v>
      </c>
      <c r="D34" s="153">
        <v>28100520439.102234</v>
      </c>
      <c r="E34" s="154">
        <v>527504156.77401805</v>
      </c>
      <c r="F34" s="154">
        <v>37133178.998213701</v>
      </c>
      <c r="G34" s="154">
        <v>564637335.7722317</v>
      </c>
      <c r="H34" s="106">
        <v>0.154645</v>
      </c>
      <c r="I34" s="102">
        <v>7.4268550629378996E-2</v>
      </c>
      <c r="J34" s="106">
        <v>0.139598</v>
      </c>
      <c r="K34" s="103">
        <v>95.837900000000005</v>
      </c>
      <c r="L34" s="103">
        <v>141.66677445933979</v>
      </c>
      <c r="M34" s="103">
        <v>104.515</v>
      </c>
      <c r="N34" s="157">
        <v>256101609.6265237</v>
      </c>
      <c r="O34" s="157">
        <v>52019681.130379997</v>
      </c>
      <c r="P34" s="157">
        <v>308121290.75690371</v>
      </c>
      <c r="Q34" s="157">
        <v>21304122971.599857</v>
      </c>
      <c r="R34" s="157">
        <v>5038297278.0775795</v>
      </c>
      <c r="S34" s="157">
        <v>26342420249.677437</v>
      </c>
      <c r="T34" s="157">
        <v>973605535.33265686</v>
      </c>
      <c r="U34" s="157">
        <v>214661204.51704976</v>
      </c>
      <c r="V34" s="157">
        <v>1188266739.8497066</v>
      </c>
      <c r="W34" s="157">
        <v>406340937.54615676</v>
      </c>
      <c r="X34" s="157">
        <v>90612733.870532081</v>
      </c>
      <c r="Y34" s="157">
        <v>496953671.41668886</v>
      </c>
      <c r="Z34" s="157">
        <v>54662475.540300004</v>
      </c>
      <c r="AA34" s="157">
        <v>18217302.618099999</v>
      </c>
      <c r="AB34" s="157">
        <v>72879778.158399999</v>
      </c>
    </row>
    <row r="35" spans="1:28" x14ac:dyDescent="0.3">
      <c r="A35" s="99" t="s">
        <v>198</v>
      </c>
      <c r="B35" s="153">
        <v>259296804.13246733</v>
      </c>
      <c r="C35" s="153">
        <v>55473815.294816501</v>
      </c>
      <c r="D35" s="153">
        <v>314770619.42728388</v>
      </c>
      <c r="E35" s="154">
        <v>3829103.9881593795</v>
      </c>
      <c r="F35" s="154">
        <v>1661517.6853369302</v>
      </c>
      <c r="G35" s="154">
        <v>5490621.6734963097</v>
      </c>
      <c r="H35" s="106">
        <v>0.158913</v>
      </c>
      <c r="I35" s="102">
        <v>8.4384659498745934E-2</v>
      </c>
      <c r="J35" s="106">
        <v>0.140156</v>
      </c>
      <c r="K35" s="103">
        <v>57.170699999999997</v>
      </c>
      <c r="L35" s="103">
        <v>59.907178597967864</v>
      </c>
      <c r="M35" s="103">
        <v>57.859200000000001</v>
      </c>
      <c r="N35" s="157">
        <v>2359998.8332999996</v>
      </c>
      <c r="O35" s="157">
        <v>953361.25839999993</v>
      </c>
      <c r="P35" s="157">
        <v>3313360.0916999998</v>
      </c>
      <c r="Q35" s="157">
        <v>248427742.27506825</v>
      </c>
      <c r="R35" s="157">
        <v>48912626.9149165</v>
      </c>
      <c r="S35" s="157">
        <v>297340369.1899848</v>
      </c>
      <c r="T35" s="157">
        <v>7557358.3682000004</v>
      </c>
      <c r="U35" s="157">
        <v>3893298.8628000002</v>
      </c>
      <c r="V35" s="157">
        <v>11450657.231000001</v>
      </c>
      <c r="W35" s="157">
        <v>3289772.3391990801</v>
      </c>
      <c r="X35" s="157">
        <v>2584453.2938999999</v>
      </c>
      <c r="Y35" s="157">
        <v>5874225.6330990801</v>
      </c>
      <c r="Z35" s="157">
        <v>21931.15</v>
      </c>
      <c r="AA35" s="157">
        <v>83436.223199999993</v>
      </c>
      <c r="AB35" s="157">
        <v>105367.3732</v>
      </c>
    </row>
    <row r="36" spans="1:28" x14ac:dyDescent="0.3">
      <c r="A36" s="99" t="s">
        <v>199</v>
      </c>
      <c r="B36" s="153">
        <v>12207504895.908216</v>
      </c>
      <c r="C36" s="153">
        <v>1132771331.9632525</v>
      </c>
      <c r="D36" s="153">
        <v>13340276227.871469</v>
      </c>
      <c r="E36" s="154">
        <v>426131823.66027582</v>
      </c>
      <c r="F36" s="154">
        <v>7851958.1265039211</v>
      </c>
      <c r="G36" s="154">
        <v>433983781.7867797</v>
      </c>
      <c r="H36" s="106">
        <v>0.17089099999999999</v>
      </c>
      <c r="I36" s="102">
        <v>7.3290865783047082E-2</v>
      </c>
      <c r="J36" s="106">
        <v>0.162832</v>
      </c>
      <c r="K36" s="103">
        <v>62.2821</v>
      </c>
      <c r="L36" s="103">
        <v>93.444311526960462</v>
      </c>
      <c r="M36" s="103">
        <v>64.905299999999997</v>
      </c>
      <c r="N36" s="157">
        <v>172069104.94752368</v>
      </c>
      <c r="O36" s="157">
        <v>4062995.692303</v>
      </c>
      <c r="P36" s="157">
        <v>176132100.63982669</v>
      </c>
      <c r="Q36" s="157">
        <v>11324057833.06122</v>
      </c>
      <c r="R36" s="157">
        <v>1076993190.3348656</v>
      </c>
      <c r="S36" s="157">
        <v>12401051023.396086</v>
      </c>
      <c r="T36" s="157">
        <v>582475579.87133765</v>
      </c>
      <c r="U36" s="157">
        <v>39296579.299599998</v>
      </c>
      <c r="V36" s="157">
        <v>621772159.17093766</v>
      </c>
      <c r="W36" s="157">
        <v>279575903.00245762</v>
      </c>
      <c r="X36" s="157">
        <v>12089166.72828708</v>
      </c>
      <c r="Y36" s="157">
        <v>291665069.73074472</v>
      </c>
      <c r="Z36" s="157">
        <v>21395579.973200001</v>
      </c>
      <c r="AA36" s="157">
        <v>4392395.6005000006</v>
      </c>
      <c r="AB36" s="157">
        <v>25787975.573700003</v>
      </c>
    </row>
    <row r="37" spans="1:28" x14ac:dyDescent="0.3">
      <c r="A37" s="99" t="s">
        <v>200</v>
      </c>
      <c r="B37" s="153">
        <v>652482.23788716004</v>
      </c>
      <c r="C37" s="153">
        <v>198036.62546529993</v>
      </c>
      <c r="D37" s="153">
        <v>850518.86335245997</v>
      </c>
      <c r="E37" s="154">
        <v>11953.880629379999</v>
      </c>
      <c r="F37" s="154">
        <v>0</v>
      </c>
      <c r="G37" s="154">
        <v>11953.880629379999</v>
      </c>
      <c r="H37" s="106">
        <v>0.26996999999999999</v>
      </c>
      <c r="I37" s="102" t="s">
        <v>269</v>
      </c>
      <c r="J37" s="106">
        <v>0.26996999999999999</v>
      </c>
      <c r="K37" s="103">
        <v>41.9146</v>
      </c>
      <c r="L37" s="103" t="s">
        <v>269</v>
      </c>
      <c r="M37" s="103">
        <v>41.9146</v>
      </c>
      <c r="N37" s="157">
        <v>1806.0582999999999</v>
      </c>
      <c r="O37" s="157">
        <v>0</v>
      </c>
      <c r="P37" s="157">
        <v>1806.0582999999999</v>
      </c>
      <c r="Q37" s="157">
        <v>612673.47188716009</v>
      </c>
      <c r="R37" s="157">
        <v>198036.62546529993</v>
      </c>
      <c r="S37" s="157">
        <v>810710.09735246003</v>
      </c>
      <c r="T37" s="157">
        <v>25556.257399999999</v>
      </c>
      <c r="U37" s="157">
        <v>0</v>
      </c>
      <c r="V37" s="157">
        <v>25556.257399999999</v>
      </c>
      <c r="W37" s="157">
        <v>14252.508599999999</v>
      </c>
      <c r="X37" s="157">
        <v>0</v>
      </c>
      <c r="Y37" s="157">
        <v>14252.508599999999</v>
      </c>
      <c r="Z37" s="157">
        <v>0</v>
      </c>
      <c r="AA37" s="157">
        <v>0</v>
      </c>
      <c r="AB37" s="157">
        <v>0</v>
      </c>
    </row>
    <row r="38" spans="1:28" x14ac:dyDescent="0.3">
      <c r="A38" s="99" t="s">
        <v>102</v>
      </c>
      <c r="B38" s="153">
        <v>577843851.69066215</v>
      </c>
      <c r="C38" s="153">
        <v>14.751600010244548</v>
      </c>
      <c r="D38" s="153">
        <v>577843866.44226217</v>
      </c>
      <c r="E38" s="154">
        <v>25733211.591532461</v>
      </c>
      <c r="F38" s="154">
        <v>0</v>
      </c>
      <c r="G38" s="154">
        <v>25733211.591532461</v>
      </c>
      <c r="H38" s="106">
        <v>0.14762500000000001</v>
      </c>
      <c r="I38" s="102" t="s">
        <v>269</v>
      </c>
      <c r="J38" s="106">
        <v>0.14762500000000001</v>
      </c>
      <c r="K38" s="103">
        <v>19.929300000000001</v>
      </c>
      <c r="L38" s="103" t="s">
        <v>269</v>
      </c>
      <c r="M38" s="103">
        <v>19.929300000000001</v>
      </c>
      <c r="N38" s="157">
        <v>11832518.435000001</v>
      </c>
      <c r="O38" s="157">
        <v>0</v>
      </c>
      <c r="P38" s="157">
        <v>11832518.435000001</v>
      </c>
      <c r="Q38" s="157">
        <v>544727407.54136217</v>
      </c>
      <c r="R38" s="157">
        <v>14.751600010244548</v>
      </c>
      <c r="S38" s="157">
        <v>544727422.29296219</v>
      </c>
      <c r="T38" s="157">
        <v>19953148.871100001</v>
      </c>
      <c r="U38" s="157">
        <v>0</v>
      </c>
      <c r="V38" s="157">
        <v>19953148.871100001</v>
      </c>
      <c r="W38" s="157">
        <v>13163295.278200002</v>
      </c>
      <c r="X38" s="157">
        <v>0</v>
      </c>
      <c r="Y38" s="157">
        <v>13163295.278200002</v>
      </c>
      <c r="Z38" s="157">
        <v>0</v>
      </c>
      <c r="AA38" s="157">
        <v>0</v>
      </c>
      <c r="AB38" s="157">
        <v>0</v>
      </c>
    </row>
    <row r="39" spans="1:28" x14ac:dyDescent="0.3">
      <c r="A39" s="99" t="s">
        <v>103</v>
      </c>
      <c r="B39" s="153">
        <v>68387217.384100005</v>
      </c>
      <c r="C39" s="153">
        <v>8653023.8674389999</v>
      </c>
      <c r="D39" s="153">
        <v>77040241.251539007</v>
      </c>
      <c r="E39" s="154">
        <v>7114111.0772595601</v>
      </c>
      <c r="F39" s="154">
        <v>3215223.4243755899</v>
      </c>
      <c r="G39" s="154">
        <v>10329334.501635149</v>
      </c>
      <c r="H39" s="106">
        <v>0.15468599999999999</v>
      </c>
      <c r="I39" s="102">
        <v>0.11277319605866615</v>
      </c>
      <c r="J39" s="106">
        <v>0.15079600000000001</v>
      </c>
      <c r="K39" s="103">
        <v>233.22300000000001</v>
      </c>
      <c r="L39" s="103">
        <v>75.447151915076844</v>
      </c>
      <c r="M39" s="103">
        <v>218.62899999999999</v>
      </c>
      <c r="N39" s="157">
        <v>3302354.5233999998</v>
      </c>
      <c r="O39" s="157">
        <v>2817140.1378799998</v>
      </c>
      <c r="P39" s="157">
        <v>6119494.6612799997</v>
      </c>
      <c r="Q39" s="157">
        <v>56926719.220400006</v>
      </c>
      <c r="R39" s="157">
        <v>5035863.9091289993</v>
      </c>
      <c r="S39" s="157">
        <v>61962583.129529014</v>
      </c>
      <c r="T39" s="157">
        <v>6763670.2788000014</v>
      </c>
      <c r="U39" s="157">
        <v>453335.8847</v>
      </c>
      <c r="V39" s="157">
        <v>7217006.1635000017</v>
      </c>
      <c r="W39" s="157">
        <v>4696827.8848999999</v>
      </c>
      <c r="X39" s="157">
        <v>3163824.0736100003</v>
      </c>
      <c r="Y39" s="157">
        <v>7860651.9585100003</v>
      </c>
      <c r="Z39" s="157">
        <v>0</v>
      </c>
      <c r="AA39" s="157">
        <v>0</v>
      </c>
      <c r="AB39" s="157">
        <v>0</v>
      </c>
    </row>
    <row r="40" spans="1:28" x14ac:dyDescent="0.3">
      <c r="A40" s="99" t="s">
        <v>104</v>
      </c>
      <c r="B40" s="153">
        <v>526596893.07215142</v>
      </c>
      <c r="C40" s="153">
        <v>6652642.8006379995</v>
      </c>
      <c r="D40" s="153">
        <v>533249535.87278944</v>
      </c>
      <c r="E40" s="154">
        <v>23696534.131364934</v>
      </c>
      <c r="F40" s="154">
        <v>1668713.3735962601</v>
      </c>
      <c r="G40" s="154">
        <v>25365247.504961193</v>
      </c>
      <c r="H40" s="106">
        <v>0.335478</v>
      </c>
      <c r="I40" s="102">
        <v>0.35001481121393224</v>
      </c>
      <c r="J40" s="106">
        <v>0.33566600000000002</v>
      </c>
      <c r="K40" s="103">
        <v>340.76600000000002</v>
      </c>
      <c r="L40" s="103">
        <v>248.6273755790244</v>
      </c>
      <c r="M40" s="103">
        <v>339.62200000000001</v>
      </c>
      <c r="N40" s="157">
        <v>11695944.981000002</v>
      </c>
      <c r="O40" s="157">
        <v>1406338.527</v>
      </c>
      <c r="P40" s="157">
        <v>13102283.508000003</v>
      </c>
      <c r="Q40" s="157">
        <v>485726298.04875141</v>
      </c>
      <c r="R40" s="157">
        <v>4986927.9926379994</v>
      </c>
      <c r="S40" s="157">
        <v>490713226.04138941</v>
      </c>
      <c r="T40" s="157">
        <v>27228730.169199999</v>
      </c>
      <c r="U40" s="157">
        <v>230446.40300000002</v>
      </c>
      <c r="V40" s="157">
        <v>27459176.5722</v>
      </c>
      <c r="W40" s="157">
        <v>13227445.864200002</v>
      </c>
      <c r="X40" s="157">
        <v>1435268.405</v>
      </c>
      <c r="Y40" s="157">
        <v>14662714.269200001</v>
      </c>
      <c r="Z40" s="157">
        <v>414418.99</v>
      </c>
      <c r="AA40" s="157">
        <v>0</v>
      </c>
      <c r="AB40" s="157">
        <v>414418.99</v>
      </c>
    </row>
    <row r="41" spans="1:28" x14ac:dyDescent="0.3">
      <c r="A41" s="99" t="s">
        <v>105</v>
      </c>
      <c r="B41" s="153">
        <v>8656464584.7108345</v>
      </c>
      <c r="C41" s="153">
        <v>4153310622.678441</v>
      </c>
      <c r="D41" s="153">
        <v>12809775207.389277</v>
      </c>
      <c r="E41" s="154">
        <v>38845505.711850889</v>
      </c>
      <c r="F41" s="154">
        <v>22681656.614200994</v>
      </c>
      <c r="G41" s="154">
        <v>61527162.326051883</v>
      </c>
      <c r="H41" s="106">
        <v>0.119271</v>
      </c>
      <c r="I41" s="102">
        <v>7.3908037586134748E-2</v>
      </c>
      <c r="J41" s="106">
        <v>0.104766</v>
      </c>
      <c r="K41" s="103">
        <v>137.255</v>
      </c>
      <c r="L41" s="103">
        <v>156.13890617376114</v>
      </c>
      <c r="M41" s="103">
        <v>143.322</v>
      </c>
      <c r="N41" s="157">
        <v>51028876.156800002</v>
      </c>
      <c r="O41" s="157">
        <v>42734595.624997005</v>
      </c>
      <c r="P41" s="157">
        <v>93763471.781797007</v>
      </c>
      <c r="Q41" s="157">
        <v>8216643640.3592157</v>
      </c>
      <c r="R41" s="157">
        <v>3897504939.8237562</v>
      </c>
      <c r="S41" s="157">
        <v>12114148580.182972</v>
      </c>
      <c r="T41" s="157">
        <v>320675129.52871943</v>
      </c>
      <c r="U41" s="157">
        <v>170778953.64084977</v>
      </c>
      <c r="V41" s="157">
        <v>491454083.16956919</v>
      </c>
      <c r="W41" s="157">
        <v>86315269.395799994</v>
      </c>
      <c r="X41" s="157">
        <v>71285258.419435009</v>
      </c>
      <c r="Y41" s="157">
        <v>157600527.81523502</v>
      </c>
      <c r="Z41" s="157">
        <v>32830545.427100003</v>
      </c>
      <c r="AA41" s="157">
        <v>13741470.794399999</v>
      </c>
      <c r="AB41" s="157">
        <v>46572016.221500002</v>
      </c>
    </row>
    <row r="42" spans="1:28" s="112" customFormat="1" x14ac:dyDescent="0.3">
      <c r="A42" s="108" t="s">
        <v>201</v>
      </c>
      <c r="B42" s="155">
        <v>6342534734.9287624</v>
      </c>
      <c r="C42" s="155">
        <v>3458003109.3102393</v>
      </c>
      <c r="D42" s="155">
        <v>9800537844.2390022</v>
      </c>
      <c r="E42" s="156">
        <v>32019666.927771389</v>
      </c>
      <c r="F42" s="156">
        <v>19134504.825445786</v>
      </c>
      <c r="G42" s="156">
        <v>51154171.753217176</v>
      </c>
      <c r="H42" s="109">
        <v>0.118453</v>
      </c>
      <c r="I42" s="110">
        <v>7.3730973521257029E-2</v>
      </c>
      <c r="J42" s="109">
        <v>0.102714</v>
      </c>
      <c r="K42" s="111">
        <v>140.58699999999999</v>
      </c>
      <c r="L42" s="111">
        <v>158.0739284433073</v>
      </c>
      <c r="M42" s="111">
        <v>146.69800000000001</v>
      </c>
      <c r="N42" s="158">
        <v>43401679.231899992</v>
      </c>
      <c r="O42" s="158">
        <v>38036835.009654999</v>
      </c>
      <c r="P42" s="158">
        <v>81438514.24155499</v>
      </c>
      <c r="Q42" s="158">
        <v>5984539123.1007624</v>
      </c>
      <c r="R42" s="158">
        <v>3233911312.8606963</v>
      </c>
      <c r="S42" s="158">
        <v>9218450435.9614601</v>
      </c>
      <c r="T42" s="158">
        <v>251682299.63990003</v>
      </c>
      <c r="U42" s="158">
        <v>146731612.28998721</v>
      </c>
      <c r="V42" s="158">
        <v>398413911.92988724</v>
      </c>
      <c r="W42" s="158">
        <v>74003949.157899991</v>
      </c>
      <c r="X42" s="158">
        <v>63793127.370856002</v>
      </c>
      <c r="Y42" s="158">
        <v>137797076.52875599</v>
      </c>
      <c r="Z42" s="158">
        <v>32309363.030200001</v>
      </c>
      <c r="AA42" s="158">
        <v>13567056.788699999</v>
      </c>
      <c r="AB42" s="158">
        <v>45876419.818900004</v>
      </c>
    </row>
    <row r="43" spans="1:28" s="112" customFormat="1" x14ac:dyDescent="0.3">
      <c r="A43" s="108" t="s">
        <v>202</v>
      </c>
      <c r="B43" s="155">
        <v>1455600511.33392</v>
      </c>
      <c r="C43" s="155">
        <v>483150619.20919722</v>
      </c>
      <c r="D43" s="155">
        <v>1938751130.5431173</v>
      </c>
      <c r="E43" s="156">
        <v>2834713.6169380392</v>
      </c>
      <c r="F43" s="156">
        <v>2313343.93065672</v>
      </c>
      <c r="G43" s="156">
        <v>5148057.5475947596</v>
      </c>
      <c r="H43" s="109">
        <v>0.11797299999999999</v>
      </c>
      <c r="I43" s="110">
        <v>7.4868575257702408E-2</v>
      </c>
      <c r="J43" s="109">
        <v>0.107379</v>
      </c>
      <c r="K43" s="111">
        <v>138.10300000000001</v>
      </c>
      <c r="L43" s="111">
        <v>139.20110716496504</v>
      </c>
      <c r="M43" s="111">
        <v>138.37299999999999</v>
      </c>
      <c r="N43" s="158">
        <v>3329436.5424000002</v>
      </c>
      <c r="O43" s="158">
        <v>4332068.9408419998</v>
      </c>
      <c r="P43" s="158">
        <v>7661505.4832419995</v>
      </c>
      <c r="Q43" s="158">
        <v>1406654605.88392</v>
      </c>
      <c r="R43" s="158">
        <v>462517768.29103565</v>
      </c>
      <c r="S43" s="158">
        <v>1869172374.1749558</v>
      </c>
      <c r="T43" s="158">
        <v>42200272.637400001</v>
      </c>
      <c r="U43" s="158">
        <v>15016763.833202582</v>
      </c>
      <c r="V43" s="158">
        <v>57217036.470602587</v>
      </c>
      <c r="W43" s="158">
        <v>6406481.1546999998</v>
      </c>
      <c r="X43" s="158">
        <v>5441673.0792590007</v>
      </c>
      <c r="Y43" s="158">
        <v>11848154.233959001</v>
      </c>
      <c r="Z43" s="158">
        <v>339151.65789999999</v>
      </c>
      <c r="AA43" s="158">
        <v>174414.00570000001</v>
      </c>
      <c r="AB43" s="158">
        <v>513565.66359999997</v>
      </c>
    </row>
    <row r="44" spans="1:28" s="112" customFormat="1" x14ac:dyDescent="0.3">
      <c r="A44" s="108" t="s">
        <v>203</v>
      </c>
      <c r="B44" s="155">
        <v>858329338.44815052</v>
      </c>
      <c r="C44" s="155">
        <v>212156894.15920523</v>
      </c>
      <c r="D44" s="155">
        <v>1070486232.6073557</v>
      </c>
      <c r="E44" s="156">
        <v>3991125.16724147</v>
      </c>
      <c r="F44" s="156">
        <v>1233807.8580984999</v>
      </c>
      <c r="G44" s="156">
        <v>5224933.0253399704</v>
      </c>
      <c r="H44" s="109">
        <v>0.13011200000000001</v>
      </c>
      <c r="I44" s="110">
        <v>7.4692688533979382E-2</v>
      </c>
      <c r="J44" s="109">
        <v>0.118391</v>
      </c>
      <c r="K44" s="111">
        <v>110.596</v>
      </c>
      <c r="L44" s="111">
        <v>163.19367180773381</v>
      </c>
      <c r="M44" s="111">
        <v>121.075</v>
      </c>
      <c r="N44" s="158">
        <v>4297760.3824000005</v>
      </c>
      <c r="O44" s="158">
        <v>365691.67459999997</v>
      </c>
      <c r="P44" s="158">
        <v>4663452.057</v>
      </c>
      <c r="Q44" s="158">
        <v>825449911.37463117</v>
      </c>
      <c r="R44" s="158">
        <v>201075858.67212525</v>
      </c>
      <c r="S44" s="158">
        <v>1026525770.0467563</v>
      </c>
      <c r="T44" s="158">
        <v>26792557.251419418</v>
      </c>
      <c r="U44" s="158">
        <v>9030577.5176599994</v>
      </c>
      <c r="V44" s="158">
        <v>35823134.769079417</v>
      </c>
      <c r="W44" s="158">
        <v>5904839.0830999995</v>
      </c>
      <c r="X44" s="158">
        <v>2050457.96942</v>
      </c>
      <c r="Y44" s="158">
        <v>7955297.0525199994</v>
      </c>
      <c r="Z44" s="158">
        <v>182030.739</v>
      </c>
      <c r="AA44" s="158">
        <v>0</v>
      </c>
      <c r="AB44" s="158">
        <v>182030.739</v>
      </c>
    </row>
    <row r="45" spans="1:28" x14ac:dyDescent="0.3">
      <c r="A45" s="99" t="s">
        <v>204</v>
      </c>
      <c r="B45" s="153">
        <v>433150456.91136092</v>
      </c>
      <c r="C45" s="153">
        <v>770568.68510882207</v>
      </c>
      <c r="D45" s="153">
        <v>433921025.59646976</v>
      </c>
      <c r="E45" s="154">
        <v>1975818.5023000001</v>
      </c>
      <c r="F45" s="154">
        <v>36732.772900000004</v>
      </c>
      <c r="G45" s="154">
        <v>2012551.2752</v>
      </c>
      <c r="H45" s="106">
        <v>0.19989100000000001</v>
      </c>
      <c r="I45" s="102">
        <v>0.19647100000000001</v>
      </c>
      <c r="J45" s="106">
        <v>0.19986999999999999</v>
      </c>
      <c r="K45" s="103">
        <v>14.4328</v>
      </c>
      <c r="L45" s="103">
        <v>141.964</v>
      </c>
      <c r="M45" s="103">
        <v>14.6568</v>
      </c>
      <c r="N45" s="157">
        <v>3779315.7612000001</v>
      </c>
      <c r="O45" s="157">
        <v>45249.889800000004</v>
      </c>
      <c r="P45" s="157">
        <v>3824565.6510000001</v>
      </c>
      <c r="Q45" s="157">
        <v>418297856.81046093</v>
      </c>
      <c r="R45" s="157">
        <v>707215.31870882213</v>
      </c>
      <c r="S45" s="157">
        <v>419005072.12916976</v>
      </c>
      <c r="T45" s="157">
        <v>8836470.9080999997</v>
      </c>
      <c r="U45" s="157">
        <v>8590.4161999999997</v>
      </c>
      <c r="V45" s="157">
        <v>8845061.3243000004</v>
      </c>
      <c r="W45" s="157">
        <v>6016129.1928000003</v>
      </c>
      <c r="X45" s="157">
        <v>54762.950199999999</v>
      </c>
      <c r="Y45" s="157">
        <v>6070892.1430000002</v>
      </c>
      <c r="Z45" s="157">
        <v>0</v>
      </c>
      <c r="AA45" s="157">
        <v>0</v>
      </c>
      <c r="AB45" s="157">
        <v>0</v>
      </c>
    </row>
    <row r="46" spans="1:28" x14ac:dyDescent="0.3">
      <c r="A46" s="99" t="s">
        <v>205</v>
      </c>
      <c r="B46" s="153">
        <v>8208249.3409000002</v>
      </c>
      <c r="C46" s="153">
        <v>29184.967400000001</v>
      </c>
      <c r="D46" s="153">
        <v>8237434.3083000006</v>
      </c>
      <c r="E46" s="154">
        <v>157924.9805456</v>
      </c>
      <c r="F46" s="154">
        <v>72.031099999999995</v>
      </c>
      <c r="G46" s="154">
        <v>157997.0116456</v>
      </c>
      <c r="H46" s="106">
        <v>4.3009899999999997E-2</v>
      </c>
      <c r="I46" s="102">
        <v>7.0000000000000007E-2</v>
      </c>
      <c r="J46" s="106">
        <v>4.2998399999999999E-2</v>
      </c>
      <c r="K46" s="103">
        <v>62.951999999999998</v>
      </c>
      <c r="L46" s="103">
        <v>121.73300000000002</v>
      </c>
      <c r="M46" s="103">
        <v>63.1753</v>
      </c>
      <c r="N46" s="157">
        <v>31689.93</v>
      </c>
      <c r="O46" s="157">
        <v>0</v>
      </c>
      <c r="P46" s="157">
        <v>31689.93</v>
      </c>
      <c r="Q46" s="157">
        <v>8076316.1709000003</v>
      </c>
      <c r="R46" s="157">
        <v>29184.967400000001</v>
      </c>
      <c r="S46" s="157">
        <v>8105501.1383000007</v>
      </c>
      <c r="T46" s="157">
        <v>89891.09</v>
      </c>
      <c r="U46" s="157">
        <v>0</v>
      </c>
      <c r="V46" s="157">
        <v>89891.09</v>
      </c>
      <c r="W46" s="157">
        <v>42042.080000000002</v>
      </c>
      <c r="X46" s="157">
        <v>0</v>
      </c>
      <c r="Y46" s="157">
        <v>42042.080000000002</v>
      </c>
      <c r="Z46" s="157">
        <v>0</v>
      </c>
      <c r="AA46" s="157">
        <v>0</v>
      </c>
      <c r="AB46" s="157">
        <v>0</v>
      </c>
    </row>
    <row r="47" spans="1:28" x14ac:dyDescent="0.3">
      <c r="A47" s="100" t="s">
        <v>266</v>
      </c>
      <c r="B47" s="153">
        <v>39526822020.429947</v>
      </c>
      <c r="C47" s="153">
        <v>28471938948.883568</v>
      </c>
      <c r="D47" s="153">
        <v>67998760969.313515</v>
      </c>
      <c r="E47" s="154">
        <v>863797120.44284379</v>
      </c>
      <c r="F47" s="154">
        <v>337783361.7164731</v>
      </c>
      <c r="G47" s="154">
        <v>1201580482.159317</v>
      </c>
      <c r="H47" s="106">
        <v>0.149476</v>
      </c>
      <c r="I47" s="102">
        <v>9.0491605278790979E-2</v>
      </c>
      <c r="J47" s="106">
        <v>0.122687</v>
      </c>
      <c r="K47" s="103">
        <v>81.608699999999999</v>
      </c>
      <c r="L47" s="103">
        <v>95.04626225635694</v>
      </c>
      <c r="M47" s="103">
        <v>87.269099999999995</v>
      </c>
      <c r="N47" s="157">
        <v>612947415.89384413</v>
      </c>
      <c r="O47" s="157">
        <v>507393505.26581997</v>
      </c>
      <c r="P47" s="157">
        <v>1120340921.1596642</v>
      </c>
      <c r="Q47" s="157">
        <v>36795556633.179985</v>
      </c>
      <c r="R47" s="157">
        <v>25905879050.423401</v>
      </c>
      <c r="S47" s="157">
        <v>62701435683.603394</v>
      </c>
      <c r="T47" s="157">
        <v>1762804506.5867374</v>
      </c>
      <c r="U47" s="157">
        <v>1661064371.9099002</v>
      </c>
      <c r="V47" s="157">
        <v>3423868878.4966373</v>
      </c>
      <c r="W47" s="157">
        <v>907599301.12232268</v>
      </c>
      <c r="X47" s="157">
        <v>840935402.16875517</v>
      </c>
      <c r="Y47" s="157">
        <v>1748534703.2910779</v>
      </c>
      <c r="Z47" s="157">
        <v>60861579.540899999</v>
      </c>
      <c r="AA47" s="157">
        <v>64060124.38150999</v>
      </c>
      <c r="AB47" s="157">
        <v>124921703.92240998</v>
      </c>
    </row>
    <row r="48" spans="1:28" x14ac:dyDescent="0.3">
      <c r="A48" s="101" t="s">
        <v>206</v>
      </c>
      <c r="B48" s="153">
        <v>7662417670.7548199</v>
      </c>
      <c r="C48" s="153">
        <v>16005204155.922165</v>
      </c>
      <c r="D48" s="153">
        <v>23667621826.676987</v>
      </c>
      <c r="E48" s="154">
        <v>119711032.34613502</v>
      </c>
      <c r="F48" s="154">
        <v>138330654.58908194</v>
      </c>
      <c r="G48" s="154">
        <v>258041686.93521696</v>
      </c>
      <c r="H48" s="106">
        <v>0.13169500000000001</v>
      </c>
      <c r="I48" s="102">
        <v>9.574587850559442E-2</v>
      </c>
      <c r="J48" s="106">
        <v>0.107358</v>
      </c>
      <c r="K48" s="103">
        <v>58.898400000000002</v>
      </c>
      <c r="L48" s="103">
        <v>81.387607726315466</v>
      </c>
      <c r="M48" s="103">
        <v>74.12</v>
      </c>
      <c r="N48" s="157">
        <v>123299515.88330001</v>
      </c>
      <c r="O48" s="157">
        <v>208831019.05423242</v>
      </c>
      <c r="P48" s="157">
        <v>332130534.93753242</v>
      </c>
      <c r="Q48" s="157">
        <v>7097212149.2629652</v>
      </c>
      <c r="R48" s="157">
        <v>14541403070.894455</v>
      </c>
      <c r="S48" s="157">
        <v>21638615220.157421</v>
      </c>
      <c r="T48" s="157">
        <v>411256843.11731541</v>
      </c>
      <c r="U48" s="157">
        <v>1099939449.7675943</v>
      </c>
      <c r="V48" s="157">
        <v>1511196292.8849096</v>
      </c>
      <c r="W48" s="157">
        <v>153948678.37453938</v>
      </c>
      <c r="X48" s="157">
        <v>334314088.90231788</v>
      </c>
      <c r="Y48" s="157">
        <v>488262767.27685726</v>
      </c>
      <c r="Z48" s="157">
        <v>0</v>
      </c>
      <c r="AA48" s="157">
        <v>29547546.357799999</v>
      </c>
      <c r="AB48" s="157">
        <v>29547546.357799999</v>
      </c>
    </row>
    <row r="49" spans="1:28" x14ac:dyDescent="0.3">
      <c r="A49" s="101" t="s">
        <v>207</v>
      </c>
      <c r="B49" s="153">
        <v>4157899685.5662923</v>
      </c>
      <c r="C49" s="153">
        <v>6191633018.3966408</v>
      </c>
      <c r="D49" s="153">
        <v>10349532703.962933</v>
      </c>
      <c r="E49" s="154">
        <v>87642814.570778713</v>
      </c>
      <c r="F49" s="154">
        <v>110517348.52152818</v>
      </c>
      <c r="G49" s="154">
        <v>198160163.09230691</v>
      </c>
      <c r="H49" s="106">
        <v>0.13161300000000001</v>
      </c>
      <c r="I49" s="102">
        <v>8.1509836435636612E-2</v>
      </c>
      <c r="J49" s="106">
        <v>0.101685</v>
      </c>
      <c r="K49" s="103">
        <v>74.4756</v>
      </c>
      <c r="L49" s="103">
        <v>90.742627058440007</v>
      </c>
      <c r="M49" s="103">
        <v>84.236400000000003</v>
      </c>
      <c r="N49" s="157">
        <v>121546520.73792037</v>
      </c>
      <c r="O49" s="157">
        <v>220215602.21135762</v>
      </c>
      <c r="P49" s="157">
        <v>341762122.949278</v>
      </c>
      <c r="Q49" s="157">
        <v>3791781821.8735509</v>
      </c>
      <c r="R49" s="157">
        <v>5497759112.7700796</v>
      </c>
      <c r="S49" s="157">
        <v>9289540934.6436291</v>
      </c>
      <c r="T49" s="157">
        <v>154374453.62381494</v>
      </c>
      <c r="U49" s="157">
        <v>298979924.01929593</v>
      </c>
      <c r="V49" s="157">
        <v>453354377.64311087</v>
      </c>
      <c r="W49" s="157">
        <v>208467101.15632641</v>
      </c>
      <c r="X49" s="157">
        <v>379104011.28865534</v>
      </c>
      <c r="Y49" s="157">
        <v>587571112.44498181</v>
      </c>
      <c r="Z49" s="157">
        <v>3276308.9126000004</v>
      </c>
      <c r="AA49" s="157">
        <v>15789970.318610001</v>
      </c>
      <c r="AB49" s="157">
        <v>19066279.231210001</v>
      </c>
    </row>
    <row r="50" spans="1:28" x14ac:dyDescent="0.3">
      <c r="A50" s="101" t="s">
        <v>208</v>
      </c>
      <c r="B50" s="153">
        <v>7141495200.502882</v>
      </c>
      <c r="C50" s="153">
        <v>1365352190.5079999</v>
      </c>
      <c r="D50" s="153">
        <v>8506847391.0108814</v>
      </c>
      <c r="E50" s="154">
        <v>204193074.86685094</v>
      </c>
      <c r="F50" s="154">
        <v>18039776.103948932</v>
      </c>
      <c r="G50" s="154">
        <v>222232850.97079986</v>
      </c>
      <c r="H50" s="106">
        <v>0.16353100000000001</v>
      </c>
      <c r="I50" s="102">
        <v>7.9577794231559584E-2</v>
      </c>
      <c r="J50" s="106">
        <v>0.150232</v>
      </c>
      <c r="K50" s="103">
        <v>63.188200000000002</v>
      </c>
      <c r="L50" s="103">
        <v>103.26112400707243</v>
      </c>
      <c r="M50" s="103">
        <v>69.626000000000005</v>
      </c>
      <c r="N50" s="157">
        <v>154274926.65038228</v>
      </c>
      <c r="O50" s="157">
        <v>28618168.377799995</v>
      </c>
      <c r="P50" s="157">
        <v>182893095.02818227</v>
      </c>
      <c r="Q50" s="157">
        <v>6613225237.8154936</v>
      </c>
      <c r="R50" s="157">
        <v>1246364342.9607999</v>
      </c>
      <c r="S50" s="157">
        <v>7859589580.7762928</v>
      </c>
      <c r="T50" s="157">
        <v>334685891.61060601</v>
      </c>
      <c r="U50" s="157">
        <v>76333119.290900007</v>
      </c>
      <c r="V50" s="157">
        <v>411019010.90150601</v>
      </c>
      <c r="W50" s="157">
        <v>190013327.57618234</v>
      </c>
      <c r="X50" s="157">
        <v>41221626.309100002</v>
      </c>
      <c r="Y50" s="157">
        <v>231234953.88528234</v>
      </c>
      <c r="Z50" s="157">
        <v>3570743.5005999999</v>
      </c>
      <c r="AA50" s="157">
        <v>1433101.9472000001</v>
      </c>
      <c r="AB50" s="157">
        <v>5003845.4478000002</v>
      </c>
    </row>
    <row r="51" spans="1:28" x14ac:dyDescent="0.3">
      <c r="A51" s="101" t="s">
        <v>209</v>
      </c>
      <c r="B51" s="153">
        <v>20565009463.625755</v>
      </c>
      <c r="C51" s="153">
        <v>4909749584.0560675</v>
      </c>
      <c r="D51" s="153">
        <v>25474759047.68182</v>
      </c>
      <c r="E51" s="154">
        <v>452250194.50766027</v>
      </c>
      <c r="F51" s="154">
        <v>33767856.826649569</v>
      </c>
      <c r="G51" s="154">
        <v>486018051.33430982</v>
      </c>
      <c r="H51" s="106">
        <v>0.151666</v>
      </c>
      <c r="I51" s="102">
        <v>7.4019520629770297E-2</v>
      </c>
      <c r="J51" s="106">
        <v>0.136544</v>
      </c>
      <c r="K51" s="103">
        <v>98.323800000000006</v>
      </c>
      <c r="L51" s="103">
        <v>143.25900148567976</v>
      </c>
      <c r="M51" s="103">
        <v>107.09099999999999</v>
      </c>
      <c r="N51" s="157">
        <v>213826452.64224139</v>
      </c>
      <c r="O51" s="157">
        <v>49728715.622330002</v>
      </c>
      <c r="P51" s="157">
        <v>263555168.2645714</v>
      </c>
      <c r="Q51" s="157">
        <v>19293337424.257778</v>
      </c>
      <c r="R51" s="157">
        <v>4620352523.817275</v>
      </c>
      <c r="S51" s="157">
        <v>23913689948.07505</v>
      </c>
      <c r="T51" s="157">
        <v>862487318.23500085</v>
      </c>
      <c r="U51" s="157">
        <v>185811878.81220976</v>
      </c>
      <c r="V51" s="157">
        <v>1048299197.0472106</v>
      </c>
      <c r="W51" s="157">
        <v>355170194.00527442</v>
      </c>
      <c r="X51" s="157">
        <v>86295675.668682069</v>
      </c>
      <c r="Y51" s="157">
        <v>441465869.67395651</v>
      </c>
      <c r="Z51" s="157">
        <v>54014527.127700001</v>
      </c>
      <c r="AA51" s="157">
        <v>17289505.7579</v>
      </c>
      <c r="AB51" s="157">
        <v>71304032.885600001</v>
      </c>
    </row>
    <row r="53" spans="1:28" x14ac:dyDescent="0.3">
      <c r="B53" s="162">
        <f>D7+D47-BS!E31</f>
        <v>48.927192687988281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265625" defaultRowHeight="13" x14ac:dyDescent="0.3"/>
  <cols>
    <col min="1" max="1" width="75" style="104" bestFit="1" customWidth="1"/>
    <col min="2" max="2" width="14.7265625" style="104" customWidth="1"/>
    <col min="3" max="4" width="9.81640625" style="104" bestFit="1" customWidth="1"/>
    <col min="5" max="16" width="8.7265625" style="104"/>
    <col min="17" max="19" width="9.81640625" style="104" bestFit="1" customWidth="1"/>
    <col min="20" max="16384" width="8.7265625" style="104"/>
  </cols>
  <sheetData>
    <row r="1" spans="1:28" x14ac:dyDescent="0.3">
      <c r="A1" s="107" t="s">
        <v>106</v>
      </c>
    </row>
    <row r="2" spans="1:28" x14ac:dyDescent="0.3">
      <c r="A2" s="66"/>
    </row>
    <row r="3" spans="1:28" x14ac:dyDescent="0.3">
      <c r="A3" s="75">
        <f>BS!B3</f>
        <v>45869</v>
      </c>
    </row>
    <row r="4" spans="1:28" x14ac:dyDescent="0.3">
      <c r="A4" s="161" t="s">
        <v>274</v>
      </c>
    </row>
    <row r="5" spans="1:28" ht="55" customHeight="1" x14ac:dyDescent="0.3">
      <c r="A5" s="211" t="s">
        <v>212</v>
      </c>
      <c r="B5" s="212" t="s">
        <v>225</v>
      </c>
      <c r="C5" s="212"/>
      <c r="D5" s="212"/>
      <c r="E5" s="212" t="s">
        <v>224</v>
      </c>
      <c r="F5" s="212"/>
      <c r="G5" s="212"/>
      <c r="H5" s="212" t="s">
        <v>226</v>
      </c>
      <c r="I5" s="212"/>
      <c r="J5" s="212"/>
      <c r="K5" s="212" t="s">
        <v>227</v>
      </c>
      <c r="L5" s="212"/>
      <c r="M5" s="212"/>
      <c r="N5" s="212" t="s">
        <v>228</v>
      </c>
      <c r="O5" s="212"/>
      <c r="P5" s="212"/>
      <c r="Q5" s="212" t="s">
        <v>229</v>
      </c>
      <c r="R5" s="212"/>
      <c r="S5" s="212"/>
      <c r="T5" s="212" t="s">
        <v>230</v>
      </c>
      <c r="U5" s="212"/>
      <c r="V5" s="212"/>
      <c r="W5" s="212" t="s">
        <v>231</v>
      </c>
      <c r="X5" s="212"/>
      <c r="Y5" s="212"/>
      <c r="Z5" s="212" t="s">
        <v>232</v>
      </c>
      <c r="AA5" s="212"/>
      <c r="AB5" s="212"/>
    </row>
    <row r="6" spans="1:28" x14ac:dyDescent="0.3">
      <c r="A6" s="211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3">
      <c r="A7" s="100" t="s">
        <v>264</v>
      </c>
      <c r="B7" s="153">
        <f>Sectors_I!B7</f>
        <v>100890839.1374</v>
      </c>
      <c r="C7" s="153">
        <f>Sectors_I!C7</f>
        <v>1249000.3339459999</v>
      </c>
      <c r="D7" s="153">
        <f>Sectors_I!D7</f>
        <v>102139839.47134601</v>
      </c>
      <c r="E7" s="154">
        <f>Sectors_I!E7</f>
        <v>587004.13671364007</v>
      </c>
      <c r="F7" s="154">
        <f>Sectors_I!F7</f>
        <v>2991.33844374</v>
      </c>
      <c r="G7" s="154">
        <f>Sectors_I!G7</f>
        <v>589995.4751573801</v>
      </c>
      <c r="H7" s="106">
        <f>Sectors_I!H7</f>
        <v>0.13275100000000001</v>
      </c>
      <c r="I7" s="102">
        <f>Sectors_I!I7</f>
        <v>0.101254</v>
      </c>
      <c r="J7" s="106">
        <f>Sectors_I!J7</f>
        <v>0.132322</v>
      </c>
      <c r="K7" s="103">
        <f>Sectors_I!K7</f>
        <v>11.086</v>
      </c>
      <c r="L7" s="103">
        <f>Sectors_I!L7</f>
        <v>6.6677499999999998</v>
      </c>
      <c r="M7" s="103">
        <f>Sectors_I!M7</f>
        <v>11.030900000000001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100890839.1374</v>
      </c>
      <c r="R7" s="157">
        <f>Sectors_I!R7</f>
        <v>1249000.3339459999</v>
      </c>
      <c r="S7" s="157">
        <f>Sectors_I!S7</f>
        <v>102139839.47134601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3">
      <c r="A8" s="99" t="s">
        <v>107</v>
      </c>
      <c r="B8" s="153">
        <f>Sectors_I!B8</f>
        <v>7401677.1953999996</v>
      </c>
      <c r="C8" s="153">
        <f>Sectors_I!C8</f>
        <v>29273693.681242388</v>
      </c>
      <c r="D8" s="153">
        <f>Sectors_I!D8</f>
        <v>36675370.876642391</v>
      </c>
      <c r="E8" s="154">
        <f>Sectors_I!E8</f>
        <v>259048.7131499</v>
      </c>
      <c r="F8" s="154">
        <f>Sectors_I!F8</f>
        <v>303759.01335000002</v>
      </c>
      <c r="G8" s="154">
        <f>Sectors_I!G8</f>
        <v>562807.72649989999</v>
      </c>
      <c r="H8" s="106">
        <f>Sectors_I!H8</f>
        <v>0.157807</v>
      </c>
      <c r="I8" s="102">
        <f>Sectors_I!I8</f>
        <v>9.8112508029725598E-2</v>
      </c>
      <c r="J8" s="106">
        <f>Sectors_I!J8</f>
        <v>0.10999100000000001</v>
      </c>
      <c r="K8" s="103">
        <f>Sectors_I!K8</f>
        <v>46.342700000000001</v>
      </c>
      <c r="L8" s="103">
        <f>Sectors_I!L8</f>
        <v>56.808387584572856</v>
      </c>
      <c r="M8" s="103">
        <f>Sectors_I!M8</f>
        <v>54.7254</v>
      </c>
      <c r="N8" s="157">
        <f>Sectors_I!N8</f>
        <v>37096.31</v>
      </c>
      <c r="O8" s="157">
        <f>Sectors_I!O8</f>
        <v>0</v>
      </c>
      <c r="P8" s="157">
        <f>Sectors_I!P8</f>
        <v>37096.31</v>
      </c>
      <c r="Q8" s="157">
        <f>Sectors_I!Q8</f>
        <v>7058221.2954000002</v>
      </c>
      <c r="R8" s="157">
        <f>Sectors_I!R8</f>
        <v>29273693.681242388</v>
      </c>
      <c r="S8" s="157">
        <f>Sectors_I!S8</f>
        <v>36331914.976642385</v>
      </c>
      <c r="T8" s="157">
        <f>Sectors_I!T8</f>
        <v>149897.09</v>
      </c>
      <c r="U8" s="157">
        <f>Sectors_I!U8</f>
        <v>0</v>
      </c>
      <c r="V8" s="157">
        <f>Sectors_I!V8</f>
        <v>149897.09</v>
      </c>
      <c r="W8" s="157">
        <f>Sectors_I!W8</f>
        <v>193558.81</v>
      </c>
      <c r="X8" s="157">
        <f>Sectors_I!X8</f>
        <v>0</v>
      </c>
      <c r="Y8" s="157">
        <f>Sectors_I!Y8</f>
        <v>193558.81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3">
      <c r="A9" s="99" t="s">
        <v>108</v>
      </c>
      <c r="B9" s="153">
        <f>Sectors_I!B9</f>
        <v>1131321965.8850999</v>
      </c>
      <c r="C9" s="153">
        <f>Sectors_I!C9</f>
        <v>101632084.22431898</v>
      </c>
      <c r="D9" s="153">
        <f>Sectors_I!D9</f>
        <v>1232954050.1094189</v>
      </c>
      <c r="E9" s="154">
        <f>Sectors_I!E9</f>
        <v>2914906.4077446102</v>
      </c>
      <c r="F9" s="154">
        <f>Sectors_I!F9</f>
        <v>395329.92904911999</v>
      </c>
      <c r="G9" s="154">
        <f>Sectors_I!G9</f>
        <v>3310236.33679373</v>
      </c>
      <c r="H9" s="106">
        <f>Sectors_I!H9</f>
        <v>0.146453</v>
      </c>
      <c r="I9" s="102">
        <f>Sectors_I!I9</f>
        <v>9.1619806028196707E-2</v>
      </c>
      <c r="J9" s="106">
        <f>Sectors_I!J9</f>
        <v>0.141958</v>
      </c>
      <c r="K9" s="103">
        <f>Sectors_I!K9</f>
        <v>26.072700000000001</v>
      </c>
      <c r="L9" s="103">
        <f>Sectors_I!L9</f>
        <v>29.756516036041184</v>
      </c>
      <c r="M9" s="103">
        <f>Sectors_I!M9</f>
        <v>26.378</v>
      </c>
      <c r="N9" s="157">
        <f>Sectors_I!N9</f>
        <v>633538.28</v>
      </c>
      <c r="O9" s="157">
        <f>Sectors_I!O9</f>
        <v>386754.95</v>
      </c>
      <c r="P9" s="157">
        <f>Sectors_I!P9</f>
        <v>1020293.23</v>
      </c>
      <c r="Q9" s="157">
        <f>Sectors_I!Q9</f>
        <v>1126387992.7094998</v>
      </c>
      <c r="R9" s="157">
        <f>Sectors_I!R9</f>
        <v>101243035.18361898</v>
      </c>
      <c r="S9" s="157">
        <f>Sectors_I!S9</f>
        <v>1227631027.8931189</v>
      </c>
      <c r="T9" s="157">
        <f>Sectors_I!T9</f>
        <v>3043517.1812</v>
      </c>
      <c r="U9" s="157">
        <f>Sectors_I!U9</f>
        <v>0</v>
      </c>
      <c r="V9" s="157">
        <f>Sectors_I!V9</f>
        <v>3043517.1812</v>
      </c>
      <c r="W9" s="157">
        <f>Sectors_I!W9</f>
        <v>1600961.46</v>
      </c>
      <c r="X9" s="157">
        <f>Sectors_I!X9</f>
        <v>329352.93070000003</v>
      </c>
      <c r="Y9" s="157">
        <f>Sectors_I!Y9</f>
        <v>1930314.3906999999</v>
      </c>
      <c r="Z9" s="157">
        <f>Sectors_I!Z9</f>
        <v>289494.5344</v>
      </c>
      <c r="AA9" s="157">
        <f>Sectors_I!AA9</f>
        <v>59696.11</v>
      </c>
      <c r="AB9" s="157">
        <f>Sectors_I!AB9</f>
        <v>349190.64439999999</v>
      </c>
    </row>
    <row r="10" spans="1:28" x14ac:dyDescent="0.3">
      <c r="A10" s="99" t="s">
        <v>219</v>
      </c>
      <c r="B10" s="153">
        <f>Sectors_I!B10</f>
        <v>251068210.19569999</v>
      </c>
      <c r="C10" s="153">
        <f>Sectors_I!C10</f>
        <v>3025773.2053</v>
      </c>
      <c r="D10" s="153">
        <f>Sectors_I!D10</f>
        <v>254093983.40099999</v>
      </c>
      <c r="E10" s="154">
        <f>Sectors_I!E10</f>
        <v>991647.87046999997</v>
      </c>
      <c r="F10" s="154">
        <f>Sectors_I!F10</f>
        <v>7538.1630000000005</v>
      </c>
      <c r="G10" s="154">
        <f>Sectors_I!G10</f>
        <v>999186.03346999991</v>
      </c>
      <c r="H10" s="106">
        <f>Sectors_I!H10</f>
        <v>0.14247799999999999</v>
      </c>
      <c r="I10" s="102">
        <f>Sectors_I!I10</f>
        <v>9.695280000000002E-2</v>
      </c>
      <c r="J10" s="106">
        <f>Sectors_I!J10</f>
        <v>0.14199300000000001</v>
      </c>
      <c r="K10" s="103">
        <f>Sectors_I!K10</f>
        <v>23.753699999999998</v>
      </c>
      <c r="L10" s="103">
        <f>Sectors_I!L10</f>
        <v>74.336100000000002</v>
      </c>
      <c r="M10" s="103">
        <f>Sectors_I!M10</f>
        <v>24.357500000000002</v>
      </c>
      <c r="N10" s="157">
        <f>Sectors_I!N10</f>
        <v>166.54</v>
      </c>
      <c r="O10" s="157">
        <f>Sectors_I!O10</f>
        <v>0</v>
      </c>
      <c r="P10" s="157">
        <f>Sectors_I!P10</f>
        <v>166.54</v>
      </c>
      <c r="Q10" s="157">
        <f>Sectors_I!Q10</f>
        <v>250698092.9957</v>
      </c>
      <c r="R10" s="157">
        <f>Sectors_I!R10</f>
        <v>3010063.7349999999</v>
      </c>
      <c r="S10" s="157">
        <f>Sectors_I!S10</f>
        <v>253708156.73069999</v>
      </c>
      <c r="T10" s="157">
        <f>Sectors_I!T10</f>
        <v>36665.729999999996</v>
      </c>
      <c r="U10" s="157">
        <f>Sectors_I!U10</f>
        <v>15709.470300000001</v>
      </c>
      <c r="V10" s="157">
        <f>Sectors_I!V10</f>
        <v>52375.200299999997</v>
      </c>
      <c r="W10" s="157">
        <f>Sectors_I!W10</f>
        <v>333451.46999999997</v>
      </c>
      <c r="X10" s="157">
        <f>Sectors_I!X10</f>
        <v>0</v>
      </c>
      <c r="Y10" s="157">
        <f>Sectors_I!Y10</f>
        <v>333451.46999999997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3">
      <c r="A11" s="99" t="s">
        <v>233</v>
      </c>
      <c r="B11" s="153">
        <f>Sectors_I!B11</f>
        <v>373302856.42802262</v>
      </c>
      <c r="C11" s="153">
        <f>Sectors_I!C11</f>
        <v>3896224375.5195966</v>
      </c>
      <c r="D11" s="153">
        <f>Sectors_I!D11</f>
        <v>4269527231.9476194</v>
      </c>
      <c r="E11" s="154">
        <f>Sectors_I!E11</f>
        <v>14715347.19144536</v>
      </c>
      <c r="F11" s="154">
        <f>Sectors_I!F11</f>
        <v>32833460.271838918</v>
      </c>
      <c r="G11" s="154">
        <f>Sectors_I!G11</f>
        <v>47548807.463284276</v>
      </c>
      <c r="H11" s="106">
        <f>Sectors_I!H11</f>
        <v>0.12840799999999999</v>
      </c>
      <c r="I11" s="102">
        <f>Sectors_I!I11</f>
        <v>0.10534138654400901</v>
      </c>
      <c r="J11" s="106">
        <f>Sectors_I!J11</f>
        <v>0.107303</v>
      </c>
      <c r="K11" s="103">
        <f>Sectors_I!K11</f>
        <v>43.959600000000002</v>
      </c>
      <c r="L11" s="103">
        <f>Sectors_I!L11</f>
        <v>38.507456792799658</v>
      </c>
      <c r="M11" s="103">
        <f>Sectors_I!M11</f>
        <v>38.9726</v>
      </c>
      <c r="N11" s="157">
        <f>Sectors_I!N11</f>
        <v>22981779.4683</v>
      </c>
      <c r="O11" s="157">
        <f>Sectors_I!O11</f>
        <v>64676306.337248996</v>
      </c>
      <c r="P11" s="157">
        <f>Sectors_I!P11</f>
        <v>87658085.805548996</v>
      </c>
      <c r="Q11" s="157">
        <f>Sectors_I!Q11</f>
        <v>329658980.06422281</v>
      </c>
      <c r="R11" s="157">
        <f>Sectors_I!R11</f>
        <v>3644563842.485393</v>
      </c>
      <c r="S11" s="157">
        <f>Sectors_I!S11</f>
        <v>3974222822.5496159</v>
      </c>
      <c r="T11" s="157">
        <f>Sectors_I!T11</f>
        <v>12206962.65264699</v>
      </c>
      <c r="U11" s="157">
        <f>Sectors_I!U11</f>
        <v>147214035.53605217</v>
      </c>
      <c r="V11" s="157">
        <f>Sectors_I!V11</f>
        <v>159420998.18869916</v>
      </c>
      <c r="W11" s="157">
        <f>Sectors_I!W11</f>
        <v>31436913.711152799</v>
      </c>
      <c r="X11" s="157">
        <f>Sectors_I!X11</f>
        <v>81886830.6475517</v>
      </c>
      <c r="Y11" s="157">
        <f>Sectors_I!Y11</f>
        <v>113323744.35870451</v>
      </c>
      <c r="Z11" s="157">
        <f>Sectors_I!Z11</f>
        <v>0</v>
      </c>
      <c r="AA11" s="157">
        <f>Sectors_I!AA11</f>
        <v>22559666.8506</v>
      </c>
      <c r="AB11" s="157">
        <f>Sectors_I!AB11</f>
        <v>22559666.8506</v>
      </c>
    </row>
    <row r="12" spans="1:28" x14ac:dyDescent="0.3">
      <c r="A12" s="99" t="s">
        <v>109</v>
      </c>
      <c r="B12" s="153">
        <f>Sectors_I!B12</f>
        <v>659466038.95056224</v>
      </c>
      <c r="C12" s="153">
        <f>Sectors_I!C12</f>
        <v>2907992198.7854238</v>
      </c>
      <c r="D12" s="153">
        <f>Sectors_I!D12</f>
        <v>3567458237.7359858</v>
      </c>
      <c r="E12" s="154">
        <f>Sectors_I!E12</f>
        <v>6918423.2531280397</v>
      </c>
      <c r="F12" s="154">
        <f>Sectors_I!F12</f>
        <v>21055072.23960869</v>
      </c>
      <c r="G12" s="154">
        <f>Sectors_I!G12</f>
        <v>27973495.492736731</v>
      </c>
      <c r="H12" s="106">
        <f>Sectors_I!H12</f>
        <v>0.126725</v>
      </c>
      <c r="I12" s="102">
        <f>Sectors_I!I12</f>
        <v>8.7301906559179146E-2</v>
      </c>
      <c r="J12" s="106">
        <f>Sectors_I!J12</f>
        <v>9.4469600000000001E-2</v>
      </c>
      <c r="K12" s="103">
        <f>Sectors_I!K12</f>
        <v>102.489</v>
      </c>
      <c r="L12" s="103">
        <f>Sectors_I!L12</f>
        <v>120.66957771132593</v>
      </c>
      <c r="M12" s="103">
        <f>Sectors_I!M12</f>
        <v>117.342</v>
      </c>
      <c r="N12" s="157">
        <f>Sectors_I!N12</f>
        <v>18756521.016500004</v>
      </c>
      <c r="O12" s="157">
        <f>Sectors_I!O12</f>
        <v>41567548.945120998</v>
      </c>
      <c r="P12" s="157">
        <f>Sectors_I!P12</f>
        <v>60324069.961621001</v>
      </c>
      <c r="Q12" s="157">
        <f>Sectors_I!Q12</f>
        <v>605259492.32340574</v>
      </c>
      <c r="R12" s="157">
        <f>Sectors_I!R12</f>
        <v>2711824260.7026424</v>
      </c>
      <c r="S12" s="157">
        <f>Sectors_I!S12</f>
        <v>3317083753.0260482</v>
      </c>
      <c r="T12" s="157">
        <f>Sectors_I!T12</f>
        <v>25331077.193956509</v>
      </c>
      <c r="U12" s="157">
        <f>Sectors_I!U12</f>
        <v>133139558.1969741</v>
      </c>
      <c r="V12" s="157">
        <f>Sectors_I!V12</f>
        <v>158470635.39093059</v>
      </c>
      <c r="W12" s="157">
        <f>Sectors_I!W12</f>
        <v>28803473.523200002</v>
      </c>
      <c r="X12" s="157">
        <f>Sectors_I!X12</f>
        <v>61338861.434977002</v>
      </c>
      <c r="Y12" s="157">
        <f>Sectors_I!Y12</f>
        <v>90142334.958177</v>
      </c>
      <c r="Z12" s="157">
        <f>Sectors_I!Z12</f>
        <v>71995.91</v>
      </c>
      <c r="AA12" s="157">
        <f>Sectors_I!AA12</f>
        <v>1689518.45083</v>
      </c>
      <c r="AB12" s="157">
        <f>Sectors_I!AB12</f>
        <v>1761514.3608299999</v>
      </c>
    </row>
    <row r="13" spans="1:28" x14ac:dyDescent="0.3">
      <c r="A13" s="99" t="s">
        <v>110</v>
      </c>
      <c r="B13" s="153">
        <f>Sectors_I!B13</f>
        <v>583429533.56940007</v>
      </c>
      <c r="C13" s="153">
        <f>Sectors_I!C13</f>
        <v>456980584.27475399</v>
      </c>
      <c r="D13" s="153">
        <f>Sectors_I!D13</f>
        <v>1040410117.8441541</v>
      </c>
      <c r="E13" s="154">
        <f>Sectors_I!E13</f>
        <v>18580511.728929464</v>
      </c>
      <c r="F13" s="154">
        <f>Sectors_I!F13</f>
        <v>6255985.0479649603</v>
      </c>
      <c r="G13" s="154">
        <f>Sectors_I!G13</f>
        <v>24836496.776894424</v>
      </c>
      <c r="H13" s="106">
        <f>Sectors_I!H13</f>
        <v>0.142485</v>
      </c>
      <c r="I13" s="102">
        <f>Sectors_I!I13</f>
        <v>9.2331797454267575E-2</v>
      </c>
      <c r="J13" s="106">
        <f>Sectors_I!J13</f>
        <v>0.12049</v>
      </c>
      <c r="K13" s="103">
        <f>Sectors_I!K13</f>
        <v>38.842700000000001</v>
      </c>
      <c r="L13" s="103">
        <f>Sectors_I!L13</f>
        <v>57.4050190562767</v>
      </c>
      <c r="M13" s="103">
        <f>Sectors_I!M13</f>
        <v>47.017400000000002</v>
      </c>
      <c r="N13" s="157">
        <f>Sectors_I!N13</f>
        <v>27025033.026000004</v>
      </c>
      <c r="O13" s="157">
        <f>Sectors_I!O13</f>
        <v>11571329.6194</v>
      </c>
      <c r="P13" s="157">
        <f>Sectors_I!P13</f>
        <v>38596362.645400003</v>
      </c>
      <c r="Q13" s="157">
        <f>Sectors_I!Q13</f>
        <v>508113924.28930002</v>
      </c>
      <c r="R13" s="157">
        <f>Sectors_I!R13</f>
        <v>419761714.71789598</v>
      </c>
      <c r="S13" s="157">
        <f>Sectors_I!S13</f>
        <v>927875639.00719607</v>
      </c>
      <c r="T13" s="157">
        <f>Sectors_I!T13</f>
        <v>43872213.965099998</v>
      </c>
      <c r="U13" s="157">
        <f>Sectors_I!U13</f>
        <v>20594702.77395805</v>
      </c>
      <c r="V13" s="157">
        <f>Sectors_I!V13</f>
        <v>64466916.739058048</v>
      </c>
      <c r="W13" s="157">
        <f>Sectors_I!W13</f>
        <v>31379675.175999999</v>
      </c>
      <c r="X13" s="157">
        <f>Sectors_I!X13</f>
        <v>16624166.7829</v>
      </c>
      <c r="Y13" s="157">
        <f>Sectors_I!Y13</f>
        <v>48003841.958899997</v>
      </c>
      <c r="Z13" s="157">
        <f>Sectors_I!Z13</f>
        <v>63720.139000000003</v>
      </c>
      <c r="AA13" s="157">
        <f>Sectors_I!AA13</f>
        <v>0</v>
      </c>
      <c r="AB13" s="157">
        <f>Sectors_I!AB13</f>
        <v>63720.139000000003</v>
      </c>
    </row>
    <row r="14" spans="1:28" x14ac:dyDescent="0.3">
      <c r="A14" s="99" t="s">
        <v>111</v>
      </c>
      <c r="B14" s="153">
        <f>Sectors_I!B14</f>
        <v>703752811.7608</v>
      </c>
      <c r="C14" s="153">
        <f>Sectors_I!C14</f>
        <v>1460361632.3106554</v>
      </c>
      <c r="D14" s="153">
        <f>Sectors_I!D14</f>
        <v>2164114444.0714555</v>
      </c>
      <c r="E14" s="154">
        <f>Sectors_I!E14</f>
        <v>11538123.309840549</v>
      </c>
      <c r="F14" s="154">
        <f>Sectors_I!F14</f>
        <v>9297553.2122062091</v>
      </c>
      <c r="G14" s="154">
        <f>Sectors_I!G14</f>
        <v>20835676.52204676</v>
      </c>
      <c r="H14" s="106">
        <f>Sectors_I!H14</f>
        <v>0.13483700000000001</v>
      </c>
      <c r="I14" s="102">
        <f>Sectors_I!I14</f>
        <v>0.10026106552691677</v>
      </c>
      <c r="J14" s="106">
        <f>Sectors_I!J14</f>
        <v>0.111549</v>
      </c>
      <c r="K14" s="103">
        <f>Sectors_I!K14</f>
        <v>62.652200000000001</v>
      </c>
      <c r="L14" s="103">
        <f>Sectors_I!L14</f>
        <v>70.749731820183584</v>
      </c>
      <c r="M14" s="103">
        <f>Sectors_I!M14</f>
        <v>68.103999999999999</v>
      </c>
      <c r="N14" s="157">
        <f>Sectors_I!N14</f>
        <v>10291582.028199999</v>
      </c>
      <c r="O14" s="157">
        <f>Sectors_I!O14</f>
        <v>24506452.134911001</v>
      </c>
      <c r="P14" s="157">
        <f>Sectors_I!P14</f>
        <v>34798034.163111001</v>
      </c>
      <c r="Q14" s="157">
        <f>Sectors_I!Q14</f>
        <v>579775796.58679998</v>
      </c>
      <c r="R14" s="157">
        <f>Sectors_I!R14</f>
        <v>1389038856.9252636</v>
      </c>
      <c r="S14" s="157">
        <f>Sectors_I!S14</f>
        <v>1968814653.5120637</v>
      </c>
      <c r="T14" s="157">
        <f>Sectors_I!T14</f>
        <v>108284743.2546</v>
      </c>
      <c r="U14" s="157">
        <f>Sectors_I!U14</f>
        <v>41093218.897081003</v>
      </c>
      <c r="V14" s="157">
        <f>Sectors_I!V14</f>
        <v>149377962.15168101</v>
      </c>
      <c r="W14" s="157">
        <f>Sectors_I!W14</f>
        <v>15692271.919400001</v>
      </c>
      <c r="X14" s="157">
        <f>Sectors_I!X14</f>
        <v>29865065.942910999</v>
      </c>
      <c r="Y14" s="157">
        <f>Sectors_I!Y14</f>
        <v>45557337.862310998</v>
      </c>
      <c r="Z14" s="157">
        <f>Sectors_I!Z14</f>
        <v>0</v>
      </c>
      <c r="AA14" s="157">
        <f>Sectors_I!AA14</f>
        <v>364490.5454</v>
      </c>
      <c r="AB14" s="157">
        <f>Sectors_I!AB14</f>
        <v>364490.5454</v>
      </c>
    </row>
    <row r="15" spans="1:28" x14ac:dyDescent="0.3">
      <c r="A15" s="99" t="s">
        <v>112</v>
      </c>
      <c r="B15" s="153">
        <f>Sectors_I!B15</f>
        <v>1420399769.3095758</v>
      </c>
      <c r="C15" s="153">
        <f>Sectors_I!C15</f>
        <v>990152954.86023045</v>
      </c>
      <c r="D15" s="153">
        <f>Sectors_I!D15</f>
        <v>2410552724.1698065</v>
      </c>
      <c r="E15" s="154">
        <f>Sectors_I!E15</f>
        <v>20856984.517205771</v>
      </c>
      <c r="F15" s="154">
        <f>Sectors_I!F15</f>
        <v>6455516.2847997993</v>
      </c>
      <c r="G15" s="154">
        <f>Sectors_I!G15</f>
        <v>27312500.80200557</v>
      </c>
      <c r="H15" s="106">
        <f>Sectors_I!H15</f>
        <v>0.12987599999999999</v>
      </c>
      <c r="I15" s="102">
        <f>Sectors_I!I15</f>
        <v>8.528352759305477E-2</v>
      </c>
      <c r="J15" s="106">
        <f>Sectors_I!J15</f>
        <v>0.11197600000000001</v>
      </c>
      <c r="K15" s="103">
        <f>Sectors_I!K15</f>
        <v>58.326500000000003</v>
      </c>
      <c r="L15" s="103">
        <f>Sectors_I!L15</f>
        <v>66.015100671549632</v>
      </c>
      <c r="M15" s="103">
        <f>Sectors_I!M15</f>
        <v>61.428199999999997</v>
      </c>
      <c r="N15" s="157">
        <f>Sectors_I!N15</f>
        <v>17971184.8057</v>
      </c>
      <c r="O15" s="157">
        <f>Sectors_I!O15</f>
        <v>36900548.893883839</v>
      </c>
      <c r="P15" s="157">
        <f>Sectors_I!P15</f>
        <v>54871733.699583843</v>
      </c>
      <c r="Q15" s="157">
        <f>Sectors_I!Q15</f>
        <v>1358799494.3304758</v>
      </c>
      <c r="R15" s="157">
        <f>Sectors_I!R15</f>
        <v>915402231.22878671</v>
      </c>
      <c r="S15" s="157">
        <f>Sectors_I!S15</f>
        <v>2274201725.5592623</v>
      </c>
      <c r="T15" s="157">
        <f>Sectors_I!T15</f>
        <v>45134109.661699995</v>
      </c>
      <c r="U15" s="157">
        <f>Sectors_I!U15</f>
        <v>62675967.923260003</v>
      </c>
      <c r="V15" s="157">
        <f>Sectors_I!V15</f>
        <v>107810077.58496</v>
      </c>
      <c r="W15" s="157">
        <f>Sectors_I!W15</f>
        <v>15605842.3543</v>
      </c>
      <c r="X15" s="157">
        <f>Sectors_I!X15</f>
        <v>11855849.49348384</v>
      </c>
      <c r="Y15" s="157">
        <f>Sectors_I!Y15</f>
        <v>27461691.847783841</v>
      </c>
      <c r="Z15" s="157">
        <f>Sectors_I!Z15</f>
        <v>860322.96310000005</v>
      </c>
      <c r="AA15" s="157">
        <f>Sectors_I!AA15</f>
        <v>218906.21470000001</v>
      </c>
      <c r="AB15" s="157">
        <f>Sectors_I!AB15</f>
        <v>1079229.1778000002</v>
      </c>
    </row>
    <row r="16" spans="1:28" x14ac:dyDescent="0.3">
      <c r="A16" s="99" t="s">
        <v>113</v>
      </c>
      <c r="B16" s="153">
        <f>Sectors_I!B16</f>
        <v>1034102044.0829381</v>
      </c>
      <c r="C16" s="153">
        <f>Sectors_I!C16</f>
        <v>796811318.65321302</v>
      </c>
      <c r="D16" s="153">
        <f>Sectors_I!D16</f>
        <v>1830913362.7361512</v>
      </c>
      <c r="E16" s="154">
        <f>Sectors_I!E16</f>
        <v>20593321.758779328</v>
      </c>
      <c r="F16" s="154">
        <f>Sectors_I!F16</f>
        <v>68555411.702270076</v>
      </c>
      <c r="G16" s="154">
        <f>Sectors_I!G16</f>
        <v>89148733.461049408</v>
      </c>
      <c r="H16" s="106">
        <f>Sectors_I!H16</f>
        <v>0.12833900000000001</v>
      </c>
      <c r="I16" s="102">
        <f>Sectors_I!I16</f>
        <v>8.8975869012610856E-2</v>
      </c>
      <c r="J16" s="106">
        <f>Sectors_I!J16</f>
        <v>0.1113</v>
      </c>
      <c r="K16" s="103">
        <f>Sectors_I!K16</f>
        <v>59.840699999999998</v>
      </c>
      <c r="L16" s="103">
        <f>Sectors_I!L16</f>
        <v>88.177948323388492</v>
      </c>
      <c r="M16" s="103">
        <f>Sectors_I!M16</f>
        <v>72.143299999999996</v>
      </c>
      <c r="N16" s="157">
        <f>Sectors_I!N16</f>
        <v>14445319.870000001</v>
      </c>
      <c r="O16" s="157">
        <f>Sectors_I!O16</f>
        <v>15198276.77805157</v>
      </c>
      <c r="P16" s="157">
        <f>Sectors_I!P16</f>
        <v>29643596.648051571</v>
      </c>
      <c r="Q16" s="157">
        <f>Sectors_I!Q16</f>
        <v>970918277.60043204</v>
      </c>
      <c r="R16" s="157">
        <f>Sectors_I!R16</f>
        <v>585348185.95310152</v>
      </c>
      <c r="S16" s="157">
        <f>Sectors_I!S16</f>
        <v>1556266463.5535338</v>
      </c>
      <c r="T16" s="157">
        <f>Sectors_I!T16</f>
        <v>40921157.851199999</v>
      </c>
      <c r="U16" s="157">
        <f>Sectors_I!U16</f>
        <v>105643551.73895988</v>
      </c>
      <c r="V16" s="157">
        <f>Sectors_I!V16</f>
        <v>146564709.59015989</v>
      </c>
      <c r="W16" s="157">
        <f>Sectors_I!W16</f>
        <v>22097241.111306053</v>
      </c>
      <c r="X16" s="157">
        <f>Sectors_I!X16</f>
        <v>105819580.96115157</v>
      </c>
      <c r="Y16" s="157">
        <f>Sectors_I!Y16</f>
        <v>127916822.07245763</v>
      </c>
      <c r="Z16" s="157">
        <f>Sectors_I!Z16</f>
        <v>165367.52000000002</v>
      </c>
      <c r="AA16" s="157">
        <f>Sectors_I!AA16</f>
        <v>0</v>
      </c>
      <c r="AB16" s="157">
        <f>Sectors_I!AB16</f>
        <v>165367.52000000002</v>
      </c>
    </row>
    <row r="17" spans="1:28" x14ac:dyDescent="0.3">
      <c r="A17" s="99" t="s">
        <v>114</v>
      </c>
      <c r="B17" s="153">
        <f>Sectors_I!B17</f>
        <v>328680159.10407996</v>
      </c>
      <c r="C17" s="153">
        <f>Sectors_I!C17</f>
        <v>449005366.58414102</v>
      </c>
      <c r="D17" s="153">
        <f>Sectors_I!D17</f>
        <v>777685525.68822098</v>
      </c>
      <c r="E17" s="154">
        <f>Sectors_I!E17</f>
        <v>4369816.37613561</v>
      </c>
      <c r="F17" s="154">
        <f>Sectors_I!F17</f>
        <v>4067959.0172450105</v>
      </c>
      <c r="G17" s="154">
        <f>Sectors_I!G17</f>
        <v>8437775.3933806196</v>
      </c>
      <c r="H17" s="106">
        <f>Sectors_I!H17</f>
        <v>0.131525</v>
      </c>
      <c r="I17" s="102">
        <f>Sectors_I!I17</f>
        <v>8.0970669685451219E-2</v>
      </c>
      <c r="J17" s="106">
        <f>Sectors_I!J17</f>
        <v>0.10233299999999999</v>
      </c>
      <c r="K17" s="103">
        <f>Sectors_I!K17</f>
        <v>58.005899999999997</v>
      </c>
      <c r="L17" s="103">
        <f>Sectors_I!L17</f>
        <v>61.250429993382141</v>
      </c>
      <c r="M17" s="103">
        <f>Sectors_I!M17</f>
        <v>59.895499999999998</v>
      </c>
      <c r="N17" s="157">
        <f>Sectors_I!N17</f>
        <v>5128655.6753000002</v>
      </c>
      <c r="O17" s="157">
        <f>Sectors_I!O17</f>
        <v>3734684.0954819997</v>
      </c>
      <c r="P17" s="157">
        <f>Sectors_I!P17</f>
        <v>8863339.7707819995</v>
      </c>
      <c r="Q17" s="157">
        <f>Sectors_I!Q17</f>
        <v>314709215.20337993</v>
      </c>
      <c r="R17" s="157">
        <f>Sectors_I!R17</f>
        <v>437416985.71385902</v>
      </c>
      <c r="S17" s="157">
        <f>Sectors_I!S17</f>
        <v>752126200.91723895</v>
      </c>
      <c r="T17" s="157">
        <f>Sectors_I!T17</f>
        <v>8050313.1485000011</v>
      </c>
      <c r="U17" s="157">
        <f>Sectors_I!U17</f>
        <v>3396849.6359999999</v>
      </c>
      <c r="V17" s="157">
        <f>Sectors_I!V17</f>
        <v>11447162.784500001</v>
      </c>
      <c r="W17" s="157">
        <f>Sectors_I!W17</f>
        <v>5920630.7521999991</v>
      </c>
      <c r="X17" s="157">
        <f>Sectors_I!X17</f>
        <v>8191531.234282</v>
      </c>
      <c r="Y17" s="157">
        <f>Sectors_I!Y17</f>
        <v>14112161.986481998</v>
      </c>
      <c r="Z17" s="157">
        <f>Sectors_I!Z17</f>
        <v>0</v>
      </c>
      <c r="AA17" s="157">
        <f>Sectors_I!AA17</f>
        <v>0</v>
      </c>
      <c r="AB17" s="157">
        <f>Sectors_I!AB17</f>
        <v>0</v>
      </c>
    </row>
    <row r="18" spans="1:28" x14ac:dyDescent="0.3">
      <c r="A18" s="99" t="s">
        <v>115</v>
      </c>
      <c r="B18" s="153">
        <f>Sectors_I!B18</f>
        <v>266879813.64646003</v>
      </c>
      <c r="C18" s="153">
        <f>Sectors_I!C18</f>
        <v>407009201.65771997</v>
      </c>
      <c r="D18" s="153">
        <f>Sectors_I!D18</f>
        <v>673889015.30418003</v>
      </c>
      <c r="E18" s="154">
        <f>Sectors_I!E18</f>
        <v>5408469.7352803592</v>
      </c>
      <c r="F18" s="154">
        <f>Sectors_I!F18</f>
        <v>1683372.7966950699</v>
      </c>
      <c r="G18" s="154">
        <f>Sectors_I!G18</f>
        <v>7091842.5319754295</v>
      </c>
      <c r="H18" s="106">
        <f>Sectors_I!H18</f>
        <v>0.14350099999999999</v>
      </c>
      <c r="I18" s="102">
        <f>Sectors_I!I18</f>
        <v>8.3453659575297059E-2</v>
      </c>
      <c r="J18" s="106">
        <f>Sectors_I!J18</f>
        <v>0.107182</v>
      </c>
      <c r="K18" s="103">
        <f>Sectors_I!K18</f>
        <v>51.185499999999998</v>
      </c>
      <c r="L18" s="103">
        <f>Sectors_I!L18</f>
        <v>56.601589903414627</v>
      </c>
      <c r="M18" s="103">
        <f>Sectors_I!M18</f>
        <v>54.462400000000002</v>
      </c>
      <c r="N18" s="157">
        <f>Sectors_I!N18</f>
        <v>4575750.0806999998</v>
      </c>
      <c r="O18" s="157">
        <f>Sectors_I!O18</f>
        <v>2084559.6414000001</v>
      </c>
      <c r="P18" s="157">
        <f>Sectors_I!P18</f>
        <v>6660309.7220999999</v>
      </c>
      <c r="Q18" s="157">
        <f>Sectors_I!Q18</f>
        <v>240044078.14096004</v>
      </c>
      <c r="R18" s="157">
        <f>Sectors_I!R18</f>
        <v>334948327.63621998</v>
      </c>
      <c r="S18" s="157">
        <f>Sectors_I!S18</f>
        <v>574992405.77718008</v>
      </c>
      <c r="T18" s="157">
        <f>Sectors_I!T18</f>
        <v>21742837.932899997</v>
      </c>
      <c r="U18" s="157">
        <f>Sectors_I!U18</f>
        <v>69383660.828099996</v>
      </c>
      <c r="V18" s="157">
        <f>Sectors_I!V18</f>
        <v>91126498.760999992</v>
      </c>
      <c r="W18" s="157">
        <f>Sectors_I!W18</f>
        <v>5084954.8227999993</v>
      </c>
      <c r="X18" s="157">
        <f>Sectors_I!X18</f>
        <v>2491312.3147999998</v>
      </c>
      <c r="Y18" s="157">
        <f>Sectors_I!Y18</f>
        <v>7576267.1375999991</v>
      </c>
      <c r="Z18" s="157">
        <f>Sectors_I!Z18</f>
        <v>7942.7497999999996</v>
      </c>
      <c r="AA18" s="157">
        <f>Sectors_I!AA18</f>
        <v>185900.8786</v>
      </c>
      <c r="AB18" s="157">
        <f>Sectors_I!AB18</f>
        <v>193843.62839999999</v>
      </c>
    </row>
    <row r="19" spans="1:28" x14ac:dyDescent="0.3">
      <c r="A19" s="99" t="s">
        <v>116</v>
      </c>
      <c r="B19" s="153">
        <f>Sectors_I!B19</f>
        <v>1040827146.8043766</v>
      </c>
      <c r="C19" s="153">
        <f>Sectors_I!C19</f>
        <v>1209786549.6673844</v>
      </c>
      <c r="D19" s="153">
        <f>Sectors_I!D19</f>
        <v>2250613696.4717612</v>
      </c>
      <c r="E19" s="154">
        <f>Sectors_I!E19</f>
        <v>22566934.672497425</v>
      </c>
      <c r="F19" s="154">
        <f>Sectors_I!F19</f>
        <v>25387591.285504341</v>
      </c>
      <c r="G19" s="154">
        <f>Sectors_I!G19</f>
        <v>47954525.958001763</v>
      </c>
      <c r="H19" s="106">
        <f>Sectors_I!H19</f>
        <v>0.13670299999999999</v>
      </c>
      <c r="I19" s="102">
        <f>Sectors_I!I19</f>
        <v>8.1803974975263788E-2</v>
      </c>
      <c r="J19" s="106">
        <f>Sectors_I!J19</f>
        <v>0.106182</v>
      </c>
      <c r="K19" s="103">
        <f>Sectors_I!K19</f>
        <v>61.198500000000003</v>
      </c>
      <c r="L19" s="103">
        <f>Sectors_I!L19</f>
        <v>70.02693966562363</v>
      </c>
      <c r="M19" s="103">
        <f>Sectors_I!M19</f>
        <v>66.126499999999993</v>
      </c>
      <c r="N19" s="157">
        <f>Sectors_I!N19</f>
        <v>26088857.798499998</v>
      </c>
      <c r="O19" s="157">
        <f>Sectors_I!O19</f>
        <v>57896952.492514305</v>
      </c>
      <c r="P19" s="157">
        <f>Sectors_I!P19</f>
        <v>83985810.291014299</v>
      </c>
      <c r="Q19" s="157">
        <f>Sectors_I!Q19</f>
        <v>967055710.79007649</v>
      </c>
      <c r="R19" s="157">
        <f>Sectors_I!R19</f>
        <v>1076084513.6263101</v>
      </c>
      <c r="S19" s="157">
        <f>Sectors_I!S19</f>
        <v>2043140224.4163868</v>
      </c>
      <c r="T19" s="157">
        <f>Sectors_I!T19</f>
        <v>42681154.192200013</v>
      </c>
      <c r="U19" s="157">
        <f>Sectors_I!U19</f>
        <v>57214573.501359999</v>
      </c>
      <c r="V19" s="157">
        <f>Sectors_I!V19</f>
        <v>99895727.693560004</v>
      </c>
      <c r="W19" s="157">
        <f>Sectors_I!W19</f>
        <v>30897525.108700003</v>
      </c>
      <c r="X19" s="157">
        <f>Sectors_I!X19</f>
        <v>75517777.979714304</v>
      </c>
      <c r="Y19" s="157">
        <f>Sectors_I!Y19</f>
        <v>106415303.08841431</v>
      </c>
      <c r="Z19" s="157">
        <f>Sectors_I!Z19</f>
        <v>192756.71340000001</v>
      </c>
      <c r="AA19" s="157">
        <f>Sectors_I!AA19</f>
        <v>969684.56</v>
      </c>
      <c r="AB19" s="157">
        <f>Sectors_I!AB19</f>
        <v>1162441.2734000001</v>
      </c>
    </row>
    <row r="20" spans="1:28" x14ac:dyDescent="0.3">
      <c r="A20" s="99" t="s">
        <v>117</v>
      </c>
      <c r="B20" s="153">
        <f>Sectors_I!B20</f>
        <v>440969267.35312903</v>
      </c>
      <c r="C20" s="153">
        <f>Sectors_I!C20</f>
        <v>457331194.85959041</v>
      </c>
      <c r="D20" s="153">
        <f>Sectors_I!D20</f>
        <v>898300462.21271944</v>
      </c>
      <c r="E20" s="154">
        <f>Sectors_I!E20</f>
        <v>8077616.9818955287</v>
      </c>
      <c r="F20" s="154">
        <f>Sectors_I!F20</f>
        <v>6361212.0192784695</v>
      </c>
      <c r="G20" s="154">
        <f>Sectors_I!G20</f>
        <v>14438829.001173999</v>
      </c>
      <c r="H20" s="106">
        <f>Sectors_I!H20</f>
        <v>0.129522</v>
      </c>
      <c r="I20" s="102">
        <f>Sectors_I!I20</f>
        <v>8.3592120735269115E-2</v>
      </c>
      <c r="J20" s="106">
        <f>Sectors_I!J20</f>
        <v>0.105819</v>
      </c>
      <c r="K20" s="103">
        <f>Sectors_I!K20</f>
        <v>76.386600000000001</v>
      </c>
      <c r="L20" s="103">
        <f>Sectors_I!L20</f>
        <v>65.340162625774525</v>
      </c>
      <c r="M20" s="103">
        <f>Sectors_I!M20</f>
        <v>70.686899999999994</v>
      </c>
      <c r="N20" s="157">
        <f>Sectors_I!N20</f>
        <v>6973136.8172203703</v>
      </c>
      <c r="O20" s="157">
        <f>Sectors_I!O20</f>
        <v>6944656.5251078904</v>
      </c>
      <c r="P20" s="157">
        <f>Sectors_I!P20</f>
        <v>13917793.342328262</v>
      </c>
      <c r="Q20" s="157">
        <f>Sectors_I!Q20</f>
        <v>399997135.86630863</v>
      </c>
      <c r="R20" s="157">
        <f>Sectors_I!R20</f>
        <v>421496875.18239069</v>
      </c>
      <c r="S20" s="157">
        <f>Sectors_I!S20</f>
        <v>821494011.04869926</v>
      </c>
      <c r="T20" s="157">
        <f>Sectors_I!T20</f>
        <v>19241086.0077</v>
      </c>
      <c r="U20" s="157">
        <f>Sectors_I!U20</f>
        <v>18659609.209961832</v>
      </c>
      <c r="V20" s="157">
        <f>Sectors_I!V20</f>
        <v>37900695.217661828</v>
      </c>
      <c r="W20" s="157">
        <f>Sectors_I!W20</f>
        <v>21729642.405120369</v>
      </c>
      <c r="X20" s="157">
        <f>Sectors_I!X20</f>
        <v>17174710.46723789</v>
      </c>
      <c r="Y20" s="157">
        <f>Sectors_I!Y20</f>
        <v>38904352.872358263</v>
      </c>
      <c r="Z20" s="157">
        <f>Sectors_I!Z20</f>
        <v>1403.0740000000001</v>
      </c>
      <c r="AA20" s="157">
        <f>Sectors_I!AA20</f>
        <v>0</v>
      </c>
      <c r="AB20" s="157">
        <f>Sectors_I!AB20</f>
        <v>1403.0740000000001</v>
      </c>
    </row>
    <row r="21" spans="1:28" x14ac:dyDescent="0.3">
      <c r="A21" s="99" t="s">
        <v>118</v>
      </c>
      <c r="B21" s="153">
        <f>Sectors_I!B21</f>
        <v>814201105.81529379</v>
      </c>
      <c r="C21" s="153">
        <f>Sectors_I!C21</f>
        <v>2461770579.8009229</v>
      </c>
      <c r="D21" s="153">
        <f>Sectors_I!D21</f>
        <v>3275971685.6162167</v>
      </c>
      <c r="E21" s="154">
        <f>Sectors_I!E21</f>
        <v>14940966.55283873</v>
      </c>
      <c r="F21" s="154">
        <f>Sectors_I!F21</f>
        <v>22357297.577736411</v>
      </c>
      <c r="G21" s="154">
        <f>Sectors_I!G21</f>
        <v>37298264.130575143</v>
      </c>
      <c r="H21" s="106">
        <f>Sectors_I!H21</f>
        <v>0.132655</v>
      </c>
      <c r="I21" s="102">
        <f>Sectors_I!I21</f>
        <v>8.8261436289987144E-2</v>
      </c>
      <c r="J21" s="106">
        <f>Sectors_I!J21</f>
        <v>9.9101499999999995E-2</v>
      </c>
      <c r="K21" s="103">
        <f>Sectors_I!K21</f>
        <v>109.94</v>
      </c>
      <c r="L21" s="103">
        <f>Sectors_I!L21</f>
        <v>122.75163077643886</v>
      </c>
      <c r="M21" s="103">
        <f>Sectors_I!M21</f>
        <v>119.651</v>
      </c>
      <c r="N21" s="157">
        <f>Sectors_I!N21</f>
        <v>32035363.8726</v>
      </c>
      <c r="O21" s="157">
        <f>Sectors_I!O21</f>
        <v>64656940.994642414</v>
      </c>
      <c r="P21" s="157">
        <f>Sectors_I!P21</f>
        <v>96692304.867242411</v>
      </c>
      <c r="Q21" s="157">
        <f>Sectors_I!Q21</f>
        <v>723533993.71389377</v>
      </c>
      <c r="R21" s="157">
        <f>Sectors_I!R21</f>
        <v>2106412217.7789764</v>
      </c>
      <c r="S21" s="157">
        <f>Sectors_I!S21</f>
        <v>2829946211.4928703</v>
      </c>
      <c r="T21" s="157">
        <f>Sectors_I!T21</f>
        <v>55228214.270800002</v>
      </c>
      <c r="U21" s="157">
        <f>Sectors_I!U21</f>
        <v>234176236.26250941</v>
      </c>
      <c r="V21" s="157">
        <f>Sectors_I!V21</f>
        <v>289404450.5333094</v>
      </c>
      <c r="W21" s="157">
        <f>Sectors_I!W21</f>
        <v>34916669.932600006</v>
      </c>
      <c r="X21" s="157">
        <f>Sectors_I!X21</f>
        <v>120350507.706275</v>
      </c>
      <c r="Y21" s="157">
        <f>Sectors_I!Y21</f>
        <v>155267177.63887501</v>
      </c>
      <c r="Z21" s="157">
        <f>Sectors_I!Z21</f>
        <v>522227.89800000004</v>
      </c>
      <c r="AA21" s="157">
        <f>Sectors_I!AA21</f>
        <v>831618.05316199991</v>
      </c>
      <c r="AB21" s="157">
        <f>Sectors_I!AB21</f>
        <v>1353845.951162</v>
      </c>
    </row>
    <row r="22" spans="1:28" x14ac:dyDescent="0.3">
      <c r="A22" s="99" t="s">
        <v>119</v>
      </c>
      <c r="B22" s="153">
        <f>Sectors_I!B22</f>
        <v>385294959.79215002</v>
      </c>
      <c r="C22" s="153">
        <f>Sectors_I!C22</f>
        <v>542310101.62706494</v>
      </c>
      <c r="D22" s="153">
        <f>Sectors_I!D22</f>
        <v>927605061.41921496</v>
      </c>
      <c r="E22" s="154">
        <f>Sectors_I!E22</f>
        <v>5540223.3763014805</v>
      </c>
      <c r="F22" s="154">
        <f>Sectors_I!F22</f>
        <v>8129287.8121972699</v>
      </c>
      <c r="G22" s="154">
        <f>Sectors_I!G22</f>
        <v>13669511.18849875</v>
      </c>
      <c r="H22" s="106">
        <f>Sectors_I!H22</f>
        <v>0.12909899999999999</v>
      </c>
      <c r="I22" s="102">
        <f>Sectors_I!I22</f>
        <v>8.0541543834587573E-2</v>
      </c>
      <c r="J22" s="106">
        <f>Sectors_I!J22</f>
        <v>0.100799</v>
      </c>
      <c r="K22" s="103">
        <f>Sectors_I!K22</f>
        <v>88.629499999999993</v>
      </c>
      <c r="L22" s="103">
        <f>Sectors_I!L22</f>
        <v>109.55983508735291</v>
      </c>
      <c r="M22" s="103">
        <f>Sectors_I!M22</f>
        <v>100.858</v>
      </c>
      <c r="N22" s="157">
        <f>Sectors_I!N22</f>
        <v>12397384.421699999</v>
      </c>
      <c r="O22" s="157">
        <f>Sectors_I!O22</f>
        <v>26452360.505867001</v>
      </c>
      <c r="P22" s="157">
        <f>Sectors_I!P22</f>
        <v>38849744.927566998</v>
      </c>
      <c r="Q22" s="157">
        <f>Sectors_I!Q22</f>
        <v>338044274.99204999</v>
      </c>
      <c r="R22" s="157">
        <f>Sectors_I!R22</f>
        <v>458770576.15680796</v>
      </c>
      <c r="S22" s="157">
        <f>Sectors_I!S22</f>
        <v>796814851.14885795</v>
      </c>
      <c r="T22" s="157">
        <f>Sectors_I!T22</f>
        <v>31610385.484700006</v>
      </c>
      <c r="U22" s="157">
        <f>Sectors_I!U22</f>
        <v>41985346.240290001</v>
      </c>
      <c r="V22" s="157">
        <f>Sectors_I!V22</f>
        <v>73595731.72499001</v>
      </c>
      <c r="W22" s="157">
        <f>Sectors_I!W22</f>
        <v>15640299.315399999</v>
      </c>
      <c r="X22" s="157">
        <f>Sectors_I!X22</f>
        <v>40376241.498067006</v>
      </c>
      <c r="Y22" s="157">
        <f>Sectors_I!Y22</f>
        <v>56016540.813467003</v>
      </c>
      <c r="Z22" s="157">
        <f>Sectors_I!Z22</f>
        <v>0</v>
      </c>
      <c r="AA22" s="157">
        <f>Sectors_I!AA22</f>
        <v>1177937.7319</v>
      </c>
      <c r="AB22" s="157">
        <f>Sectors_I!AB22</f>
        <v>1177937.7319</v>
      </c>
    </row>
    <row r="23" spans="1:28" x14ac:dyDescent="0.3">
      <c r="A23" s="99" t="s">
        <v>120</v>
      </c>
      <c r="B23" s="153">
        <f>Sectors_I!B23</f>
        <v>122641385.5181686</v>
      </c>
      <c r="C23" s="153">
        <f>Sectors_I!C23</f>
        <v>693774121.86804533</v>
      </c>
      <c r="D23" s="153">
        <f>Sectors_I!D23</f>
        <v>816415507.3862139</v>
      </c>
      <c r="E23" s="154">
        <f>Sectors_I!E23</f>
        <v>11441773.21947448</v>
      </c>
      <c r="F23" s="154">
        <f>Sectors_I!F23</f>
        <v>16019432.545900522</v>
      </c>
      <c r="G23" s="154">
        <f>Sectors_I!G23</f>
        <v>27461205.765375003</v>
      </c>
      <c r="H23" s="106">
        <f>Sectors_I!H23</f>
        <v>0.130296</v>
      </c>
      <c r="I23" s="102">
        <f>Sectors_I!I23</f>
        <v>0.10033432166225556</v>
      </c>
      <c r="J23" s="106">
        <f>Sectors_I!J23</f>
        <v>0.10485800000000001</v>
      </c>
      <c r="K23" s="103">
        <f>Sectors_I!K23</f>
        <v>58.004100000000001</v>
      </c>
      <c r="L23" s="103">
        <f>Sectors_I!L23</f>
        <v>60.164894525513034</v>
      </c>
      <c r="M23" s="103">
        <f>Sectors_I!M23</f>
        <v>59.840699999999998</v>
      </c>
      <c r="N23" s="157">
        <f>Sectors_I!N23</f>
        <v>9849731.5355999991</v>
      </c>
      <c r="O23" s="157">
        <f>Sectors_I!O23</f>
        <v>14645018.823799999</v>
      </c>
      <c r="P23" s="157">
        <f>Sectors_I!P23</f>
        <v>24494750.359399997</v>
      </c>
      <c r="Q23" s="157">
        <f>Sectors_I!Q23</f>
        <v>58009935.078999996</v>
      </c>
      <c r="R23" s="157">
        <f>Sectors_I!R23</f>
        <v>368287369.73599994</v>
      </c>
      <c r="S23" s="157">
        <f>Sectors_I!S23</f>
        <v>426297304.81499988</v>
      </c>
      <c r="T23" s="157">
        <f>Sectors_I!T23</f>
        <v>53666309.9029686</v>
      </c>
      <c r="U23" s="157">
        <f>Sectors_I!U23</f>
        <v>267665210.28504542</v>
      </c>
      <c r="V23" s="157">
        <f>Sectors_I!V23</f>
        <v>321331520.18801403</v>
      </c>
      <c r="W23" s="157">
        <f>Sectors_I!W23</f>
        <v>10965140.5362</v>
      </c>
      <c r="X23" s="157">
        <f>Sectors_I!X23</f>
        <v>57821541.846999995</v>
      </c>
      <c r="Y23" s="157">
        <f>Sectors_I!Y23</f>
        <v>68786682.38319999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3">
      <c r="A24" s="99" t="s">
        <v>213</v>
      </c>
      <c r="B24" s="153">
        <f>Sectors_I!B24</f>
        <v>85206147.595899999</v>
      </c>
      <c r="C24" s="153">
        <f>Sectors_I!C24</f>
        <v>665170615.58793342</v>
      </c>
      <c r="D24" s="153">
        <f>Sectors_I!D24</f>
        <v>750376763.18383336</v>
      </c>
      <c r="E24" s="154">
        <f>Sectors_I!E24</f>
        <v>3807969.2886882201</v>
      </c>
      <c r="F24" s="154">
        <f>Sectors_I!F24</f>
        <v>4197374.1647137795</v>
      </c>
      <c r="G24" s="154">
        <f>Sectors_I!G24</f>
        <v>8005343.4534019995</v>
      </c>
      <c r="H24" s="106">
        <f>Sectors_I!H24</f>
        <v>0.12917799999999999</v>
      </c>
      <c r="I24" s="102">
        <f>Sectors_I!I24</f>
        <v>9.8877766560540745E-2</v>
      </c>
      <c r="J24" s="106">
        <f>Sectors_I!J24</f>
        <v>0.102327</v>
      </c>
      <c r="K24" s="103">
        <f>Sectors_I!K24</f>
        <v>50.446300000000001</v>
      </c>
      <c r="L24" s="103">
        <f>Sectors_I!L24</f>
        <v>50.540425780693226</v>
      </c>
      <c r="M24" s="103">
        <f>Sectors_I!M24</f>
        <v>50.53</v>
      </c>
      <c r="N24" s="157">
        <f>Sectors_I!N24</f>
        <v>1103709.3478999999</v>
      </c>
      <c r="O24" s="157">
        <f>Sectors_I!O24</f>
        <v>10393987.139400002</v>
      </c>
      <c r="P24" s="157">
        <f>Sectors_I!P24</f>
        <v>11497696.487300001</v>
      </c>
      <c r="Q24" s="157">
        <f>Sectors_I!Q24</f>
        <v>75875163.560900003</v>
      </c>
      <c r="R24" s="157">
        <f>Sectors_I!R24</f>
        <v>632318608.30582345</v>
      </c>
      <c r="S24" s="157">
        <f>Sectors_I!S24</f>
        <v>708193771.8667233</v>
      </c>
      <c r="T24" s="157">
        <f>Sectors_I!T24</f>
        <v>8200491.5</v>
      </c>
      <c r="U24" s="157">
        <f>Sectors_I!U24</f>
        <v>26470918.54541</v>
      </c>
      <c r="V24" s="157">
        <f>Sectors_I!V24</f>
        <v>34671410.04541</v>
      </c>
      <c r="W24" s="157">
        <f>Sectors_I!W24</f>
        <v>1117512.2637</v>
      </c>
      <c r="X24" s="157">
        <f>Sectors_I!X24</f>
        <v>6245982.9229000006</v>
      </c>
      <c r="Y24" s="157">
        <f>Sectors_I!Y24</f>
        <v>7363495.1866000006</v>
      </c>
      <c r="Z24" s="157">
        <f>Sectors_I!Z24</f>
        <v>12980.2713</v>
      </c>
      <c r="AA24" s="157">
        <f>Sectors_I!AA24</f>
        <v>135105.8138</v>
      </c>
      <c r="AB24" s="157">
        <f>Sectors_I!AB24</f>
        <v>148086.0851</v>
      </c>
    </row>
    <row r="25" spans="1:28" x14ac:dyDescent="0.3">
      <c r="A25" s="99" t="s">
        <v>121</v>
      </c>
      <c r="B25" s="153">
        <f>Sectors_I!B25</f>
        <v>868389681.35029995</v>
      </c>
      <c r="C25" s="153">
        <f>Sectors_I!C25</f>
        <v>1580294457.4885895</v>
      </c>
      <c r="D25" s="153">
        <f>Sectors_I!D25</f>
        <v>2448684138.8388896</v>
      </c>
      <c r="E25" s="154">
        <f>Sectors_I!E25</f>
        <v>1884698.65396439</v>
      </c>
      <c r="F25" s="154">
        <f>Sectors_I!F25</f>
        <v>4786588.9945162302</v>
      </c>
      <c r="G25" s="154">
        <f>Sectors_I!G25</f>
        <v>6671287.6484806202</v>
      </c>
      <c r="H25" s="106">
        <f>Sectors_I!H25</f>
        <v>0.136929</v>
      </c>
      <c r="I25" s="102">
        <f>Sectors_I!I25</f>
        <v>8.7142652327688142E-2</v>
      </c>
      <c r="J25" s="106">
        <f>Sectors_I!J25</f>
        <v>0.10498499999999999</v>
      </c>
      <c r="K25" s="103">
        <f>Sectors_I!K25</f>
        <v>34.663800000000002</v>
      </c>
      <c r="L25" s="103">
        <f>Sectors_I!L25</f>
        <v>152.16711814020852</v>
      </c>
      <c r="M25" s="103">
        <f>Sectors_I!M25</f>
        <v>110.039</v>
      </c>
      <c r="N25" s="157">
        <f>Sectors_I!N25</f>
        <v>50086.565999999999</v>
      </c>
      <c r="O25" s="157">
        <f>Sectors_I!O25</f>
        <v>217737.326</v>
      </c>
      <c r="P25" s="157">
        <f>Sectors_I!P25</f>
        <v>267823.89199999999</v>
      </c>
      <c r="Q25" s="157">
        <f>Sectors_I!Q25</f>
        <v>868141697.7069</v>
      </c>
      <c r="R25" s="157">
        <f>Sectors_I!R25</f>
        <v>1568734788.3579895</v>
      </c>
      <c r="S25" s="157">
        <f>Sectors_I!S25</f>
        <v>2436876486.0648894</v>
      </c>
      <c r="T25" s="157">
        <f>Sectors_I!T25</f>
        <v>197166.45440000002</v>
      </c>
      <c r="U25" s="157">
        <f>Sectors_I!U25</f>
        <v>11341751.051199999</v>
      </c>
      <c r="V25" s="157">
        <f>Sectors_I!V25</f>
        <v>11538917.505599998</v>
      </c>
      <c r="W25" s="157">
        <f>Sectors_I!W25</f>
        <v>50817.188999999998</v>
      </c>
      <c r="X25" s="157">
        <f>Sectors_I!X25</f>
        <v>217918.07939999999</v>
      </c>
      <c r="Y25" s="157">
        <f>Sectors_I!Y25</f>
        <v>268735.2684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3">
      <c r="A26" s="99" t="s">
        <v>122</v>
      </c>
      <c r="B26" s="153">
        <f>Sectors_I!B26</f>
        <v>40559916.519500002</v>
      </c>
      <c r="C26" s="153">
        <f>Sectors_I!C26</f>
        <v>313679657.59932673</v>
      </c>
      <c r="D26" s="153">
        <f>Sectors_I!D26</f>
        <v>354239574.11882675</v>
      </c>
      <c r="E26" s="154">
        <f>Sectors_I!E26</f>
        <v>809674.70040936</v>
      </c>
      <c r="F26" s="154">
        <f>Sectors_I!F26</f>
        <v>1010352.3306758201</v>
      </c>
      <c r="G26" s="154">
        <f>Sectors_I!G26</f>
        <v>1820027.0310851801</v>
      </c>
      <c r="H26" s="106">
        <f>Sectors_I!H26</f>
        <v>0.14685899999999999</v>
      </c>
      <c r="I26" s="102">
        <f>Sectors_I!I26</f>
        <v>9.4732925912465668E-2</v>
      </c>
      <c r="J26" s="106">
        <f>Sectors_I!J26</f>
        <v>0.100741</v>
      </c>
      <c r="K26" s="103">
        <f>Sectors_I!K26</f>
        <v>56.114800000000002</v>
      </c>
      <c r="L26" s="103">
        <f>Sectors_I!L26</f>
        <v>29.763955115550552</v>
      </c>
      <c r="M26" s="103">
        <f>Sectors_I!M26</f>
        <v>32.7819</v>
      </c>
      <c r="N26" s="157">
        <f>Sectors_I!N26</f>
        <v>466028.12530000001</v>
      </c>
      <c r="O26" s="157">
        <f>Sectors_I!O26</f>
        <v>228580.90720999998</v>
      </c>
      <c r="P26" s="157">
        <f>Sectors_I!P26</f>
        <v>694609.03251000005</v>
      </c>
      <c r="Q26" s="157">
        <f>Sectors_I!Q26</f>
        <v>38476724.527900003</v>
      </c>
      <c r="R26" s="157">
        <f>Sectors_I!R26</f>
        <v>311140469.95101672</v>
      </c>
      <c r="S26" s="157">
        <f>Sectors_I!S26</f>
        <v>349617194.47891676</v>
      </c>
      <c r="T26" s="157">
        <f>Sectors_I!T26</f>
        <v>1348102.7708000001</v>
      </c>
      <c r="U26" s="157">
        <f>Sectors_I!U26</f>
        <v>2310380.0550000002</v>
      </c>
      <c r="V26" s="157">
        <f>Sectors_I!V26</f>
        <v>3658482.8258000002</v>
      </c>
      <c r="W26" s="157">
        <f>Sectors_I!W26</f>
        <v>735089.22080000001</v>
      </c>
      <c r="X26" s="157">
        <f>Sectors_I!X26</f>
        <v>228807.59331</v>
      </c>
      <c r="Y26" s="157">
        <f>Sectors_I!Y26</f>
        <v>963896.81411000004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3">
      <c r="A27" s="99" t="s">
        <v>123</v>
      </c>
      <c r="B27" s="153">
        <f>Sectors_I!B27</f>
        <v>817060394.22479999</v>
      </c>
      <c r="C27" s="153">
        <f>Sectors_I!C27</f>
        <v>586397826.09878862</v>
      </c>
      <c r="D27" s="153">
        <f>Sectors_I!D27</f>
        <v>1403458220.3235886</v>
      </c>
      <c r="E27" s="154">
        <f>Sectors_I!E27</f>
        <v>11988197.09789768</v>
      </c>
      <c r="F27" s="154">
        <f>Sectors_I!F27</f>
        <v>21432416.970348809</v>
      </c>
      <c r="G27" s="154">
        <f>Sectors_I!G27</f>
        <v>33420614.068246491</v>
      </c>
      <c r="H27" s="106">
        <f>Sectors_I!H27</f>
        <v>0.125615</v>
      </c>
      <c r="I27" s="102">
        <f>Sectors_I!I27</f>
        <v>8.2486744932499759E-2</v>
      </c>
      <c r="J27" s="106">
        <f>Sectors_I!J27</f>
        <v>0.10756400000000001</v>
      </c>
      <c r="K27" s="103">
        <f>Sectors_I!K27</f>
        <v>77.514300000000006</v>
      </c>
      <c r="L27" s="103">
        <f>Sectors_I!L27</f>
        <v>103.11271311127136</v>
      </c>
      <c r="M27" s="103">
        <f>Sectors_I!M27</f>
        <v>88.236099999999993</v>
      </c>
      <c r="N27" s="157">
        <f>Sectors_I!N27</f>
        <v>24003990.856999997</v>
      </c>
      <c r="O27" s="157">
        <f>Sectors_I!O27</f>
        <v>22448604.060199998</v>
      </c>
      <c r="P27" s="157">
        <f>Sectors_I!P27</f>
        <v>46452594.917199999</v>
      </c>
      <c r="Q27" s="157">
        <f>Sectors_I!Q27</f>
        <v>732534896.00489998</v>
      </c>
      <c r="R27" s="157">
        <f>Sectors_I!R27</f>
        <v>495569866.62813759</v>
      </c>
      <c r="S27" s="157">
        <f>Sectors_I!S27</f>
        <v>1228104762.6330376</v>
      </c>
      <c r="T27" s="157">
        <f>Sectors_I!T27</f>
        <v>51119691.088100001</v>
      </c>
      <c r="U27" s="157">
        <f>Sectors_I!U27</f>
        <v>54547776.538151026</v>
      </c>
      <c r="V27" s="157">
        <f>Sectors_I!V27</f>
        <v>105667467.62625103</v>
      </c>
      <c r="W27" s="157">
        <f>Sectors_I!W27</f>
        <v>32508231.6303</v>
      </c>
      <c r="X27" s="157">
        <f>Sectors_I!X27</f>
        <v>25102493.505100001</v>
      </c>
      <c r="Y27" s="157">
        <f>Sectors_I!Y27</f>
        <v>57610725.135399997</v>
      </c>
      <c r="Z27" s="157">
        <f>Sectors_I!Z27</f>
        <v>897575.50150000001</v>
      </c>
      <c r="AA27" s="157">
        <f>Sectors_I!AA27</f>
        <v>11177689.4274</v>
      </c>
      <c r="AB27" s="157">
        <f>Sectors_I!AB27</f>
        <v>12075264.9289</v>
      </c>
    </row>
    <row r="28" spans="1:28" x14ac:dyDescent="0.3">
      <c r="A28" s="99" t="s">
        <v>124</v>
      </c>
      <c r="B28" s="153">
        <f>Sectors_I!B28</f>
        <v>103848211.2075</v>
      </c>
      <c r="C28" s="153">
        <f>Sectors_I!C28</f>
        <v>95923731.026924998</v>
      </c>
      <c r="D28" s="153">
        <f>Sectors_I!D28</f>
        <v>199771942.23442501</v>
      </c>
      <c r="E28" s="154">
        <f>Sectors_I!E28</f>
        <v>393824.95042055997</v>
      </c>
      <c r="F28" s="154">
        <f>Sectors_I!F28</f>
        <v>462858.07247210003</v>
      </c>
      <c r="G28" s="154">
        <f>Sectors_I!G28</f>
        <v>856683.02289266</v>
      </c>
      <c r="H28" s="106">
        <f>Sectors_I!H28</f>
        <v>0.13220599999999999</v>
      </c>
      <c r="I28" s="102">
        <f>Sectors_I!I28</f>
        <v>8.1207671813936955E-2</v>
      </c>
      <c r="J28" s="106">
        <f>Sectors_I!J28</f>
        <v>0.107679</v>
      </c>
      <c r="K28" s="103">
        <f>Sectors_I!K28</f>
        <v>56.256399999999999</v>
      </c>
      <c r="L28" s="103">
        <f>Sectors_I!L28</f>
        <v>69.242018758249017</v>
      </c>
      <c r="M28" s="103">
        <f>Sectors_I!M28</f>
        <v>62.524099999999997</v>
      </c>
      <c r="N28" s="157">
        <f>Sectors_I!N28</f>
        <v>283662.27969999996</v>
      </c>
      <c r="O28" s="157">
        <f>Sectors_I!O28</f>
        <v>646063.87569999998</v>
      </c>
      <c r="P28" s="157">
        <f>Sectors_I!P28</f>
        <v>929726.15539999993</v>
      </c>
      <c r="Q28" s="157">
        <f>Sectors_I!Q28</f>
        <v>85586908.387099996</v>
      </c>
      <c r="R28" s="157">
        <f>Sectors_I!R28</f>
        <v>82943787.085724995</v>
      </c>
      <c r="S28" s="157">
        <f>Sectors_I!S28</f>
        <v>168530695.47282502</v>
      </c>
      <c r="T28" s="157">
        <f>Sectors_I!T28</f>
        <v>17453504.069200002</v>
      </c>
      <c r="U28" s="157">
        <f>Sectors_I!U28</f>
        <v>11664446.188999999</v>
      </c>
      <c r="V28" s="157">
        <f>Sectors_I!V28</f>
        <v>29117950.258200001</v>
      </c>
      <c r="W28" s="157">
        <f>Sectors_I!W28</f>
        <v>807798.75119999994</v>
      </c>
      <c r="X28" s="157">
        <f>Sectors_I!X28</f>
        <v>1315497.7522000002</v>
      </c>
      <c r="Y28" s="157">
        <f>Sectors_I!Y28</f>
        <v>2123296.5034000003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3">
      <c r="A29" s="99" t="s">
        <v>125</v>
      </c>
      <c r="B29" s="153">
        <f>Sectors_I!B29</f>
        <v>95469590.511294678</v>
      </c>
      <c r="C29" s="153">
        <f>Sectors_I!C29</f>
        <v>185489480.58208585</v>
      </c>
      <c r="D29" s="153">
        <f>Sectors_I!D29</f>
        <v>280959071.09338051</v>
      </c>
      <c r="E29" s="154">
        <f>Sectors_I!E29</f>
        <v>18351668.429449078</v>
      </c>
      <c r="F29" s="154">
        <f>Sectors_I!F29</f>
        <v>484471.82306733</v>
      </c>
      <c r="G29" s="154">
        <f>Sectors_I!G29</f>
        <v>18836140.252516408</v>
      </c>
      <c r="H29" s="106">
        <f>Sectors_I!H29</f>
        <v>0.117502</v>
      </c>
      <c r="I29" s="102">
        <f>Sectors_I!I29</f>
        <v>0.11112221707373728</v>
      </c>
      <c r="J29" s="106">
        <f>Sectors_I!J29</f>
        <v>0.11305900000000001</v>
      </c>
      <c r="K29" s="103">
        <f>Sectors_I!K29</f>
        <v>73.5154</v>
      </c>
      <c r="L29" s="103">
        <f>Sectors_I!L29</f>
        <v>72.932094776785945</v>
      </c>
      <c r="M29" s="103">
        <f>Sectors_I!M29</f>
        <v>73.108599999999996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74062476.839107975</v>
      </c>
      <c r="R29" s="157">
        <f>Sectors_I!R29</f>
        <v>184398394.55412489</v>
      </c>
      <c r="S29" s="157">
        <f>Sectors_I!S29</f>
        <v>258460871.39323288</v>
      </c>
      <c r="T29" s="157">
        <f>Sectors_I!T29</f>
        <v>0</v>
      </c>
      <c r="U29" s="157">
        <f>Sectors_I!U29</f>
        <v>184730.61610000001</v>
      </c>
      <c r="V29" s="157">
        <f>Sectors_I!V29</f>
        <v>184730.61610000001</v>
      </c>
      <c r="W29" s="157">
        <f>Sectors_I!W29</f>
        <v>21407113.672186699</v>
      </c>
      <c r="X29" s="157">
        <f>Sectors_I!X29</f>
        <v>906355.41186093003</v>
      </c>
      <c r="Y29" s="157">
        <f>Sectors_I!Y29</f>
        <v>22313469.08404763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3">
      <c r="A30" s="99" t="s">
        <v>126</v>
      </c>
      <c r="B30" s="153">
        <f>Sectors_I!B30</f>
        <v>1894446018.9889724</v>
      </c>
      <c r="C30" s="153">
        <f>Sectors_I!C30</f>
        <v>2135183792.7383378</v>
      </c>
      <c r="D30" s="153">
        <f>Sectors_I!D30</f>
        <v>4029629811.7273102</v>
      </c>
      <c r="E30" s="154">
        <f>Sectors_I!E30</f>
        <v>35833572.0497237</v>
      </c>
      <c r="F30" s="154">
        <f>Sectors_I!F30</f>
        <v>23031559.095517524</v>
      </c>
      <c r="G30" s="154">
        <f>Sectors_I!G30</f>
        <v>58865131.145241223</v>
      </c>
      <c r="H30" s="106">
        <f>Sectors_I!H30</f>
        <v>0.14177000000000001</v>
      </c>
      <c r="I30" s="102">
        <f>Sectors_I!I30</f>
        <v>8.5328931393403751E-2</v>
      </c>
      <c r="J30" s="106">
        <f>Sectors_I!J30</f>
        <v>0.110209</v>
      </c>
      <c r="K30" s="103">
        <f>Sectors_I!K30</f>
        <v>71.991500000000002</v>
      </c>
      <c r="L30" s="103">
        <f>Sectors_I!L30</f>
        <v>91.664375137343811</v>
      </c>
      <c r="M30" s="103">
        <f>Sectors_I!M30</f>
        <v>83.030100000000004</v>
      </c>
      <c r="N30" s="157">
        <f>Sectors_I!N30</f>
        <v>28698536.5856</v>
      </c>
      <c r="O30" s="157">
        <f>Sectors_I!O30</f>
        <v>27628177.222143993</v>
      </c>
      <c r="P30" s="157">
        <f>Sectors_I!P30</f>
        <v>56326713.807743996</v>
      </c>
      <c r="Q30" s="157">
        <f>Sectors_I!Q30</f>
        <v>1770498527.5107725</v>
      </c>
      <c r="R30" s="157">
        <f>Sectors_I!R30</f>
        <v>1959797134.8573866</v>
      </c>
      <c r="S30" s="157">
        <f>Sectors_I!S30</f>
        <v>3730295662.3681588</v>
      </c>
      <c r="T30" s="157">
        <f>Sectors_I!T30</f>
        <v>79925688.030099988</v>
      </c>
      <c r="U30" s="157">
        <f>Sectors_I!U30</f>
        <v>119674882.35101733</v>
      </c>
      <c r="V30" s="157">
        <f>Sectors_I!V30</f>
        <v>199600570.38111731</v>
      </c>
      <c r="W30" s="157">
        <f>Sectors_I!W30</f>
        <v>43527468.471299998</v>
      </c>
      <c r="X30" s="157">
        <f>Sectors_I!X30</f>
        <v>51144552.287684001</v>
      </c>
      <c r="Y30" s="157">
        <f>Sectors_I!Y30</f>
        <v>94672020.758983999</v>
      </c>
      <c r="Z30" s="157">
        <f>Sectors_I!Z30</f>
        <v>494334.9768</v>
      </c>
      <c r="AA30" s="157">
        <f>Sectors_I!AA30</f>
        <v>4567223.2422500001</v>
      </c>
      <c r="AB30" s="157">
        <f>Sectors_I!AB30</f>
        <v>5061558.2190500004</v>
      </c>
    </row>
    <row r="31" spans="1:28" x14ac:dyDescent="0.3">
      <c r="A31" s="99" t="s">
        <v>127</v>
      </c>
      <c r="B31" s="153">
        <f>Sectors_I!B31</f>
        <v>3131826876.2770891</v>
      </c>
      <c r="C31" s="153">
        <f>Sectors_I!C31</f>
        <v>440941669.07870841</v>
      </c>
      <c r="D31" s="153">
        <f>Sectors_I!D31</f>
        <v>3572768545.3557973</v>
      </c>
      <c r="E31" s="154">
        <f>Sectors_I!E31</f>
        <v>89461731.380552858</v>
      </c>
      <c r="F31" s="154">
        <f>Sectors_I!F31</f>
        <v>13272047.26129289</v>
      </c>
      <c r="G31" s="154">
        <f>Sectors_I!G31</f>
        <v>102733778.64184575</v>
      </c>
      <c r="H31" s="106">
        <f>Sectors_I!H31</f>
        <v>0.151585</v>
      </c>
      <c r="I31" s="102">
        <f>Sectors_I!I31</f>
        <v>8.7347867863232898E-2</v>
      </c>
      <c r="J31" s="106">
        <f>Sectors_I!J31</f>
        <v>0.142295</v>
      </c>
      <c r="K31" s="103">
        <f>Sectors_I!K31</f>
        <v>60.255200000000002</v>
      </c>
      <c r="L31" s="103">
        <f>Sectors_I!L31</f>
        <v>85.33803640678542</v>
      </c>
      <c r="M31" s="103">
        <f>Sectors_I!M31</f>
        <v>63.509700000000002</v>
      </c>
      <c r="N31" s="157">
        <f>Sectors_I!N31</f>
        <v>88405405.096400008</v>
      </c>
      <c r="O31" s="157">
        <f>Sectors_I!O31</f>
        <v>17939874.476201002</v>
      </c>
      <c r="P31" s="157">
        <f>Sectors_I!P31</f>
        <v>106345279.57260101</v>
      </c>
      <c r="Q31" s="157">
        <f>Sectors_I!Q31</f>
        <v>2890310754.2452307</v>
      </c>
      <c r="R31" s="157">
        <f>Sectors_I!R31</f>
        <v>395754828.80488741</v>
      </c>
      <c r="S31" s="157">
        <f>Sectors_I!S31</f>
        <v>3286065583.050118</v>
      </c>
      <c r="T31" s="157">
        <f>Sectors_I!T31</f>
        <v>116232681.39155844</v>
      </c>
      <c r="U31" s="157">
        <f>Sectors_I!U31</f>
        <v>14612832.997519989</v>
      </c>
      <c r="V31" s="157">
        <f>Sectors_I!V31</f>
        <v>130845514.38907842</v>
      </c>
      <c r="W31" s="157">
        <f>Sectors_I!W31</f>
        <v>122670033.311</v>
      </c>
      <c r="X31" s="157">
        <f>Sectors_I!X31</f>
        <v>29299103.029900998</v>
      </c>
      <c r="Y31" s="157">
        <f>Sectors_I!Y31</f>
        <v>151969136.34090102</v>
      </c>
      <c r="Z31" s="157">
        <f>Sectors_I!Z31</f>
        <v>2613407.3293000003</v>
      </c>
      <c r="AA31" s="157">
        <f>Sectors_I!AA31</f>
        <v>1274904.2463999998</v>
      </c>
      <c r="AB31" s="157">
        <f>Sectors_I!AB31</f>
        <v>3888311.5756999999</v>
      </c>
    </row>
    <row r="32" spans="1:28" x14ac:dyDescent="0.3">
      <c r="A32" s="99" t="s">
        <v>182</v>
      </c>
      <c r="B32" s="153">
        <f>Sectors_I!B32</f>
        <v>187544540.00466096</v>
      </c>
      <c r="C32" s="153">
        <f>Sectors_I!C32</f>
        <v>243627468.02031457</v>
      </c>
      <c r="D32" s="153">
        <f>Sectors_I!D32</f>
        <v>431172008.02497554</v>
      </c>
      <c r="E32" s="154">
        <f>Sectors_I!E32</f>
        <v>4047511.4527035402</v>
      </c>
      <c r="F32" s="154">
        <f>Sectors_I!F32</f>
        <v>2806735.0874100802</v>
      </c>
      <c r="G32" s="154">
        <f>Sectors_I!G32</f>
        <v>6854246.5401136205</v>
      </c>
      <c r="H32" s="106">
        <f>Sectors_I!H32</f>
        <v>0.16405700000000001</v>
      </c>
      <c r="I32" s="102">
        <f>Sectors_I!I32</f>
        <v>8.7980023118806844E-2</v>
      </c>
      <c r="J32" s="106">
        <f>Sectors_I!J32</f>
        <v>0.11501500000000001</v>
      </c>
      <c r="K32" s="103">
        <f>Sectors_I!K32</f>
        <v>56.068399999999997</v>
      </c>
      <c r="L32" s="103">
        <f>Sectors_I!L32</f>
        <v>59.661884935874511</v>
      </c>
      <c r="M32" s="103">
        <f>Sectors_I!M32</f>
        <v>58.366599999999998</v>
      </c>
      <c r="N32" s="157">
        <f>Sectors_I!N32</f>
        <v>4643285.8629999999</v>
      </c>
      <c r="O32" s="157">
        <f>Sectors_I!O32</f>
        <v>4648408.391055</v>
      </c>
      <c r="P32" s="157">
        <f>Sectors_I!P32</f>
        <v>9291694.2540550008</v>
      </c>
      <c r="Q32" s="157">
        <f>Sectors_I!Q32</f>
        <v>177881918.49651098</v>
      </c>
      <c r="R32" s="157">
        <f>Sectors_I!R32</f>
        <v>234041143.35733056</v>
      </c>
      <c r="S32" s="157">
        <f>Sectors_I!S32</f>
        <v>411923061.85384148</v>
      </c>
      <c r="T32" s="157">
        <f>Sectors_I!T32</f>
        <v>3521000.4297500001</v>
      </c>
      <c r="U32" s="157">
        <f>Sectors_I!U32</f>
        <v>2737218.5498000002</v>
      </c>
      <c r="V32" s="157">
        <f>Sectors_I!V32</f>
        <v>6258218.9795500003</v>
      </c>
      <c r="W32" s="157">
        <f>Sectors_I!W32</f>
        <v>6136046.6584000001</v>
      </c>
      <c r="X32" s="157">
        <f>Sectors_I!X32</f>
        <v>6218626.4748160001</v>
      </c>
      <c r="Y32" s="157">
        <f>Sectors_I!Y32</f>
        <v>12354673.133216001</v>
      </c>
      <c r="Z32" s="157">
        <f>Sectors_I!Z32</f>
        <v>5574.42</v>
      </c>
      <c r="AA32" s="157">
        <f>Sectors_I!AA32</f>
        <v>630479.63836800004</v>
      </c>
      <c r="AB32" s="157">
        <f>Sectors_I!AB32</f>
        <v>636054.05836800009</v>
      </c>
    </row>
    <row r="33" spans="1:28" x14ac:dyDescent="0.3">
      <c r="A33" s="108" t="s">
        <v>214</v>
      </c>
      <c r="B33" s="153">
        <f>Sectors_I!B33</f>
        <v>166797594.6641717</v>
      </c>
      <c r="C33" s="153">
        <f>Sectors_I!C33</f>
        <v>545318292.20767057</v>
      </c>
      <c r="D33" s="153">
        <f>Sectors_I!D33</f>
        <v>712115886.87184227</v>
      </c>
      <c r="E33" s="154">
        <f>Sectors_I!E33</f>
        <v>8376506.0116413096</v>
      </c>
      <c r="F33" s="154">
        <f>Sectors_I!F33</f>
        <v>34732849.681710981</v>
      </c>
      <c r="G33" s="154">
        <f>Sectors_I!G33</f>
        <v>43109355.693352289</v>
      </c>
      <c r="H33" s="106">
        <f>Sectors_I!H33</f>
        <v>0.12883800000000001</v>
      </c>
      <c r="I33" s="102">
        <f>Sectors_I!I33</f>
        <v>9.3768204354959847E-2</v>
      </c>
      <c r="J33" s="106">
        <f>Sectors_I!J33</f>
        <v>0.101913</v>
      </c>
      <c r="K33" s="103">
        <f>Sectors_I!K33</f>
        <v>56.289700000000003</v>
      </c>
      <c r="L33" s="103">
        <f>Sectors_I!L33</f>
        <v>74.393095079996044</v>
      </c>
      <c r="M33" s="103">
        <f>Sectors_I!M33</f>
        <v>70.076400000000007</v>
      </c>
      <c r="N33" s="157">
        <f>Sectors_I!N33</f>
        <v>2117448.15</v>
      </c>
      <c r="O33" s="157">
        <f>Sectors_I!O33</f>
        <v>19258339.521300003</v>
      </c>
      <c r="P33" s="157">
        <f>Sectors_I!P33</f>
        <v>21375787.671300001</v>
      </c>
      <c r="Q33" s="157">
        <f>Sectors_I!Q33</f>
        <v>136447065.10417169</v>
      </c>
      <c r="R33" s="157">
        <f>Sectors_I!R33</f>
        <v>392217446.83367056</v>
      </c>
      <c r="S33" s="157">
        <f>Sectors_I!S33</f>
        <v>528664511.93784231</v>
      </c>
      <c r="T33" s="157">
        <f>Sectors_I!T33</f>
        <v>16757593.460000001</v>
      </c>
      <c r="U33" s="157">
        <f>Sectors_I!U33</f>
        <v>86747286.206300005</v>
      </c>
      <c r="V33" s="157">
        <f>Sectors_I!V33</f>
        <v>103504879.6663</v>
      </c>
      <c r="W33" s="157">
        <f>Sectors_I!W33</f>
        <v>13592936.099999998</v>
      </c>
      <c r="X33" s="157">
        <f>Sectors_I!X33</f>
        <v>65383874.607699998</v>
      </c>
      <c r="Y33" s="157">
        <f>Sectors_I!Y33</f>
        <v>78976810.707699999</v>
      </c>
      <c r="Z33" s="157">
        <f>Sectors_I!Z33</f>
        <v>0</v>
      </c>
      <c r="AA33" s="157">
        <f>Sectors_I!AA33</f>
        <v>969684.56</v>
      </c>
      <c r="AB33" s="157">
        <f>Sectors_I!AB33</f>
        <v>969684.56</v>
      </c>
    </row>
    <row r="34" spans="1:28" x14ac:dyDescent="0.3">
      <c r="A34" s="100" t="s">
        <v>128</v>
      </c>
      <c r="B34" s="153">
        <f>Sectors_I!B34</f>
        <v>22738731920.01897</v>
      </c>
      <c r="C34" s="153">
        <f>Sectors_I!C34</f>
        <v>5361788519.0832615</v>
      </c>
      <c r="D34" s="153">
        <f>Sectors_I!D34</f>
        <v>28100520439.102234</v>
      </c>
      <c r="E34" s="154">
        <f>Sectors_I!E34</f>
        <v>527504156.77401805</v>
      </c>
      <c r="F34" s="154">
        <f>Sectors_I!F34</f>
        <v>37133178.998213701</v>
      </c>
      <c r="G34" s="154">
        <f>Sectors_I!G34</f>
        <v>564637335.7722317</v>
      </c>
      <c r="H34" s="106">
        <f>Sectors_I!H34</f>
        <v>0.154645</v>
      </c>
      <c r="I34" s="102">
        <f>Sectors_I!I34</f>
        <v>7.4268550629378996E-2</v>
      </c>
      <c r="J34" s="106">
        <f>Sectors_I!J34</f>
        <v>0.139598</v>
      </c>
      <c r="K34" s="103">
        <f>Sectors_I!K34</f>
        <v>95.837900000000005</v>
      </c>
      <c r="L34" s="103">
        <f>Sectors_I!L34</f>
        <v>141.66677445933979</v>
      </c>
      <c r="M34" s="103">
        <f>Sectors_I!M34</f>
        <v>104.515</v>
      </c>
      <c r="N34" s="157">
        <f>Sectors_I!N34</f>
        <v>256101609.6265237</v>
      </c>
      <c r="O34" s="157">
        <f>Sectors_I!O34</f>
        <v>52019681.130379997</v>
      </c>
      <c r="P34" s="157">
        <f>Sectors_I!P34</f>
        <v>308121290.75690371</v>
      </c>
      <c r="Q34" s="157">
        <f>Sectors_I!Q34</f>
        <v>21304122971.599857</v>
      </c>
      <c r="R34" s="157">
        <f>Sectors_I!R34</f>
        <v>5038297278.0775795</v>
      </c>
      <c r="S34" s="157">
        <f>Sectors_I!S34</f>
        <v>26342420249.677437</v>
      </c>
      <c r="T34" s="157">
        <f>Sectors_I!T34</f>
        <v>973605535.33265686</v>
      </c>
      <c r="U34" s="157">
        <f>Sectors_I!U34</f>
        <v>214661204.51704976</v>
      </c>
      <c r="V34" s="157">
        <f>Sectors_I!V34</f>
        <v>1188266739.8497066</v>
      </c>
      <c r="W34" s="157">
        <f>Sectors_I!W34</f>
        <v>406340937.54615676</v>
      </c>
      <c r="X34" s="157">
        <f>Sectors_I!X34</f>
        <v>90612733.870532081</v>
      </c>
      <c r="Y34" s="157">
        <f>Sectors_I!Y34</f>
        <v>496953671.41668886</v>
      </c>
      <c r="Z34" s="157">
        <f>Sectors_I!Z34</f>
        <v>54662475.540300004</v>
      </c>
      <c r="AA34" s="157">
        <f>Sectors_I!AA34</f>
        <v>18217302.618099999</v>
      </c>
      <c r="AB34" s="157">
        <f>Sectors_I!AB34</f>
        <v>72879778.158399999</v>
      </c>
    </row>
    <row r="35" spans="1:28" x14ac:dyDescent="0.3">
      <c r="A35" s="99" t="s">
        <v>129</v>
      </c>
      <c r="B35" s="153">
        <f>Sectors_I!B35</f>
        <v>259296804.13246733</v>
      </c>
      <c r="C35" s="153">
        <f>Sectors_I!C35</f>
        <v>55473815.294816501</v>
      </c>
      <c r="D35" s="153">
        <f>Sectors_I!D35</f>
        <v>314770619.42728388</v>
      </c>
      <c r="E35" s="154">
        <f>Sectors_I!E35</f>
        <v>3829103.9881593795</v>
      </c>
      <c r="F35" s="154">
        <f>Sectors_I!F35</f>
        <v>1661517.6853369302</v>
      </c>
      <c r="G35" s="154">
        <f>Sectors_I!G35</f>
        <v>5490621.6734963097</v>
      </c>
      <c r="H35" s="106">
        <f>Sectors_I!H35</f>
        <v>0.158913</v>
      </c>
      <c r="I35" s="102">
        <f>Sectors_I!I35</f>
        <v>8.4384659498745934E-2</v>
      </c>
      <c r="J35" s="106">
        <f>Sectors_I!J35</f>
        <v>0.140156</v>
      </c>
      <c r="K35" s="103">
        <f>Sectors_I!K35</f>
        <v>57.170699999999997</v>
      </c>
      <c r="L35" s="103">
        <f>Sectors_I!L35</f>
        <v>59.907178597967864</v>
      </c>
      <c r="M35" s="103">
        <f>Sectors_I!M35</f>
        <v>57.859200000000001</v>
      </c>
      <c r="N35" s="157">
        <f>Sectors_I!N35</f>
        <v>2359998.8332999996</v>
      </c>
      <c r="O35" s="157">
        <f>Sectors_I!O35</f>
        <v>953361.25839999993</v>
      </c>
      <c r="P35" s="157">
        <f>Sectors_I!P35</f>
        <v>3313360.0916999998</v>
      </c>
      <c r="Q35" s="157">
        <f>Sectors_I!Q35</f>
        <v>248427742.27506825</v>
      </c>
      <c r="R35" s="157">
        <f>Sectors_I!R35</f>
        <v>48912626.9149165</v>
      </c>
      <c r="S35" s="157">
        <f>Sectors_I!S35</f>
        <v>297340369.1899848</v>
      </c>
      <c r="T35" s="157">
        <f>Sectors_I!T35</f>
        <v>7557358.3682000004</v>
      </c>
      <c r="U35" s="157">
        <f>Sectors_I!U35</f>
        <v>3893298.8628000002</v>
      </c>
      <c r="V35" s="157">
        <f>Sectors_I!V35</f>
        <v>11450657.231000001</v>
      </c>
      <c r="W35" s="157">
        <f>Sectors_I!W35</f>
        <v>3289772.3391990801</v>
      </c>
      <c r="X35" s="157">
        <f>Sectors_I!X35</f>
        <v>2584453.2938999999</v>
      </c>
      <c r="Y35" s="157">
        <f>Sectors_I!Y35</f>
        <v>5874225.6330990801</v>
      </c>
      <c r="Z35" s="157">
        <f>Sectors_I!Z35</f>
        <v>21931.15</v>
      </c>
      <c r="AA35" s="157">
        <f>Sectors_I!AA35</f>
        <v>83436.223199999993</v>
      </c>
      <c r="AB35" s="157">
        <f>Sectors_I!AB35</f>
        <v>105367.3732</v>
      </c>
    </row>
    <row r="36" spans="1:28" x14ac:dyDescent="0.3">
      <c r="A36" s="99" t="s">
        <v>130</v>
      </c>
      <c r="B36" s="153">
        <f>Sectors_I!B36</f>
        <v>12207504895.908216</v>
      </c>
      <c r="C36" s="153">
        <f>Sectors_I!C36</f>
        <v>1132771331.9632525</v>
      </c>
      <c r="D36" s="153">
        <f>Sectors_I!D36</f>
        <v>13340276227.871469</v>
      </c>
      <c r="E36" s="154">
        <f>Sectors_I!E36</f>
        <v>426131823.66027582</v>
      </c>
      <c r="F36" s="154">
        <f>Sectors_I!F36</f>
        <v>7851958.1265039211</v>
      </c>
      <c r="G36" s="154">
        <f>Sectors_I!G36</f>
        <v>433983781.7867797</v>
      </c>
      <c r="H36" s="106">
        <f>Sectors_I!H36</f>
        <v>0.17089099999999999</v>
      </c>
      <c r="I36" s="102">
        <f>Sectors_I!I36</f>
        <v>7.3290865783047082E-2</v>
      </c>
      <c r="J36" s="106">
        <f>Sectors_I!J36</f>
        <v>0.162832</v>
      </c>
      <c r="K36" s="103">
        <f>Sectors_I!K36</f>
        <v>62.2821</v>
      </c>
      <c r="L36" s="103">
        <f>Sectors_I!L36</f>
        <v>93.444311526960462</v>
      </c>
      <c r="M36" s="103">
        <f>Sectors_I!M36</f>
        <v>64.905299999999997</v>
      </c>
      <c r="N36" s="157">
        <f>Sectors_I!N36</f>
        <v>172069104.94752368</v>
      </c>
      <c r="O36" s="157">
        <f>Sectors_I!O36</f>
        <v>4062995.692303</v>
      </c>
      <c r="P36" s="157">
        <f>Sectors_I!P36</f>
        <v>176132100.63982669</v>
      </c>
      <c r="Q36" s="157">
        <f>Sectors_I!Q36</f>
        <v>11324057833.06122</v>
      </c>
      <c r="R36" s="157">
        <f>Sectors_I!R36</f>
        <v>1076993190.3348656</v>
      </c>
      <c r="S36" s="157">
        <f>Sectors_I!S36</f>
        <v>12401051023.396086</v>
      </c>
      <c r="T36" s="157">
        <f>Sectors_I!T36</f>
        <v>582475579.87133765</v>
      </c>
      <c r="U36" s="157">
        <f>Sectors_I!U36</f>
        <v>39296579.299599998</v>
      </c>
      <c r="V36" s="157">
        <f>Sectors_I!V36</f>
        <v>621772159.17093766</v>
      </c>
      <c r="W36" s="157">
        <f>Sectors_I!W36</f>
        <v>279575903.00245762</v>
      </c>
      <c r="X36" s="157">
        <f>Sectors_I!X36</f>
        <v>12089166.72828708</v>
      </c>
      <c r="Y36" s="157">
        <f>Sectors_I!Y36</f>
        <v>291665069.73074472</v>
      </c>
      <c r="Z36" s="157">
        <f>Sectors_I!Z36</f>
        <v>21395579.973200001</v>
      </c>
      <c r="AA36" s="157">
        <f>Sectors_I!AA36</f>
        <v>4392395.6005000006</v>
      </c>
      <c r="AB36" s="157">
        <f>Sectors_I!AB36</f>
        <v>25787975.573700003</v>
      </c>
    </row>
    <row r="37" spans="1:28" x14ac:dyDescent="0.3">
      <c r="A37" s="99" t="s">
        <v>215</v>
      </c>
      <c r="B37" s="153">
        <f>Sectors_I!B37</f>
        <v>652482.23788716004</v>
      </c>
      <c r="C37" s="153">
        <f>Sectors_I!C37</f>
        <v>198036.62546529993</v>
      </c>
      <c r="D37" s="153">
        <f>Sectors_I!D37</f>
        <v>850518.86335245997</v>
      </c>
      <c r="E37" s="154">
        <f>Sectors_I!E37</f>
        <v>11953.880629379999</v>
      </c>
      <c r="F37" s="154">
        <f>Sectors_I!F37</f>
        <v>0</v>
      </c>
      <c r="G37" s="154">
        <f>Sectors_I!G37</f>
        <v>11953.880629379999</v>
      </c>
      <c r="H37" s="106">
        <f>Sectors_I!H37</f>
        <v>0.26996999999999999</v>
      </c>
      <c r="I37" s="102" t="str">
        <f>Sectors_I!I37</f>
        <v/>
      </c>
      <c r="J37" s="106">
        <f>Sectors_I!J37</f>
        <v>0.26996999999999999</v>
      </c>
      <c r="K37" s="103">
        <f>Sectors_I!K37</f>
        <v>41.9146</v>
      </c>
      <c r="L37" s="103" t="str">
        <f>Sectors_I!L37</f>
        <v/>
      </c>
      <c r="M37" s="103">
        <f>Sectors_I!M37</f>
        <v>41.9146</v>
      </c>
      <c r="N37" s="157">
        <f>Sectors_I!N37</f>
        <v>1806.0582999999999</v>
      </c>
      <c r="O37" s="157">
        <f>Sectors_I!O37</f>
        <v>0</v>
      </c>
      <c r="P37" s="157">
        <f>Sectors_I!P37</f>
        <v>1806.0582999999999</v>
      </c>
      <c r="Q37" s="157">
        <f>Sectors_I!Q37</f>
        <v>612673.47188716009</v>
      </c>
      <c r="R37" s="157">
        <f>Sectors_I!R37</f>
        <v>198036.62546529993</v>
      </c>
      <c r="S37" s="157">
        <f>Sectors_I!S37</f>
        <v>810710.09735246003</v>
      </c>
      <c r="T37" s="157">
        <f>Sectors_I!T37</f>
        <v>25556.257399999999</v>
      </c>
      <c r="U37" s="157">
        <f>Sectors_I!U37</f>
        <v>0</v>
      </c>
      <c r="V37" s="157">
        <f>Sectors_I!V37</f>
        <v>25556.257399999999</v>
      </c>
      <c r="W37" s="157">
        <f>Sectors_I!W37</f>
        <v>14252.508599999999</v>
      </c>
      <c r="X37" s="157">
        <f>Sectors_I!X37</f>
        <v>0</v>
      </c>
      <c r="Y37" s="157">
        <f>Sectors_I!Y37</f>
        <v>14252.508599999999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3">
      <c r="A38" s="99" t="s">
        <v>131</v>
      </c>
      <c r="B38" s="153">
        <f>Sectors_I!B38</f>
        <v>577843851.69066215</v>
      </c>
      <c r="C38" s="153">
        <f>Sectors_I!C38</f>
        <v>14.751600010244548</v>
      </c>
      <c r="D38" s="153">
        <f>Sectors_I!D38</f>
        <v>577843866.44226217</v>
      </c>
      <c r="E38" s="154">
        <f>Sectors_I!E38</f>
        <v>25733211.591532461</v>
      </c>
      <c r="F38" s="154">
        <f>Sectors_I!F38</f>
        <v>0</v>
      </c>
      <c r="G38" s="154">
        <f>Sectors_I!G38</f>
        <v>25733211.591532461</v>
      </c>
      <c r="H38" s="106">
        <f>Sectors_I!H38</f>
        <v>0.14762500000000001</v>
      </c>
      <c r="I38" s="102" t="str">
        <f>Sectors_I!I38</f>
        <v/>
      </c>
      <c r="J38" s="106">
        <f>Sectors_I!J38</f>
        <v>0.14762500000000001</v>
      </c>
      <c r="K38" s="103">
        <f>Sectors_I!K38</f>
        <v>19.929300000000001</v>
      </c>
      <c r="L38" s="103" t="str">
        <f>Sectors_I!L38</f>
        <v/>
      </c>
      <c r="M38" s="103">
        <f>Sectors_I!M38</f>
        <v>19.929300000000001</v>
      </c>
      <c r="N38" s="157">
        <f>Sectors_I!N38</f>
        <v>11832518.435000001</v>
      </c>
      <c r="O38" s="157">
        <f>Sectors_I!O38</f>
        <v>0</v>
      </c>
      <c r="P38" s="157">
        <f>Sectors_I!P38</f>
        <v>11832518.435000001</v>
      </c>
      <c r="Q38" s="157">
        <f>Sectors_I!Q38</f>
        <v>544727407.54136217</v>
      </c>
      <c r="R38" s="157">
        <f>Sectors_I!R38</f>
        <v>14.751600010244548</v>
      </c>
      <c r="S38" s="157">
        <f>Sectors_I!S38</f>
        <v>544727422.29296219</v>
      </c>
      <c r="T38" s="157">
        <f>Sectors_I!T38</f>
        <v>19953148.871100001</v>
      </c>
      <c r="U38" s="157">
        <f>Sectors_I!U38</f>
        <v>0</v>
      </c>
      <c r="V38" s="157">
        <f>Sectors_I!V38</f>
        <v>19953148.871100001</v>
      </c>
      <c r="W38" s="157">
        <f>Sectors_I!W38</f>
        <v>13163295.278200002</v>
      </c>
      <c r="X38" s="157">
        <f>Sectors_I!X38</f>
        <v>0</v>
      </c>
      <c r="Y38" s="157">
        <f>Sectors_I!Y38</f>
        <v>13163295.278200002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3">
      <c r="A39" s="99" t="s">
        <v>132</v>
      </c>
      <c r="B39" s="153">
        <f>Sectors_I!B39</f>
        <v>68387217.384100005</v>
      </c>
      <c r="C39" s="153">
        <f>Sectors_I!C39</f>
        <v>8653023.8674389999</v>
      </c>
      <c r="D39" s="153">
        <f>Sectors_I!D39</f>
        <v>77040241.251539007</v>
      </c>
      <c r="E39" s="154">
        <f>Sectors_I!E39</f>
        <v>7114111.0772595601</v>
      </c>
      <c r="F39" s="154">
        <f>Sectors_I!F39</f>
        <v>3215223.4243755899</v>
      </c>
      <c r="G39" s="154">
        <f>Sectors_I!G39</f>
        <v>10329334.501635149</v>
      </c>
      <c r="H39" s="106">
        <f>Sectors_I!H39</f>
        <v>0.15468599999999999</v>
      </c>
      <c r="I39" s="102">
        <f>Sectors_I!I39</f>
        <v>0.11277319605866615</v>
      </c>
      <c r="J39" s="106">
        <f>Sectors_I!J39</f>
        <v>0.15079600000000001</v>
      </c>
      <c r="K39" s="103">
        <f>Sectors_I!K39</f>
        <v>233.22300000000001</v>
      </c>
      <c r="L39" s="103">
        <f>Sectors_I!L39</f>
        <v>75.447151915076844</v>
      </c>
      <c r="M39" s="103">
        <f>Sectors_I!M39</f>
        <v>218.62899999999999</v>
      </c>
      <c r="N39" s="157">
        <f>Sectors_I!N39</f>
        <v>3302354.5233999998</v>
      </c>
      <c r="O39" s="157">
        <f>Sectors_I!O39</f>
        <v>2817140.1378799998</v>
      </c>
      <c r="P39" s="157">
        <f>Sectors_I!P39</f>
        <v>6119494.6612799997</v>
      </c>
      <c r="Q39" s="157">
        <f>Sectors_I!Q39</f>
        <v>56926719.220400006</v>
      </c>
      <c r="R39" s="157">
        <f>Sectors_I!R39</f>
        <v>5035863.9091289993</v>
      </c>
      <c r="S39" s="157">
        <f>Sectors_I!S39</f>
        <v>61962583.129529014</v>
      </c>
      <c r="T39" s="157">
        <f>Sectors_I!T39</f>
        <v>6763670.2788000014</v>
      </c>
      <c r="U39" s="157">
        <f>Sectors_I!U39</f>
        <v>453335.8847</v>
      </c>
      <c r="V39" s="157">
        <f>Sectors_I!V39</f>
        <v>7217006.1635000017</v>
      </c>
      <c r="W39" s="157">
        <f>Sectors_I!W39</f>
        <v>4696827.8848999999</v>
      </c>
      <c r="X39" s="157">
        <f>Sectors_I!X39</f>
        <v>3163824.0736100003</v>
      </c>
      <c r="Y39" s="157">
        <f>Sectors_I!Y39</f>
        <v>7860651.9585100003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3">
      <c r="A40" s="99" t="s">
        <v>133</v>
      </c>
      <c r="B40" s="153">
        <f>Sectors_I!B40</f>
        <v>526596893.07215142</v>
      </c>
      <c r="C40" s="153">
        <f>Sectors_I!C40</f>
        <v>6652642.8006379995</v>
      </c>
      <c r="D40" s="153">
        <f>Sectors_I!D40</f>
        <v>533249535.87278944</v>
      </c>
      <c r="E40" s="154">
        <f>Sectors_I!E40</f>
        <v>23696534.131364934</v>
      </c>
      <c r="F40" s="154">
        <f>Sectors_I!F40</f>
        <v>1668713.3735962601</v>
      </c>
      <c r="G40" s="154">
        <f>Sectors_I!G40</f>
        <v>25365247.504961193</v>
      </c>
      <c r="H40" s="106">
        <f>Sectors_I!H40</f>
        <v>0.335478</v>
      </c>
      <c r="I40" s="102">
        <f>Sectors_I!I40</f>
        <v>0.35001481121393224</v>
      </c>
      <c r="J40" s="106">
        <f>Sectors_I!J40</f>
        <v>0.33566600000000002</v>
      </c>
      <c r="K40" s="103">
        <f>Sectors_I!K40</f>
        <v>340.76600000000002</v>
      </c>
      <c r="L40" s="103">
        <f>Sectors_I!L40</f>
        <v>248.6273755790244</v>
      </c>
      <c r="M40" s="103">
        <f>Sectors_I!M40</f>
        <v>339.62200000000001</v>
      </c>
      <c r="N40" s="157">
        <f>Sectors_I!N40</f>
        <v>11695944.981000002</v>
      </c>
      <c r="O40" s="157">
        <f>Sectors_I!O40</f>
        <v>1406338.527</v>
      </c>
      <c r="P40" s="157">
        <f>Sectors_I!P40</f>
        <v>13102283.508000003</v>
      </c>
      <c r="Q40" s="157">
        <f>Sectors_I!Q40</f>
        <v>485726298.04875141</v>
      </c>
      <c r="R40" s="157">
        <f>Sectors_I!R40</f>
        <v>4986927.9926379994</v>
      </c>
      <c r="S40" s="157">
        <f>Sectors_I!S40</f>
        <v>490713226.04138941</v>
      </c>
      <c r="T40" s="157">
        <f>Sectors_I!T40</f>
        <v>27228730.169199999</v>
      </c>
      <c r="U40" s="157">
        <f>Sectors_I!U40</f>
        <v>230446.40300000002</v>
      </c>
      <c r="V40" s="157">
        <f>Sectors_I!V40</f>
        <v>27459176.5722</v>
      </c>
      <c r="W40" s="157">
        <f>Sectors_I!W40</f>
        <v>13227445.864200002</v>
      </c>
      <c r="X40" s="157">
        <f>Sectors_I!X40</f>
        <v>1435268.405</v>
      </c>
      <c r="Y40" s="157">
        <f>Sectors_I!Y40</f>
        <v>14662714.269200001</v>
      </c>
      <c r="Z40" s="157">
        <f>Sectors_I!Z40</f>
        <v>414418.99</v>
      </c>
      <c r="AA40" s="157">
        <f>Sectors_I!AA40</f>
        <v>0</v>
      </c>
      <c r="AB40" s="157">
        <f>Sectors_I!AB40</f>
        <v>414418.99</v>
      </c>
    </row>
    <row r="41" spans="1:28" x14ac:dyDescent="0.3">
      <c r="A41" s="99" t="s">
        <v>134</v>
      </c>
      <c r="B41" s="153">
        <f>Sectors_I!B41</f>
        <v>8656464584.7108345</v>
      </c>
      <c r="C41" s="153">
        <f>Sectors_I!C41</f>
        <v>4153310622.678441</v>
      </c>
      <c r="D41" s="153">
        <f>Sectors_I!D41</f>
        <v>12809775207.389277</v>
      </c>
      <c r="E41" s="154">
        <f>Sectors_I!E41</f>
        <v>38845505.711850889</v>
      </c>
      <c r="F41" s="154">
        <f>Sectors_I!F41</f>
        <v>22681656.614200994</v>
      </c>
      <c r="G41" s="154">
        <f>Sectors_I!G41</f>
        <v>61527162.326051883</v>
      </c>
      <c r="H41" s="106">
        <f>Sectors_I!H41</f>
        <v>0.119271</v>
      </c>
      <c r="I41" s="102">
        <f>Sectors_I!I41</f>
        <v>7.3908037586134748E-2</v>
      </c>
      <c r="J41" s="106">
        <f>Sectors_I!J41</f>
        <v>0.104766</v>
      </c>
      <c r="K41" s="103">
        <f>Sectors_I!K41</f>
        <v>137.255</v>
      </c>
      <c r="L41" s="103">
        <f>Sectors_I!L41</f>
        <v>156.13890617376114</v>
      </c>
      <c r="M41" s="103">
        <f>Sectors_I!M41</f>
        <v>143.322</v>
      </c>
      <c r="N41" s="157">
        <f>Sectors_I!N41</f>
        <v>51028876.156800002</v>
      </c>
      <c r="O41" s="157">
        <f>Sectors_I!O41</f>
        <v>42734595.624997005</v>
      </c>
      <c r="P41" s="157">
        <f>Sectors_I!P41</f>
        <v>93763471.781797007</v>
      </c>
      <c r="Q41" s="157">
        <f>Sectors_I!Q41</f>
        <v>8216643640.3592157</v>
      </c>
      <c r="R41" s="157">
        <f>Sectors_I!R41</f>
        <v>3897504939.8237562</v>
      </c>
      <c r="S41" s="157">
        <f>Sectors_I!S41</f>
        <v>12114148580.182972</v>
      </c>
      <c r="T41" s="157">
        <f>Sectors_I!T41</f>
        <v>320675129.52871943</v>
      </c>
      <c r="U41" s="157">
        <f>Sectors_I!U41</f>
        <v>170778953.64084977</v>
      </c>
      <c r="V41" s="157">
        <f>Sectors_I!V41</f>
        <v>491454083.16956919</v>
      </c>
      <c r="W41" s="157">
        <f>Sectors_I!W41</f>
        <v>86315269.395799994</v>
      </c>
      <c r="X41" s="157">
        <f>Sectors_I!X41</f>
        <v>71285258.419435009</v>
      </c>
      <c r="Y41" s="157">
        <f>Sectors_I!Y41</f>
        <v>157600527.81523502</v>
      </c>
      <c r="Z41" s="157">
        <f>Sectors_I!Z41</f>
        <v>32830545.427100003</v>
      </c>
      <c r="AA41" s="157">
        <f>Sectors_I!AA41</f>
        <v>13741470.794399999</v>
      </c>
      <c r="AB41" s="157">
        <f>Sectors_I!AB41</f>
        <v>46572016.221500002</v>
      </c>
    </row>
    <row r="42" spans="1:28" s="112" customFormat="1" x14ac:dyDescent="0.3">
      <c r="A42" s="108" t="s">
        <v>135</v>
      </c>
      <c r="B42" s="155">
        <f>Sectors_I!B42</f>
        <v>6342534734.9287624</v>
      </c>
      <c r="C42" s="155">
        <f>Sectors_I!C42</f>
        <v>3458003109.3102393</v>
      </c>
      <c r="D42" s="155">
        <f>Sectors_I!D42</f>
        <v>9800537844.2390022</v>
      </c>
      <c r="E42" s="156">
        <f>Sectors_I!E42</f>
        <v>32019666.927771389</v>
      </c>
      <c r="F42" s="156">
        <f>Sectors_I!F42</f>
        <v>19134504.825445786</v>
      </c>
      <c r="G42" s="156">
        <f>Sectors_I!G42</f>
        <v>51154171.753217176</v>
      </c>
      <c r="H42" s="109">
        <f>Sectors_I!H42</f>
        <v>0.118453</v>
      </c>
      <c r="I42" s="110">
        <f>Sectors_I!I42</f>
        <v>7.3730973521257029E-2</v>
      </c>
      <c r="J42" s="109">
        <f>Sectors_I!J42</f>
        <v>0.102714</v>
      </c>
      <c r="K42" s="111">
        <f>Sectors_I!K42</f>
        <v>140.58699999999999</v>
      </c>
      <c r="L42" s="111">
        <f>Sectors_I!L42</f>
        <v>158.0739284433073</v>
      </c>
      <c r="M42" s="111">
        <f>Sectors_I!M42</f>
        <v>146.69800000000001</v>
      </c>
      <c r="N42" s="158">
        <f>Sectors_I!N42</f>
        <v>43401679.231899992</v>
      </c>
      <c r="O42" s="158">
        <f>Sectors_I!O42</f>
        <v>38036835.009654999</v>
      </c>
      <c r="P42" s="158">
        <f>Sectors_I!P42</f>
        <v>81438514.24155499</v>
      </c>
      <c r="Q42" s="158">
        <f>Sectors_I!Q42</f>
        <v>5984539123.1007624</v>
      </c>
      <c r="R42" s="158">
        <f>Sectors_I!R42</f>
        <v>3233911312.8606963</v>
      </c>
      <c r="S42" s="158">
        <f>Sectors_I!S42</f>
        <v>9218450435.9614601</v>
      </c>
      <c r="T42" s="158">
        <f>Sectors_I!T42</f>
        <v>251682299.63990003</v>
      </c>
      <c r="U42" s="158">
        <f>Sectors_I!U42</f>
        <v>146731612.28998721</v>
      </c>
      <c r="V42" s="158">
        <f>Sectors_I!V42</f>
        <v>398413911.92988724</v>
      </c>
      <c r="W42" s="158">
        <f>Sectors_I!W42</f>
        <v>74003949.157899991</v>
      </c>
      <c r="X42" s="158">
        <f>Sectors_I!X42</f>
        <v>63793127.370856002</v>
      </c>
      <c r="Y42" s="158">
        <f>Sectors_I!Y42</f>
        <v>137797076.52875599</v>
      </c>
      <c r="Z42" s="158">
        <f>Sectors_I!Z42</f>
        <v>32309363.030200001</v>
      </c>
      <c r="AA42" s="158">
        <f>Sectors_I!AA42</f>
        <v>13567056.788699999</v>
      </c>
      <c r="AB42" s="158">
        <f>Sectors_I!AB42</f>
        <v>45876419.818900004</v>
      </c>
    </row>
    <row r="43" spans="1:28" s="112" customFormat="1" x14ac:dyDescent="0.3">
      <c r="A43" s="108" t="s">
        <v>136</v>
      </c>
      <c r="B43" s="155">
        <f>Sectors_I!B43</f>
        <v>1455600511.33392</v>
      </c>
      <c r="C43" s="155">
        <f>Sectors_I!C43</f>
        <v>483150619.20919722</v>
      </c>
      <c r="D43" s="155">
        <f>Sectors_I!D43</f>
        <v>1938751130.5431173</v>
      </c>
      <c r="E43" s="156">
        <f>Sectors_I!E43</f>
        <v>2834713.6169380392</v>
      </c>
      <c r="F43" s="156">
        <f>Sectors_I!F43</f>
        <v>2313343.93065672</v>
      </c>
      <c r="G43" s="156">
        <f>Sectors_I!G43</f>
        <v>5148057.5475947596</v>
      </c>
      <c r="H43" s="109">
        <f>Sectors_I!H43</f>
        <v>0.11797299999999999</v>
      </c>
      <c r="I43" s="110">
        <f>Sectors_I!I43</f>
        <v>7.4868575257702408E-2</v>
      </c>
      <c r="J43" s="109">
        <f>Sectors_I!J43</f>
        <v>0.107379</v>
      </c>
      <c r="K43" s="111">
        <f>Sectors_I!K43</f>
        <v>138.10300000000001</v>
      </c>
      <c r="L43" s="111">
        <f>Sectors_I!L43</f>
        <v>139.20110716496504</v>
      </c>
      <c r="M43" s="111">
        <f>Sectors_I!M43</f>
        <v>138.37299999999999</v>
      </c>
      <c r="N43" s="158">
        <f>Sectors_I!N43</f>
        <v>3329436.5424000002</v>
      </c>
      <c r="O43" s="158">
        <f>Sectors_I!O43</f>
        <v>4332068.9408419998</v>
      </c>
      <c r="P43" s="158">
        <f>Sectors_I!P43</f>
        <v>7661505.4832419995</v>
      </c>
      <c r="Q43" s="158">
        <f>Sectors_I!Q43</f>
        <v>1406654605.88392</v>
      </c>
      <c r="R43" s="158">
        <f>Sectors_I!R43</f>
        <v>462517768.29103565</v>
      </c>
      <c r="S43" s="158">
        <f>Sectors_I!S43</f>
        <v>1869172374.1749558</v>
      </c>
      <c r="T43" s="158">
        <f>Sectors_I!T43</f>
        <v>42200272.637400001</v>
      </c>
      <c r="U43" s="158">
        <f>Sectors_I!U43</f>
        <v>15016763.833202582</v>
      </c>
      <c r="V43" s="158">
        <f>Sectors_I!V43</f>
        <v>57217036.470602587</v>
      </c>
      <c r="W43" s="158">
        <f>Sectors_I!W43</f>
        <v>6406481.1546999998</v>
      </c>
      <c r="X43" s="158">
        <f>Sectors_I!X43</f>
        <v>5441673.0792590007</v>
      </c>
      <c r="Y43" s="158">
        <f>Sectors_I!Y43</f>
        <v>11848154.233959001</v>
      </c>
      <c r="Z43" s="158">
        <f>Sectors_I!Z43</f>
        <v>339151.65789999999</v>
      </c>
      <c r="AA43" s="158">
        <f>Sectors_I!AA43</f>
        <v>174414.00570000001</v>
      </c>
      <c r="AB43" s="158">
        <f>Sectors_I!AB43</f>
        <v>513565.66359999997</v>
      </c>
    </row>
    <row r="44" spans="1:28" s="112" customFormat="1" x14ac:dyDescent="0.3">
      <c r="A44" s="108" t="s">
        <v>216</v>
      </c>
      <c r="B44" s="155">
        <f>Sectors_I!B44</f>
        <v>858329338.44815052</v>
      </c>
      <c r="C44" s="155">
        <f>Sectors_I!C44</f>
        <v>212156894.15920523</v>
      </c>
      <c r="D44" s="155">
        <f>Sectors_I!D44</f>
        <v>1070486232.6073557</v>
      </c>
      <c r="E44" s="156">
        <f>Sectors_I!E44</f>
        <v>3991125.16724147</v>
      </c>
      <c r="F44" s="156">
        <f>Sectors_I!F44</f>
        <v>1233807.8580984999</v>
      </c>
      <c r="G44" s="156">
        <f>Sectors_I!G44</f>
        <v>5224933.0253399704</v>
      </c>
      <c r="H44" s="109">
        <f>Sectors_I!H44</f>
        <v>0.13011200000000001</v>
      </c>
      <c r="I44" s="110">
        <f>Sectors_I!I44</f>
        <v>7.4692688533979382E-2</v>
      </c>
      <c r="J44" s="109">
        <f>Sectors_I!J44</f>
        <v>0.118391</v>
      </c>
      <c r="K44" s="111">
        <f>Sectors_I!K44</f>
        <v>110.596</v>
      </c>
      <c r="L44" s="111">
        <f>Sectors_I!L44</f>
        <v>163.19367180773381</v>
      </c>
      <c r="M44" s="111">
        <f>Sectors_I!M44</f>
        <v>121.075</v>
      </c>
      <c r="N44" s="158">
        <f>Sectors_I!N44</f>
        <v>4297760.3824000005</v>
      </c>
      <c r="O44" s="158">
        <f>Sectors_I!O44</f>
        <v>365691.67459999997</v>
      </c>
      <c r="P44" s="158">
        <f>Sectors_I!P44</f>
        <v>4663452.057</v>
      </c>
      <c r="Q44" s="158">
        <f>Sectors_I!Q44</f>
        <v>825449911.37463117</v>
      </c>
      <c r="R44" s="158">
        <f>Sectors_I!R44</f>
        <v>201075858.67212525</v>
      </c>
      <c r="S44" s="158">
        <f>Sectors_I!S44</f>
        <v>1026525770.0467563</v>
      </c>
      <c r="T44" s="158">
        <f>Sectors_I!T44</f>
        <v>26792557.251419418</v>
      </c>
      <c r="U44" s="158">
        <f>Sectors_I!U44</f>
        <v>9030577.5176599994</v>
      </c>
      <c r="V44" s="158">
        <f>Sectors_I!V44</f>
        <v>35823134.769079417</v>
      </c>
      <c r="W44" s="158">
        <f>Sectors_I!W44</f>
        <v>5904839.0830999995</v>
      </c>
      <c r="X44" s="158">
        <f>Sectors_I!X44</f>
        <v>2050457.96942</v>
      </c>
      <c r="Y44" s="158">
        <f>Sectors_I!Y44</f>
        <v>7955297.0525199994</v>
      </c>
      <c r="Z44" s="158">
        <f>Sectors_I!Z44</f>
        <v>182030.739</v>
      </c>
      <c r="AA44" s="158">
        <f>Sectors_I!AA44</f>
        <v>0</v>
      </c>
      <c r="AB44" s="158">
        <f>Sectors_I!AB44</f>
        <v>182030.739</v>
      </c>
    </row>
    <row r="45" spans="1:28" x14ac:dyDescent="0.3">
      <c r="A45" s="99" t="s">
        <v>218</v>
      </c>
      <c r="B45" s="153">
        <f>Sectors_I!B45</f>
        <v>433150456.91136092</v>
      </c>
      <c r="C45" s="153">
        <f>Sectors_I!C45</f>
        <v>770568.68510882207</v>
      </c>
      <c r="D45" s="153">
        <f>Sectors_I!D45</f>
        <v>433921025.59646976</v>
      </c>
      <c r="E45" s="154">
        <f>Sectors_I!E45</f>
        <v>1975818.5023000001</v>
      </c>
      <c r="F45" s="154">
        <f>Sectors_I!F45</f>
        <v>36732.772900000004</v>
      </c>
      <c r="G45" s="154">
        <f>Sectors_I!G45</f>
        <v>2012551.2752</v>
      </c>
      <c r="H45" s="106">
        <f>Sectors_I!H45</f>
        <v>0.19989100000000001</v>
      </c>
      <c r="I45" s="102">
        <f>Sectors_I!I45</f>
        <v>0.19647100000000001</v>
      </c>
      <c r="J45" s="106">
        <f>Sectors_I!J45</f>
        <v>0.19986999999999999</v>
      </c>
      <c r="K45" s="103">
        <f>Sectors_I!K45</f>
        <v>14.4328</v>
      </c>
      <c r="L45" s="103">
        <f>Sectors_I!L45</f>
        <v>141.964</v>
      </c>
      <c r="M45" s="103">
        <f>Sectors_I!M45</f>
        <v>14.6568</v>
      </c>
      <c r="N45" s="157">
        <f>Sectors_I!N45</f>
        <v>3779315.7612000001</v>
      </c>
      <c r="O45" s="157">
        <f>Sectors_I!O45</f>
        <v>45249.889800000004</v>
      </c>
      <c r="P45" s="157">
        <f>Sectors_I!P45</f>
        <v>3824565.6510000001</v>
      </c>
      <c r="Q45" s="157">
        <f>Sectors_I!Q45</f>
        <v>418297856.81046093</v>
      </c>
      <c r="R45" s="157">
        <f>Sectors_I!R45</f>
        <v>707215.31870882213</v>
      </c>
      <c r="S45" s="157">
        <f>Sectors_I!S45</f>
        <v>419005072.12916976</v>
      </c>
      <c r="T45" s="157">
        <f>Sectors_I!T45</f>
        <v>8836470.9080999997</v>
      </c>
      <c r="U45" s="157">
        <f>Sectors_I!U45</f>
        <v>8590.4161999999997</v>
      </c>
      <c r="V45" s="157">
        <f>Sectors_I!V45</f>
        <v>8845061.3243000004</v>
      </c>
      <c r="W45" s="157">
        <f>Sectors_I!W45</f>
        <v>6016129.1928000003</v>
      </c>
      <c r="X45" s="157">
        <f>Sectors_I!X45</f>
        <v>54762.950199999999</v>
      </c>
      <c r="Y45" s="157">
        <f>Sectors_I!Y45</f>
        <v>6070892.1430000002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3">
      <c r="A46" s="99" t="s">
        <v>217</v>
      </c>
      <c r="B46" s="153">
        <f>Sectors_I!B46</f>
        <v>8208249.3409000002</v>
      </c>
      <c r="C46" s="153">
        <f>Sectors_I!C46</f>
        <v>29184.967400000001</v>
      </c>
      <c r="D46" s="153">
        <f>Sectors_I!D46</f>
        <v>8237434.3083000006</v>
      </c>
      <c r="E46" s="154">
        <f>Sectors_I!E46</f>
        <v>157924.9805456</v>
      </c>
      <c r="F46" s="154">
        <f>Sectors_I!F46</f>
        <v>72.031099999999995</v>
      </c>
      <c r="G46" s="154">
        <f>Sectors_I!G46</f>
        <v>157997.0116456</v>
      </c>
      <c r="H46" s="106">
        <f>Sectors_I!H46</f>
        <v>4.3009899999999997E-2</v>
      </c>
      <c r="I46" s="102">
        <f>Sectors_I!I46</f>
        <v>7.0000000000000007E-2</v>
      </c>
      <c r="J46" s="106">
        <f>Sectors_I!J46</f>
        <v>4.2998399999999999E-2</v>
      </c>
      <c r="K46" s="103">
        <f>Sectors_I!K46</f>
        <v>62.951999999999998</v>
      </c>
      <c r="L46" s="103">
        <f>Sectors_I!L46</f>
        <v>121.73300000000002</v>
      </c>
      <c r="M46" s="103">
        <f>Sectors_I!M46</f>
        <v>63.1753</v>
      </c>
      <c r="N46" s="157">
        <f>Sectors_I!N46</f>
        <v>31689.93</v>
      </c>
      <c r="O46" s="157">
        <f>Sectors_I!O46</f>
        <v>0</v>
      </c>
      <c r="P46" s="157">
        <f>Sectors_I!P46</f>
        <v>31689.93</v>
      </c>
      <c r="Q46" s="157">
        <f>Sectors_I!Q46</f>
        <v>8076316.1709000003</v>
      </c>
      <c r="R46" s="157">
        <f>Sectors_I!R46</f>
        <v>29184.967400000001</v>
      </c>
      <c r="S46" s="157">
        <f>Sectors_I!S46</f>
        <v>8105501.1383000007</v>
      </c>
      <c r="T46" s="157">
        <f>Sectors_I!T46</f>
        <v>89891.09</v>
      </c>
      <c r="U46" s="157">
        <f>Sectors_I!U46</f>
        <v>0</v>
      </c>
      <c r="V46" s="157">
        <f>Sectors_I!V46</f>
        <v>89891.09</v>
      </c>
      <c r="W46" s="157">
        <f>Sectors_I!W46</f>
        <v>42042.080000000002</v>
      </c>
      <c r="X46" s="157">
        <f>Sectors_I!X46</f>
        <v>0</v>
      </c>
      <c r="Y46" s="157">
        <f>Sectors_I!Y46</f>
        <v>42042.080000000002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3">
      <c r="A47" s="100" t="s">
        <v>267</v>
      </c>
      <c r="B47" s="153">
        <f>Sectors_I!B47</f>
        <v>39526822020.429947</v>
      </c>
      <c r="C47" s="153">
        <f>Sectors_I!C47</f>
        <v>28471938948.883568</v>
      </c>
      <c r="D47" s="153">
        <f>Sectors_I!D47</f>
        <v>67998760969.313515</v>
      </c>
      <c r="E47" s="154">
        <f>Sectors_I!E47</f>
        <v>863797120.44284379</v>
      </c>
      <c r="F47" s="154">
        <f>Sectors_I!F47</f>
        <v>337783361.7164731</v>
      </c>
      <c r="G47" s="154">
        <f>Sectors_I!G47</f>
        <v>1201580482.159317</v>
      </c>
      <c r="H47" s="106">
        <f>Sectors_I!H47</f>
        <v>0.149476</v>
      </c>
      <c r="I47" s="102">
        <f>Sectors_I!I47</f>
        <v>9.0491605278790979E-2</v>
      </c>
      <c r="J47" s="106">
        <f>Sectors_I!J47</f>
        <v>0.122687</v>
      </c>
      <c r="K47" s="103">
        <f>Sectors_I!K47</f>
        <v>81.608699999999999</v>
      </c>
      <c r="L47" s="103">
        <f>Sectors_I!L47</f>
        <v>95.04626225635694</v>
      </c>
      <c r="M47" s="103">
        <f>Sectors_I!M47</f>
        <v>87.269099999999995</v>
      </c>
      <c r="N47" s="157">
        <f>Sectors_I!N47</f>
        <v>612947415.89384413</v>
      </c>
      <c r="O47" s="157">
        <f>Sectors_I!O47</f>
        <v>507393505.26581997</v>
      </c>
      <c r="P47" s="157">
        <f>Sectors_I!P47</f>
        <v>1120340921.1596642</v>
      </c>
      <c r="Q47" s="157">
        <f>Sectors_I!Q47</f>
        <v>36795556633.179985</v>
      </c>
      <c r="R47" s="157">
        <f>Sectors_I!R47</f>
        <v>25905879050.423401</v>
      </c>
      <c r="S47" s="157">
        <f>Sectors_I!S47</f>
        <v>62701435683.603394</v>
      </c>
      <c r="T47" s="157">
        <f>Sectors_I!T47</f>
        <v>1762804506.5867374</v>
      </c>
      <c r="U47" s="157">
        <f>Sectors_I!U47</f>
        <v>1661064371.9099002</v>
      </c>
      <c r="V47" s="157">
        <f>Sectors_I!V47</f>
        <v>3423868878.4966373</v>
      </c>
      <c r="W47" s="157">
        <f>Sectors_I!W47</f>
        <v>907599301.12232268</v>
      </c>
      <c r="X47" s="157">
        <f>Sectors_I!X47</f>
        <v>840935402.16875517</v>
      </c>
      <c r="Y47" s="157">
        <f>Sectors_I!Y47</f>
        <v>1748534703.2910779</v>
      </c>
      <c r="Z47" s="157">
        <f>Sectors_I!Z47</f>
        <v>60861579.540899999</v>
      </c>
      <c r="AA47" s="157">
        <f>Sectors_I!AA47</f>
        <v>64060124.38150999</v>
      </c>
      <c r="AB47" s="157">
        <f>Sectors_I!AB47</f>
        <v>124921703.92240998</v>
      </c>
    </row>
    <row r="48" spans="1:28" x14ac:dyDescent="0.3">
      <c r="A48" s="101" t="s">
        <v>220</v>
      </c>
      <c r="B48" s="153">
        <f>Sectors_I!B48</f>
        <v>7662417670.7548199</v>
      </c>
      <c r="C48" s="153">
        <f>Sectors_I!C48</f>
        <v>16005204155.922165</v>
      </c>
      <c r="D48" s="153">
        <f>Sectors_I!D48</f>
        <v>23667621826.676987</v>
      </c>
      <c r="E48" s="154">
        <f>Sectors_I!E48</f>
        <v>119711032.34613502</v>
      </c>
      <c r="F48" s="154">
        <f>Sectors_I!F48</f>
        <v>138330654.58908194</v>
      </c>
      <c r="G48" s="154">
        <f>Sectors_I!G48</f>
        <v>258041686.93521696</v>
      </c>
      <c r="H48" s="106">
        <f>Sectors_I!H48</f>
        <v>0.13169500000000001</v>
      </c>
      <c r="I48" s="102">
        <f>Sectors_I!I48</f>
        <v>9.574587850559442E-2</v>
      </c>
      <c r="J48" s="106">
        <f>Sectors_I!J48</f>
        <v>0.107358</v>
      </c>
      <c r="K48" s="103">
        <f>Sectors_I!K48</f>
        <v>58.898400000000002</v>
      </c>
      <c r="L48" s="103">
        <f>Sectors_I!L48</f>
        <v>81.387607726315466</v>
      </c>
      <c r="M48" s="103">
        <f>Sectors_I!M48</f>
        <v>74.12</v>
      </c>
      <c r="N48" s="157">
        <f>Sectors_I!N48</f>
        <v>123299515.88330001</v>
      </c>
      <c r="O48" s="157">
        <f>Sectors_I!O48</f>
        <v>208831019.05423242</v>
      </c>
      <c r="P48" s="157">
        <f>Sectors_I!P48</f>
        <v>332130534.93753242</v>
      </c>
      <c r="Q48" s="157">
        <f>Sectors_I!Q48</f>
        <v>7097212149.2629652</v>
      </c>
      <c r="R48" s="157">
        <f>Sectors_I!R48</f>
        <v>14541403070.894455</v>
      </c>
      <c r="S48" s="157">
        <f>Sectors_I!S48</f>
        <v>21638615220.157421</v>
      </c>
      <c r="T48" s="157">
        <f>Sectors_I!T48</f>
        <v>411256843.11731541</v>
      </c>
      <c r="U48" s="157">
        <f>Sectors_I!U48</f>
        <v>1099939449.7675943</v>
      </c>
      <c r="V48" s="157">
        <f>Sectors_I!V48</f>
        <v>1511196292.8849096</v>
      </c>
      <c r="W48" s="157">
        <f>Sectors_I!W48</f>
        <v>153948678.37453938</v>
      </c>
      <c r="X48" s="157">
        <f>Sectors_I!X48</f>
        <v>334314088.90231788</v>
      </c>
      <c r="Y48" s="157">
        <f>Sectors_I!Y48</f>
        <v>488262767.27685726</v>
      </c>
      <c r="Z48" s="157">
        <f>Sectors_I!Z48</f>
        <v>0</v>
      </c>
      <c r="AA48" s="157">
        <f>Sectors_I!AA48</f>
        <v>29547546.357799999</v>
      </c>
      <c r="AB48" s="157">
        <f>Sectors_I!AB48</f>
        <v>29547546.357799999</v>
      </c>
    </row>
    <row r="49" spans="1:28" x14ac:dyDescent="0.3">
      <c r="A49" s="101" t="s">
        <v>221</v>
      </c>
      <c r="B49" s="153">
        <f>Sectors_I!B49</f>
        <v>4157899685.5662923</v>
      </c>
      <c r="C49" s="153">
        <f>Sectors_I!C49</f>
        <v>6191633018.3966408</v>
      </c>
      <c r="D49" s="153">
        <f>Sectors_I!D49</f>
        <v>10349532703.962933</v>
      </c>
      <c r="E49" s="154">
        <f>Sectors_I!E49</f>
        <v>87642814.570778713</v>
      </c>
      <c r="F49" s="154">
        <f>Sectors_I!F49</f>
        <v>110517348.52152818</v>
      </c>
      <c r="G49" s="154">
        <f>Sectors_I!G49</f>
        <v>198160163.09230691</v>
      </c>
      <c r="H49" s="106">
        <f>Sectors_I!H49</f>
        <v>0.13161300000000001</v>
      </c>
      <c r="I49" s="102">
        <f>Sectors_I!I49</f>
        <v>8.1509836435636612E-2</v>
      </c>
      <c r="J49" s="106">
        <f>Sectors_I!J49</f>
        <v>0.101685</v>
      </c>
      <c r="K49" s="103">
        <f>Sectors_I!K49</f>
        <v>74.4756</v>
      </c>
      <c r="L49" s="103">
        <f>Sectors_I!L49</f>
        <v>90.742627058440007</v>
      </c>
      <c r="M49" s="103">
        <f>Sectors_I!M49</f>
        <v>84.236400000000003</v>
      </c>
      <c r="N49" s="157">
        <f>Sectors_I!N49</f>
        <v>121546520.73792037</v>
      </c>
      <c r="O49" s="157">
        <f>Sectors_I!O49</f>
        <v>220215602.21135762</v>
      </c>
      <c r="P49" s="157">
        <f>Sectors_I!P49</f>
        <v>341762122.949278</v>
      </c>
      <c r="Q49" s="157">
        <f>Sectors_I!Q49</f>
        <v>3791781821.8735509</v>
      </c>
      <c r="R49" s="157">
        <f>Sectors_I!R49</f>
        <v>5497759112.7700796</v>
      </c>
      <c r="S49" s="157">
        <f>Sectors_I!S49</f>
        <v>9289540934.6436291</v>
      </c>
      <c r="T49" s="157">
        <f>Sectors_I!T49</f>
        <v>154374453.62381494</v>
      </c>
      <c r="U49" s="157">
        <f>Sectors_I!U49</f>
        <v>298979924.01929593</v>
      </c>
      <c r="V49" s="157">
        <f>Sectors_I!V49</f>
        <v>453354377.64311087</v>
      </c>
      <c r="W49" s="157">
        <f>Sectors_I!W49</f>
        <v>208467101.15632641</v>
      </c>
      <c r="X49" s="157">
        <f>Sectors_I!X49</f>
        <v>379104011.28865534</v>
      </c>
      <c r="Y49" s="157">
        <f>Sectors_I!Y49</f>
        <v>587571112.44498181</v>
      </c>
      <c r="Z49" s="157">
        <f>Sectors_I!Z49</f>
        <v>3276308.9126000004</v>
      </c>
      <c r="AA49" s="157">
        <f>Sectors_I!AA49</f>
        <v>15789970.318610001</v>
      </c>
      <c r="AB49" s="157">
        <f>Sectors_I!AB49</f>
        <v>19066279.231210001</v>
      </c>
    </row>
    <row r="50" spans="1:28" x14ac:dyDescent="0.3">
      <c r="A50" s="101" t="s">
        <v>222</v>
      </c>
      <c r="B50" s="153">
        <f>Sectors_I!B50</f>
        <v>7141495200.502882</v>
      </c>
      <c r="C50" s="153">
        <f>Sectors_I!C50</f>
        <v>1365352190.5079999</v>
      </c>
      <c r="D50" s="153">
        <f>Sectors_I!D50</f>
        <v>8506847391.0108814</v>
      </c>
      <c r="E50" s="154">
        <f>Sectors_I!E50</f>
        <v>204193074.86685094</v>
      </c>
      <c r="F50" s="154">
        <f>Sectors_I!F50</f>
        <v>18039776.103948932</v>
      </c>
      <c r="G50" s="154">
        <f>Sectors_I!G50</f>
        <v>222232850.97079986</v>
      </c>
      <c r="H50" s="106">
        <f>Sectors_I!H50</f>
        <v>0.16353100000000001</v>
      </c>
      <c r="I50" s="102">
        <f>Sectors_I!I50</f>
        <v>7.9577794231559584E-2</v>
      </c>
      <c r="J50" s="106">
        <f>Sectors_I!J50</f>
        <v>0.150232</v>
      </c>
      <c r="K50" s="103">
        <f>Sectors_I!K50</f>
        <v>63.188200000000002</v>
      </c>
      <c r="L50" s="103">
        <f>Sectors_I!L50</f>
        <v>103.26112400707243</v>
      </c>
      <c r="M50" s="103">
        <f>Sectors_I!M50</f>
        <v>69.626000000000005</v>
      </c>
      <c r="N50" s="157">
        <f>Sectors_I!N50</f>
        <v>154274926.65038228</v>
      </c>
      <c r="O50" s="157">
        <f>Sectors_I!O50</f>
        <v>28618168.377799995</v>
      </c>
      <c r="P50" s="157">
        <f>Sectors_I!P50</f>
        <v>182893095.02818227</v>
      </c>
      <c r="Q50" s="157">
        <f>Sectors_I!Q50</f>
        <v>6613225237.8154936</v>
      </c>
      <c r="R50" s="157">
        <f>Sectors_I!R50</f>
        <v>1246364342.9607999</v>
      </c>
      <c r="S50" s="157">
        <f>Sectors_I!S50</f>
        <v>7859589580.7762928</v>
      </c>
      <c r="T50" s="157">
        <f>Sectors_I!T50</f>
        <v>334685891.61060601</v>
      </c>
      <c r="U50" s="157">
        <f>Sectors_I!U50</f>
        <v>76333119.290900007</v>
      </c>
      <c r="V50" s="157">
        <f>Sectors_I!V50</f>
        <v>411019010.90150601</v>
      </c>
      <c r="W50" s="157">
        <f>Sectors_I!W50</f>
        <v>190013327.57618234</v>
      </c>
      <c r="X50" s="157">
        <f>Sectors_I!X50</f>
        <v>41221626.309100002</v>
      </c>
      <c r="Y50" s="157">
        <f>Sectors_I!Y50</f>
        <v>231234953.88528234</v>
      </c>
      <c r="Z50" s="157">
        <f>Sectors_I!Z50</f>
        <v>3570743.5005999999</v>
      </c>
      <c r="AA50" s="157">
        <f>Sectors_I!AA50</f>
        <v>1433101.9472000001</v>
      </c>
      <c r="AB50" s="157">
        <f>Sectors_I!AB50</f>
        <v>5003845.4478000002</v>
      </c>
    </row>
    <row r="51" spans="1:28" x14ac:dyDescent="0.3">
      <c r="A51" s="101" t="s">
        <v>223</v>
      </c>
      <c r="B51" s="153">
        <f>Sectors_I!B51</f>
        <v>20565009463.625755</v>
      </c>
      <c r="C51" s="153">
        <f>Sectors_I!C51</f>
        <v>4909749584.0560675</v>
      </c>
      <c r="D51" s="153">
        <f>Sectors_I!D51</f>
        <v>25474759047.68182</v>
      </c>
      <c r="E51" s="154">
        <f>Sectors_I!E51</f>
        <v>452250194.50766027</v>
      </c>
      <c r="F51" s="154">
        <f>Sectors_I!F51</f>
        <v>33767856.826649569</v>
      </c>
      <c r="G51" s="154">
        <f>Sectors_I!G51</f>
        <v>486018051.33430982</v>
      </c>
      <c r="H51" s="106">
        <f>Sectors_I!H51</f>
        <v>0.151666</v>
      </c>
      <c r="I51" s="102">
        <f>Sectors_I!I51</f>
        <v>7.4019520629770297E-2</v>
      </c>
      <c r="J51" s="106">
        <f>Sectors_I!J51</f>
        <v>0.136544</v>
      </c>
      <c r="K51" s="103">
        <f>Sectors_I!K51</f>
        <v>98.323800000000006</v>
      </c>
      <c r="L51" s="103">
        <f>Sectors_I!L51</f>
        <v>143.25900148567976</v>
      </c>
      <c r="M51" s="103">
        <f>Sectors_I!M51</f>
        <v>107.09099999999999</v>
      </c>
      <c r="N51" s="157">
        <f>Sectors_I!N51</f>
        <v>213826452.64224139</v>
      </c>
      <c r="O51" s="157">
        <f>Sectors_I!O51</f>
        <v>49728715.622330002</v>
      </c>
      <c r="P51" s="157">
        <f>Sectors_I!P51</f>
        <v>263555168.2645714</v>
      </c>
      <c r="Q51" s="157">
        <f>Sectors_I!Q51</f>
        <v>19293337424.257778</v>
      </c>
      <c r="R51" s="157">
        <f>Sectors_I!R51</f>
        <v>4620352523.817275</v>
      </c>
      <c r="S51" s="157">
        <f>Sectors_I!S51</f>
        <v>23913689948.07505</v>
      </c>
      <c r="T51" s="157">
        <f>Sectors_I!T51</f>
        <v>862487318.23500085</v>
      </c>
      <c r="U51" s="157">
        <f>Sectors_I!U51</f>
        <v>185811878.81220976</v>
      </c>
      <c r="V51" s="157">
        <f>Sectors_I!V51</f>
        <v>1048299197.0472106</v>
      </c>
      <c r="W51" s="157">
        <f>Sectors_I!W51</f>
        <v>355170194.00527442</v>
      </c>
      <c r="X51" s="157">
        <f>Sectors_I!X51</f>
        <v>86295675.668682069</v>
      </c>
      <c r="Y51" s="157">
        <f>Sectors_I!Y51</f>
        <v>441465869.67395651</v>
      </c>
      <c r="Z51" s="157">
        <f>Sectors_I!Z51</f>
        <v>54014527.127700001</v>
      </c>
      <c r="AA51" s="157">
        <f>Sectors_I!AA51</f>
        <v>17289505.7579</v>
      </c>
      <c r="AB51" s="157">
        <f>Sectors_I!AB51</f>
        <v>71304032.885600001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Props1.xml><?xml version="1.0" encoding="utf-8"?>
<ds:datastoreItem xmlns:ds="http://schemas.openxmlformats.org/officeDocument/2006/customXml" ds:itemID="{3E9886F0-7044-434B-B2BA-54B3FF3CA70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2025-08-18T13:34:57Z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