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6-2025\"/>
    </mc:Choice>
  </mc:AlternateContent>
  <bookViews>
    <workbookView xWindow="15" yWindow="345" windowWidth="19125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</sheets>
  <externalReferences>
    <externalReference r:id="rId9"/>
    <externalReference r:id="rId10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O50" i="15"/>
  <c r="N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L49" i="15"/>
  <c r="K49" i="15"/>
  <c r="J49" i="15"/>
  <c r="I49" i="15"/>
  <c r="H49" i="15"/>
  <c r="G49" i="15"/>
  <c r="F49" i="15"/>
  <c r="E49" i="15"/>
  <c r="D49" i="15"/>
  <c r="C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4"/>
  <c r="B25" i="16" s="1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Q24" i="45" l="1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4"/>
  <c r="B24" i="16" s="1"/>
  <c r="A24" i="14"/>
  <c r="E8" i="15" l="1"/>
  <c r="F8" i="15"/>
  <c r="G8" i="15"/>
  <c r="H8" i="15"/>
  <c r="J8" i="15"/>
  <c r="I8" i="15"/>
  <c r="D8" i="15"/>
  <c r="C10" i="17"/>
  <c r="C20" i="17"/>
  <c r="C14" i="17"/>
  <c r="C11" i="17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7" i="14" l="1"/>
  <c r="B8" i="14"/>
  <c r="B8" i="16" s="1"/>
  <c r="B9" i="14"/>
  <c r="B9" i="16" s="1"/>
  <c r="B10" i="14"/>
  <c r="B10" i="16" s="1"/>
  <c r="B11" i="14"/>
  <c r="B11" i="16" s="1"/>
  <c r="B12" i="14"/>
  <c r="B12" i="16" s="1"/>
  <c r="B13" i="14"/>
  <c r="B13" i="16" s="1"/>
  <c r="B14" i="14"/>
  <c r="B14" i="16" s="1"/>
  <c r="B15" i="14"/>
  <c r="B15" i="16" s="1"/>
  <c r="B16" i="14"/>
  <c r="B16" i="16" s="1"/>
  <c r="B17" i="14"/>
  <c r="B17" i="16" s="1"/>
  <c r="B18" i="14"/>
  <c r="B18" i="16" s="1"/>
  <c r="B19" i="14"/>
  <c r="B19" i="16" s="1"/>
  <c r="B20" i="14"/>
  <c r="B20" i="16" s="1"/>
  <c r="B21" i="14"/>
  <c r="B21" i="16" s="1"/>
  <c r="B22" i="14"/>
  <c r="B22" i="16" s="1"/>
  <c r="B23" i="14"/>
  <c r="B23" i="16" s="1"/>
  <c r="B26" i="14"/>
  <c r="C7" i="14"/>
  <c r="C26" i="14" s="1"/>
  <c r="B53" i="43" l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<sst xmlns="http://schemas.openxmlformats.org/spreadsheetml/2006/main" count="416" uniqueCount="291">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</sst>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4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2" borderId="6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164" fontId="6" fillId="0" borderId="0" xfId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6">
        <v>45838</v>
      </c>
    </row>
    <row r="4" spans="1:10" ht="13.5" thickBot="1" x14ac:dyDescent="0.25"/>
    <row r="5" spans="1:10" x14ac:dyDescent="0.2">
      <c r="A5" s="174" t="s">
        <v>0</v>
      </c>
      <c r="B5" s="172" t="s">
        <v>282</v>
      </c>
      <c r="C5" s="176" t="s">
        <v>27</v>
      </c>
      <c r="D5" s="177"/>
      <c r="E5" s="177"/>
      <c r="F5" s="177"/>
      <c r="G5" s="177"/>
      <c r="H5" s="177"/>
      <c r="I5" s="177"/>
      <c r="J5" s="178"/>
    </row>
    <row r="6" spans="1:10" s="11" customFormat="1" ht="117.75" customHeight="1" x14ac:dyDescent="0.2">
      <c r="A6" s="175"/>
      <c r="B6" s="173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10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9">
        <f t="shared" ref="C7:C25" si="2">C32/C$31</f>
        <v>0.39145759260608454</v>
      </c>
      <c r="D7" s="60">
        <f t="shared" ref="D7" si="3">E32/E$31</f>
        <v>0.37643213231829298</v>
      </c>
      <c r="E7" s="60">
        <f t="shared" ref="E7" si="4">G32/G$31</f>
        <v>0.39481949345425588</v>
      </c>
      <c r="F7" s="60">
        <f t="shared" ref="F7" si="5">H32/H$31</f>
        <v>0.41125968956642667</v>
      </c>
      <c r="G7" s="60">
        <f t="shared" ref="G7" si="6">J32/J$31</f>
        <v>0.41996813341799449</v>
      </c>
      <c r="H7" s="60">
        <f t="shared" ref="H7" si="7">K32/K$31</f>
        <v>0.35571171088514358</v>
      </c>
      <c r="I7" s="60">
        <f t="shared" ref="I7" si="8">L32/L$31</f>
        <v>0.46202100522454342</v>
      </c>
      <c r="J7" s="58">
        <f t="shared" ref="J7" si="9">O32/O$31</f>
        <v>0.37206019673215329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0.37569083682070603</v>
      </c>
      <c r="D8" s="57">
        <f t="shared" ref="D8:D24" si="10">E33/E$31</f>
        <v>0.37645965266959375</v>
      </c>
      <c r="E8" s="57">
        <f t="shared" ref="E8:E24" si="11">G33/G$31</f>
        <v>0.3784222201745544</v>
      </c>
      <c r="F8" s="57">
        <f t="shared" ref="F8:F24" si="12">H33/H$31</f>
        <v>0.37652116775755867</v>
      </c>
      <c r="G8" s="57">
        <f t="shared" ref="G8:G24" si="13">J33/J$31</f>
        <v>0.36302574540414329</v>
      </c>
      <c r="H8" s="57">
        <f t="shared" ref="H8:H24" si="14">K33/K$31</f>
        <v>0.38129929617667496</v>
      </c>
      <c r="I8" s="57">
        <f t="shared" ref="I8:I24" si="15">L33/L$31</f>
        <v>0.35106654727581815</v>
      </c>
      <c r="J8" s="58">
        <f t="shared" ref="J8:J24" si="16">O33/O$31</f>
        <v>0.359931380276237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9">
        <f t="shared" si="2"/>
        <v>5.5004795824062959E-2</v>
      </c>
      <c r="D9" s="60">
        <f t="shared" si="10"/>
        <v>5.9077397931193591E-2</v>
      </c>
      <c r="E9" s="60">
        <f t="shared" si="11"/>
        <v>5.6685456867459218E-2</v>
      </c>
      <c r="F9" s="60">
        <f t="shared" si="12"/>
        <v>5.9579329293198154E-2</v>
      </c>
      <c r="G9" s="60">
        <f t="shared" si="13"/>
        <v>6.5375266804263948E-2</v>
      </c>
      <c r="H9" s="60">
        <f t="shared" si="14"/>
        <v>7.4478911857292329E-2</v>
      </c>
      <c r="I9" s="60">
        <f t="shared" si="15"/>
        <v>5.9417350018722358E-2</v>
      </c>
      <c r="J9" s="58">
        <f t="shared" si="16"/>
        <v>4.5307767256805916E-2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4.2543501237838247E-2</v>
      </c>
      <c r="D10" s="57">
        <f t="shared" si="10"/>
        <v>4.4738416419828141E-2</v>
      </c>
      <c r="E10" s="57">
        <f t="shared" si="11"/>
        <v>4.2588554992961124E-2</v>
      </c>
      <c r="F10" s="57">
        <f t="shared" si="12"/>
        <v>4.6018917147247207E-2</v>
      </c>
      <c r="G10" s="57">
        <f t="shared" si="13"/>
        <v>4.7848573068872705E-2</v>
      </c>
      <c r="H10" s="57">
        <f t="shared" si="14"/>
        <v>5.8465529242558628E-2</v>
      </c>
      <c r="I10" s="57">
        <f t="shared" si="15"/>
        <v>4.0900263789446133E-2</v>
      </c>
      <c r="J10" s="58">
        <f t="shared" si="16"/>
        <v>4.2283551485094856E-2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9">
        <f t="shared" si="2"/>
        <v>3.4154266126606624E-2</v>
      </c>
      <c r="D11" s="60">
        <f t="shared" si="10"/>
        <v>4.0663196631370926E-2</v>
      </c>
      <c r="E11" s="60">
        <f t="shared" si="11"/>
        <v>3.5144841264840937E-2</v>
      </c>
      <c r="F11" s="60">
        <f t="shared" si="12"/>
        <v>2.2371653082321825E-2</v>
      </c>
      <c r="G11" s="60">
        <f t="shared" si="13"/>
        <v>2.524561780673806E-2</v>
      </c>
      <c r="H11" s="60">
        <f t="shared" si="14"/>
        <v>2.0921850382206293E-2</v>
      </c>
      <c r="I11" s="60">
        <f t="shared" si="15"/>
        <v>2.8075324629152763E-2</v>
      </c>
      <c r="J11" s="58">
        <f t="shared" si="16"/>
        <v>2.8438875027701937E-2</v>
      </c>
    </row>
    <row r="12" spans="1:10" x14ac:dyDescent="0.2">
      <c r="A12" s="54">
        <f t="shared" si="0"/>
        <v>6</v>
      </c>
      <c r="B12" s="12" t="str">
        <f t="shared" si="1"/>
        <v>ტერა ბანკი</v>
      </c>
      <c r="C12" s="56">
        <f t="shared" si="2"/>
        <v>2.1636340295051616E-2</v>
      </c>
      <c r="D12" s="57">
        <f t="shared" si="10"/>
        <v>2.3412184677391555E-2</v>
      </c>
      <c r="E12" s="57">
        <f t="shared" si="11"/>
        <v>2.1913730446655226E-2</v>
      </c>
      <c r="F12" s="57">
        <f t="shared" si="12"/>
        <v>2.0918837296240621E-2</v>
      </c>
      <c r="G12" s="57">
        <f t="shared" si="13"/>
        <v>1.9719450815855171E-2</v>
      </c>
      <c r="H12" s="57">
        <f t="shared" si="14"/>
        <v>2.3418716311130506E-2</v>
      </c>
      <c r="I12" s="57">
        <f t="shared" si="15"/>
        <v>1.7298451769858308E-2</v>
      </c>
      <c r="J12" s="58">
        <f t="shared" si="16"/>
        <v>2.0035862835753131E-2</v>
      </c>
    </row>
    <row r="13" spans="1:10" x14ac:dyDescent="0.2">
      <c r="A13" s="55">
        <f t="shared" si="0"/>
        <v>7</v>
      </c>
      <c r="B13" s="15" t="str">
        <f t="shared" si="1"/>
        <v>პროკრედიტ ბანკი</v>
      </c>
      <c r="C13" s="59">
        <f t="shared" si="2"/>
        <v>2.0157728632768428E-2</v>
      </c>
      <c r="D13" s="60">
        <f t="shared" si="10"/>
        <v>2.0550214919495848E-2</v>
      </c>
      <c r="E13" s="60">
        <f t="shared" si="11"/>
        <v>1.9783810589287704E-2</v>
      </c>
      <c r="F13" s="60">
        <f t="shared" si="12"/>
        <v>2.0823517295277774E-2</v>
      </c>
      <c r="G13" s="60">
        <f t="shared" si="13"/>
        <v>2.0810886821664893E-2</v>
      </c>
      <c r="H13" s="60">
        <f t="shared" si="14"/>
        <v>2.6168923921407274E-2</v>
      </c>
      <c r="I13" s="60">
        <f t="shared" si="15"/>
        <v>1.7304298088452977E-2</v>
      </c>
      <c r="J13" s="58">
        <f t="shared" si="16"/>
        <v>2.2315150018757061E-2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1.7783811377693193E-2</v>
      </c>
      <c r="D14" s="57">
        <f t="shared" si="10"/>
        <v>1.5976743124848012E-2</v>
      </c>
      <c r="E14" s="57">
        <f t="shared" si="11"/>
        <v>1.5409463116187518E-2</v>
      </c>
      <c r="F14" s="57">
        <f t="shared" si="12"/>
        <v>1.9495963832561556E-2</v>
      </c>
      <c r="G14" s="57">
        <f t="shared" si="13"/>
        <v>2.1781765519327024E-2</v>
      </c>
      <c r="H14" s="57">
        <f t="shared" si="14"/>
        <v>3.2598587958506904E-2</v>
      </c>
      <c r="I14" s="57">
        <f t="shared" si="15"/>
        <v>1.4702652965924571E-2</v>
      </c>
      <c r="J14" s="58">
        <f t="shared" si="16"/>
        <v>3.1483255945776153E-2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9">
        <f t="shared" si="2"/>
        <v>1.1099352093788106E-2</v>
      </c>
      <c r="D15" s="60">
        <f t="shared" si="10"/>
        <v>1.3530984721276411E-2</v>
      </c>
      <c r="E15" s="60">
        <f t="shared" si="11"/>
        <v>9.988874485629809E-3</v>
      </c>
      <c r="F15" s="60">
        <f t="shared" si="12"/>
        <v>4.5019049612875749E-3</v>
      </c>
      <c r="G15" s="60">
        <f t="shared" si="13"/>
        <v>2.9556450180256563E-3</v>
      </c>
      <c r="H15" s="60">
        <f t="shared" si="14"/>
        <v>3.3066876374414291E-3</v>
      </c>
      <c r="I15" s="60">
        <f t="shared" si="15"/>
        <v>2.7259037767453868E-3</v>
      </c>
      <c r="J15" s="58">
        <f t="shared" si="16"/>
        <v>1.7506553174368111E-2</v>
      </c>
    </row>
    <row r="16" spans="1:10" x14ac:dyDescent="0.2">
      <c r="A16" s="54">
        <f t="shared" si="0"/>
        <v>10</v>
      </c>
      <c r="B16" s="12" t="str">
        <f t="shared" si="1"/>
        <v>მიკრობანკი კრისტალი</v>
      </c>
      <c r="C16" s="56">
        <f t="shared" si="2"/>
        <v>6.2970639986220846E-3</v>
      </c>
      <c r="D16" s="57">
        <f t="shared" si="10"/>
        <v>8.4173376694613288E-3</v>
      </c>
      <c r="E16" s="57">
        <f t="shared" si="11"/>
        <v>6.2055454929562442E-3</v>
      </c>
      <c r="F16" s="57">
        <f t="shared" si="12"/>
        <v>1.6656734950177372E-4</v>
      </c>
      <c r="G16" s="57">
        <f t="shared" si="13"/>
        <v>1.8948302006952078E-4</v>
      </c>
      <c r="H16" s="57">
        <f t="shared" si="14"/>
        <v>3.1850481111929983E-6</v>
      </c>
      <c r="I16" s="57">
        <f t="shared" si="15"/>
        <v>3.1140647026748817E-4</v>
      </c>
      <c r="J16" s="58">
        <f t="shared" si="16"/>
        <v>6.8251047951154876E-3</v>
      </c>
    </row>
    <row r="17" spans="1:20" x14ac:dyDescent="0.2">
      <c r="A17" s="55">
        <f t="shared" si="0"/>
        <v>11</v>
      </c>
      <c r="B17" s="15" t="str">
        <f t="shared" si="1"/>
        <v>პაშაბანკი</v>
      </c>
      <c r="C17" s="59">
        <f t="shared" si="2"/>
        <v>6.1961170697256533E-3</v>
      </c>
      <c r="D17" s="60">
        <f t="shared" si="10"/>
        <v>5.5218180279180858E-3</v>
      </c>
      <c r="E17" s="60">
        <f t="shared" si="11"/>
        <v>5.8137558824683478E-3</v>
      </c>
      <c r="F17" s="60">
        <f t="shared" si="12"/>
        <v>6.9761054192584359E-3</v>
      </c>
      <c r="G17" s="60">
        <f t="shared" si="13"/>
        <v>5.7757946952554122E-3</v>
      </c>
      <c r="H17" s="60">
        <f t="shared" si="14"/>
        <v>1.0714638946721642E-2</v>
      </c>
      <c r="I17" s="60">
        <f t="shared" si="15"/>
        <v>2.5435483921992744E-3</v>
      </c>
      <c r="J17" s="58">
        <f t="shared" si="16"/>
        <v>8.4022533838195544E-3</v>
      </c>
    </row>
    <row r="18" spans="1:20" x14ac:dyDescent="0.2">
      <c r="A18" s="54">
        <f t="shared" si="0"/>
        <v>12</v>
      </c>
      <c r="B18" s="12" t="str">
        <f t="shared" si="1"/>
        <v>იშ ბანკ</v>
      </c>
      <c r="C18" s="56">
        <f t="shared" si="2"/>
        <v>4.8267652814394883E-3</v>
      </c>
      <c r="D18" s="57">
        <f t="shared" si="10"/>
        <v>5.1383099273608016E-3</v>
      </c>
      <c r="E18" s="57">
        <f t="shared" si="11"/>
        <v>3.8694442431677326E-3</v>
      </c>
      <c r="F18" s="57">
        <f t="shared" si="12"/>
        <v>3.779561341462049E-3</v>
      </c>
      <c r="G18" s="57">
        <f t="shared" si="13"/>
        <v>1.7032344429498561E-3</v>
      </c>
      <c r="H18" s="57">
        <f t="shared" si="14"/>
        <v>3.2771837254246478E-3</v>
      </c>
      <c r="I18" s="57">
        <f t="shared" si="15"/>
        <v>6.7315706240345119E-4</v>
      </c>
      <c r="J18" s="58">
        <f t="shared" si="16"/>
        <v>1.0350288075041656E-2</v>
      </c>
    </row>
    <row r="19" spans="1:20" ht="12" customHeight="1" x14ac:dyDescent="0.2">
      <c r="A19" s="55">
        <f t="shared" si="0"/>
        <v>13</v>
      </c>
      <c r="B19" s="15" t="str">
        <f t="shared" si="1"/>
        <v>ვი–თი–ბი ბანკი</v>
      </c>
      <c r="C19" s="59">
        <f t="shared" si="2"/>
        <v>4.4520668865170856E-3</v>
      </c>
      <c r="D19" s="60">
        <f t="shared" si="10"/>
        <v>2.4478209086665572E-3</v>
      </c>
      <c r="E19" s="60">
        <f t="shared" si="11"/>
        <v>1.8598774997928297E-3</v>
      </c>
      <c r="F19" s="60">
        <f t="shared" si="12"/>
        <v>2.0248357447905067E-4</v>
      </c>
      <c r="G19" s="60">
        <f t="shared" si="13"/>
        <v>2.2500717870303438E-4</v>
      </c>
      <c r="H19" s="60">
        <f t="shared" si="14"/>
        <v>4.1100405113628338E-4</v>
      </c>
      <c r="I19" s="60">
        <f t="shared" si="15"/>
        <v>1.0328078428922105E-4</v>
      </c>
      <c r="J19" s="58">
        <f t="shared" si="16"/>
        <v>1.9408405014101324E-2</v>
      </c>
    </row>
    <row r="20" spans="1:20" x14ac:dyDescent="0.2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3.7269586421746909E-3</v>
      </c>
      <c r="D20" s="57">
        <f t="shared" si="10"/>
        <v>3.4400345351059511E-3</v>
      </c>
      <c r="E20" s="57">
        <f t="shared" si="11"/>
        <v>3.379453013151088E-3</v>
      </c>
      <c r="F20" s="57">
        <f t="shared" si="12"/>
        <v>4.2957620575154723E-3</v>
      </c>
      <c r="G20" s="57">
        <f t="shared" si="13"/>
        <v>2.6086279382261301E-3</v>
      </c>
      <c r="H20" s="57">
        <f t="shared" si="14"/>
        <v>4.6571411842223492E-3</v>
      </c>
      <c r="I20" s="57">
        <f t="shared" si="15"/>
        <v>1.2679702804821963E-3</v>
      </c>
      <c r="J20" s="58">
        <f t="shared" si="16"/>
        <v>5.7319864122331874E-3</v>
      </c>
    </row>
    <row r="21" spans="1:20" x14ac:dyDescent="0.2">
      <c r="A21" s="55">
        <f t="shared" si="0"/>
        <v>15</v>
      </c>
      <c r="B21" s="15" t="str">
        <f t="shared" si="1"/>
        <v>სილქ ბანკი</v>
      </c>
      <c r="C21" s="59">
        <f t="shared" si="2"/>
        <v>2.2675998989097486E-3</v>
      </c>
      <c r="D21" s="60">
        <f t="shared" si="10"/>
        <v>2.0445678779244473E-3</v>
      </c>
      <c r="E21" s="60">
        <f t="shared" si="11"/>
        <v>1.8575890504690486E-3</v>
      </c>
      <c r="F21" s="60">
        <f t="shared" si="12"/>
        <v>2.3615560864059847E-3</v>
      </c>
      <c r="G21" s="60">
        <f t="shared" si="13"/>
        <v>1.9397685705753844E-3</v>
      </c>
      <c r="H21" s="60">
        <f t="shared" si="14"/>
        <v>2.5836534461164012E-3</v>
      </c>
      <c r="I21" s="60">
        <f t="shared" si="15"/>
        <v>1.5183755477151568E-3</v>
      </c>
      <c r="J21" s="58">
        <f t="shared" si="16"/>
        <v>4.6332684497425577E-3</v>
      </c>
    </row>
    <row r="22" spans="1:20" x14ac:dyDescent="0.2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1.6164744079559894E-3</v>
      </c>
      <c r="D22" s="57">
        <f t="shared" si="10"/>
        <v>2.1491876402710986E-3</v>
      </c>
      <c r="E22" s="57">
        <f t="shared" si="11"/>
        <v>1.5694457450301216E-3</v>
      </c>
      <c r="F22" s="57">
        <f t="shared" si="12"/>
        <v>1.44280942638594E-5</v>
      </c>
      <c r="G22" s="57">
        <f t="shared" si="13"/>
        <v>1.6413045606556932E-5</v>
      </c>
      <c r="H22" s="57">
        <f t="shared" si="14"/>
        <v>1.8861768563763316E-6</v>
      </c>
      <c r="I22" s="57">
        <f t="shared" si="15"/>
        <v>2.5920212753772247E-5</v>
      </c>
      <c r="J22" s="58">
        <f t="shared" si="16"/>
        <v>1.8878190080861075E-3</v>
      </c>
    </row>
    <row r="23" spans="1:20" x14ac:dyDescent="0.2">
      <c r="A23" s="55">
        <f t="shared" si="0"/>
        <v>17</v>
      </c>
      <c r="B23" s="15" t="str">
        <f t="shared" si="1"/>
        <v>პეივბანკი</v>
      </c>
      <c r="C23" s="59">
        <f t="shared" si="2"/>
        <v>5.2222786867691501E-4</v>
      </c>
      <c r="D23" s="60">
        <f t="shared" si="10"/>
        <v>0</v>
      </c>
      <c r="E23" s="60">
        <f t="shared" si="11"/>
        <v>5.2457738590714763E-4</v>
      </c>
      <c r="F23" s="60">
        <f t="shared" si="12"/>
        <v>6.6495699111557933E-4</v>
      </c>
      <c r="G23" s="60">
        <f t="shared" si="13"/>
        <v>7.5643911767568921E-4</v>
      </c>
      <c r="H23" s="60">
        <f t="shared" si="14"/>
        <v>1.9122715133642178E-3</v>
      </c>
      <c r="I23" s="60">
        <f t="shared" si="15"/>
        <v>0</v>
      </c>
      <c r="J23" s="58">
        <f t="shared" si="16"/>
        <v>5.0867169430758162E-4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3.7133998110234725E-4</v>
      </c>
      <c r="D24" s="57">
        <f t="shared" si="10"/>
        <v>0</v>
      </c>
      <c r="E24" s="57">
        <f t="shared" si="11"/>
        <v>4.1281598429350609E-5</v>
      </c>
      <c r="F24" s="57">
        <f t="shared" si="12"/>
        <v>6.4297264427114624E-6</v>
      </c>
      <c r="G24" s="57">
        <f t="shared" si="13"/>
        <v>7.3143025221240573E-6</v>
      </c>
      <c r="H24" s="57">
        <f t="shared" si="14"/>
        <v>0</v>
      </c>
      <c r="I24" s="57">
        <f t="shared" si="15"/>
        <v>1.2101176957281837E-5</v>
      </c>
      <c r="J24" s="58">
        <f t="shared" si="16"/>
        <v>2.2757011351748442E-3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9">
        <f t="shared" si="2"/>
        <v>1.9516095028166479E-4</v>
      </c>
      <c r="D25" s="60">
        <f t="shared" ref="D25" si="17">E50/E$31</f>
        <v>0</v>
      </c>
      <c r="E25" s="60">
        <f t="shared" ref="E25" si="18">G50/G$31</f>
        <v>1.2258469679524115E-4</v>
      </c>
      <c r="F25" s="60">
        <f t="shared" ref="F25" si="19">H50/H$31</f>
        <v>4.1169127434749465E-5</v>
      </c>
      <c r="G25" s="60">
        <f t="shared" ref="G25" si="20">J50/J$31</f>
        <v>4.6833011530526138E-5</v>
      </c>
      <c r="H25" s="60">
        <f t="shared" ref="H25" si="21">K50/K$31</f>
        <v>6.8821535687844896E-5</v>
      </c>
      <c r="I25" s="60">
        <f t="shared" ref="I25" si="22">L50/L$31</f>
        <v>3.244253426531285E-5</v>
      </c>
      <c r="J25" s="58">
        <f t="shared" ref="J25" si="23">O50/O$31</f>
        <v>6.1390927973064874E-4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1.0000000000000053</v>
      </c>
      <c r="D26" s="21">
        <f t="shared" ref="D26:J26" si="24">SUM(D7:D25)</f>
        <v>0.99999999999999933</v>
      </c>
      <c r="E26" s="21">
        <f t="shared" si="24"/>
        <v>0.99999999999999911</v>
      </c>
      <c r="F26" s="21">
        <f t="shared" si="24"/>
        <v>0.99999999999999989</v>
      </c>
      <c r="G26" s="21">
        <f t="shared" si="24"/>
        <v>0.99999999999999933</v>
      </c>
      <c r="H26" s="21">
        <f t="shared" si="24"/>
        <v>1.0000000000000029</v>
      </c>
      <c r="I26" s="21">
        <f t="shared" si="24"/>
        <v>0.99999999999999734</v>
      </c>
      <c r="J26" s="22">
        <f t="shared" si="24"/>
        <v>1.0000000000000002</v>
      </c>
    </row>
    <row r="27" spans="1:20" x14ac:dyDescent="0.2">
      <c r="A27" s="127"/>
      <c r="B27" s="128"/>
      <c r="C27" s="129"/>
      <c r="D27" s="129"/>
      <c r="E27" s="129"/>
      <c r="F27" s="129"/>
      <c r="G27" s="129"/>
      <c r="H27" s="129"/>
      <c r="I27" s="129"/>
      <c r="J27" s="129"/>
    </row>
    <row r="28" spans="1:20" ht="13.5" thickBot="1" x14ac:dyDescent="0.25">
      <c r="B28" s="62" t="s">
        <v>36</v>
      </c>
      <c r="S28" s="23"/>
    </row>
    <row r="29" spans="1:20" ht="13.5" thickBot="1" x14ac:dyDescent="0.25">
      <c r="A29" s="174" t="s">
        <v>0</v>
      </c>
      <c r="B29" s="172" t="s">
        <v>282</v>
      </c>
      <c r="C29" s="176" t="s">
        <v>28</v>
      </c>
      <c r="D29" s="177"/>
      <c r="E29" s="177"/>
      <c r="F29" s="178"/>
      <c r="G29" s="160" t="s">
        <v>37</v>
      </c>
      <c r="H29" s="170"/>
      <c r="I29" s="170"/>
      <c r="J29" s="170"/>
      <c r="K29" s="170"/>
      <c r="L29" s="170"/>
      <c r="M29" s="170"/>
      <c r="N29" s="171"/>
      <c r="O29" s="169" t="s">
        <v>38</v>
      </c>
      <c r="P29" s="170"/>
      <c r="Q29" s="171"/>
      <c r="R29" s="169" t="s">
        <v>39</v>
      </c>
      <c r="S29" s="170"/>
      <c r="T29" s="171"/>
    </row>
    <row r="30" spans="1:20" ht="150.75" customHeight="1" thickBot="1" x14ac:dyDescent="0.25">
      <c r="A30" s="175"/>
      <c r="B30" s="173"/>
      <c r="C30" s="8" t="s">
        <v>40</v>
      </c>
      <c r="D30" s="9" t="s">
        <v>41</v>
      </c>
      <c r="E30" s="9" t="s">
        <v>29</v>
      </c>
      <c r="F30" s="10" t="s">
        <v>42</v>
      </c>
      <c r="G30" s="82" t="s">
        <v>30</v>
      </c>
      <c r="H30" s="83" t="s">
        <v>43</v>
      </c>
      <c r="I30" s="83" t="s">
        <v>174</v>
      </c>
      <c r="J30" s="83" t="s">
        <v>32</v>
      </c>
      <c r="K30" s="83" t="s">
        <v>33</v>
      </c>
      <c r="L30" s="83" t="s">
        <v>34</v>
      </c>
      <c r="M30" s="83" t="s">
        <v>162</v>
      </c>
      <c r="N30" s="84" t="s">
        <v>44</v>
      </c>
      <c r="O30" s="82" t="s">
        <v>35</v>
      </c>
      <c r="P30" s="83" t="s">
        <v>45</v>
      </c>
      <c r="Q30" s="84" t="s">
        <v>46</v>
      </c>
      <c r="R30" s="82" t="str">
        <f>YEAR($B$3)&amp;" წლის "&amp;MONTH($B$3)&amp;" თვის წმინდა მოგება"</f>
        <v>2025 წლის 6 თვის წმინდა მოგება</v>
      </c>
      <c r="S30" s="83" t="s">
        <v>77</v>
      </c>
      <c r="T30" s="84" t="s">
        <v>78</v>
      </c>
    </row>
    <row r="31" spans="1:20" ht="13.5" thickBot="1" x14ac:dyDescent="0.25">
      <c r="A31" s="114"/>
      <c r="B31" s="115" t="s">
        <v>81</v>
      </c>
      <c r="C31" s="164">
        <v>100274653673.064</v>
      </c>
      <c r="D31" s="165">
        <v>13519601577.84758</v>
      </c>
      <c r="E31" s="165">
        <v>68258125703.720001</v>
      </c>
      <c r="F31" s="166">
        <v>-1175169147.65414</v>
      </c>
      <c r="G31" s="164">
        <v>85462533773.683105</v>
      </c>
      <c r="H31" s="165">
        <v>62650565866.084549</v>
      </c>
      <c r="I31" s="165">
        <v>5704763354.8519802</v>
      </c>
      <c r="J31" s="165">
        <v>55073740630.9823</v>
      </c>
      <c r="K31" s="165">
        <v>21785573585.577599</v>
      </c>
      <c r="L31" s="165">
        <v>33288167045.404701</v>
      </c>
      <c r="M31" s="165">
        <v>1555432110.4000001</v>
      </c>
      <c r="N31" s="166">
        <v>20314946435.67289</v>
      </c>
      <c r="O31" s="116">
        <v>14812119868.8993</v>
      </c>
      <c r="P31" s="168">
        <v>1176823617.1199999</v>
      </c>
      <c r="Q31" s="167">
        <v>17875723092.7719</v>
      </c>
      <c r="R31" s="116">
        <v>1558448918.6454899</v>
      </c>
      <c r="S31" s="117">
        <v>3.1920209607242934E-2</v>
      </c>
      <c r="T31" s="118">
        <v>0.21670560883631737</v>
      </c>
    </row>
    <row r="32" spans="1:20" x14ac:dyDescent="0.2">
      <c r="A32" s="55">
        <v>1</v>
      </c>
      <c r="B32" s="15" t="s">
        <v>137</v>
      </c>
      <c r="C32" s="27">
        <v>39253274526.266502</v>
      </c>
      <c r="D32" s="28">
        <v>4383933578.8800001</v>
      </c>
      <c r="E32" s="28">
        <v>25694551806.701401</v>
      </c>
      <c r="F32" s="29">
        <v>-362985051.97228003</v>
      </c>
      <c r="G32" s="27">
        <v>33742274293.8428</v>
      </c>
      <c r="H32" s="28">
        <v>25765652269.246899</v>
      </c>
      <c r="I32" s="28">
        <v>1930494037.3664999</v>
      </c>
      <c r="J32" s="28">
        <v>23129216053.1404</v>
      </c>
      <c r="K32" s="28">
        <v>7749383652.7399998</v>
      </c>
      <c r="L32" s="28">
        <v>15379832400.4004</v>
      </c>
      <c r="M32" s="85"/>
      <c r="N32" s="29">
        <v>7056725864.5200005</v>
      </c>
      <c r="O32" s="27">
        <v>5511000232.4429102</v>
      </c>
      <c r="P32" s="28">
        <v>27993660.18</v>
      </c>
      <c r="Q32" s="29">
        <v>6684539392.8398104</v>
      </c>
      <c r="R32" s="27">
        <v>788164800.29281604</v>
      </c>
      <c r="S32" s="70">
        <v>4.0889462708903541E-2</v>
      </c>
      <c r="T32" s="71">
        <v>0.29962793916578789</v>
      </c>
    </row>
    <row r="33" spans="1:21" x14ac:dyDescent="0.2">
      <c r="A33" s="54">
        <v>2</v>
      </c>
      <c r="B33" s="12" t="s">
        <v>138</v>
      </c>
      <c r="C33" s="24">
        <v>37672268550.339897</v>
      </c>
      <c r="D33" s="25">
        <v>5370314501.2800007</v>
      </c>
      <c r="E33" s="25">
        <v>25696430294.2999</v>
      </c>
      <c r="F33" s="26">
        <v>-373856701.75</v>
      </c>
      <c r="G33" s="24">
        <v>32340921772.380001</v>
      </c>
      <c r="H33" s="25">
        <v>23589264220.57</v>
      </c>
      <c r="I33" s="25">
        <v>2870795515.8463602</v>
      </c>
      <c r="J33" s="25">
        <v>19993185744.756802</v>
      </c>
      <c r="K33" s="25">
        <v>8306823874.9858999</v>
      </c>
      <c r="L33" s="25">
        <v>11686361869.770901</v>
      </c>
      <c r="M33" s="85"/>
      <c r="N33" s="26">
        <v>7618500721.2200003</v>
      </c>
      <c r="O33" s="24">
        <v>5331346749.2299995</v>
      </c>
      <c r="P33" s="25">
        <v>21015907.690000001</v>
      </c>
      <c r="Q33" s="26">
        <v>6874774440.8109999</v>
      </c>
      <c r="R33" s="24">
        <v>595708001.59000003</v>
      </c>
      <c r="S33" s="72">
        <v>3.2363230084619464E-2</v>
      </c>
      <c r="T33" s="73">
        <v>0.226000801016287</v>
      </c>
    </row>
    <row r="34" spans="1:21" x14ac:dyDescent="0.2">
      <c r="A34" s="55">
        <v>3</v>
      </c>
      <c r="B34" s="15" t="s">
        <v>139</v>
      </c>
      <c r="C34" s="27">
        <v>5515586851.61551</v>
      </c>
      <c r="D34" s="28">
        <v>499217643.69</v>
      </c>
      <c r="E34" s="28">
        <v>4032512454.2361002</v>
      </c>
      <c r="F34" s="29">
        <v>-134327429.98374501</v>
      </c>
      <c r="G34" s="27">
        <v>4844482772.0118904</v>
      </c>
      <c r="H34" s="28">
        <v>3732678694.1406517</v>
      </c>
      <c r="I34" s="28">
        <v>98601845.460056007</v>
      </c>
      <c r="J34" s="28">
        <v>3600460487.6592999</v>
      </c>
      <c r="K34" s="28">
        <v>1622565814.84079</v>
      </c>
      <c r="L34" s="28">
        <v>1977894672.8185101</v>
      </c>
      <c r="M34" s="85"/>
      <c r="N34" s="29">
        <v>1013918147.970354</v>
      </c>
      <c r="O34" s="27">
        <v>671104079.60000002</v>
      </c>
      <c r="P34" s="28">
        <v>44490459.259999998</v>
      </c>
      <c r="Q34" s="29">
        <v>672934382.07808006</v>
      </c>
      <c r="R34" s="27">
        <v>61741995.995052002</v>
      </c>
      <c r="S34" s="70">
        <v>2.3267151824740075E-2</v>
      </c>
      <c r="T34" s="71">
        <v>0.1944588604170219</v>
      </c>
    </row>
    <row r="35" spans="1:21" x14ac:dyDescent="0.2">
      <c r="A35" s="54">
        <v>4</v>
      </c>
      <c r="B35" s="12" t="s">
        <v>142</v>
      </c>
      <c r="C35" s="24">
        <v>4266034852.6637998</v>
      </c>
      <c r="D35" s="25">
        <v>610766637.05150008</v>
      </c>
      <c r="E35" s="25">
        <v>3053760451.77</v>
      </c>
      <c r="F35" s="26">
        <v>-36094260.590000004</v>
      </c>
      <c r="G35" s="24">
        <v>3639725819.4583001</v>
      </c>
      <c r="H35" s="25">
        <v>2883111199.819499</v>
      </c>
      <c r="I35" s="25">
        <v>224805671.87180001</v>
      </c>
      <c r="J35" s="25">
        <v>2635199902.7577</v>
      </c>
      <c r="K35" s="25">
        <v>1273705089.5335</v>
      </c>
      <c r="L35" s="25">
        <v>1361494813.2242</v>
      </c>
      <c r="M35" s="85"/>
      <c r="N35" s="26">
        <v>707590180.12879992</v>
      </c>
      <c r="O35" s="24">
        <v>626309033.08000004</v>
      </c>
      <c r="P35" s="25">
        <v>18251557</v>
      </c>
      <c r="Q35" s="26">
        <v>725434650.07165504</v>
      </c>
      <c r="R35" s="24">
        <v>51320358.859999999</v>
      </c>
      <c r="S35" s="72">
        <v>2.5070352007026901E-2</v>
      </c>
      <c r="T35" s="73">
        <v>0.16456562685668896</v>
      </c>
    </row>
    <row r="36" spans="1:21" x14ac:dyDescent="0.2">
      <c r="A36" s="55">
        <v>5</v>
      </c>
      <c r="B36" s="15" t="s">
        <v>145</v>
      </c>
      <c r="C36" s="27">
        <v>3424807207.3031402</v>
      </c>
      <c r="D36" s="28">
        <v>491148885.903382</v>
      </c>
      <c r="E36" s="28">
        <v>2775593587.1792002</v>
      </c>
      <c r="F36" s="29">
        <v>-67220702.839445993</v>
      </c>
      <c r="G36" s="27">
        <v>3003567183.5672002</v>
      </c>
      <c r="H36" s="28">
        <v>1401596724.9671969</v>
      </c>
      <c r="I36" s="28">
        <v>0</v>
      </c>
      <c r="J36" s="28">
        <v>1390370607.1572001</v>
      </c>
      <c r="K36" s="28">
        <v>455794511.04799998</v>
      </c>
      <c r="L36" s="28">
        <v>934576096.10920203</v>
      </c>
      <c r="M36" s="85"/>
      <c r="N36" s="29">
        <v>1512825401.22</v>
      </c>
      <c r="O36" s="27">
        <v>421240025.846968</v>
      </c>
      <c r="P36" s="28">
        <v>5270620</v>
      </c>
      <c r="Q36" s="29">
        <v>497794876.50696802</v>
      </c>
      <c r="R36" s="27">
        <v>40960093.526968002</v>
      </c>
      <c r="S36" s="70">
        <v>2.5639533592335308E-2</v>
      </c>
      <c r="T36" s="71">
        <v>0.20569516667669152</v>
      </c>
    </row>
    <row r="37" spans="1:21" x14ac:dyDescent="0.2">
      <c r="A37" s="54">
        <v>6</v>
      </c>
      <c r="B37" s="12" t="s">
        <v>144</v>
      </c>
      <c r="C37" s="24">
        <v>2169576529.83886</v>
      </c>
      <c r="D37" s="25">
        <v>278975594.80000001</v>
      </c>
      <c r="E37" s="25">
        <v>1598071844.7081001</v>
      </c>
      <c r="F37" s="26">
        <v>-34895256.553065002</v>
      </c>
      <c r="G37" s="24">
        <v>1872802928.40466</v>
      </c>
      <c r="H37" s="25">
        <v>1310576993.870029</v>
      </c>
      <c r="I37" s="25">
        <v>214184814.74200001</v>
      </c>
      <c r="J37" s="25">
        <v>1086023919.61782</v>
      </c>
      <c r="K37" s="25">
        <v>510190167.47589999</v>
      </c>
      <c r="L37" s="25">
        <v>575833752.14191997</v>
      </c>
      <c r="M37" s="85"/>
      <c r="N37" s="26">
        <v>527581351.10000002</v>
      </c>
      <c r="O37" s="24">
        <v>296773602</v>
      </c>
      <c r="P37" s="25">
        <v>121372000</v>
      </c>
      <c r="Q37" s="26">
        <v>336715804.725658</v>
      </c>
      <c r="R37" s="24">
        <v>14212530.477875</v>
      </c>
      <c r="S37" s="72">
        <v>1.3988373130934711E-2</v>
      </c>
      <c r="T37" s="73">
        <v>9.8217117149003927E-2</v>
      </c>
    </row>
    <row r="38" spans="1:21" x14ac:dyDescent="0.2">
      <c r="A38" s="55">
        <v>7</v>
      </c>
      <c r="B38" s="15" t="s">
        <v>141</v>
      </c>
      <c r="C38" s="27">
        <v>2021309257.48646</v>
      </c>
      <c r="D38" s="28">
        <v>457348024.78419501</v>
      </c>
      <c r="E38" s="28">
        <v>1402719153.2134099</v>
      </c>
      <c r="F38" s="29">
        <v>-28803483.601092</v>
      </c>
      <c r="G38" s="27">
        <v>1690774580.6591499</v>
      </c>
      <c r="H38" s="28">
        <v>1304605141.871351</v>
      </c>
      <c r="I38" s="28">
        <v>117365242.63240001</v>
      </c>
      <c r="J38" s="28">
        <v>1146133383.1171</v>
      </c>
      <c r="K38" s="28">
        <v>570105017.74520004</v>
      </c>
      <c r="L38" s="28">
        <v>576028365.37189996</v>
      </c>
      <c r="M38" s="85"/>
      <c r="N38" s="29">
        <v>370176357.20355302</v>
      </c>
      <c r="O38" s="27">
        <v>330534676.97030002</v>
      </c>
      <c r="P38" s="28">
        <v>112482804.98999999</v>
      </c>
      <c r="Q38" s="29">
        <v>341083702.750346</v>
      </c>
      <c r="R38" s="27">
        <v>15261899.600470001</v>
      </c>
      <c r="S38" s="70">
        <v>1.5458239566702902E-2</v>
      </c>
      <c r="T38" s="71">
        <v>9.4689630274155195E-2</v>
      </c>
    </row>
    <row r="39" spans="1:21" x14ac:dyDescent="0.2">
      <c r="A39" s="54">
        <v>8</v>
      </c>
      <c r="B39" s="12" t="s">
        <v>143</v>
      </c>
      <c r="C39" s="24">
        <v>1783265526.8852799</v>
      </c>
      <c r="D39" s="25">
        <v>586523763.82456899</v>
      </c>
      <c r="E39" s="25">
        <v>1090542540.5519199</v>
      </c>
      <c r="F39" s="26">
        <v>-52753673.245237999</v>
      </c>
      <c r="G39" s="24">
        <v>1316931762.0014999</v>
      </c>
      <c r="H39" s="25">
        <v>1221433166.2147</v>
      </c>
      <c r="I39" s="25">
        <v>21794547.103608001</v>
      </c>
      <c r="J39" s="25">
        <v>1199603304.69629</v>
      </c>
      <c r="K39" s="25">
        <v>710178936.75597596</v>
      </c>
      <c r="L39" s="25">
        <v>489424367.94031203</v>
      </c>
      <c r="M39" s="85"/>
      <c r="N39" s="26">
        <v>82389416.344699994</v>
      </c>
      <c r="O39" s="24">
        <v>466333760.932073</v>
      </c>
      <c r="P39" s="25">
        <v>114430000</v>
      </c>
      <c r="Q39" s="26">
        <v>516619181.35207301</v>
      </c>
      <c r="R39" s="24">
        <v>19498836.053591002</v>
      </c>
      <c r="S39" s="72">
        <v>2.0864183169701803E-2</v>
      </c>
      <c r="T39" s="73">
        <v>8.5499426837281053E-2</v>
      </c>
    </row>
    <row r="40" spans="1:21" x14ac:dyDescent="0.2">
      <c r="A40" s="55">
        <v>9</v>
      </c>
      <c r="B40" s="15" t="s">
        <v>146</v>
      </c>
      <c r="C40" s="27">
        <v>1112983687.2</v>
      </c>
      <c r="D40" s="28">
        <v>151289725.43000001</v>
      </c>
      <c r="E40" s="28">
        <v>923599656</v>
      </c>
      <c r="F40" s="29">
        <v>-18510879.760000002</v>
      </c>
      <c r="G40" s="27">
        <v>853674523.08921897</v>
      </c>
      <c r="H40" s="28">
        <v>282046893.30000001</v>
      </c>
      <c r="I40" s="28">
        <v>96514861.870000005</v>
      </c>
      <c r="J40" s="28">
        <v>162778427.12</v>
      </c>
      <c r="K40" s="28">
        <v>72038086.849999994</v>
      </c>
      <c r="L40" s="28">
        <v>90740340.269999996</v>
      </c>
      <c r="M40" s="85"/>
      <c r="N40" s="29">
        <v>529763849.83000004</v>
      </c>
      <c r="O40" s="27">
        <v>259309164.11000001</v>
      </c>
      <c r="P40" s="28">
        <v>76000000</v>
      </c>
      <c r="Q40" s="29">
        <v>267723232.25</v>
      </c>
      <c r="R40" s="27">
        <v>8237866</v>
      </c>
      <c r="S40" s="70">
        <v>1.6031300748109621E-2</v>
      </c>
      <c r="T40" s="71">
        <v>6.3957179776900283E-2</v>
      </c>
    </row>
    <row r="41" spans="1:21" x14ac:dyDescent="0.2">
      <c r="A41" s="54">
        <v>10</v>
      </c>
      <c r="B41" s="12" t="s">
        <v>288</v>
      </c>
      <c r="C41" s="24">
        <v>631435911.61894906</v>
      </c>
      <c r="D41" s="25">
        <v>38352948.523799993</v>
      </c>
      <c r="E41" s="25">
        <v>574551692.73274899</v>
      </c>
      <c r="F41" s="26">
        <v>-17556026.759</v>
      </c>
      <c r="G41" s="24">
        <v>530341641.27590001</v>
      </c>
      <c r="H41" s="25">
        <v>10435538.701099999</v>
      </c>
      <c r="I41" s="25">
        <v>0</v>
      </c>
      <c r="J41" s="25">
        <v>10435538.701284001</v>
      </c>
      <c r="K41" s="25">
        <v>69388.100000000006</v>
      </c>
      <c r="L41" s="25">
        <v>10366150.601283999</v>
      </c>
      <c r="M41" s="85"/>
      <c r="N41" s="26">
        <v>496296709.06520003</v>
      </c>
      <c r="O41" s="24">
        <v>101094270.34305</v>
      </c>
      <c r="P41" s="25">
        <v>3634576</v>
      </c>
      <c r="Q41" s="26">
        <v>118094603.26305</v>
      </c>
      <c r="R41" s="24">
        <v>7899148.7400000002</v>
      </c>
      <c r="S41" s="72">
        <v>2.5735527492353936E-2</v>
      </c>
      <c r="T41" s="73">
        <v>0.16046486422305739</v>
      </c>
    </row>
    <row r="42" spans="1:21" x14ac:dyDescent="0.2">
      <c r="A42" s="55">
        <v>11</v>
      </c>
      <c r="B42" s="15" t="s">
        <v>238</v>
      </c>
      <c r="C42" s="27">
        <v>621313493.2845</v>
      </c>
      <c r="D42" s="28">
        <v>140449262.91460001</v>
      </c>
      <c r="E42" s="28">
        <v>376908949.06269997</v>
      </c>
      <c r="F42" s="29">
        <v>-11686944.055299999</v>
      </c>
      <c r="G42" s="27">
        <v>496858308.45740002</v>
      </c>
      <c r="H42" s="28">
        <v>437056952.05800003</v>
      </c>
      <c r="I42" s="28">
        <v>60316178.0352</v>
      </c>
      <c r="J42" s="28">
        <v>318094618.98430002</v>
      </c>
      <c r="K42" s="28">
        <v>233424555.21669999</v>
      </c>
      <c r="L42" s="28">
        <v>84670063.7676</v>
      </c>
      <c r="M42" s="85"/>
      <c r="N42" s="29">
        <v>47635179.846799999</v>
      </c>
      <c r="O42" s="27">
        <v>124455184.29000001</v>
      </c>
      <c r="P42" s="28">
        <v>136800000</v>
      </c>
      <c r="Q42" s="29">
        <v>147671046.08000001</v>
      </c>
      <c r="R42" s="27">
        <v>430456.33999399998</v>
      </c>
      <c r="S42" s="70">
        <v>1.2981038123374379E-3</v>
      </c>
      <c r="T42" s="71">
        <v>7.022069127802363E-3</v>
      </c>
    </row>
    <row r="43" spans="1:21" x14ac:dyDescent="0.2">
      <c r="A43" s="54">
        <v>12</v>
      </c>
      <c r="B43" s="12" t="s">
        <v>239</v>
      </c>
      <c r="C43" s="24">
        <v>484002216.95751399</v>
      </c>
      <c r="D43" s="25">
        <v>78908723.163443998</v>
      </c>
      <c r="E43" s="25">
        <v>350731404.92646599</v>
      </c>
      <c r="F43" s="26">
        <v>-1828729.4529840001</v>
      </c>
      <c r="G43" s="24">
        <v>330692509.31710601</v>
      </c>
      <c r="H43" s="25">
        <v>236791656.76817498</v>
      </c>
      <c r="I43" s="25">
        <v>35909485.059924997</v>
      </c>
      <c r="J43" s="25">
        <v>93803491.944775999</v>
      </c>
      <c r="K43" s="25">
        <v>71395327.203695998</v>
      </c>
      <c r="L43" s="25">
        <v>22408164.741080001</v>
      </c>
      <c r="M43" s="85"/>
      <c r="N43" s="26">
        <v>82516033.398310006</v>
      </c>
      <c r="O43" s="24">
        <v>153309707.645156</v>
      </c>
      <c r="P43" s="25">
        <v>69161600</v>
      </c>
      <c r="Q43" s="26">
        <v>150687460.46515599</v>
      </c>
      <c r="R43" s="24">
        <v>7283917.463618</v>
      </c>
      <c r="S43" s="72">
        <v>2.9868286282237786E-2</v>
      </c>
      <c r="T43" s="73">
        <v>9.7348834313279051E-2</v>
      </c>
    </row>
    <row r="44" spans="1:21" x14ac:dyDescent="0.2">
      <c r="A44" s="55">
        <v>13</v>
      </c>
      <c r="B44" s="15" t="s">
        <v>140</v>
      </c>
      <c r="C44" s="27">
        <v>446429465.17481703</v>
      </c>
      <c r="D44" s="28">
        <v>196696118.49880001</v>
      </c>
      <c r="E44" s="28">
        <v>167083667.28395599</v>
      </c>
      <c r="F44" s="29">
        <v>-23564079.778839</v>
      </c>
      <c r="G44" s="27">
        <v>158949843.64095801</v>
      </c>
      <c r="H44" s="28">
        <v>12685710.5197</v>
      </c>
      <c r="I44" s="28">
        <v>0</v>
      </c>
      <c r="J44" s="28">
        <v>12391987</v>
      </c>
      <c r="K44" s="28">
        <v>8953959</v>
      </c>
      <c r="L44" s="28">
        <v>3438028</v>
      </c>
      <c r="M44" s="85"/>
      <c r="N44" s="29">
        <v>127129822.8883</v>
      </c>
      <c r="O44" s="27">
        <v>287479621.53301501</v>
      </c>
      <c r="P44" s="28">
        <v>209008277</v>
      </c>
      <c r="Q44" s="29">
        <v>333743974.977135</v>
      </c>
      <c r="R44" s="27">
        <v>-43100547.311632</v>
      </c>
      <c r="S44" s="70">
        <v>-0.19159884987417494</v>
      </c>
      <c r="T44" s="71">
        <v>-0.28483275794594148</v>
      </c>
    </row>
    <row r="45" spans="1:21" x14ac:dyDescent="0.2">
      <c r="A45" s="54">
        <v>14</v>
      </c>
      <c r="B45" s="12" t="s">
        <v>147</v>
      </c>
      <c r="C45" s="24">
        <v>373719487.09789997</v>
      </c>
      <c r="D45" s="25">
        <v>128449803.76640001</v>
      </c>
      <c r="E45" s="25">
        <v>234810309.72240001</v>
      </c>
      <c r="F45" s="26">
        <v>-4921525.7825999996</v>
      </c>
      <c r="G45" s="24">
        <v>288816617.273</v>
      </c>
      <c r="H45" s="25">
        <v>269131923.72939998</v>
      </c>
      <c r="I45" s="25">
        <v>14045695.5263</v>
      </c>
      <c r="J45" s="25">
        <v>143666898.47260001</v>
      </c>
      <c r="K45" s="25">
        <v>101458491.9673</v>
      </c>
      <c r="L45" s="25">
        <v>42208406.5053</v>
      </c>
      <c r="M45" s="85"/>
      <c r="N45" s="26">
        <v>8869036.5189999994</v>
      </c>
      <c r="O45" s="24">
        <v>84902869.824900001</v>
      </c>
      <c r="P45" s="25">
        <v>50000000</v>
      </c>
      <c r="Q45" s="26">
        <v>83737762.254899994</v>
      </c>
      <c r="R45" s="24">
        <v>2934808.8355999999</v>
      </c>
      <c r="S45" s="72">
        <v>2.1225107104896605E-2</v>
      </c>
      <c r="T45" s="73">
        <v>7.0282077455370712E-2</v>
      </c>
    </row>
    <row r="46" spans="1:21" x14ac:dyDescent="0.2">
      <c r="A46" s="55">
        <v>15</v>
      </c>
      <c r="B46" s="15" t="s">
        <v>161</v>
      </c>
      <c r="C46" s="27">
        <v>227382794.53224999</v>
      </c>
      <c r="D46" s="28">
        <v>33932976.049999997</v>
      </c>
      <c r="E46" s="28">
        <v>139558371.22115499</v>
      </c>
      <c r="F46" s="29">
        <v>-3762468.8286060002</v>
      </c>
      <c r="G46" s="27">
        <v>158754266.96333501</v>
      </c>
      <c r="H46" s="28">
        <v>147952825.137831</v>
      </c>
      <c r="I46" s="28">
        <v>19935459.337831002</v>
      </c>
      <c r="J46" s="28">
        <v>106830311.14</v>
      </c>
      <c r="K46" s="28">
        <v>56286372.270000003</v>
      </c>
      <c r="L46" s="28">
        <v>50543938.869999997</v>
      </c>
      <c r="M46" s="85"/>
      <c r="N46" s="29">
        <v>8070904.5342950001</v>
      </c>
      <c r="O46" s="27">
        <v>68628527.662376001</v>
      </c>
      <c r="P46" s="28">
        <v>103205900</v>
      </c>
      <c r="Q46" s="29">
        <v>54736636.219544999</v>
      </c>
      <c r="R46" s="27">
        <v>-11213645.784828</v>
      </c>
      <c r="S46" s="70">
        <v>-9.7190851539514497E-2</v>
      </c>
      <c r="T46" s="71">
        <v>-0.33072782941656947</v>
      </c>
      <c r="U46" s="75"/>
    </row>
    <row r="47" spans="1:21" x14ac:dyDescent="0.2">
      <c r="A47" s="54">
        <v>16</v>
      </c>
      <c r="B47" s="12" t="s">
        <v>287</v>
      </c>
      <c r="C47" s="24">
        <v>162091411.429158</v>
      </c>
      <c r="D47" s="25">
        <v>6690261.6568999998</v>
      </c>
      <c r="E47" s="25">
        <v>146699520.110506</v>
      </c>
      <c r="F47" s="26">
        <v>-2401932.7019480001</v>
      </c>
      <c r="G47" s="24">
        <v>134128809.9906</v>
      </c>
      <c r="H47" s="25">
        <v>903928.27</v>
      </c>
      <c r="I47" s="25">
        <v>0</v>
      </c>
      <c r="J47" s="25">
        <v>903927.81669999997</v>
      </c>
      <c r="K47" s="25">
        <v>41091.4447</v>
      </c>
      <c r="L47" s="25">
        <v>862836.37199999997</v>
      </c>
      <c r="M47" s="85"/>
      <c r="N47" s="26">
        <v>124110359.76359999</v>
      </c>
      <c r="O47" s="24">
        <v>27962601.438558001</v>
      </c>
      <c r="P47" s="25">
        <v>2254500</v>
      </c>
      <c r="Q47" s="26">
        <v>30471427.166558001</v>
      </c>
      <c r="R47" s="24">
        <v>5177203.4193670005</v>
      </c>
      <c r="S47" s="72">
        <v>6.9002124100636317E-2</v>
      </c>
      <c r="T47" s="73">
        <v>0.44066320933643255</v>
      </c>
    </row>
    <row r="48" spans="1:21" x14ac:dyDescent="0.2">
      <c r="A48" s="55">
        <v>17</v>
      </c>
      <c r="B48" s="15" t="s">
        <v>270</v>
      </c>
      <c r="C48" s="27">
        <v>52366218.670000002</v>
      </c>
      <c r="D48" s="28">
        <v>34699484.32</v>
      </c>
      <c r="E48" s="28">
        <v>0</v>
      </c>
      <c r="F48" s="29">
        <v>0</v>
      </c>
      <c r="G48" s="27">
        <v>44831712.560000002</v>
      </c>
      <c r="H48" s="28">
        <v>41659931.770000003</v>
      </c>
      <c r="I48" s="28">
        <v>0</v>
      </c>
      <c r="J48" s="28">
        <v>41659931.770000003</v>
      </c>
      <c r="K48" s="28">
        <v>41659931.770000003</v>
      </c>
      <c r="L48" s="28">
        <v>0</v>
      </c>
      <c r="M48" s="85"/>
      <c r="N48" s="29">
        <v>847100.12</v>
      </c>
      <c r="O48" s="27">
        <v>7534506.1100000003</v>
      </c>
      <c r="P48" s="28">
        <v>8052000</v>
      </c>
      <c r="Q48" s="29">
        <v>7278615.2800000003</v>
      </c>
      <c r="R48" s="27">
        <v>111786.72</v>
      </c>
      <c r="S48" s="70">
        <v>7.1101376271856835E-3</v>
      </c>
      <c r="T48" s="71">
        <v>3.0352202020604003E-2</v>
      </c>
      <c r="U48" s="75"/>
    </row>
    <row r="49" spans="1:21" x14ac:dyDescent="0.2">
      <c r="A49" s="54">
        <v>18</v>
      </c>
      <c r="B49" s="12" t="s">
        <v>272</v>
      </c>
      <c r="C49" s="24">
        <v>37235988</v>
      </c>
      <c r="D49" s="25">
        <v>18040462.710000001</v>
      </c>
      <c r="E49" s="25">
        <v>0</v>
      </c>
      <c r="F49" s="26">
        <v>0</v>
      </c>
      <c r="G49" s="24">
        <v>3528030</v>
      </c>
      <c r="H49" s="25">
        <v>402826</v>
      </c>
      <c r="I49" s="25">
        <v>0</v>
      </c>
      <c r="J49" s="25">
        <v>402826</v>
      </c>
      <c r="K49" s="25">
        <v>0</v>
      </c>
      <c r="L49" s="25">
        <v>402826</v>
      </c>
      <c r="M49" s="85"/>
      <c r="N49" s="26">
        <v>0</v>
      </c>
      <c r="O49" s="24">
        <v>33707958</v>
      </c>
      <c r="P49" s="25">
        <v>46774750</v>
      </c>
      <c r="Q49" s="26">
        <v>22814001</v>
      </c>
      <c r="R49" s="24">
        <v>-5596457.4000000004</v>
      </c>
      <c r="S49" s="72">
        <v>-0.34138993340532459</v>
      </c>
      <c r="T49" s="73">
        <v>-0.361106301967064</v>
      </c>
    </row>
    <row r="50" spans="1:21" x14ac:dyDescent="0.2">
      <c r="A50" s="55">
        <v>19</v>
      </c>
      <c r="B50" s="15" t="s">
        <v>164</v>
      </c>
      <c r="C50" s="27">
        <v>19569696.699999999</v>
      </c>
      <c r="D50" s="28">
        <v>13863180.6</v>
      </c>
      <c r="E50" s="28">
        <v>0</v>
      </c>
      <c r="F50" s="29">
        <v>0</v>
      </c>
      <c r="G50" s="27">
        <v>10476398.789999999</v>
      </c>
      <c r="H50" s="28">
        <v>2579269.13</v>
      </c>
      <c r="I50" s="28">
        <v>0</v>
      </c>
      <c r="J50" s="28">
        <v>2579269.13</v>
      </c>
      <c r="K50" s="28">
        <v>1499316.63</v>
      </c>
      <c r="L50" s="28">
        <v>1079952.5</v>
      </c>
      <c r="M50" s="85"/>
      <c r="N50" s="29">
        <v>0</v>
      </c>
      <c r="O50" s="27">
        <v>9093297.8399999999</v>
      </c>
      <c r="P50" s="28">
        <v>6625005</v>
      </c>
      <c r="Q50" s="29">
        <v>8867902.6799999997</v>
      </c>
      <c r="R50" s="27">
        <v>-584134.77339999995</v>
      </c>
      <c r="S50" s="70">
        <v>-5.6032412026120013E-2</v>
      </c>
      <c r="T50" s="71">
        <v>-0.12241797249730127</v>
      </c>
      <c r="U50" s="75"/>
    </row>
    <row r="51" spans="1:2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</row>
    <row r="52" spans="1:21" x14ac:dyDescent="0.2">
      <c r="K52" s="86"/>
      <c r="L52" s="87"/>
    </row>
    <row r="53" spans="1:21" x14ac:dyDescent="0.2">
      <c r="C53" s="61"/>
      <c r="K53" s="86"/>
      <c r="L53" s="87"/>
    </row>
    <row r="54" spans="1:21" x14ac:dyDescent="0.2">
      <c r="K54" s="86"/>
      <c r="L54" s="87"/>
    </row>
    <row r="55" spans="1:21" x14ac:dyDescent="0.2">
      <c r="K55" s="86"/>
      <c r="L55" s="87"/>
    </row>
    <row r="56" spans="1:21" x14ac:dyDescent="0.2">
      <c r="K56" s="86"/>
      <c r="L56" s="87"/>
    </row>
    <row r="57" spans="1:21" x14ac:dyDescent="0.2">
      <c r="K57" s="86"/>
      <c r="L57" s="87"/>
    </row>
    <row r="58" spans="1:21" x14ac:dyDescent="0.2">
      <c r="K58" s="86"/>
      <c r="L58" s="87"/>
    </row>
    <row r="59" spans="1:21" x14ac:dyDescent="0.2">
      <c r="K59" s="86"/>
      <c r="L59" s="87"/>
    </row>
    <row r="60" spans="1:21" x14ac:dyDescent="0.2">
      <c r="K60" s="86"/>
      <c r="L60" s="87"/>
    </row>
    <row r="61" spans="1:21" x14ac:dyDescent="0.2">
      <c r="K61" s="86"/>
      <c r="L61" s="87"/>
    </row>
    <row r="62" spans="1:21" x14ac:dyDescent="0.2">
      <c r="K62" s="86"/>
      <c r="L62" s="87"/>
    </row>
    <row r="63" spans="1:21" x14ac:dyDescent="0.2">
      <c r="K63" s="86"/>
      <c r="L63" s="87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3"/>
    </row>
    <row r="2" spans="1:10" x14ac:dyDescent="0.2">
      <c r="A2" s="6" t="s">
        <v>286</v>
      </c>
    </row>
    <row r="3" spans="1:10" x14ac:dyDescent="0.2">
      <c r="B3" s="77">
        <f>BS!B3</f>
        <v>45838</v>
      </c>
    </row>
    <row r="4" spans="1:10" ht="13.5" thickBot="1" x14ac:dyDescent="0.25"/>
    <row r="5" spans="1:10" x14ac:dyDescent="0.2">
      <c r="A5" s="174" t="s">
        <v>0</v>
      </c>
      <c r="B5" s="172" t="s">
        <v>283</v>
      </c>
      <c r="C5" s="176" t="s">
        <v>47</v>
      </c>
      <c r="D5" s="177"/>
      <c r="E5" s="177"/>
      <c r="F5" s="177"/>
      <c r="G5" s="177"/>
      <c r="H5" s="177"/>
      <c r="I5" s="177"/>
      <c r="J5" s="178"/>
    </row>
    <row r="6" spans="1:10" s="11" customFormat="1" ht="55.5" x14ac:dyDescent="0.2">
      <c r="A6" s="175"/>
      <c r="B6" s="173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0.39145759260608454</v>
      </c>
      <c r="D7" s="31">
        <f>BS!D7</f>
        <v>0.37643213231829298</v>
      </c>
      <c r="E7" s="31">
        <f>BS!E7</f>
        <v>0.39481949345425588</v>
      </c>
      <c r="F7" s="31">
        <f>BS!F7</f>
        <v>0.41125968956642667</v>
      </c>
      <c r="G7" s="31">
        <f>BS!G7</f>
        <v>0.41996813341799449</v>
      </c>
      <c r="H7" s="31">
        <f>BS!H7</f>
        <v>0.35571171088514358</v>
      </c>
      <c r="I7" s="31">
        <f>BS!I7</f>
        <v>0.46202100522454342</v>
      </c>
      <c r="J7" s="32">
        <f>BS!J7</f>
        <v>0.37206019673215329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0.37569083682070603</v>
      </c>
      <c r="D8" s="34">
        <f>BS!D8</f>
        <v>0.37645965266959375</v>
      </c>
      <c r="E8" s="34">
        <f>BS!E8</f>
        <v>0.3784222201745544</v>
      </c>
      <c r="F8" s="34">
        <f>BS!F8</f>
        <v>0.37652116775755867</v>
      </c>
      <c r="G8" s="34">
        <f>BS!G8</f>
        <v>0.36302574540414329</v>
      </c>
      <c r="H8" s="34">
        <f>BS!H8</f>
        <v>0.38129929617667496</v>
      </c>
      <c r="I8" s="34">
        <f>BS!I8</f>
        <v>0.35106654727581815</v>
      </c>
      <c r="J8" s="35">
        <f>BS!J8</f>
        <v>0.359931380276237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5.5004795824062959E-2</v>
      </c>
      <c r="D9" s="31">
        <f>BS!D9</f>
        <v>5.9077397931193591E-2</v>
      </c>
      <c r="E9" s="31">
        <f>BS!E9</f>
        <v>5.6685456867459218E-2</v>
      </c>
      <c r="F9" s="31">
        <f>BS!F9</f>
        <v>5.9579329293198154E-2</v>
      </c>
      <c r="G9" s="31">
        <f>BS!G9</f>
        <v>6.5375266804263948E-2</v>
      </c>
      <c r="H9" s="31">
        <f>BS!H9</f>
        <v>7.4478911857292329E-2</v>
      </c>
      <c r="I9" s="31">
        <f>BS!I9</f>
        <v>5.9417350018722358E-2</v>
      </c>
      <c r="J9" s="32">
        <f>BS!J9</f>
        <v>4.5307767256805916E-2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4.2543501237838247E-2</v>
      </c>
      <c r="D10" s="34">
        <f>BS!D10</f>
        <v>4.4738416419828141E-2</v>
      </c>
      <c r="E10" s="34">
        <f>BS!E10</f>
        <v>4.2588554992961124E-2</v>
      </c>
      <c r="F10" s="34">
        <f>BS!F10</f>
        <v>4.6018917147247207E-2</v>
      </c>
      <c r="G10" s="34">
        <f>BS!G10</f>
        <v>4.7848573068872705E-2</v>
      </c>
      <c r="H10" s="34">
        <f>BS!H10</f>
        <v>5.8465529242558628E-2</v>
      </c>
      <c r="I10" s="34">
        <f>BS!I10</f>
        <v>4.0900263789446133E-2</v>
      </c>
      <c r="J10" s="35">
        <f>BS!J10</f>
        <v>4.2283551485094856E-2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3.4154266126606624E-2</v>
      </c>
      <c r="D11" s="31">
        <f>BS!D11</f>
        <v>4.0663196631370926E-2</v>
      </c>
      <c r="E11" s="31">
        <f>BS!E11</f>
        <v>3.5144841264840937E-2</v>
      </c>
      <c r="F11" s="31">
        <f>BS!F11</f>
        <v>2.2371653082321825E-2</v>
      </c>
      <c r="G11" s="31">
        <f>BS!G11</f>
        <v>2.524561780673806E-2</v>
      </c>
      <c r="H11" s="31">
        <f>BS!H11</f>
        <v>2.0921850382206293E-2</v>
      </c>
      <c r="I11" s="31">
        <f>BS!I11</f>
        <v>2.8075324629152763E-2</v>
      </c>
      <c r="J11" s="32">
        <f>BS!J11</f>
        <v>2.8438875027701937E-2</v>
      </c>
    </row>
    <row r="12" spans="1:10" x14ac:dyDescent="0.2">
      <c r="A12" s="55">
        <f t="shared" si="0"/>
        <v>6</v>
      </c>
      <c r="B12" s="15" t="str">
        <f t="shared" si="1"/>
        <v>Tera bank</v>
      </c>
      <c r="C12" s="33">
        <f>BS!C12</f>
        <v>2.1636340295051616E-2</v>
      </c>
      <c r="D12" s="34">
        <f>BS!D12</f>
        <v>2.3412184677391555E-2</v>
      </c>
      <c r="E12" s="34">
        <f>BS!E12</f>
        <v>2.1913730446655226E-2</v>
      </c>
      <c r="F12" s="34">
        <f>BS!F12</f>
        <v>2.0918837296240621E-2</v>
      </c>
      <c r="G12" s="34">
        <f>BS!G12</f>
        <v>1.9719450815855171E-2</v>
      </c>
      <c r="H12" s="34">
        <f>BS!H12</f>
        <v>2.3418716311130506E-2</v>
      </c>
      <c r="I12" s="34">
        <f>BS!I12</f>
        <v>1.7298451769858308E-2</v>
      </c>
      <c r="J12" s="35">
        <f>BS!J12</f>
        <v>2.0035862835753131E-2</v>
      </c>
    </row>
    <row r="13" spans="1:10" x14ac:dyDescent="0.2">
      <c r="A13" s="54">
        <f t="shared" si="0"/>
        <v>7</v>
      </c>
      <c r="B13" s="12" t="str">
        <f t="shared" si="1"/>
        <v>ProCredit Bank</v>
      </c>
      <c r="C13" s="30">
        <f>BS!C13</f>
        <v>2.0157728632768428E-2</v>
      </c>
      <c r="D13" s="31">
        <f>BS!D13</f>
        <v>2.0550214919495848E-2</v>
      </c>
      <c r="E13" s="31">
        <f>BS!E13</f>
        <v>1.9783810589287704E-2</v>
      </c>
      <c r="F13" s="31">
        <f>BS!F13</f>
        <v>2.0823517295277774E-2</v>
      </c>
      <c r="G13" s="31">
        <f>BS!G13</f>
        <v>2.0810886821664893E-2</v>
      </c>
      <c r="H13" s="31">
        <f>BS!H13</f>
        <v>2.6168923921407274E-2</v>
      </c>
      <c r="I13" s="31">
        <f>BS!I13</f>
        <v>1.7304298088452977E-2</v>
      </c>
      <c r="J13" s="32">
        <f>BS!J13</f>
        <v>2.2315150018757061E-2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1.7783811377693193E-2</v>
      </c>
      <c r="D14" s="34">
        <f>BS!D14</f>
        <v>1.5976743124848012E-2</v>
      </c>
      <c r="E14" s="34">
        <f>BS!E14</f>
        <v>1.5409463116187518E-2</v>
      </c>
      <c r="F14" s="34">
        <f>BS!F14</f>
        <v>1.9495963832561556E-2</v>
      </c>
      <c r="G14" s="34">
        <f>BS!G14</f>
        <v>2.1781765519327024E-2</v>
      </c>
      <c r="H14" s="34">
        <f>BS!H14</f>
        <v>3.2598587958506904E-2</v>
      </c>
      <c r="I14" s="34">
        <f>BS!I14</f>
        <v>1.4702652965924571E-2</v>
      </c>
      <c r="J14" s="35">
        <f>BS!J14</f>
        <v>3.1483255945776153E-2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1.1099352093788106E-2</v>
      </c>
      <c r="D15" s="31">
        <f>BS!D15</f>
        <v>1.3530984721276411E-2</v>
      </c>
      <c r="E15" s="31">
        <f>BS!E15</f>
        <v>9.988874485629809E-3</v>
      </c>
      <c r="F15" s="31">
        <f>BS!F15</f>
        <v>4.5019049612875749E-3</v>
      </c>
      <c r="G15" s="31">
        <f>BS!G15</f>
        <v>2.9556450180256563E-3</v>
      </c>
      <c r="H15" s="31">
        <f>BS!H15</f>
        <v>3.3066876374414291E-3</v>
      </c>
      <c r="I15" s="31">
        <f>BS!I15</f>
        <v>2.7259037767453868E-3</v>
      </c>
      <c r="J15" s="32">
        <f>BS!J15</f>
        <v>1.7506553174368111E-2</v>
      </c>
    </row>
    <row r="16" spans="1:10" x14ac:dyDescent="0.2">
      <c r="A16" s="55">
        <f t="shared" si="0"/>
        <v>10</v>
      </c>
      <c r="B16" s="15" t="str">
        <f t="shared" si="1"/>
        <v>Microbank Crystal</v>
      </c>
      <c r="C16" s="33">
        <f>BS!C16</f>
        <v>6.2970639986220846E-3</v>
      </c>
      <c r="D16" s="34">
        <f>BS!D16</f>
        <v>8.4173376694613288E-3</v>
      </c>
      <c r="E16" s="34">
        <f>BS!E16</f>
        <v>6.2055454929562442E-3</v>
      </c>
      <c r="F16" s="34">
        <f>BS!F16</f>
        <v>1.6656734950177372E-4</v>
      </c>
      <c r="G16" s="34">
        <f>BS!G16</f>
        <v>1.8948302006952078E-4</v>
      </c>
      <c r="H16" s="34">
        <f>BS!H16</f>
        <v>3.1850481111929983E-6</v>
      </c>
      <c r="I16" s="34">
        <f>BS!I16</f>
        <v>3.1140647026748817E-4</v>
      </c>
      <c r="J16" s="35">
        <f>BS!J16</f>
        <v>6.8251047951154876E-3</v>
      </c>
    </row>
    <row r="17" spans="1:26" x14ac:dyDescent="0.2">
      <c r="A17" s="54">
        <f t="shared" si="0"/>
        <v>11</v>
      </c>
      <c r="B17" s="12" t="str">
        <f t="shared" si="1"/>
        <v>Pasha Bank</v>
      </c>
      <c r="C17" s="30">
        <f>BS!C17</f>
        <v>6.1961170697256533E-3</v>
      </c>
      <c r="D17" s="31">
        <f>BS!D17</f>
        <v>5.5218180279180858E-3</v>
      </c>
      <c r="E17" s="31">
        <f>BS!E17</f>
        <v>5.8137558824683478E-3</v>
      </c>
      <c r="F17" s="31">
        <f>BS!F17</f>
        <v>6.9761054192584359E-3</v>
      </c>
      <c r="G17" s="31">
        <f>BS!G17</f>
        <v>5.7757946952554122E-3</v>
      </c>
      <c r="H17" s="31">
        <f>BS!H17</f>
        <v>1.0714638946721642E-2</v>
      </c>
      <c r="I17" s="31">
        <f>BS!I17</f>
        <v>2.5435483921992744E-3</v>
      </c>
      <c r="J17" s="32">
        <f>BS!J17</f>
        <v>8.4022533838195544E-3</v>
      </c>
    </row>
    <row r="18" spans="1:26" x14ac:dyDescent="0.2">
      <c r="A18" s="55">
        <f t="shared" si="0"/>
        <v>12</v>
      </c>
      <c r="B18" s="15" t="str">
        <f t="shared" si="1"/>
        <v>IS Bank</v>
      </c>
      <c r="C18" s="33">
        <f>BS!C18</f>
        <v>4.8267652814394883E-3</v>
      </c>
      <c r="D18" s="34">
        <f>BS!D18</f>
        <v>5.1383099273608016E-3</v>
      </c>
      <c r="E18" s="34">
        <f>BS!E18</f>
        <v>3.8694442431677326E-3</v>
      </c>
      <c r="F18" s="34">
        <f>BS!F18</f>
        <v>3.779561341462049E-3</v>
      </c>
      <c r="G18" s="34">
        <f>BS!G18</f>
        <v>1.7032344429498561E-3</v>
      </c>
      <c r="H18" s="34">
        <f>BS!H18</f>
        <v>3.2771837254246478E-3</v>
      </c>
      <c r="I18" s="34">
        <f>BS!I18</f>
        <v>6.7315706240345119E-4</v>
      </c>
      <c r="J18" s="35">
        <f>BS!J18</f>
        <v>1.0350288075041656E-2</v>
      </c>
    </row>
    <row r="19" spans="1:26" x14ac:dyDescent="0.2">
      <c r="A19" s="54">
        <f t="shared" si="0"/>
        <v>13</v>
      </c>
      <c r="B19" s="12" t="str">
        <f t="shared" si="1"/>
        <v>VTB Bank Georgia</v>
      </c>
      <c r="C19" s="30">
        <f>BS!C19</f>
        <v>4.4520668865170856E-3</v>
      </c>
      <c r="D19" s="31">
        <f>BS!D19</f>
        <v>2.4478209086665572E-3</v>
      </c>
      <c r="E19" s="31">
        <f>BS!E19</f>
        <v>1.8598774997928297E-3</v>
      </c>
      <c r="F19" s="31">
        <f>BS!F19</f>
        <v>2.0248357447905067E-4</v>
      </c>
      <c r="G19" s="31">
        <f>BS!G19</f>
        <v>2.2500717870303438E-4</v>
      </c>
      <c r="H19" s="31">
        <f>BS!H19</f>
        <v>4.1100405113628338E-4</v>
      </c>
      <c r="I19" s="31">
        <f>BS!I19</f>
        <v>1.0328078428922105E-4</v>
      </c>
      <c r="J19" s="32">
        <f>BS!J19</f>
        <v>1.9408405014101324E-2</v>
      </c>
    </row>
    <row r="20" spans="1:26" x14ac:dyDescent="0.2">
      <c r="A20" s="55">
        <f t="shared" si="0"/>
        <v>14</v>
      </c>
      <c r="B20" s="15" t="str">
        <f t="shared" si="1"/>
        <v>Ziraat Bank</v>
      </c>
      <c r="C20" s="33">
        <f>BS!C20</f>
        <v>3.7269586421746909E-3</v>
      </c>
      <c r="D20" s="34">
        <f>BS!D20</f>
        <v>3.4400345351059511E-3</v>
      </c>
      <c r="E20" s="34">
        <f>BS!E20</f>
        <v>3.379453013151088E-3</v>
      </c>
      <c r="F20" s="34">
        <f>BS!F20</f>
        <v>4.2957620575154723E-3</v>
      </c>
      <c r="G20" s="34">
        <f>BS!G20</f>
        <v>2.6086279382261301E-3</v>
      </c>
      <c r="H20" s="34">
        <f>BS!H20</f>
        <v>4.6571411842223492E-3</v>
      </c>
      <c r="I20" s="34">
        <f>BS!I20</f>
        <v>1.2679702804821963E-3</v>
      </c>
      <c r="J20" s="35">
        <f>BS!J20</f>
        <v>5.7319864122331874E-3</v>
      </c>
    </row>
    <row r="21" spans="1:26" x14ac:dyDescent="0.2">
      <c r="A21" s="54">
        <f t="shared" si="0"/>
        <v>15</v>
      </c>
      <c r="B21" s="12" t="str">
        <f t="shared" si="1"/>
        <v>Silk Bank</v>
      </c>
      <c r="C21" s="30">
        <f>BS!C21</f>
        <v>2.2675998989097486E-3</v>
      </c>
      <c r="D21" s="31">
        <f>BS!D21</f>
        <v>2.0445678779244473E-3</v>
      </c>
      <c r="E21" s="31">
        <f>BS!E21</f>
        <v>1.8575890504690486E-3</v>
      </c>
      <c r="F21" s="31">
        <f>BS!F21</f>
        <v>2.3615560864059847E-3</v>
      </c>
      <c r="G21" s="31">
        <f>BS!G21</f>
        <v>1.9397685705753844E-3</v>
      </c>
      <c r="H21" s="31">
        <f>BS!H21</f>
        <v>2.5836534461164012E-3</v>
      </c>
      <c r="I21" s="31">
        <f>BS!I21</f>
        <v>1.5183755477151568E-3</v>
      </c>
      <c r="J21" s="32">
        <f>BS!J21</f>
        <v>4.6332684497425577E-3</v>
      </c>
    </row>
    <row r="22" spans="1:26" s="78" customFormat="1" x14ac:dyDescent="0.2">
      <c r="A22" s="55">
        <f t="shared" si="0"/>
        <v>16</v>
      </c>
      <c r="B22" s="15" t="str">
        <f t="shared" si="1"/>
        <v>Microbank MBC</v>
      </c>
      <c r="C22" s="33">
        <f>BS!C22</f>
        <v>1.6164744079559894E-3</v>
      </c>
      <c r="D22" s="34">
        <f>BS!D22</f>
        <v>2.1491876402710986E-3</v>
      </c>
      <c r="E22" s="34">
        <f>BS!E22</f>
        <v>1.5694457450301216E-3</v>
      </c>
      <c r="F22" s="34">
        <f>BS!F22</f>
        <v>1.44280942638594E-5</v>
      </c>
      <c r="G22" s="34">
        <f>BS!G22</f>
        <v>1.6413045606556932E-5</v>
      </c>
      <c r="H22" s="34">
        <f>BS!H22</f>
        <v>1.8861768563763316E-6</v>
      </c>
      <c r="I22" s="34">
        <f>BS!I22</f>
        <v>2.5920212753772247E-5</v>
      </c>
      <c r="J22" s="35">
        <f>BS!J22</f>
        <v>1.8878190080861075E-3</v>
      </c>
    </row>
    <row r="23" spans="1:26" x14ac:dyDescent="0.2">
      <c r="A23" s="54">
        <f t="shared" si="0"/>
        <v>17</v>
      </c>
      <c r="B23" s="12" t="str">
        <f t="shared" si="1"/>
        <v>PaveBank</v>
      </c>
      <c r="C23" s="30">
        <f>BS!C23</f>
        <v>5.2222786867691501E-4</v>
      </c>
      <c r="D23" s="31">
        <f>BS!D23</f>
        <v>0</v>
      </c>
      <c r="E23" s="31">
        <f>BS!E23</f>
        <v>5.2457738590714763E-4</v>
      </c>
      <c r="F23" s="31">
        <f>BS!F23</f>
        <v>6.6495699111557933E-4</v>
      </c>
      <c r="G23" s="31">
        <f>BS!G23</f>
        <v>7.5643911767568921E-4</v>
      </c>
      <c r="H23" s="31">
        <f>BS!H23</f>
        <v>1.9122715133642178E-3</v>
      </c>
      <c r="I23" s="31">
        <f>BS!I23</f>
        <v>0</v>
      </c>
      <c r="J23" s="32">
        <f>BS!J23</f>
        <v>5.0867169430758162E-4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3.7133998110234725E-4</v>
      </c>
      <c r="D24" s="34">
        <f>BS!D24</f>
        <v>0</v>
      </c>
      <c r="E24" s="34">
        <f>BS!E24</f>
        <v>4.1281598429350609E-5</v>
      </c>
      <c r="F24" s="34">
        <f>BS!F24</f>
        <v>6.4297264427114624E-6</v>
      </c>
      <c r="G24" s="34">
        <f>BS!G24</f>
        <v>7.3143025221240573E-6</v>
      </c>
      <c r="H24" s="34">
        <f>BS!H24</f>
        <v>0</v>
      </c>
      <c r="I24" s="34">
        <f>BS!I24</f>
        <v>1.2101176957281837E-5</v>
      </c>
      <c r="J24" s="35">
        <f>BS!J24</f>
        <v>2.2757011351748442E-3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1.9516095028166479E-4</v>
      </c>
      <c r="D25" s="31">
        <f>BS!D25</f>
        <v>0</v>
      </c>
      <c r="E25" s="31">
        <f>BS!E25</f>
        <v>1.2258469679524115E-4</v>
      </c>
      <c r="F25" s="31">
        <f>BS!F25</f>
        <v>4.1169127434749465E-5</v>
      </c>
      <c r="G25" s="31">
        <f>BS!G25</f>
        <v>4.6833011530526138E-5</v>
      </c>
      <c r="H25" s="31">
        <f>BS!H25</f>
        <v>6.8821535687844896E-5</v>
      </c>
      <c r="I25" s="31">
        <f>BS!I25</f>
        <v>3.244253426531285E-5</v>
      </c>
      <c r="J25" s="32">
        <f>BS!J25</f>
        <v>6.1390927973064874E-4</v>
      </c>
    </row>
    <row r="26" spans="1:26" ht="13.5" thickBot="1" x14ac:dyDescent="0.25">
      <c r="A26" s="55"/>
      <c r="B26" s="19" t="s">
        <v>49</v>
      </c>
      <c r="C26" s="20">
        <f>SUM(C7:C25)</f>
        <v>1.0000000000000053</v>
      </c>
      <c r="D26" s="21">
        <f t="shared" ref="D26:J26" si="2">SUM(D7:D25)</f>
        <v>0.99999999999999933</v>
      </c>
      <c r="E26" s="21">
        <f t="shared" si="2"/>
        <v>0.99999999999999911</v>
      </c>
      <c r="F26" s="21">
        <f t="shared" si="2"/>
        <v>0.99999999999999989</v>
      </c>
      <c r="G26" s="21">
        <f t="shared" si="2"/>
        <v>0.99999999999999933</v>
      </c>
      <c r="H26" s="21">
        <f t="shared" si="2"/>
        <v>1.0000000000000029</v>
      </c>
      <c r="I26" s="21">
        <f t="shared" si="2"/>
        <v>0.99999999999999734</v>
      </c>
      <c r="J26" s="22">
        <f t="shared" si="2"/>
        <v>1.0000000000000002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2" t="s">
        <v>52</v>
      </c>
    </row>
    <row r="29" spans="1:26" x14ac:dyDescent="0.2">
      <c r="A29" s="174" t="s">
        <v>0</v>
      </c>
      <c r="B29" s="172" t="s">
        <v>283</v>
      </c>
      <c r="C29" s="176" t="s">
        <v>1</v>
      </c>
      <c r="D29" s="177"/>
      <c r="E29" s="177"/>
      <c r="F29" s="178"/>
      <c r="G29" s="79" t="s">
        <v>2</v>
      </c>
      <c r="H29" s="80"/>
      <c r="I29" s="80"/>
      <c r="J29" s="80"/>
      <c r="K29" s="80"/>
      <c r="L29" s="80"/>
      <c r="M29" s="80"/>
      <c r="N29" s="81"/>
      <c r="O29" s="176" t="s">
        <v>3</v>
      </c>
      <c r="P29" s="177"/>
      <c r="Q29" s="178"/>
      <c r="R29" s="176" t="s">
        <v>4</v>
      </c>
      <c r="S29" s="177"/>
      <c r="T29" s="178"/>
    </row>
    <row r="30" spans="1:26" ht="105" x14ac:dyDescent="0.2">
      <c r="A30" s="175"/>
      <c r="B30" s="173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6 months 2025</v>
      </c>
      <c r="S30" s="9" t="s">
        <v>79</v>
      </c>
      <c r="T30" s="10" t="s">
        <v>80</v>
      </c>
    </row>
    <row r="31" spans="1:26" x14ac:dyDescent="0.2">
      <c r="A31" s="119"/>
      <c r="B31" s="120" t="s">
        <v>263</v>
      </c>
      <c r="C31" s="121">
        <f>BS!C31</f>
        <v>100274653673.064</v>
      </c>
      <c r="D31" s="122">
        <f>BS!D31</f>
        <v>13519601577.84758</v>
      </c>
      <c r="E31" s="122">
        <f>BS!E31</f>
        <v>68258125703.720001</v>
      </c>
      <c r="F31" s="123">
        <f>BS!F31</f>
        <v>-1175169147.65414</v>
      </c>
      <c r="G31" s="121">
        <f>BS!G31</f>
        <v>85462533773.683105</v>
      </c>
      <c r="H31" s="122">
        <f>BS!H31</f>
        <v>62650565866.084549</v>
      </c>
      <c r="I31" s="122">
        <f>BS!I31</f>
        <v>5704763354.8519802</v>
      </c>
      <c r="J31" s="122">
        <f>BS!J31</f>
        <v>55073740630.9823</v>
      </c>
      <c r="K31" s="122">
        <f>BS!K31</f>
        <v>21785573585.577599</v>
      </c>
      <c r="L31" s="122">
        <f>BS!L31</f>
        <v>33288167045.404701</v>
      </c>
      <c r="M31" s="122">
        <f>BS!M31</f>
        <v>1555432110.4000001</v>
      </c>
      <c r="N31" s="123">
        <f>BS!N31</f>
        <v>20314946435.67289</v>
      </c>
      <c r="O31" s="121">
        <f>BS!O31</f>
        <v>14812119868.8993</v>
      </c>
      <c r="P31" s="122">
        <f>BS!P31</f>
        <v>1176823617.1199999</v>
      </c>
      <c r="Q31" s="123">
        <f>BS!Q31</f>
        <v>17875723092.7719</v>
      </c>
      <c r="R31" s="124">
        <f>BS!R31</f>
        <v>1558448918.6454899</v>
      </c>
      <c r="S31" s="125">
        <f>BS!S31</f>
        <v>3.1920209607242934E-2</v>
      </c>
      <c r="T31" s="126">
        <f>BS!T31</f>
        <v>0.21670560883631737</v>
      </c>
    </row>
    <row r="32" spans="1:26" x14ac:dyDescent="0.2">
      <c r="A32" s="55">
        <v>1</v>
      </c>
      <c r="B32" s="15" t="s">
        <v>148</v>
      </c>
      <c r="C32" s="27">
        <f>BS!C32</f>
        <v>39253274526.266502</v>
      </c>
      <c r="D32" s="28">
        <f>BS!D32</f>
        <v>4383933578.8800001</v>
      </c>
      <c r="E32" s="28">
        <f>BS!E32</f>
        <v>25694551806.701401</v>
      </c>
      <c r="F32" s="29">
        <f>BS!F32</f>
        <v>-362985051.97228003</v>
      </c>
      <c r="G32" s="27">
        <f>BS!G32</f>
        <v>33742274293.8428</v>
      </c>
      <c r="H32" s="28">
        <f>BS!H32</f>
        <v>25765652269.246899</v>
      </c>
      <c r="I32" s="28">
        <f>BS!I32</f>
        <v>1930494037.3664999</v>
      </c>
      <c r="J32" s="28">
        <f>BS!J32</f>
        <v>23129216053.1404</v>
      </c>
      <c r="K32" s="28">
        <f>BS!K32</f>
        <v>7749383652.7399998</v>
      </c>
      <c r="L32" s="28">
        <f>BS!L32</f>
        <v>15379832400.4004</v>
      </c>
      <c r="M32" s="85"/>
      <c r="N32" s="29">
        <f>BS!N32</f>
        <v>7056725864.5200005</v>
      </c>
      <c r="O32" s="27">
        <f>BS!O32</f>
        <v>5511000232.4429102</v>
      </c>
      <c r="P32" s="28">
        <f>BS!P32</f>
        <v>27993660.18</v>
      </c>
      <c r="Q32" s="29">
        <f>BS!Q32</f>
        <v>6684539392.8398104</v>
      </c>
      <c r="R32" s="27">
        <f>BS!R32</f>
        <v>788164800.29281604</v>
      </c>
      <c r="S32" s="70">
        <f>BS!S32</f>
        <v>4.0889462708903541E-2</v>
      </c>
      <c r="T32" s="71">
        <f>BS!T32</f>
        <v>0.29962793916578789</v>
      </c>
    </row>
    <row r="33" spans="1:21" x14ac:dyDescent="0.2">
      <c r="A33" s="54">
        <v>2</v>
      </c>
      <c r="B33" s="12" t="s">
        <v>149</v>
      </c>
      <c r="C33" s="24">
        <f>BS!C33</f>
        <v>37672268550.339897</v>
      </c>
      <c r="D33" s="25">
        <f>BS!D33</f>
        <v>5370314501.2800007</v>
      </c>
      <c r="E33" s="25">
        <f>BS!E33</f>
        <v>25696430294.2999</v>
      </c>
      <c r="F33" s="26">
        <f>BS!F33</f>
        <v>-373856701.75</v>
      </c>
      <c r="G33" s="24">
        <f>BS!G33</f>
        <v>32340921772.380001</v>
      </c>
      <c r="H33" s="25">
        <f>BS!H33</f>
        <v>23589264220.57</v>
      </c>
      <c r="I33" s="25">
        <f>BS!I33</f>
        <v>2870795515.8463602</v>
      </c>
      <c r="J33" s="25">
        <f>BS!J33</f>
        <v>19993185744.756802</v>
      </c>
      <c r="K33" s="25">
        <f>BS!K33</f>
        <v>8306823874.9858999</v>
      </c>
      <c r="L33" s="25">
        <f>BS!L33</f>
        <v>11686361869.770901</v>
      </c>
      <c r="M33" s="85"/>
      <c r="N33" s="26">
        <f>BS!N33</f>
        <v>7618500721.2200003</v>
      </c>
      <c r="O33" s="24">
        <f>BS!O33</f>
        <v>5331346749.2299995</v>
      </c>
      <c r="P33" s="25">
        <f>BS!P33</f>
        <v>21015907.690000001</v>
      </c>
      <c r="Q33" s="26">
        <f>BS!Q33</f>
        <v>6874774440.8109999</v>
      </c>
      <c r="R33" s="24">
        <f>BS!R33</f>
        <v>595708001.59000003</v>
      </c>
      <c r="S33" s="72">
        <f>BS!S33</f>
        <v>3.2363230084619464E-2</v>
      </c>
      <c r="T33" s="73">
        <f>BS!T33</f>
        <v>0.226000801016287</v>
      </c>
    </row>
    <row r="34" spans="1:21" x14ac:dyDescent="0.2">
      <c r="A34" s="55">
        <v>3</v>
      </c>
      <c r="B34" s="15" t="s">
        <v>150</v>
      </c>
      <c r="C34" s="27">
        <f>BS!C34</f>
        <v>5515586851.61551</v>
      </c>
      <c r="D34" s="28">
        <f>BS!D34</f>
        <v>499217643.69</v>
      </c>
      <c r="E34" s="28">
        <f>BS!E34</f>
        <v>4032512454.2361002</v>
      </c>
      <c r="F34" s="29">
        <f>BS!F34</f>
        <v>-134327429.98374501</v>
      </c>
      <c r="G34" s="27">
        <f>BS!G34</f>
        <v>4844482772.0118904</v>
      </c>
      <c r="H34" s="28">
        <f>BS!H34</f>
        <v>3732678694.1406517</v>
      </c>
      <c r="I34" s="28">
        <f>BS!I34</f>
        <v>98601845.460056007</v>
      </c>
      <c r="J34" s="28">
        <f>BS!J34</f>
        <v>3600460487.6592999</v>
      </c>
      <c r="K34" s="28">
        <f>BS!K34</f>
        <v>1622565814.84079</v>
      </c>
      <c r="L34" s="28">
        <f>BS!L34</f>
        <v>1977894672.8185101</v>
      </c>
      <c r="M34" s="85"/>
      <c r="N34" s="29">
        <f>BS!N34</f>
        <v>1013918147.970354</v>
      </c>
      <c r="O34" s="27">
        <f>BS!O34</f>
        <v>671104079.60000002</v>
      </c>
      <c r="P34" s="28">
        <f>BS!P34</f>
        <v>44490459.259999998</v>
      </c>
      <c r="Q34" s="29">
        <f>BS!Q34</f>
        <v>672934382.07808006</v>
      </c>
      <c r="R34" s="27">
        <f>BS!R34</f>
        <v>61741995.995052002</v>
      </c>
      <c r="S34" s="70">
        <f>BS!S34</f>
        <v>2.3267151824740075E-2</v>
      </c>
      <c r="T34" s="71">
        <f>BS!T34</f>
        <v>0.1944588604170219</v>
      </c>
    </row>
    <row r="35" spans="1:21" x14ac:dyDescent="0.2">
      <c r="A35" s="54">
        <v>4</v>
      </c>
      <c r="B35" s="12" t="s">
        <v>153</v>
      </c>
      <c r="C35" s="24">
        <f>BS!C35</f>
        <v>4266034852.6637998</v>
      </c>
      <c r="D35" s="25">
        <f>BS!D35</f>
        <v>610766637.05150008</v>
      </c>
      <c r="E35" s="25">
        <f>BS!E35</f>
        <v>3053760451.77</v>
      </c>
      <c r="F35" s="26">
        <f>BS!F35</f>
        <v>-36094260.590000004</v>
      </c>
      <c r="G35" s="24">
        <f>BS!G35</f>
        <v>3639725819.4583001</v>
      </c>
      <c r="H35" s="25">
        <f>BS!H35</f>
        <v>2883111199.819499</v>
      </c>
      <c r="I35" s="25">
        <f>BS!I35</f>
        <v>224805671.87180001</v>
      </c>
      <c r="J35" s="25">
        <f>BS!J35</f>
        <v>2635199902.7577</v>
      </c>
      <c r="K35" s="25">
        <f>BS!K35</f>
        <v>1273705089.5335</v>
      </c>
      <c r="L35" s="25">
        <f>BS!L35</f>
        <v>1361494813.2242</v>
      </c>
      <c r="M35" s="85"/>
      <c r="N35" s="26">
        <f>BS!N35</f>
        <v>707590180.12879992</v>
      </c>
      <c r="O35" s="24">
        <f>BS!O35</f>
        <v>626309033.08000004</v>
      </c>
      <c r="P35" s="25">
        <f>BS!P35</f>
        <v>18251557</v>
      </c>
      <c r="Q35" s="26">
        <f>BS!Q35</f>
        <v>725434650.07165504</v>
      </c>
      <c r="R35" s="24">
        <f>BS!R35</f>
        <v>51320358.859999999</v>
      </c>
      <c r="S35" s="72">
        <f>BS!S35</f>
        <v>2.5070352007026901E-2</v>
      </c>
      <c r="T35" s="73">
        <f>BS!T35</f>
        <v>0.16456562685668896</v>
      </c>
    </row>
    <row r="36" spans="1:21" x14ac:dyDescent="0.2">
      <c r="A36" s="55">
        <v>5</v>
      </c>
      <c r="B36" s="15" t="s">
        <v>156</v>
      </c>
      <c r="C36" s="27">
        <f>BS!C36</f>
        <v>3424807207.3031402</v>
      </c>
      <c r="D36" s="28">
        <f>BS!D36</f>
        <v>491148885.903382</v>
      </c>
      <c r="E36" s="28">
        <f>BS!E36</f>
        <v>2775593587.1792002</v>
      </c>
      <c r="F36" s="29">
        <f>BS!F36</f>
        <v>-67220702.839445993</v>
      </c>
      <c r="G36" s="27">
        <f>BS!G36</f>
        <v>3003567183.5672002</v>
      </c>
      <c r="H36" s="28">
        <f>BS!H36</f>
        <v>1401596724.9671969</v>
      </c>
      <c r="I36" s="28">
        <f>BS!I36</f>
        <v>0</v>
      </c>
      <c r="J36" s="28">
        <f>BS!J36</f>
        <v>1390370607.1572001</v>
      </c>
      <c r="K36" s="28">
        <f>BS!K36</f>
        <v>455794511.04799998</v>
      </c>
      <c r="L36" s="28">
        <f>BS!L36</f>
        <v>934576096.10920203</v>
      </c>
      <c r="M36" s="85"/>
      <c r="N36" s="29">
        <f>BS!N36</f>
        <v>1512825401.22</v>
      </c>
      <c r="O36" s="27">
        <f>BS!O36</f>
        <v>421240025.846968</v>
      </c>
      <c r="P36" s="28">
        <f>BS!P36</f>
        <v>5270620</v>
      </c>
      <c r="Q36" s="29">
        <f>BS!Q36</f>
        <v>497794876.50696802</v>
      </c>
      <c r="R36" s="27">
        <f>BS!R36</f>
        <v>40960093.526968002</v>
      </c>
      <c r="S36" s="70">
        <f>BS!S36</f>
        <v>2.5639533592335308E-2</v>
      </c>
      <c r="T36" s="71">
        <f>BS!T36</f>
        <v>0.20569516667669152</v>
      </c>
    </row>
    <row r="37" spans="1:21" x14ac:dyDescent="0.2">
      <c r="A37" s="54">
        <v>6</v>
      </c>
      <c r="B37" s="12" t="s">
        <v>155</v>
      </c>
      <c r="C37" s="24">
        <f>BS!C37</f>
        <v>2169576529.83886</v>
      </c>
      <c r="D37" s="25">
        <f>BS!D37</f>
        <v>278975594.80000001</v>
      </c>
      <c r="E37" s="25">
        <f>BS!E37</f>
        <v>1598071844.7081001</v>
      </c>
      <c r="F37" s="26">
        <f>BS!F37</f>
        <v>-34895256.553065002</v>
      </c>
      <c r="G37" s="24">
        <f>BS!G37</f>
        <v>1872802928.40466</v>
      </c>
      <c r="H37" s="25">
        <f>BS!H37</f>
        <v>1310576993.870029</v>
      </c>
      <c r="I37" s="25">
        <f>BS!I37</f>
        <v>214184814.74200001</v>
      </c>
      <c r="J37" s="25">
        <f>BS!J37</f>
        <v>1086023919.61782</v>
      </c>
      <c r="K37" s="25">
        <f>BS!K37</f>
        <v>510190167.47589999</v>
      </c>
      <c r="L37" s="25">
        <f>BS!L37</f>
        <v>575833752.14191997</v>
      </c>
      <c r="M37" s="85"/>
      <c r="N37" s="26">
        <f>BS!N37</f>
        <v>527581351.10000002</v>
      </c>
      <c r="O37" s="24">
        <f>BS!O37</f>
        <v>296773602</v>
      </c>
      <c r="P37" s="25">
        <f>BS!P37</f>
        <v>121372000</v>
      </c>
      <c r="Q37" s="26">
        <f>BS!Q37</f>
        <v>336715804.725658</v>
      </c>
      <c r="R37" s="24">
        <f>BS!R37</f>
        <v>14212530.477875</v>
      </c>
      <c r="S37" s="72">
        <f>BS!S37</f>
        <v>1.3988373130934711E-2</v>
      </c>
      <c r="T37" s="73">
        <f>BS!T37</f>
        <v>9.8217117149003927E-2</v>
      </c>
    </row>
    <row r="38" spans="1:21" x14ac:dyDescent="0.2">
      <c r="A38" s="55">
        <v>7</v>
      </c>
      <c r="B38" s="15" t="s">
        <v>152</v>
      </c>
      <c r="C38" s="27">
        <f>BS!C38</f>
        <v>2021309257.48646</v>
      </c>
      <c r="D38" s="28">
        <f>BS!D38</f>
        <v>457348024.78419501</v>
      </c>
      <c r="E38" s="28">
        <f>BS!E38</f>
        <v>1402719153.2134099</v>
      </c>
      <c r="F38" s="29">
        <f>BS!F38</f>
        <v>-28803483.601092</v>
      </c>
      <c r="G38" s="27">
        <f>BS!G38</f>
        <v>1690774580.6591499</v>
      </c>
      <c r="H38" s="28">
        <f>BS!H38</f>
        <v>1304605141.871351</v>
      </c>
      <c r="I38" s="28">
        <f>BS!I38</f>
        <v>117365242.63240001</v>
      </c>
      <c r="J38" s="28">
        <f>BS!J38</f>
        <v>1146133383.1171</v>
      </c>
      <c r="K38" s="28">
        <f>BS!K38</f>
        <v>570105017.74520004</v>
      </c>
      <c r="L38" s="28">
        <f>BS!L38</f>
        <v>576028365.37189996</v>
      </c>
      <c r="M38" s="85"/>
      <c r="N38" s="29">
        <f>BS!N38</f>
        <v>370176357.20355302</v>
      </c>
      <c r="O38" s="27">
        <f>BS!O38</f>
        <v>330534676.97030002</v>
      </c>
      <c r="P38" s="28">
        <f>BS!P38</f>
        <v>112482804.98999999</v>
      </c>
      <c r="Q38" s="29">
        <f>BS!Q38</f>
        <v>341083702.750346</v>
      </c>
      <c r="R38" s="27">
        <f>BS!R38</f>
        <v>15261899.600470001</v>
      </c>
      <c r="S38" s="70">
        <f>BS!S38</f>
        <v>1.5458239566702902E-2</v>
      </c>
      <c r="T38" s="71">
        <f>BS!T38</f>
        <v>9.4689630274155195E-2</v>
      </c>
    </row>
    <row r="39" spans="1:21" x14ac:dyDescent="0.2">
      <c r="A39" s="54">
        <v>8</v>
      </c>
      <c r="B39" s="12" t="s">
        <v>154</v>
      </c>
      <c r="C39" s="24">
        <f>BS!C39</f>
        <v>1783265526.8852799</v>
      </c>
      <c r="D39" s="25">
        <f>BS!D39</f>
        <v>586523763.82456899</v>
      </c>
      <c r="E39" s="25">
        <f>BS!E39</f>
        <v>1090542540.5519199</v>
      </c>
      <c r="F39" s="26">
        <f>BS!F39</f>
        <v>-52753673.245237999</v>
      </c>
      <c r="G39" s="24">
        <f>BS!G39</f>
        <v>1316931762.0014999</v>
      </c>
      <c r="H39" s="25">
        <f>BS!H39</f>
        <v>1221433166.2147</v>
      </c>
      <c r="I39" s="25">
        <f>BS!I39</f>
        <v>21794547.103608001</v>
      </c>
      <c r="J39" s="25">
        <f>BS!J39</f>
        <v>1199603304.69629</v>
      </c>
      <c r="K39" s="25">
        <f>BS!K39</f>
        <v>710178936.75597596</v>
      </c>
      <c r="L39" s="25">
        <f>BS!L39</f>
        <v>489424367.94031203</v>
      </c>
      <c r="M39" s="85"/>
      <c r="N39" s="26">
        <f>BS!N39</f>
        <v>82389416.344699994</v>
      </c>
      <c r="O39" s="24">
        <f>BS!O39</f>
        <v>466333760.932073</v>
      </c>
      <c r="P39" s="25">
        <f>BS!P39</f>
        <v>114430000</v>
      </c>
      <c r="Q39" s="26">
        <f>BS!Q39</f>
        <v>516619181.35207301</v>
      </c>
      <c r="R39" s="24">
        <f>BS!R39</f>
        <v>19498836.053591002</v>
      </c>
      <c r="S39" s="72">
        <f>BS!S39</f>
        <v>2.0864183169701803E-2</v>
      </c>
      <c r="T39" s="73">
        <f>BS!T39</f>
        <v>8.5499426837281053E-2</v>
      </c>
    </row>
    <row r="40" spans="1:21" x14ac:dyDescent="0.2">
      <c r="A40" s="55">
        <v>9</v>
      </c>
      <c r="B40" s="15" t="s">
        <v>157</v>
      </c>
      <c r="C40" s="27">
        <f>BS!C40</f>
        <v>1112983687.2</v>
      </c>
      <c r="D40" s="28">
        <f>BS!D40</f>
        <v>151289725.43000001</v>
      </c>
      <c r="E40" s="28">
        <f>BS!E40</f>
        <v>923599656</v>
      </c>
      <c r="F40" s="29">
        <f>BS!F40</f>
        <v>-18510879.760000002</v>
      </c>
      <c r="G40" s="27">
        <f>BS!G40</f>
        <v>853674523.08921897</v>
      </c>
      <c r="H40" s="28">
        <f>BS!H40</f>
        <v>282046893.30000001</v>
      </c>
      <c r="I40" s="28">
        <f>BS!I40</f>
        <v>96514861.870000005</v>
      </c>
      <c r="J40" s="28">
        <f>BS!J40</f>
        <v>162778427.12</v>
      </c>
      <c r="K40" s="28">
        <f>BS!K40</f>
        <v>72038086.849999994</v>
      </c>
      <c r="L40" s="28">
        <f>BS!L40</f>
        <v>90740340.269999996</v>
      </c>
      <c r="M40" s="85"/>
      <c r="N40" s="29">
        <f>BS!N40</f>
        <v>529763849.83000004</v>
      </c>
      <c r="O40" s="27">
        <f>BS!O40</f>
        <v>259309164.11000001</v>
      </c>
      <c r="P40" s="28">
        <f>BS!P40</f>
        <v>76000000</v>
      </c>
      <c r="Q40" s="29">
        <f>BS!Q40</f>
        <v>267723232.25</v>
      </c>
      <c r="R40" s="27">
        <f>BS!R40</f>
        <v>8237866</v>
      </c>
      <c r="S40" s="70">
        <f>BS!S40</f>
        <v>1.6031300748109621E-2</v>
      </c>
      <c r="T40" s="71">
        <f>BS!T40</f>
        <v>6.3957179776900283E-2</v>
      </c>
    </row>
    <row r="41" spans="1:21" x14ac:dyDescent="0.2">
      <c r="A41" s="54">
        <v>10</v>
      </c>
      <c r="B41" s="12" t="s">
        <v>289</v>
      </c>
      <c r="C41" s="24">
        <f>BS!C41</f>
        <v>631435911.61894906</v>
      </c>
      <c r="D41" s="25">
        <f>BS!D41</f>
        <v>38352948.523799993</v>
      </c>
      <c r="E41" s="25">
        <f>BS!E41</f>
        <v>574551692.73274899</v>
      </c>
      <c r="F41" s="26">
        <f>BS!F41</f>
        <v>-17556026.759</v>
      </c>
      <c r="G41" s="24">
        <f>BS!G41</f>
        <v>530341641.27590001</v>
      </c>
      <c r="H41" s="25">
        <f>BS!H41</f>
        <v>10435538.701099999</v>
      </c>
      <c r="I41" s="25">
        <f>BS!I41</f>
        <v>0</v>
      </c>
      <c r="J41" s="25">
        <f>BS!J41</f>
        <v>10435538.701284001</v>
      </c>
      <c r="K41" s="25">
        <f>BS!K41</f>
        <v>69388.100000000006</v>
      </c>
      <c r="L41" s="25">
        <f>BS!L41</f>
        <v>10366150.601283999</v>
      </c>
      <c r="M41" s="85"/>
      <c r="N41" s="26">
        <f>BS!N41</f>
        <v>496296709.06520003</v>
      </c>
      <c r="O41" s="24">
        <f>BS!O41</f>
        <v>101094270.34305</v>
      </c>
      <c r="P41" s="25">
        <f>BS!P41</f>
        <v>3634576</v>
      </c>
      <c r="Q41" s="26">
        <f>BS!Q41</f>
        <v>118094603.26305</v>
      </c>
      <c r="R41" s="24">
        <f>BS!R41</f>
        <v>7899148.7400000002</v>
      </c>
      <c r="S41" s="72">
        <f>BS!S41</f>
        <v>2.5735527492353936E-2</v>
      </c>
      <c r="T41" s="73">
        <f>BS!T41</f>
        <v>0.16046486422305739</v>
      </c>
    </row>
    <row r="42" spans="1:21" x14ac:dyDescent="0.2">
      <c r="A42" s="55">
        <v>11</v>
      </c>
      <c r="B42" s="15" t="s">
        <v>158</v>
      </c>
      <c r="C42" s="27">
        <f>BS!C42</f>
        <v>621313493.2845</v>
      </c>
      <c r="D42" s="28">
        <f>BS!D42</f>
        <v>140449262.91460001</v>
      </c>
      <c r="E42" s="28">
        <f>BS!E42</f>
        <v>376908949.06269997</v>
      </c>
      <c r="F42" s="29">
        <f>BS!F42</f>
        <v>-11686944.055299999</v>
      </c>
      <c r="G42" s="27">
        <f>BS!G42</f>
        <v>496858308.45740002</v>
      </c>
      <c r="H42" s="28">
        <f>BS!H42</f>
        <v>437056952.05800003</v>
      </c>
      <c r="I42" s="28">
        <f>BS!I42</f>
        <v>60316178.0352</v>
      </c>
      <c r="J42" s="28">
        <f>BS!J42</f>
        <v>318094618.98430002</v>
      </c>
      <c r="K42" s="28">
        <f>BS!K42</f>
        <v>233424555.21669999</v>
      </c>
      <c r="L42" s="28">
        <f>BS!L42</f>
        <v>84670063.7676</v>
      </c>
      <c r="M42" s="85"/>
      <c r="N42" s="29">
        <f>BS!N42</f>
        <v>47635179.846799999</v>
      </c>
      <c r="O42" s="27">
        <f>BS!O42</f>
        <v>124455184.29000001</v>
      </c>
      <c r="P42" s="28">
        <f>BS!P42</f>
        <v>136800000</v>
      </c>
      <c r="Q42" s="29">
        <f>BS!Q42</f>
        <v>147671046.08000001</v>
      </c>
      <c r="R42" s="27">
        <f>BS!R42</f>
        <v>430456.33999399998</v>
      </c>
      <c r="S42" s="70">
        <f>BS!S42</f>
        <v>1.2981038123374379E-3</v>
      </c>
      <c r="T42" s="71">
        <f>BS!T42</f>
        <v>7.022069127802363E-3</v>
      </c>
    </row>
    <row r="43" spans="1:21" x14ac:dyDescent="0.2">
      <c r="A43" s="54">
        <v>12</v>
      </c>
      <c r="B43" s="12" t="s">
        <v>240</v>
      </c>
      <c r="C43" s="24">
        <f>BS!C43</f>
        <v>484002216.95751399</v>
      </c>
      <c r="D43" s="25">
        <f>BS!D43</f>
        <v>78908723.163443998</v>
      </c>
      <c r="E43" s="25">
        <f>BS!E43</f>
        <v>350731404.92646599</v>
      </c>
      <c r="F43" s="26">
        <f>BS!F43</f>
        <v>-1828729.4529840001</v>
      </c>
      <c r="G43" s="24">
        <f>BS!G43</f>
        <v>330692509.31710601</v>
      </c>
      <c r="H43" s="25">
        <f>BS!H43</f>
        <v>236791656.76817498</v>
      </c>
      <c r="I43" s="25">
        <f>BS!I43</f>
        <v>35909485.059924997</v>
      </c>
      <c r="J43" s="25">
        <f>BS!J43</f>
        <v>93803491.944775999</v>
      </c>
      <c r="K43" s="25">
        <f>BS!K43</f>
        <v>71395327.203695998</v>
      </c>
      <c r="L43" s="25">
        <f>BS!L43</f>
        <v>22408164.741080001</v>
      </c>
      <c r="M43" s="85"/>
      <c r="N43" s="26">
        <f>BS!N43</f>
        <v>82516033.398310006</v>
      </c>
      <c r="O43" s="24">
        <f>BS!O43</f>
        <v>153309707.645156</v>
      </c>
      <c r="P43" s="25">
        <f>BS!P43</f>
        <v>69161600</v>
      </c>
      <c r="Q43" s="26">
        <f>BS!Q43</f>
        <v>150687460.46515599</v>
      </c>
      <c r="R43" s="24">
        <f>BS!R43</f>
        <v>7283917.463618</v>
      </c>
      <c r="S43" s="72">
        <f>BS!S43</f>
        <v>2.9868286282237786E-2</v>
      </c>
      <c r="T43" s="73">
        <f>BS!T43</f>
        <v>9.7348834313279051E-2</v>
      </c>
    </row>
    <row r="44" spans="1:21" x14ac:dyDescent="0.2">
      <c r="A44" s="55">
        <v>13</v>
      </c>
      <c r="B44" s="15" t="s">
        <v>151</v>
      </c>
      <c r="C44" s="27">
        <f>BS!C44</f>
        <v>446429465.17481703</v>
      </c>
      <c r="D44" s="28">
        <f>BS!D44</f>
        <v>196696118.49880001</v>
      </c>
      <c r="E44" s="28">
        <f>BS!E44</f>
        <v>167083667.28395599</v>
      </c>
      <c r="F44" s="29">
        <f>BS!F44</f>
        <v>-23564079.778839</v>
      </c>
      <c r="G44" s="27">
        <f>BS!G44</f>
        <v>158949843.64095801</v>
      </c>
      <c r="H44" s="28">
        <f>BS!H44</f>
        <v>12685710.5197</v>
      </c>
      <c r="I44" s="28">
        <f>BS!I44</f>
        <v>0</v>
      </c>
      <c r="J44" s="28">
        <f>BS!J44</f>
        <v>12391987</v>
      </c>
      <c r="K44" s="28">
        <f>BS!K44</f>
        <v>8953959</v>
      </c>
      <c r="L44" s="28">
        <f>BS!L44</f>
        <v>3438028</v>
      </c>
      <c r="M44" s="85"/>
      <c r="N44" s="29">
        <f>BS!N44</f>
        <v>127129822.8883</v>
      </c>
      <c r="O44" s="27">
        <f>BS!O44</f>
        <v>287479621.53301501</v>
      </c>
      <c r="P44" s="28">
        <f>BS!P44</f>
        <v>209008277</v>
      </c>
      <c r="Q44" s="29">
        <f>BS!Q44</f>
        <v>333743974.977135</v>
      </c>
      <c r="R44" s="27">
        <f>BS!R44</f>
        <v>-43100547.311632</v>
      </c>
      <c r="S44" s="70">
        <f>BS!S44</f>
        <v>-0.19159884987417494</v>
      </c>
      <c r="T44" s="71">
        <f>BS!T44</f>
        <v>-0.28483275794594148</v>
      </c>
    </row>
    <row r="45" spans="1:21" x14ac:dyDescent="0.2">
      <c r="A45" s="54">
        <v>14</v>
      </c>
      <c r="B45" s="12" t="s">
        <v>159</v>
      </c>
      <c r="C45" s="24">
        <f>BS!C45</f>
        <v>373719487.09789997</v>
      </c>
      <c r="D45" s="25">
        <f>BS!D45</f>
        <v>128449803.76640001</v>
      </c>
      <c r="E45" s="25">
        <f>BS!E45</f>
        <v>234810309.72240001</v>
      </c>
      <c r="F45" s="26">
        <f>BS!F45</f>
        <v>-4921525.7825999996</v>
      </c>
      <c r="G45" s="24">
        <f>BS!G45</f>
        <v>288816617.273</v>
      </c>
      <c r="H45" s="25">
        <f>BS!H45</f>
        <v>269131923.72939998</v>
      </c>
      <c r="I45" s="25">
        <f>BS!I45</f>
        <v>14045695.5263</v>
      </c>
      <c r="J45" s="25">
        <f>BS!J45</f>
        <v>143666898.47260001</v>
      </c>
      <c r="K45" s="25">
        <f>BS!K45</f>
        <v>101458491.9673</v>
      </c>
      <c r="L45" s="25">
        <f>BS!L45</f>
        <v>42208406.5053</v>
      </c>
      <c r="M45" s="85"/>
      <c r="N45" s="26">
        <f>BS!N45</f>
        <v>8869036.5189999994</v>
      </c>
      <c r="O45" s="24">
        <f>BS!O45</f>
        <v>84902869.824900001</v>
      </c>
      <c r="P45" s="25">
        <f>BS!P45</f>
        <v>50000000</v>
      </c>
      <c r="Q45" s="26">
        <f>BS!Q45</f>
        <v>83737762.254899994</v>
      </c>
      <c r="R45" s="24">
        <f>BS!R45</f>
        <v>2934808.8355999999</v>
      </c>
      <c r="S45" s="72">
        <f>BS!S45</f>
        <v>2.1225107104896605E-2</v>
      </c>
      <c r="T45" s="73">
        <f>BS!T45</f>
        <v>7.0282077455370712E-2</v>
      </c>
      <c r="U45" s="74"/>
    </row>
    <row r="46" spans="1:21" x14ac:dyDescent="0.2">
      <c r="A46" s="55">
        <v>15</v>
      </c>
      <c r="B46" s="15" t="s">
        <v>160</v>
      </c>
      <c r="C46" s="27">
        <f>BS!C46</f>
        <v>227382794.53224999</v>
      </c>
      <c r="D46" s="28">
        <f>BS!D46</f>
        <v>33932976.049999997</v>
      </c>
      <c r="E46" s="28">
        <f>BS!E46</f>
        <v>139558371.22115499</v>
      </c>
      <c r="F46" s="29">
        <f>BS!F46</f>
        <v>-3762468.8286060002</v>
      </c>
      <c r="G46" s="27">
        <f>BS!G46</f>
        <v>158754266.96333501</v>
      </c>
      <c r="H46" s="28">
        <f>BS!H46</f>
        <v>147952825.137831</v>
      </c>
      <c r="I46" s="28">
        <f>BS!I46</f>
        <v>19935459.337831002</v>
      </c>
      <c r="J46" s="28">
        <f>BS!J46</f>
        <v>106830311.14</v>
      </c>
      <c r="K46" s="28">
        <f>BS!K46</f>
        <v>56286372.270000003</v>
      </c>
      <c r="L46" s="28">
        <f>BS!L46</f>
        <v>50543938.869999997</v>
      </c>
      <c r="M46" s="85"/>
      <c r="N46" s="29">
        <f>BS!N46</f>
        <v>8070904.5342950001</v>
      </c>
      <c r="O46" s="27">
        <f>BS!O46</f>
        <v>68628527.662376001</v>
      </c>
      <c r="P46" s="28">
        <f>BS!P46</f>
        <v>103205900</v>
      </c>
      <c r="Q46" s="29">
        <f>BS!Q46</f>
        <v>54736636.219544999</v>
      </c>
      <c r="R46" s="27">
        <f>BS!R46</f>
        <v>-11213645.784828</v>
      </c>
      <c r="S46" s="70">
        <f>BS!S46</f>
        <v>-9.7190851539514497E-2</v>
      </c>
      <c r="T46" s="71">
        <f>BS!T46</f>
        <v>-0.33072782941656947</v>
      </c>
      <c r="U46" s="75"/>
    </row>
    <row r="47" spans="1:21" x14ac:dyDescent="0.2">
      <c r="A47" s="55">
        <v>16</v>
      </c>
      <c r="B47" s="12" t="s">
        <v>290</v>
      </c>
      <c r="C47" s="24">
        <f>BS!C47</f>
        <v>162091411.429158</v>
      </c>
      <c r="D47" s="25">
        <f>BS!D47</f>
        <v>6690261.6568999998</v>
      </c>
      <c r="E47" s="25">
        <f>BS!E47</f>
        <v>146699520.110506</v>
      </c>
      <c r="F47" s="26">
        <f>BS!F47</f>
        <v>-2401932.7019480001</v>
      </c>
      <c r="G47" s="24">
        <f>BS!G47</f>
        <v>134128809.9906</v>
      </c>
      <c r="H47" s="25">
        <f>BS!H47</f>
        <v>903928.27</v>
      </c>
      <c r="I47" s="25">
        <f>BS!I47</f>
        <v>0</v>
      </c>
      <c r="J47" s="25">
        <f>BS!J47</f>
        <v>903927.81669999997</v>
      </c>
      <c r="K47" s="25">
        <f>BS!K47</f>
        <v>41091.4447</v>
      </c>
      <c r="L47" s="25">
        <f>BS!L47</f>
        <v>862836.37199999997</v>
      </c>
      <c r="M47" s="85"/>
      <c r="N47" s="26">
        <f>BS!N47</f>
        <v>124110359.76359999</v>
      </c>
      <c r="O47" s="24">
        <f>BS!O47</f>
        <v>27962601.438558001</v>
      </c>
      <c r="P47" s="25">
        <f>BS!P47</f>
        <v>2254500</v>
      </c>
      <c r="Q47" s="26">
        <f>BS!Q47</f>
        <v>30471427.166558001</v>
      </c>
      <c r="R47" s="24">
        <f>BS!R47</f>
        <v>5177203.4193670005</v>
      </c>
      <c r="S47" s="72">
        <f>BS!S47</f>
        <v>6.9002124100636317E-2</v>
      </c>
      <c r="T47" s="73">
        <f>BS!T47</f>
        <v>0.44066320933643255</v>
      </c>
    </row>
    <row r="48" spans="1:21" x14ac:dyDescent="0.2">
      <c r="A48" s="55">
        <v>17</v>
      </c>
      <c r="B48" s="15" t="s">
        <v>271</v>
      </c>
      <c r="C48" s="27">
        <f>BS!C48</f>
        <v>52366218.670000002</v>
      </c>
      <c r="D48" s="28">
        <f>BS!D48</f>
        <v>34699484.32</v>
      </c>
      <c r="E48" s="28">
        <f>BS!E48</f>
        <v>0</v>
      </c>
      <c r="F48" s="29">
        <f>BS!F48</f>
        <v>0</v>
      </c>
      <c r="G48" s="27">
        <f>BS!G48</f>
        <v>44831712.560000002</v>
      </c>
      <c r="H48" s="28">
        <f>BS!H48</f>
        <v>41659931.770000003</v>
      </c>
      <c r="I48" s="28">
        <f>BS!I48</f>
        <v>0</v>
      </c>
      <c r="J48" s="28">
        <f>BS!J48</f>
        <v>41659931.770000003</v>
      </c>
      <c r="K48" s="28">
        <f>BS!K48</f>
        <v>41659931.770000003</v>
      </c>
      <c r="L48" s="28">
        <f>BS!L48</f>
        <v>0</v>
      </c>
      <c r="M48" s="85"/>
      <c r="N48" s="29">
        <f>BS!N48</f>
        <v>847100.12</v>
      </c>
      <c r="O48" s="27">
        <f>BS!O48</f>
        <v>7534506.1100000003</v>
      </c>
      <c r="P48" s="28">
        <f>BS!P48</f>
        <v>8052000</v>
      </c>
      <c r="Q48" s="29">
        <f>BS!Q48</f>
        <v>7278615.2800000003</v>
      </c>
      <c r="R48" s="27">
        <f>BS!R48</f>
        <v>111786.72</v>
      </c>
      <c r="S48" s="70">
        <f>BS!S48</f>
        <v>7.1101376271856835E-3</v>
      </c>
      <c r="T48" s="71">
        <f>BS!T48</f>
        <v>3.0352202020604003E-2</v>
      </c>
      <c r="U48" s="75"/>
    </row>
    <row r="49" spans="1:21" x14ac:dyDescent="0.2">
      <c r="A49" s="55">
        <v>18</v>
      </c>
      <c r="B49" s="12" t="s">
        <v>273</v>
      </c>
      <c r="C49" s="24">
        <f>BS!C49</f>
        <v>37235988</v>
      </c>
      <c r="D49" s="25">
        <f>BS!D49</f>
        <v>18040462.710000001</v>
      </c>
      <c r="E49" s="25">
        <f>BS!E49</f>
        <v>0</v>
      </c>
      <c r="F49" s="26">
        <f>BS!F49</f>
        <v>0</v>
      </c>
      <c r="G49" s="24">
        <f>BS!G49</f>
        <v>3528030</v>
      </c>
      <c r="H49" s="25">
        <f>BS!H49</f>
        <v>402826</v>
      </c>
      <c r="I49" s="25">
        <f>BS!I49</f>
        <v>0</v>
      </c>
      <c r="J49" s="25">
        <f>BS!J49</f>
        <v>402826</v>
      </c>
      <c r="K49" s="25">
        <f>BS!K49</f>
        <v>0</v>
      </c>
      <c r="L49" s="25">
        <f>BS!L49</f>
        <v>402826</v>
      </c>
      <c r="M49" s="85"/>
      <c r="N49" s="26">
        <f>BS!N49</f>
        <v>0</v>
      </c>
      <c r="O49" s="24">
        <f>BS!O49</f>
        <v>33707958</v>
      </c>
      <c r="P49" s="25">
        <f>BS!P49</f>
        <v>46774750</v>
      </c>
      <c r="Q49" s="26">
        <f>BS!Q49</f>
        <v>22814001</v>
      </c>
      <c r="R49" s="24">
        <f>BS!R49</f>
        <v>-5596457.4000000004</v>
      </c>
      <c r="S49" s="72">
        <f>BS!S49</f>
        <v>-0.34138993340532459</v>
      </c>
      <c r="T49" s="73">
        <f>BS!T49</f>
        <v>-0.361106301967064</v>
      </c>
    </row>
    <row r="50" spans="1:21" x14ac:dyDescent="0.2">
      <c r="A50" s="55">
        <v>19</v>
      </c>
      <c r="B50" s="15" t="s">
        <v>165</v>
      </c>
      <c r="C50" s="27">
        <f>BS!C50</f>
        <v>19569696.699999999</v>
      </c>
      <c r="D50" s="28">
        <f>BS!D50</f>
        <v>13863180.6</v>
      </c>
      <c r="E50" s="28">
        <f>BS!E50</f>
        <v>0</v>
      </c>
      <c r="F50" s="29">
        <f>BS!F50</f>
        <v>0</v>
      </c>
      <c r="G50" s="27">
        <f>BS!G50</f>
        <v>10476398.789999999</v>
      </c>
      <c r="H50" s="28">
        <f>BS!H50</f>
        <v>2579269.13</v>
      </c>
      <c r="I50" s="28">
        <f>BS!I50</f>
        <v>0</v>
      </c>
      <c r="J50" s="28">
        <f>BS!J50</f>
        <v>2579269.13</v>
      </c>
      <c r="K50" s="28">
        <f>BS!K50</f>
        <v>1499316.63</v>
      </c>
      <c r="L50" s="28">
        <f>BS!L50</f>
        <v>1079952.5</v>
      </c>
      <c r="M50" s="85"/>
      <c r="N50" s="29">
        <f>BS!N50</f>
        <v>0</v>
      </c>
      <c r="O50" s="27">
        <f>BS!O50</f>
        <v>9093297.8399999999</v>
      </c>
      <c r="P50" s="28">
        <f>BS!P50</f>
        <v>6625005</v>
      </c>
      <c r="Q50" s="29">
        <f>BS!Q50</f>
        <v>8867902.6799999997</v>
      </c>
      <c r="R50" s="27">
        <f>BS!R50</f>
        <v>-584134.77339999995</v>
      </c>
      <c r="S50" s="70">
        <f>BS!S50</f>
        <v>-5.6032412026120013E-2</v>
      </c>
      <c r="T50" s="71">
        <f>BS!T50</f>
        <v>-0.12241797249730127</v>
      </c>
      <c r="U50" s="75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topLeftCell="A25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4">
        <f>BS!B3</f>
        <v>45838</v>
      </c>
    </row>
    <row r="4" spans="1:6" ht="13.5" thickBot="1" x14ac:dyDescent="0.25"/>
    <row r="5" spans="1:6" ht="15.75" customHeight="1" x14ac:dyDescent="0.2">
      <c r="A5" s="181" t="s">
        <v>0</v>
      </c>
      <c r="B5" s="183" t="s">
        <v>282</v>
      </c>
      <c r="C5" s="80" t="s">
        <v>27</v>
      </c>
      <c r="D5" s="80"/>
      <c r="E5" s="80"/>
      <c r="F5" s="81"/>
    </row>
    <row r="6" spans="1:6" s="11" customFormat="1" ht="111" customHeight="1" x14ac:dyDescent="0.2">
      <c r="A6" s="182"/>
      <c r="B6" s="184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0.39145759260608454</v>
      </c>
      <c r="D7" s="14">
        <f>IFERROR(H32/ABS(H$31),0)</f>
        <v>0.40082874776743421</v>
      </c>
      <c r="E7" s="14">
        <f>IFERROR(I32/ABS(I$31),0)</f>
        <v>0.47225109109889296</v>
      </c>
      <c r="F7" s="14">
        <f t="shared" ref="F7:F20" si="2">IFERROR(O32/ABS(O$31),0)</f>
        <v>0.50573669169589563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0.37569083682070603</v>
      </c>
      <c r="D8" s="17">
        <f t="shared" ref="D8:E8" si="3">IFERROR(H33/ABS(H$31),0)</f>
        <v>0.31569937610417709</v>
      </c>
      <c r="E8" s="17">
        <f t="shared" si="3"/>
        <v>0.40779007837027004</v>
      </c>
      <c r="F8" s="17">
        <f t="shared" si="2"/>
        <v>0.38224416242513332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5.5004795824062959E-2</v>
      </c>
      <c r="D9" s="14">
        <f t="shared" ref="D9:E9" si="4">IFERROR(H34/ABS(H$31),0)</f>
        <v>7.3566507263400083E-2</v>
      </c>
      <c r="E9" s="14">
        <f t="shared" si="4"/>
        <v>2.7620976784432531E-2</v>
      </c>
      <c r="F9" s="14">
        <f t="shared" si="2"/>
        <v>3.9617593657618522E-2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4.2543501237838247E-2</v>
      </c>
      <c r="D10" s="17">
        <f t="shared" ref="D10:E10" si="5">IFERROR(H35/ABS(H$31),0)</f>
        <v>3.4376337854464596E-2</v>
      </c>
      <c r="E10" s="17">
        <f t="shared" si="5"/>
        <v>2.248377533603443E-2</v>
      </c>
      <c r="F10" s="17">
        <f t="shared" si="2"/>
        <v>3.2930408078183641E-2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3.4154266126606624E-2</v>
      </c>
      <c r="D11" s="14">
        <f t="shared" ref="D11:E11" si="6">IFERROR(H36/ABS(H$31),0)</f>
        <v>7.4922301467471752E-2</v>
      </c>
      <c r="E11" s="14">
        <f t="shared" si="6"/>
        <v>4.5491641810869433E-2</v>
      </c>
      <c r="F11" s="14">
        <f t="shared" si="2"/>
        <v>2.6282602552394244E-2</v>
      </c>
    </row>
    <row r="12" spans="1:6" x14ac:dyDescent="0.2">
      <c r="A12" s="55">
        <f t="shared" si="0"/>
        <v>6</v>
      </c>
      <c r="B12" s="15" t="str">
        <f>BS!B12</f>
        <v>ტერა ბანკი</v>
      </c>
      <c r="C12" s="16">
        <f t="shared" si="1"/>
        <v>2.1636340295051616E-2</v>
      </c>
      <c r="D12" s="17">
        <f t="shared" ref="D12:E12" si="7">IFERROR(H37/ABS(H$31),0)</f>
        <v>1.6641721550818625E-2</v>
      </c>
      <c r="E12" s="17">
        <f t="shared" si="7"/>
        <v>3.4267688853007977E-3</v>
      </c>
      <c r="F12" s="17">
        <f t="shared" si="2"/>
        <v>9.1196639863099765E-3</v>
      </c>
    </row>
    <row r="13" spans="1:6" x14ac:dyDescent="0.2">
      <c r="A13" s="54">
        <f t="shared" si="0"/>
        <v>7</v>
      </c>
      <c r="B13" s="12" t="str">
        <f>BS!B13</f>
        <v>პროკრედიტ ბანკი</v>
      </c>
      <c r="C13" s="13">
        <f t="shared" si="1"/>
        <v>2.0157728632768428E-2</v>
      </c>
      <c r="D13" s="14">
        <f t="shared" ref="D13:E13" si="8">IFERROR(H38/ABS(H$31),0)</f>
        <v>1.4447252996332706E-2</v>
      </c>
      <c r="E13" s="14">
        <f t="shared" si="8"/>
        <v>5.016425332868165E-3</v>
      </c>
      <c r="F13" s="14">
        <f t="shared" si="2"/>
        <v>9.7930059932504719E-3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1.7783811377693193E-2</v>
      </c>
      <c r="D14" s="17">
        <f t="shared" ref="D14:E14" si="9">IFERROR(H39/ABS(H$31),0)</f>
        <v>1.554331212157857E-2</v>
      </c>
      <c r="E14" s="17">
        <f t="shared" si="9"/>
        <v>5.274149269808793E-3</v>
      </c>
      <c r="F14" s="17">
        <f t="shared" si="2"/>
        <v>1.2511694044189923E-2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1.1099352093788106E-2</v>
      </c>
      <c r="D15" s="14">
        <f t="shared" ref="D15:E15" si="10">IFERROR(H40/ABS(H$31),0)</f>
        <v>9.4239398804759518E-3</v>
      </c>
      <c r="E15" s="14">
        <f t="shared" si="10"/>
        <v>1.7625272193162514E-4</v>
      </c>
      <c r="F15" s="14">
        <f t="shared" si="2"/>
        <v>5.2859390522468058E-3</v>
      </c>
    </row>
    <row r="16" spans="1:6" x14ac:dyDescent="0.2">
      <c r="A16" s="55">
        <f t="shared" si="0"/>
        <v>10</v>
      </c>
      <c r="B16" s="15" t="str">
        <f>BS!B16</f>
        <v>მიკრობანკი კრისტალი</v>
      </c>
      <c r="C16" s="16">
        <f t="shared" si="1"/>
        <v>6.2970639986220846E-3</v>
      </c>
      <c r="D16" s="17">
        <f t="shared" ref="D16:E16" si="11">IFERROR(H41/ABS(H$31),0)</f>
        <v>2.3521963328346485E-2</v>
      </c>
      <c r="E16" s="17">
        <f t="shared" si="11"/>
        <v>1.6078135282130339E-3</v>
      </c>
      <c r="F16" s="17">
        <f t="shared" si="2"/>
        <v>5.0685965035449894E-3</v>
      </c>
    </row>
    <row r="17" spans="1:22" x14ac:dyDescent="0.2">
      <c r="A17" s="54">
        <f t="shared" si="0"/>
        <v>11</v>
      </c>
      <c r="B17" s="12" t="str">
        <f>BS!B17</f>
        <v>პაშაბანკი</v>
      </c>
      <c r="C17" s="13">
        <f t="shared" si="1"/>
        <v>6.1961170697256533E-3</v>
      </c>
      <c r="D17" s="14">
        <f t="shared" ref="D17:E17" si="12">IFERROR(H42/ABS(H$31),0)</f>
        <v>4.942963078626985E-3</v>
      </c>
      <c r="E17" s="14">
        <f t="shared" si="12"/>
        <v>7.2462488691440302E-4</v>
      </c>
      <c r="F17" s="14">
        <f t="shared" si="2"/>
        <v>2.7620818035417339E-4</v>
      </c>
    </row>
    <row r="18" spans="1:22" x14ac:dyDescent="0.2">
      <c r="A18" s="55">
        <f t="shared" si="0"/>
        <v>12</v>
      </c>
      <c r="B18" s="15" t="str">
        <f>BS!B18</f>
        <v>იშ ბანკ</v>
      </c>
      <c r="C18" s="16">
        <f t="shared" si="1"/>
        <v>4.8267652814394883E-3</v>
      </c>
      <c r="D18" s="17">
        <f t="shared" ref="D18:E18" si="13">IFERROR(H43/ABS(H$31),0)</f>
        <v>4.6744265548724949E-3</v>
      </c>
      <c r="E18" s="17">
        <f t="shared" si="13"/>
        <v>3.6742050034187838E-3</v>
      </c>
      <c r="F18" s="17">
        <f t="shared" si="2"/>
        <v>4.6738249656259143E-3</v>
      </c>
    </row>
    <row r="19" spans="1:22" x14ac:dyDescent="0.2">
      <c r="A19" s="54">
        <f t="shared" si="0"/>
        <v>13</v>
      </c>
      <c r="B19" s="12" t="str">
        <f>BS!B19</f>
        <v>ვი–თი–ბი ბანკი</v>
      </c>
      <c r="C19" s="13">
        <f t="shared" si="1"/>
        <v>4.4520668865170856E-3</v>
      </c>
      <c r="D19" s="14">
        <f t="shared" ref="D19:E19" si="14">IFERROR(H44/ABS(H$31),0)</f>
        <v>6.7486300299440002E-4</v>
      </c>
      <c r="E19" s="14">
        <f t="shared" si="14"/>
        <v>-5.7967344420639105E-6</v>
      </c>
      <c r="F19" s="14">
        <f t="shared" si="2"/>
        <v>-2.7656053911020967E-2</v>
      </c>
    </row>
    <row r="20" spans="1:22" x14ac:dyDescent="0.2">
      <c r="A20" s="55">
        <f t="shared" si="0"/>
        <v>14</v>
      </c>
      <c r="B20" s="15" t="str">
        <f>BS!B20</f>
        <v>ზირაათ ბანკი</v>
      </c>
      <c r="C20" s="16">
        <f t="shared" si="1"/>
        <v>3.7269586421746909E-3</v>
      </c>
      <c r="D20" s="17">
        <f t="shared" ref="D20:E20" si="15">IFERROR(H45/ABS(H$31),0)</f>
        <v>3.1670182999479516E-3</v>
      </c>
      <c r="E20" s="17">
        <f t="shared" si="15"/>
        <v>2.1389891204909909E-3</v>
      </c>
      <c r="F20" s="17">
        <f t="shared" si="2"/>
        <v>1.8831601090594354E-3</v>
      </c>
    </row>
    <row r="21" spans="1:22" x14ac:dyDescent="0.2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2.2675998989097486E-3</v>
      </c>
      <c r="D21" s="14">
        <f t="shared" ref="D21:D24" si="18">IFERROR(H46/ABS(H$31),0)</f>
        <v>2.0898875381477502E-3</v>
      </c>
      <c r="E21" s="14">
        <f t="shared" ref="E21:E24" si="19">IFERROR(I46/ABS(I$31),0)</f>
        <v>-2.0722620071895982E-4</v>
      </c>
      <c r="F21" s="14">
        <f t="shared" ref="F21:F24" si="20">IFERROR(O46/ABS(O$31),0)</f>
        <v>-7.1953887295672326E-3</v>
      </c>
    </row>
    <row r="22" spans="1:22" x14ac:dyDescent="0.2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1.6164744079559894E-3</v>
      </c>
      <c r="D22" s="17">
        <f t="shared" si="18"/>
        <v>4.6287182899541948E-3</v>
      </c>
      <c r="E22" s="17">
        <f t="shared" si="19"/>
        <v>9.2834207859999833E-4</v>
      </c>
      <c r="F22" s="17">
        <f t="shared" si="20"/>
        <v>3.3220231715176871E-3</v>
      </c>
    </row>
    <row r="23" spans="1:22" x14ac:dyDescent="0.2">
      <c r="A23" s="54">
        <f t="shared" si="16"/>
        <v>17</v>
      </c>
      <c r="B23" s="12" t="str">
        <f>BS!B23</f>
        <v>პეივბანკი</v>
      </c>
      <c r="C23" s="13">
        <f t="shared" si="17"/>
        <v>5.2222786867691501E-4</v>
      </c>
      <c r="D23" s="14">
        <f t="shared" si="18"/>
        <v>2.007989686629792E-4</v>
      </c>
      <c r="E23" s="14">
        <f t="shared" si="19"/>
        <v>1.5785616121229903E-3</v>
      </c>
      <c r="F23" s="14">
        <f t="shared" si="20"/>
        <v>7.1729473236221495E-5</v>
      </c>
    </row>
    <row r="24" spans="1:22" s="78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3.7133998110234725E-4</v>
      </c>
      <c r="D24" s="17">
        <f t="shared" si="18"/>
        <v>5.3113527428487104E-4</v>
      </c>
      <c r="E24" s="17">
        <f t="shared" si="19"/>
        <v>-9.7929722056308696E-5</v>
      </c>
      <c r="F24" s="17">
        <f t="shared" si="20"/>
        <v>-3.5910432052300469E-3</v>
      </c>
    </row>
    <row r="25" spans="1:22" s="78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1.9516095028166479E-4</v>
      </c>
      <c r="D25" s="14">
        <f t="shared" ref="D25" si="21">IFERROR(H50/ABS(H$31),0)</f>
        <v>1.1872865800769051E-4</v>
      </c>
      <c r="E25" s="14">
        <f t="shared" ref="E25" si="22">IFERROR(I50/ABS(I$31),0)</f>
        <v>1.2725681704836662E-4</v>
      </c>
      <c r="F25" s="14">
        <f t="shared" ref="F25" si="23">IFERROR(O50/ABS(O$31),0)</f>
        <v>-3.7481804274194292E-4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1.0000000000000053</v>
      </c>
      <c r="D26" s="20">
        <f t="shared" ref="D26:F26" si="24">SUM(D7:D25)</f>
        <v>0.99999999999999911</v>
      </c>
      <c r="E26" s="20">
        <f t="shared" si="24"/>
        <v>1</v>
      </c>
      <c r="F26" s="20">
        <f t="shared" si="24"/>
        <v>1.0000000000000009</v>
      </c>
    </row>
    <row r="27" spans="1:22" x14ac:dyDescent="0.2">
      <c r="A27" s="127"/>
      <c r="B27" s="128"/>
      <c r="C27" s="129"/>
      <c r="D27" s="129"/>
      <c r="E27" s="129"/>
      <c r="F27" s="129"/>
    </row>
    <row r="28" spans="1:22" ht="13.5" thickBot="1" x14ac:dyDescent="0.25">
      <c r="B28" s="62" t="s">
        <v>36</v>
      </c>
      <c r="U28" s="23"/>
      <c r="V28" s="23"/>
    </row>
    <row r="29" spans="1:22" ht="15.75" customHeight="1" x14ac:dyDescent="0.2">
      <c r="A29" s="181" t="s">
        <v>0</v>
      </c>
      <c r="B29" s="183" t="s">
        <v>282</v>
      </c>
      <c r="C29" s="185" t="s">
        <v>56</v>
      </c>
      <c r="D29" s="187" t="s">
        <v>280</v>
      </c>
      <c r="E29" s="188"/>
      <c r="F29" s="188"/>
      <c r="G29" s="188"/>
      <c r="H29" s="189"/>
      <c r="I29" s="192" t="s">
        <v>279</v>
      </c>
      <c r="J29" s="193"/>
      <c r="K29" s="193"/>
      <c r="L29" s="194"/>
      <c r="M29" s="190" t="s">
        <v>57</v>
      </c>
      <c r="N29" s="190" t="s">
        <v>235</v>
      </c>
      <c r="O29" s="179" t="str">
        <f>YEAR($B$3)&amp;" წლის "&amp;MONTH($B$3)&amp;" თვის წმინდა მოგება"</f>
        <v>2025 წლის 6 თვის წმინდა მოგება</v>
      </c>
      <c r="P29" s="38"/>
    </row>
    <row r="30" spans="1:22" ht="121.5" customHeight="1" x14ac:dyDescent="0.2">
      <c r="A30" s="182"/>
      <c r="B30" s="184"/>
      <c r="C30" s="186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1"/>
      <c r="N30" s="191"/>
      <c r="O30" s="180"/>
      <c r="P30" s="38"/>
    </row>
    <row r="31" spans="1:22" x14ac:dyDescent="0.2">
      <c r="A31" s="130"/>
      <c r="B31" s="131" t="str">
        <f>BS!B31</f>
        <v>კონსოლიდირებული</v>
      </c>
      <c r="C31" s="132">
        <v>100274653673.064</v>
      </c>
      <c r="D31" s="132">
        <v>4823532177.9901104</v>
      </c>
      <c r="E31" s="132">
        <v>4057026212.07653</v>
      </c>
      <c r="F31" s="132">
        <v>-2343222426.81845</v>
      </c>
      <c r="G31" s="132">
        <v>-1415319477.5535522</v>
      </c>
      <c r="H31" s="132">
        <v>2480309751.1716604</v>
      </c>
      <c r="I31" s="132">
        <v>417754172.49195099</v>
      </c>
      <c r="J31" s="132">
        <v>356810438.83586299</v>
      </c>
      <c r="K31" s="132">
        <v>-1229759214.13889</v>
      </c>
      <c r="L31" s="132">
        <v>-397611838.79258001</v>
      </c>
      <c r="M31" s="132">
        <v>-247778056.49676698</v>
      </c>
      <c r="N31" s="132">
        <v>1834919855.8823133</v>
      </c>
      <c r="O31" s="132">
        <v>1558448918.6454899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8">
        <v>39253274526.266502</v>
      </c>
      <c r="D32" s="27">
        <v>1858870301.3775101</v>
      </c>
      <c r="E32" s="28">
        <v>1520113916.4335001</v>
      </c>
      <c r="F32" s="28">
        <v>-864690849.74001706</v>
      </c>
      <c r="G32" s="28">
        <v>-537172968.76001692</v>
      </c>
      <c r="H32" s="29">
        <v>994179451.63749301</v>
      </c>
      <c r="I32" s="28">
        <v>197284863.770439</v>
      </c>
      <c r="J32" s="28">
        <v>184586883.565</v>
      </c>
      <c r="K32" s="28">
        <v>-401819566.46429002</v>
      </c>
      <c r="L32" s="29">
        <v>-9973212.2417210005</v>
      </c>
      <c r="M32" s="28">
        <v>-63359397.202954002</v>
      </c>
      <c r="N32" s="28">
        <v>920846842.19281793</v>
      </c>
      <c r="O32" s="29">
        <v>788164800.29281604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9">
        <v>37672268550.339897</v>
      </c>
      <c r="D33" s="24">
        <v>1666776828.1099999</v>
      </c>
      <c r="E33" s="25">
        <v>1391429065.4300001</v>
      </c>
      <c r="F33" s="25">
        <v>-883744587.12</v>
      </c>
      <c r="G33" s="25">
        <v>-523298051.35000002</v>
      </c>
      <c r="H33" s="26">
        <v>783032240.98999989</v>
      </c>
      <c r="I33" s="25">
        <v>170356006.74000001</v>
      </c>
      <c r="J33" s="25">
        <v>145438006.16999999</v>
      </c>
      <c r="K33" s="25">
        <v>-360598436.19</v>
      </c>
      <c r="L33" s="26">
        <v>20428093.93</v>
      </c>
      <c r="M33" s="25">
        <v>-109563522.50999999</v>
      </c>
      <c r="N33" s="25">
        <v>693896812.40999985</v>
      </c>
      <c r="O33" s="26">
        <v>595708001.59000003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8">
        <v>5515586851.61551</v>
      </c>
      <c r="D34" s="27">
        <v>344023701.76999998</v>
      </c>
      <c r="E34" s="28">
        <v>302672604.70999998</v>
      </c>
      <c r="F34" s="28">
        <v>-161555976.44494799</v>
      </c>
      <c r="G34" s="28">
        <v>-114241294.362141</v>
      </c>
      <c r="H34" s="29">
        <v>182467725.32505199</v>
      </c>
      <c r="I34" s="28">
        <v>11538778.300000001</v>
      </c>
      <c r="J34" s="28">
        <v>3731832.47</v>
      </c>
      <c r="K34" s="28">
        <v>-128508535.09</v>
      </c>
      <c r="L34" s="29">
        <v>-98657853.189999998</v>
      </c>
      <c r="M34" s="28">
        <v>-13393020.52</v>
      </c>
      <c r="N34" s="28">
        <v>70416851.615052</v>
      </c>
      <c r="O34" s="29">
        <v>61741995.995052002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9">
        <v>4266034852.6637998</v>
      </c>
      <c r="D35" s="24">
        <v>195263998.59</v>
      </c>
      <c r="E35" s="25">
        <v>170218202.27000001</v>
      </c>
      <c r="F35" s="25">
        <v>-110000032.59999999</v>
      </c>
      <c r="G35" s="25">
        <v>-82597543.650000006</v>
      </c>
      <c r="H35" s="26">
        <v>85263965.99000001</v>
      </c>
      <c r="I35" s="25">
        <v>9392690.9600000009</v>
      </c>
      <c r="J35" s="25">
        <v>7106514.8700000001</v>
      </c>
      <c r="K35" s="25">
        <v>-42496319.439999998</v>
      </c>
      <c r="L35" s="26">
        <v>-23767411.93</v>
      </c>
      <c r="M35" s="25">
        <v>-2415672.16</v>
      </c>
      <c r="N35" s="25">
        <v>59080881.900000006</v>
      </c>
      <c r="O35" s="26">
        <v>51320358.859999999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8">
        <v>3424807207.3031402</v>
      </c>
      <c r="D36" s="27">
        <v>308845097.839993</v>
      </c>
      <c r="E36" s="28">
        <v>280835755.61999601</v>
      </c>
      <c r="F36" s="28">
        <v>-123014582.93000001</v>
      </c>
      <c r="G36" s="28">
        <v>-44824662.939999998</v>
      </c>
      <c r="H36" s="29">
        <v>185830514.90999299</v>
      </c>
      <c r="I36" s="28">
        <v>19004323.18</v>
      </c>
      <c r="J36" s="28">
        <v>4846539.1399999997</v>
      </c>
      <c r="K36" s="28">
        <v>-103751590.58</v>
      </c>
      <c r="L36" s="29">
        <v>-89521510.099999994</v>
      </c>
      <c r="M36" s="28">
        <v>-45108887.853025995</v>
      </c>
      <c r="N36" s="28">
        <v>51200116.956967004</v>
      </c>
      <c r="O36" s="29">
        <v>40960093.526968002</v>
      </c>
    </row>
    <row r="37" spans="1:16" x14ac:dyDescent="0.2">
      <c r="A37" s="54">
        <f>BS!A37</f>
        <v>6</v>
      </c>
      <c r="B37" s="12" t="str">
        <f>BS!B37</f>
        <v>ტერა ბანკი</v>
      </c>
      <c r="C37" s="69">
        <v>2169576529.83886</v>
      </c>
      <c r="D37" s="24">
        <v>101263541</v>
      </c>
      <c r="E37" s="25">
        <v>88811102.597205997</v>
      </c>
      <c r="F37" s="25">
        <v>-59986916.761220999</v>
      </c>
      <c r="G37" s="25">
        <v>-37941898.019999996</v>
      </c>
      <c r="H37" s="26">
        <v>41276624.238779001</v>
      </c>
      <c r="I37" s="25">
        <v>1431547</v>
      </c>
      <c r="J37" s="25">
        <v>-936477</v>
      </c>
      <c r="K37" s="25">
        <v>-25668679.583459001</v>
      </c>
      <c r="L37" s="26">
        <v>-21200964.148903999</v>
      </c>
      <c r="M37" s="25">
        <v>-2962345.611999</v>
      </c>
      <c r="N37" s="25">
        <v>17113314.477876</v>
      </c>
      <c r="O37" s="26">
        <v>14212530.477875</v>
      </c>
    </row>
    <row r="38" spans="1:16" x14ac:dyDescent="0.2">
      <c r="A38" s="55">
        <f>BS!A38</f>
        <v>7</v>
      </c>
      <c r="B38" s="15" t="str">
        <f>BS!B38</f>
        <v>პროკრედიტ ბანკი</v>
      </c>
      <c r="C38" s="68">
        <v>2021309257.48646</v>
      </c>
      <c r="D38" s="27">
        <v>68382778.139448002</v>
      </c>
      <c r="E38" s="28">
        <v>59711500.930907004</v>
      </c>
      <c r="F38" s="28">
        <v>-32549115.655000001</v>
      </c>
      <c r="G38" s="28">
        <v>-22965022.188099999</v>
      </c>
      <c r="H38" s="29">
        <v>35833662.484448001</v>
      </c>
      <c r="I38" s="28">
        <v>2095632.6137999999</v>
      </c>
      <c r="J38" s="28">
        <v>6458041.2800000003</v>
      </c>
      <c r="K38" s="28">
        <v>-34033885.077500001</v>
      </c>
      <c r="L38" s="29">
        <v>-23901853.765478</v>
      </c>
      <c r="M38" s="28">
        <v>5212554.6215000013</v>
      </c>
      <c r="N38" s="28">
        <v>17144363.340470001</v>
      </c>
      <c r="O38" s="29">
        <v>15261899.600470001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9">
        <v>1783265526.8852799</v>
      </c>
      <c r="D39" s="24">
        <v>58386152.323550001</v>
      </c>
      <c r="E39" s="25">
        <v>48291537.020926997</v>
      </c>
      <c r="F39" s="25">
        <v>-19833923.702893998</v>
      </c>
      <c r="G39" s="25">
        <v>-16543749.8661</v>
      </c>
      <c r="H39" s="26">
        <v>38552228.620655999</v>
      </c>
      <c r="I39" s="25">
        <v>2203297.863808</v>
      </c>
      <c r="J39" s="25">
        <v>4858435.6399999997</v>
      </c>
      <c r="K39" s="25">
        <v>-24166775.214806002</v>
      </c>
      <c r="L39" s="26">
        <v>-18911408.428176999</v>
      </c>
      <c r="M39" s="25">
        <v>4843681.447962</v>
      </c>
      <c r="N39" s="25">
        <v>24484501.640441</v>
      </c>
      <c r="O39" s="26">
        <v>19498836.053591002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8">
        <v>1112983687.2</v>
      </c>
      <c r="D40" s="27">
        <v>42620534.399999999</v>
      </c>
      <c r="E40" s="28">
        <v>40084609.869999997</v>
      </c>
      <c r="F40" s="28">
        <v>-19246244.420000002</v>
      </c>
      <c r="G40" s="28">
        <v>-8780643.3000000007</v>
      </c>
      <c r="H40" s="29">
        <v>23374289.979999997</v>
      </c>
      <c r="I40" s="28">
        <v>73630.31</v>
      </c>
      <c r="J40" s="28">
        <v>641827.93999999994</v>
      </c>
      <c r="K40" s="28">
        <v>-13745297.77</v>
      </c>
      <c r="L40" s="29">
        <v>-12094971.01</v>
      </c>
      <c r="M40" s="28">
        <v>-1144523.73</v>
      </c>
      <c r="N40" s="28">
        <v>10134795.239999996</v>
      </c>
      <c r="O40" s="29">
        <v>8237866</v>
      </c>
    </row>
    <row r="41" spans="1:16" x14ac:dyDescent="0.2">
      <c r="A41" s="54">
        <f>BS!A41</f>
        <v>10</v>
      </c>
      <c r="B41" s="12" t="str">
        <f>BS!B41</f>
        <v>მიკრობანკი კრისტალი</v>
      </c>
      <c r="C41" s="69">
        <v>631435911.61894906</v>
      </c>
      <c r="D41" s="24">
        <v>83040850.709999993</v>
      </c>
      <c r="E41" s="25">
        <v>74905097.829999998</v>
      </c>
      <c r="F41" s="25">
        <v>-24699095.699999999</v>
      </c>
      <c r="G41" s="25">
        <v>-0.09</v>
      </c>
      <c r="H41" s="26">
        <v>58341755.00999999</v>
      </c>
      <c r="I41" s="25">
        <v>671670.81</v>
      </c>
      <c r="J41" s="25">
        <v>-2742107.36</v>
      </c>
      <c r="K41" s="25">
        <v>-32934821.43</v>
      </c>
      <c r="L41" s="26">
        <v>-37184705.829999998</v>
      </c>
      <c r="M41" s="25">
        <v>-11283113.26</v>
      </c>
      <c r="N41" s="25">
        <v>9873935.9199999925</v>
      </c>
      <c r="O41" s="26">
        <v>7899148.7400000002</v>
      </c>
    </row>
    <row r="42" spans="1:16" x14ac:dyDescent="0.2">
      <c r="A42" s="55">
        <f>BS!A42</f>
        <v>11</v>
      </c>
      <c r="B42" s="15" t="str">
        <f>BS!B42</f>
        <v>პაშაბანკი</v>
      </c>
      <c r="C42" s="68">
        <v>621313493.2845</v>
      </c>
      <c r="D42" s="27">
        <v>25770564.322500002</v>
      </c>
      <c r="E42" s="28">
        <v>19212407.390000001</v>
      </c>
      <c r="F42" s="28">
        <v>-13510484.798900001</v>
      </c>
      <c r="G42" s="28">
        <v>-11390757.098100001</v>
      </c>
      <c r="H42" s="29">
        <v>12260079.523600001</v>
      </c>
      <c r="I42" s="28">
        <v>302715.07</v>
      </c>
      <c r="J42" s="28">
        <v>-465411.96</v>
      </c>
      <c r="K42" s="28">
        <v>-15236310.029999999</v>
      </c>
      <c r="L42" s="29">
        <v>-7759514.7699999996</v>
      </c>
      <c r="M42" s="28">
        <v>-3107726.6836060002</v>
      </c>
      <c r="N42" s="28">
        <v>1392838.0699940012</v>
      </c>
      <c r="O42" s="29">
        <v>430456.33999399998</v>
      </c>
    </row>
    <row r="43" spans="1:16" x14ac:dyDescent="0.2">
      <c r="A43" s="54">
        <f>BS!A43</f>
        <v>12</v>
      </c>
      <c r="B43" s="12" t="str">
        <f>BS!B43</f>
        <v>იშ ბანკ</v>
      </c>
      <c r="C43" s="69">
        <v>484002216.95751399</v>
      </c>
      <c r="D43" s="24">
        <v>20051947.11908</v>
      </c>
      <c r="E43" s="25">
        <v>16781612.514525</v>
      </c>
      <c r="F43" s="25">
        <v>-8457921.3538940009</v>
      </c>
      <c r="G43" s="25">
        <v>-5446759.6425280003</v>
      </c>
      <c r="H43" s="26">
        <v>11594025.765185999</v>
      </c>
      <c r="I43" s="25">
        <v>1534914.470769</v>
      </c>
      <c r="J43" s="25">
        <v>1253500.45</v>
      </c>
      <c r="K43" s="25">
        <v>-4564593.2677999996</v>
      </c>
      <c r="L43" s="26">
        <v>-2480413.517031</v>
      </c>
      <c r="M43" s="25">
        <v>-71333.99407700001</v>
      </c>
      <c r="N43" s="25">
        <v>9042278.2540779971</v>
      </c>
      <c r="O43" s="26">
        <v>7283917.463618</v>
      </c>
    </row>
    <row r="44" spans="1:16" x14ac:dyDescent="0.2">
      <c r="A44" s="55">
        <f>BS!A44</f>
        <v>13</v>
      </c>
      <c r="B44" s="15" t="str">
        <f>BS!B44</f>
        <v>ვი–თი–ბი ბანკი</v>
      </c>
      <c r="C44" s="68">
        <v>446429465.17481703</v>
      </c>
      <c r="D44" s="27">
        <v>6699623.8370319996</v>
      </c>
      <c r="E44" s="28">
        <v>7386424.4571780004</v>
      </c>
      <c r="F44" s="28">
        <v>-5025754.55</v>
      </c>
      <c r="G44" s="28">
        <v>-463228.55</v>
      </c>
      <c r="H44" s="29">
        <v>1673869.2870319998</v>
      </c>
      <c r="I44" s="28">
        <v>-2421.61</v>
      </c>
      <c r="J44" s="28">
        <v>0</v>
      </c>
      <c r="K44" s="28">
        <v>-6062263</v>
      </c>
      <c r="L44" s="29">
        <v>-39529198.767013997</v>
      </c>
      <c r="M44" s="28">
        <v>-4806949.8316489998</v>
      </c>
      <c r="N44" s="28">
        <v>-42662279.311630994</v>
      </c>
      <c r="O44" s="29">
        <v>-43100547.311632</v>
      </c>
    </row>
    <row r="45" spans="1:16" x14ac:dyDescent="0.2">
      <c r="A45" s="54">
        <f>BS!A45</f>
        <v>14</v>
      </c>
      <c r="B45" s="12" t="str">
        <f>BS!B45</f>
        <v>ზირაათ ბანკი</v>
      </c>
      <c r="C45" s="69">
        <v>373719487.09789997</v>
      </c>
      <c r="D45" s="24">
        <v>11252171.411499999</v>
      </c>
      <c r="E45" s="25">
        <v>10249869.2115</v>
      </c>
      <c r="F45" s="25">
        <v>-3396985.04</v>
      </c>
      <c r="G45" s="25">
        <v>-2915775.76</v>
      </c>
      <c r="H45" s="26">
        <v>7855186.3714999994</v>
      </c>
      <c r="I45" s="25">
        <v>893571.63</v>
      </c>
      <c r="J45" s="25">
        <v>864053.48</v>
      </c>
      <c r="K45" s="25">
        <v>-4783406.0999999996</v>
      </c>
      <c r="L45" s="26">
        <v>-2951894.15</v>
      </c>
      <c r="M45" s="25">
        <v>-1268996.3858999999</v>
      </c>
      <c r="N45" s="25">
        <v>3634295.8355999999</v>
      </c>
      <c r="O45" s="26">
        <v>2934808.8355999999</v>
      </c>
      <c r="P45" s="74"/>
    </row>
    <row r="46" spans="1:16" x14ac:dyDescent="0.2">
      <c r="A46" s="55">
        <f>BS!A46</f>
        <v>15</v>
      </c>
      <c r="B46" s="15" t="str">
        <f>BS!B46</f>
        <v>სილქ ბანკი</v>
      </c>
      <c r="C46" s="68">
        <v>227382794.53224999</v>
      </c>
      <c r="D46" s="27">
        <v>12417352.230797</v>
      </c>
      <c r="E46" s="28">
        <v>10311104.410797</v>
      </c>
      <c r="F46" s="28">
        <v>-7233783.7910770001</v>
      </c>
      <c r="G46" s="28">
        <v>-6735816.7065669997</v>
      </c>
      <c r="H46" s="29">
        <v>5183568.4397200001</v>
      </c>
      <c r="I46" s="28">
        <v>-86569.61</v>
      </c>
      <c r="J46" s="28">
        <v>549140.97</v>
      </c>
      <c r="K46" s="28">
        <v>-15141795.043136001</v>
      </c>
      <c r="L46" s="29">
        <v>-15023943.452021999</v>
      </c>
      <c r="M46" s="28">
        <v>-1372369.783019</v>
      </c>
      <c r="N46" s="28">
        <v>-11212744.795321001</v>
      </c>
      <c r="O46" s="29">
        <v>-11213645.784828</v>
      </c>
      <c r="P46" s="75"/>
    </row>
    <row r="47" spans="1:16" x14ac:dyDescent="0.2">
      <c r="A47" s="54">
        <f>BS!A47</f>
        <v>16</v>
      </c>
      <c r="B47" s="12" t="str">
        <f>BS!B47</f>
        <v>მიკრობანკი ემბისი</v>
      </c>
      <c r="C47" s="69">
        <v>162091411.429158</v>
      </c>
      <c r="D47" s="24">
        <v>17708991.530000001</v>
      </c>
      <c r="E47" s="25">
        <v>16011401.380000001</v>
      </c>
      <c r="F47" s="25">
        <v>-6228336.4199999999</v>
      </c>
      <c r="G47" s="25">
        <v>-1305.27</v>
      </c>
      <c r="H47" s="26">
        <v>11480655.110000001</v>
      </c>
      <c r="I47" s="25">
        <v>387818.77683500003</v>
      </c>
      <c r="J47" s="25">
        <v>150310.74086300001</v>
      </c>
      <c r="K47" s="25">
        <v>-7357560.3600000003</v>
      </c>
      <c r="L47" s="26">
        <v>-8015404.2006329997</v>
      </c>
      <c r="M47" s="25">
        <v>2036952.51</v>
      </c>
      <c r="N47" s="25">
        <v>5502203.4193670014</v>
      </c>
      <c r="O47" s="26">
        <v>5177203.4193670005</v>
      </c>
      <c r="P47" s="74"/>
    </row>
    <row r="48" spans="1:16" x14ac:dyDescent="0.2">
      <c r="A48" s="55">
        <f>BS!A48</f>
        <v>17</v>
      </c>
      <c r="B48" s="15" t="str">
        <f>BS!B48</f>
        <v>პეივბანკი</v>
      </c>
      <c r="C48" s="68">
        <v>52366218.670000002</v>
      </c>
      <c r="D48" s="27">
        <v>525821.44999999995</v>
      </c>
      <c r="E48" s="28">
        <v>0</v>
      </c>
      <c r="F48" s="28">
        <v>-27777.81</v>
      </c>
      <c r="G48" s="28">
        <v>0</v>
      </c>
      <c r="H48" s="29">
        <v>498043.63999999996</v>
      </c>
      <c r="I48" s="28">
        <v>659450.69999999995</v>
      </c>
      <c r="J48" s="28">
        <v>150293.85</v>
      </c>
      <c r="K48" s="28">
        <v>-1685115.56</v>
      </c>
      <c r="L48" s="29">
        <v>-386256.92</v>
      </c>
      <c r="M48" s="28">
        <v>0</v>
      </c>
      <c r="N48" s="28">
        <v>111786.71999999997</v>
      </c>
      <c r="O48" s="29">
        <v>111786.72</v>
      </c>
      <c r="P48" s="75"/>
    </row>
    <row r="49" spans="1:16" x14ac:dyDescent="0.2">
      <c r="A49" s="54">
        <f>BS!A49</f>
        <v>18</v>
      </c>
      <c r="B49" s="12" t="str">
        <f>BS!B49</f>
        <v>ჰეშბანკი</v>
      </c>
      <c r="C49" s="69">
        <v>37235988</v>
      </c>
      <c r="D49" s="24">
        <v>1336437</v>
      </c>
      <c r="E49" s="25">
        <v>0</v>
      </c>
      <c r="F49" s="25">
        <v>-19057</v>
      </c>
      <c r="G49" s="25">
        <v>0</v>
      </c>
      <c r="H49" s="26">
        <v>1317380</v>
      </c>
      <c r="I49" s="25">
        <v>-40910.550000000003</v>
      </c>
      <c r="J49" s="25">
        <v>-3193</v>
      </c>
      <c r="K49" s="25">
        <v>-5767648.8499999996</v>
      </c>
      <c r="L49" s="26">
        <v>-5803161.4000000004</v>
      </c>
      <c r="M49" s="25">
        <v>-11668</v>
      </c>
      <c r="N49" s="25">
        <v>-4497449.4000000004</v>
      </c>
      <c r="O49" s="26">
        <v>-5596457.4000000004</v>
      </c>
      <c r="P49" s="74"/>
    </row>
    <row r="50" spans="1:16" x14ac:dyDescent="0.2">
      <c r="A50" s="55">
        <f>BS!A50</f>
        <v>19</v>
      </c>
      <c r="B50" s="15" t="str">
        <f>BS!B50</f>
        <v>პეისერა</v>
      </c>
      <c r="C50" s="68">
        <v>19569696.699999999</v>
      </c>
      <c r="D50" s="27">
        <v>295484.82870000001</v>
      </c>
      <c r="E50" s="28">
        <v>0</v>
      </c>
      <c r="F50" s="28">
        <v>-1000.9805</v>
      </c>
      <c r="G50" s="28">
        <v>0</v>
      </c>
      <c r="H50" s="29">
        <v>294483.84820000001</v>
      </c>
      <c r="I50" s="28">
        <v>53162.066299999999</v>
      </c>
      <c r="J50" s="28">
        <v>322247.59000000003</v>
      </c>
      <c r="K50" s="28">
        <v>-1436615.0878999999</v>
      </c>
      <c r="L50" s="29">
        <v>-876254.90159999998</v>
      </c>
      <c r="M50" s="28">
        <v>-1717.55</v>
      </c>
      <c r="N50" s="28">
        <v>-583488.60340000002</v>
      </c>
      <c r="O50" s="29">
        <v>-584134.77339999995</v>
      </c>
      <c r="P50" s="75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5">
        <f>'BS-E'!B3</f>
        <v>45838</v>
      </c>
    </row>
    <row r="4" spans="1:6" ht="13.5" thickBot="1" x14ac:dyDescent="0.25"/>
    <row r="5" spans="1:6" ht="15.75" customHeight="1" x14ac:dyDescent="0.2">
      <c r="A5" s="174" t="s">
        <v>0</v>
      </c>
      <c r="B5" s="172" t="s">
        <v>283</v>
      </c>
      <c r="C5" s="199" t="s">
        <v>47</v>
      </c>
      <c r="D5" s="200"/>
      <c r="E5" s="200"/>
      <c r="F5" s="201"/>
    </row>
    <row r="6" spans="1:6" s="11" customFormat="1" ht="180.75" customHeight="1" x14ac:dyDescent="0.2">
      <c r="A6" s="175"/>
      <c r="B6" s="173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0.39145759260608454</v>
      </c>
      <c r="D7" s="31">
        <f>IS!D7</f>
        <v>0.40082874776743421</v>
      </c>
      <c r="E7" s="31">
        <f>IS!E7</f>
        <v>0.47225109109889296</v>
      </c>
      <c r="F7" s="32">
        <f>IS!F7</f>
        <v>0.50573669169589563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0.37569083682070603</v>
      </c>
      <c r="D8" s="34">
        <f>IS!D8</f>
        <v>0.31569937610417709</v>
      </c>
      <c r="E8" s="34">
        <f>IS!E8</f>
        <v>0.40779007837027004</v>
      </c>
      <c r="F8" s="35">
        <f>IS!F8</f>
        <v>0.38224416242513332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5.5004795824062959E-2</v>
      </c>
      <c r="D9" s="31">
        <f>IS!D9</f>
        <v>7.3566507263400083E-2</v>
      </c>
      <c r="E9" s="31">
        <f>IS!E9</f>
        <v>2.7620976784432531E-2</v>
      </c>
      <c r="F9" s="32">
        <f>IS!F9</f>
        <v>3.9617593657618522E-2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4.2543501237838247E-2</v>
      </c>
      <c r="D10" s="34">
        <f>IS!D10</f>
        <v>3.4376337854464596E-2</v>
      </c>
      <c r="E10" s="34">
        <f>IS!E10</f>
        <v>2.248377533603443E-2</v>
      </c>
      <c r="F10" s="35">
        <f>IS!F10</f>
        <v>3.2930408078183641E-2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3.4154266126606624E-2</v>
      </c>
      <c r="D11" s="31">
        <f>IS!D11</f>
        <v>7.4922301467471752E-2</v>
      </c>
      <c r="E11" s="31">
        <f>IS!E11</f>
        <v>4.5491641810869433E-2</v>
      </c>
      <c r="F11" s="32">
        <f>IS!F11</f>
        <v>2.6282602552394244E-2</v>
      </c>
    </row>
    <row r="12" spans="1:6" x14ac:dyDescent="0.2">
      <c r="A12" s="55">
        <f t="shared" ref="A12" si="5">A37</f>
        <v>6</v>
      </c>
      <c r="B12" s="15" t="str">
        <f t="shared" si="1"/>
        <v>Tera bank</v>
      </c>
      <c r="C12" s="33">
        <f>IS!C12</f>
        <v>2.1636340295051616E-2</v>
      </c>
      <c r="D12" s="34">
        <f>IS!D12</f>
        <v>1.6641721550818625E-2</v>
      </c>
      <c r="E12" s="34">
        <f>IS!E12</f>
        <v>3.4267688853007977E-3</v>
      </c>
      <c r="F12" s="35">
        <f>IS!F12</f>
        <v>9.1196639863099765E-3</v>
      </c>
    </row>
    <row r="13" spans="1:6" x14ac:dyDescent="0.2">
      <c r="A13" s="54">
        <f t="shared" ref="A13" si="6">A38</f>
        <v>7</v>
      </c>
      <c r="B13" s="12" t="str">
        <f t="shared" si="1"/>
        <v>ProCredit Bank</v>
      </c>
      <c r="C13" s="30">
        <f>IS!C13</f>
        <v>2.0157728632768428E-2</v>
      </c>
      <c r="D13" s="31">
        <f>IS!D13</f>
        <v>1.4447252996332706E-2</v>
      </c>
      <c r="E13" s="31">
        <f>IS!E13</f>
        <v>5.016425332868165E-3</v>
      </c>
      <c r="F13" s="32">
        <f>IS!F13</f>
        <v>9.7930059932504719E-3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1.7783811377693193E-2</v>
      </c>
      <c r="D14" s="34">
        <f>IS!D14</f>
        <v>1.554331212157857E-2</v>
      </c>
      <c r="E14" s="34">
        <f>IS!E14</f>
        <v>5.274149269808793E-3</v>
      </c>
      <c r="F14" s="35">
        <f>IS!F14</f>
        <v>1.2511694044189923E-2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1.1099352093788106E-2</v>
      </c>
      <c r="D15" s="31">
        <f>IS!D15</f>
        <v>9.4239398804759518E-3</v>
      </c>
      <c r="E15" s="31">
        <f>IS!E15</f>
        <v>1.7625272193162514E-4</v>
      </c>
      <c r="F15" s="32">
        <f>IS!F15</f>
        <v>5.2859390522468058E-3</v>
      </c>
    </row>
    <row r="16" spans="1:6" x14ac:dyDescent="0.2">
      <c r="A16" s="55">
        <f t="shared" ref="A16" si="9">A41</f>
        <v>10</v>
      </c>
      <c r="B16" s="15" t="str">
        <f t="shared" si="1"/>
        <v>Microbank Crystal</v>
      </c>
      <c r="C16" s="33">
        <f>IS!C16</f>
        <v>6.2970639986220846E-3</v>
      </c>
      <c r="D16" s="34">
        <f>IS!D16</f>
        <v>2.3521963328346485E-2</v>
      </c>
      <c r="E16" s="34">
        <f>IS!E16</f>
        <v>1.6078135282130339E-3</v>
      </c>
      <c r="F16" s="35">
        <f>IS!F16</f>
        <v>5.0685965035449894E-3</v>
      </c>
    </row>
    <row r="17" spans="1:22" x14ac:dyDescent="0.2">
      <c r="A17" s="54">
        <f t="shared" ref="A17" si="10">A42</f>
        <v>11</v>
      </c>
      <c r="B17" s="12" t="str">
        <f t="shared" si="1"/>
        <v>Pasha Bank</v>
      </c>
      <c r="C17" s="30">
        <f>IS!C17</f>
        <v>6.1961170697256533E-3</v>
      </c>
      <c r="D17" s="31">
        <f>IS!D17</f>
        <v>4.942963078626985E-3</v>
      </c>
      <c r="E17" s="31">
        <f>IS!E17</f>
        <v>7.2462488691440302E-4</v>
      </c>
      <c r="F17" s="32">
        <f>IS!F17</f>
        <v>2.7620818035417339E-4</v>
      </c>
    </row>
    <row r="18" spans="1:22" x14ac:dyDescent="0.2">
      <c r="A18" s="55">
        <f t="shared" ref="A18" si="11">A43</f>
        <v>12</v>
      </c>
      <c r="B18" s="15" t="str">
        <f t="shared" si="1"/>
        <v>IS Bank</v>
      </c>
      <c r="C18" s="33">
        <f>IS!C18</f>
        <v>4.8267652814394883E-3</v>
      </c>
      <c r="D18" s="34">
        <f>IS!D18</f>
        <v>4.6744265548724949E-3</v>
      </c>
      <c r="E18" s="34">
        <f>IS!E18</f>
        <v>3.6742050034187838E-3</v>
      </c>
      <c r="F18" s="35">
        <f>IS!F18</f>
        <v>4.6738249656259143E-3</v>
      </c>
    </row>
    <row r="19" spans="1:22" x14ac:dyDescent="0.2">
      <c r="A19" s="54">
        <f t="shared" ref="A19" si="12">A44</f>
        <v>13</v>
      </c>
      <c r="B19" s="12" t="str">
        <f t="shared" si="1"/>
        <v>VTB Bank Georgia</v>
      </c>
      <c r="C19" s="30">
        <f>IS!C19</f>
        <v>4.4520668865170856E-3</v>
      </c>
      <c r="D19" s="31">
        <f>IS!D19</f>
        <v>6.7486300299440002E-4</v>
      </c>
      <c r="E19" s="31">
        <f>IS!E19</f>
        <v>-5.7967344420639105E-6</v>
      </c>
      <c r="F19" s="32">
        <f>IS!F19</f>
        <v>-2.7656053911020967E-2</v>
      </c>
    </row>
    <row r="20" spans="1:22" x14ac:dyDescent="0.2">
      <c r="A20" s="55">
        <f t="shared" ref="A20" si="13">A45</f>
        <v>14</v>
      </c>
      <c r="B20" s="15" t="str">
        <f t="shared" si="1"/>
        <v>Ziraat Bank</v>
      </c>
      <c r="C20" s="33">
        <f>IS!C20</f>
        <v>3.7269586421746909E-3</v>
      </c>
      <c r="D20" s="34">
        <f>IS!D20</f>
        <v>3.1670182999479516E-3</v>
      </c>
      <c r="E20" s="34">
        <f>IS!E20</f>
        <v>2.1389891204909909E-3</v>
      </c>
      <c r="F20" s="35">
        <f>IS!F20</f>
        <v>1.8831601090594354E-3</v>
      </c>
    </row>
    <row r="21" spans="1:22" x14ac:dyDescent="0.2">
      <c r="A21" s="54">
        <f t="shared" ref="A21" si="14">A46</f>
        <v>15</v>
      </c>
      <c r="B21" s="12" t="str">
        <f t="shared" si="1"/>
        <v>Silk Bank</v>
      </c>
      <c r="C21" s="30">
        <f>IS!C21</f>
        <v>2.2675998989097486E-3</v>
      </c>
      <c r="D21" s="31">
        <f>IS!D21</f>
        <v>2.0898875381477502E-3</v>
      </c>
      <c r="E21" s="31">
        <f>IS!E21</f>
        <v>-2.0722620071895982E-4</v>
      </c>
      <c r="F21" s="32">
        <f>IS!F21</f>
        <v>-7.1953887295672326E-3</v>
      </c>
    </row>
    <row r="22" spans="1:22" x14ac:dyDescent="0.2">
      <c r="A22" s="55">
        <f t="shared" ref="A22:B25" si="15">A47</f>
        <v>16</v>
      </c>
      <c r="B22" s="15" t="str">
        <f t="shared" si="1"/>
        <v>Microbank MBC</v>
      </c>
      <c r="C22" s="33">
        <f>IS!C22</f>
        <v>1.6164744079559894E-3</v>
      </c>
      <c r="D22" s="34">
        <f>IS!D22</f>
        <v>4.6287182899541948E-3</v>
      </c>
      <c r="E22" s="34">
        <f>IS!E22</f>
        <v>9.2834207859999833E-4</v>
      </c>
      <c r="F22" s="35">
        <f>IS!F22</f>
        <v>3.3220231715176871E-3</v>
      </c>
    </row>
    <row r="23" spans="1:22" x14ac:dyDescent="0.2">
      <c r="A23" s="54">
        <f t="shared" si="15"/>
        <v>17</v>
      </c>
      <c r="B23" s="12" t="str">
        <f t="shared" si="15"/>
        <v>PaveBank</v>
      </c>
      <c r="C23" s="30">
        <f>IS!C23</f>
        <v>5.2222786867691501E-4</v>
      </c>
      <c r="D23" s="31">
        <f>IS!D23</f>
        <v>2.007989686629792E-4</v>
      </c>
      <c r="E23" s="31">
        <f>IS!E23</f>
        <v>1.5785616121229903E-3</v>
      </c>
      <c r="F23" s="32">
        <f>IS!F23</f>
        <v>7.1729473236221495E-5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3.7133998110234725E-4</v>
      </c>
      <c r="D24" s="34">
        <f>IS!D24</f>
        <v>5.3113527428487104E-4</v>
      </c>
      <c r="E24" s="34">
        <f>IS!E24</f>
        <v>-9.7929722056308696E-5</v>
      </c>
      <c r="F24" s="35">
        <f>IS!F24</f>
        <v>-3.5910432052300469E-3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1.9516095028166479E-4</v>
      </c>
      <c r="D25" s="34">
        <f>IS!D25</f>
        <v>1.1872865800769051E-4</v>
      </c>
      <c r="E25" s="34">
        <f>IS!E25</f>
        <v>1.2725681704836662E-4</v>
      </c>
      <c r="F25" s="35">
        <f>IS!F25</f>
        <v>-3.7481804274194292E-4</v>
      </c>
    </row>
    <row r="26" spans="1:22" ht="13.5" thickBot="1" x14ac:dyDescent="0.25">
      <c r="A26" s="18"/>
      <c r="B26" s="19" t="s">
        <v>49</v>
      </c>
      <c r="C26" s="20">
        <f>SUM(C7:C25)</f>
        <v>1.0000000000000053</v>
      </c>
      <c r="D26" s="21">
        <f t="shared" ref="D26:F26" si="16">SUM(D7:D25)</f>
        <v>0.99999999999999911</v>
      </c>
      <c r="E26" s="21">
        <f t="shared" si="16"/>
        <v>1</v>
      </c>
      <c r="F26" s="21">
        <f t="shared" si="16"/>
        <v>1.0000000000000009</v>
      </c>
    </row>
    <row r="27" spans="1:22" x14ac:dyDescent="0.2">
      <c r="A27" s="127"/>
      <c r="B27" s="128"/>
      <c r="C27" s="129"/>
      <c r="D27" s="129"/>
      <c r="E27" s="129"/>
      <c r="F27" s="129"/>
    </row>
    <row r="28" spans="1:22" ht="13.5" thickBot="1" x14ac:dyDescent="0.25">
      <c r="B28" s="62" t="s">
        <v>52</v>
      </c>
      <c r="U28" s="23"/>
      <c r="V28" s="23"/>
    </row>
    <row r="29" spans="1:22" ht="15.75" customHeight="1" x14ac:dyDescent="0.2">
      <c r="A29" s="174" t="s">
        <v>0</v>
      </c>
      <c r="B29" s="172" t="s">
        <v>283</v>
      </c>
      <c r="C29" s="185" t="s">
        <v>5</v>
      </c>
      <c r="D29" s="187" t="s">
        <v>278</v>
      </c>
      <c r="E29" s="188"/>
      <c r="F29" s="188"/>
      <c r="G29" s="188"/>
      <c r="H29" s="189"/>
      <c r="I29" s="202" t="s">
        <v>277</v>
      </c>
      <c r="J29" s="203"/>
      <c r="K29" s="203"/>
      <c r="L29" s="204"/>
      <c r="M29" s="197" t="s">
        <v>14</v>
      </c>
      <c r="N29" s="197" t="s">
        <v>237</v>
      </c>
      <c r="O29" s="195" t="str">
        <f>'BS-E'!$R$30</f>
        <v>NET Income of 6 months 2025</v>
      </c>
      <c r="P29" s="38"/>
    </row>
    <row r="30" spans="1:22" ht="131.25" customHeight="1" x14ac:dyDescent="0.2">
      <c r="A30" s="175"/>
      <c r="B30" s="173"/>
      <c r="C30" s="186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198"/>
      <c r="N30" s="198"/>
      <c r="O30" s="196"/>
      <c r="P30" s="38"/>
    </row>
    <row r="31" spans="1:22" x14ac:dyDescent="0.2">
      <c r="A31" s="133"/>
      <c r="B31" s="120" t="str">
        <f>'BS-E'!B31</f>
        <v>Consolidated</v>
      </c>
      <c r="C31" s="134">
        <f>IS!C31</f>
        <v>100274653673.064</v>
      </c>
      <c r="D31" s="135">
        <f>IS!D31</f>
        <v>4823532177.9901104</v>
      </c>
      <c r="E31" s="135">
        <f>IS!E31</f>
        <v>4057026212.07653</v>
      </c>
      <c r="F31" s="135">
        <f>IS!F31</f>
        <v>-2343222426.81845</v>
      </c>
      <c r="G31" s="135">
        <f>IS!G31</f>
        <v>-1415319477.5535522</v>
      </c>
      <c r="H31" s="135">
        <f>IS!H31</f>
        <v>2480309751.1716604</v>
      </c>
      <c r="I31" s="136">
        <f>IS!I31</f>
        <v>417754172.49195099</v>
      </c>
      <c r="J31" s="136">
        <f>IS!J31</f>
        <v>356810438.83586299</v>
      </c>
      <c r="K31" s="134">
        <f>IS!K31</f>
        <v>-1229759214.13889</v>
      </c>
      <c r="L31" s="136">
        <f>IS!L31</f>
        <v>-397611838.79258001</v>
      </c>
      <c r="M31" s="136">
        <f>IS!M31</f>
        <v>-247778056.49676698</v>
      </c>
      <c r="N31" s="136">
        <f>IS!N31</f>
        <v>1834919855.8823133</v>
      </c>
      <c r="O31" s="137">
        <f>IS!O31</f>
        <v>1558448918.6454899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39253274526.266502</v>
      </c>
      <c r="D32" s="46">
        <f>IS!D32</f>
        <v>1858870301.3775101</v>
      </c>
      <c r="E32" s="47">
        <f>IS!E32</f>
        <v>1520113916.4335001</v>
      </c>
      <c r="F32" s="47">
        <f>IS!F32</f>
        <v>-864690849.74001706</v>
      </c>
      <c r="G32" s="47">
        <f>IS!G32</f>
        <v>-537172968.76001692</v>
      </c>
      <c r="H32" s="48">
        <f>IS!H32</f>
        <v>994179451.63749301</v>
      </c>
      <c r="I32" s="47">
        <f>IS!I32</f>
        <v>197284863.770439</v>
      </c>
      <c r="J32" s="47">
        <f>IS!J32</f>
        <v>184586883.565</v>
      </c>
      <c r="K32" s="45">
        <f>IS!K32</f>
        <v>-401819566.46429002</v>
      </c>
      <c r="L32" s="47">
        <f>IS!L32</f>
        <v>-9973212.2417210005</v>
      </c>
      <c r="M32" s="47">
        <f>IS!M32</f>
        <v>-63359397.202954002</v>
      </c>
      <c r="N32" s="47">
        <f>IS!N32</f>
        <v>920846842.19281793</v>
      </c>
      <c r="O32" s="48">
        <f>IS!O32</f>
        <v>788164800.29281604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37672268550.339897</v>
      </c>
      <c r="D33" s="42">
        <f>IS!D33</f>
        <v>1666776828.1099999</v>
      </c>
      <c r="E33" s="43">
        <f>IS!E33</f>
        <v>1391429065.4300001</v>
      </c>
      <c r="F33" s="43">
        <f>IS!F33</f>
        <v>-883744587.12</v>
      </c>
      <c r="G33" s="43">
        <f>IS!G33</f>
        <v>-523298051.35000002</v>
      </c>
      <c r="H33" s="44">
        <f>IS!H33</f>
        <v>783032240.98999989</v>
      </c>
      <c r="I33" s="43">
        <f>IS!I33</f>
        <v>170356006.74000001</v>
      </c>
      <c r="J33" s="43">
        <f>IS!J33</f>
        <v>145438006.16999999</v>
      </c>
      <c r="K33" s="41">
        <f>IS!K33</f>
        <v>-360598436.19</v>
      </c>
      <c r="L33" s="43">
        <f>IS!L33</f>
        <v>20428093.93</v>
      </c>
      <c r="M33" s="43">
        <f>IS!M33</f>
        <v>-109563522.50999999</v>
      </c>
      <c r="N33" s="43">
        <f>IS!N33</f>
        <v>693896812.40999985</v>
      </c>
      <c r="O33" s="44">
        <f>IS!O33</f>
        <v>595708001.59000003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5515586851.61551</v>
      </c>
      <c r="D34" s="46">
        <f>IS!D34</f>
        <v>344023701.76999998</v>
      </c>
      <c r="E34" s="47">
        <f>IS!E34</f>
        <v>302672604.70999998</v>
      </c>
      <c r="F34" s="47">
        <f>IS!F34</f>
        <v>-161555976.44494799</v>
      </c>
      <c r="G34" s="47">
        <f>IS!G34</f>
        <v>-114241294.362141</v>
      </c>
      <c r="H34" s="48">
        <f>IS!H34</f>
        <v>182467725.32505199</v>
      </c>
      <c r="I34" s="47">
        <f>IS!I34</f>
        <v>11538778.300000001</v>
      </c>
      <c r="J34" s="47">
        <f>IS!J34</f>
        <v>3731832.47</v>
      </c>
      <c r="K34" s="45">
        <f>IS!K34</f>
        <v>-128508535.09</v>
      </c>
      <c r="L34" s="47">
        <f>IS!L34</f>
        <v>-98657853.189999998</v>
      </c>
      <c r="M34" s="47">
        <f>IS!M34</f>
        <v>-13393020.52</v>
      </c>
      <c r="N34" s="47">
        <f>IS!N34</f>
        <v>70416851.615052</v>
      </c>
      <c r="O34" s="48">
        <f>IS!O34</f>
        <v>61741995.995052002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4266034852.6637998</v>
      </c>
      <c r="D35" s="42">
        <f>IS!D35</f>
        <v>195263998.59</v>
      </c>
      <c r="E35" s="43">
        <f>IS!E35</f>
        <v>170218202.27000001</v>
      </c>
      <c r="F35" s="43">
        <f>IS!F35</f>
        <v>-110000032.59999999</v>
      </c>
      <c r="G35" s="43">
        <f>IS!G35</f>
        <v>-82597543.650000006</v>
      </c>
      <c r="H35" s="44">
        <f>IS!H35</f>
        <v>85263965.99000001</v>
      </c>
      <c r="I35" s="43">
        <f>IS!I35</f>
        <v>9392690.9600000009</v>
      </c>
      <c r="J35" s="43">
        <f>IS!J35</f>
        <v>7106514.8700000001</v>
      </c>
      <c r="K35" s="41">
        <f>IS!K35</f>
        <v>-42496319.439999998</v>
      </c>
      <c r="L35" s="43">
        <f>IS!L35</f>
        <v>-23767411.93</v>
      </c>
      <c r="M35" s="43">
        <f>IS!M35</f>
        <v>-2415672.16</v>
      </c>
      <c r="N35" s="43">
        <f>IS!N35</f>
        <v>59080881.900000006</v>
      </c>
      <c r="O35" s="44">
        <f>IS!O35</f>
        <v>51320358.859999999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3424807207.3031402</v>
      </c>
      <c r="D36" s="46">
        <f>IS!D36</f>
        <v>308845097.839993</v>
      </c>
      <c r="E36" s="47">
        <f>IS!E36</f>
        <v>280835755.61999601</v>
      </c>
      <c r="F36" s="47">
        <f>IS!F36</f>
        <v>-123014582.93000001</v>
      </c>
      <c r="G36" s="47">
        <f>IS!G36</f>
        <v>-44824662.939999998</v>
      </c>
      <c r="H36" s="48">
        <f>IS!H36</f>
        <v>185830514.90999299</v>
      </c>
      <c r="I36" s="47">
        <f>IS!I36</f>
        <v>19004323.18</v>
      </c>
      <c r="J36" s="47">
        <f>IS!J36</f>
        <v>4846539.1399999997</v>
      </c>
      <c r="K36" s="45">
        <f>IS!K36</f>
        <v>-103751590.58</v>
      </c>
      <c r="L36" s="47">
        <f>IS!L36</f>
        <v>-89521510.099999994</v>
      </c>
      <c r="M36" s="47">
        <f>IS!M36</f>
        <v>-45108887.853025995</v>
      </c>
      <c r="N36" s="47">
        <f>IS!N36</f>
        <v>51200116.956967004</v>
      </c>
      <c r="O36" s="48">
        <f>IS!O36</f>
        <v>40960093.526968002</v>
      </c>
    </row>
    <row r="37" spans="1:16" x14ac:dyDescent="0.2">
      <c r="A37" s="54">
        <f>'BS-E'!A37</f>
        <v>6</v>
      </c>
      <c r="B37" s="12" t="str">
        <f>'BS-E'!B37</f>
        <v>Tera bank</v>
      </c>
      <c r="C37" s="41">
        <f>IS!C37</f>
        <v>2169576529.83886</v>
      </c>
      <c r="D37" s="42">
        <f>IS!D37</f>
        <v>101263541</v>
      </c>
      <c r="E37" s="43">
        <f>IS!E37</f>
        <v>88811102.597205997</v>
      </c>
      <c r="F37" s="43">
        <f>IS!F37</f>
        <v>-59986916.761220999</v>
      </c>
      <c r="G37" s="43">
        <f>IS!G37</f>
        <v>-37941898.019999996</v>
      </c>
      <c r="H37" s="44">
        <f>IS!H37</f>
        <v>41276624.238779001</v>
      </c>
      <c r="I37" s="43">
        <f>IS!I37</f>
        <v>1431547</v>
      </c>
      <c r="J37" s="43">
        <f>IS!J37</f>
        <v>-936477</v>
      </c>
      <c r="K37" s="41">
        <f>IS!K37</f>
        <v>-25668679.583459001</v>
      </c>
      <c r="L37" s="43">
        <f>IS!L37</f>
        <v>-21200964.148903999</v>
      </c>
      <c r="M37" s="43">
        <f>IS!M37</f>
        <v>-2962345.611999</v>
      </c>
      <c r="N37" s="43">
        <f>IS!N37</f>
        <v>17113314.477876</v>
      </c>
      <c r="O37" s="44">
        <f>IS!O37</f>
        <v>14212530.477875</v>
      </c>
    </row>
    <row r="38" spans="1:16" x14ac:dyDescent="0.2">
      <c r="A38" s="55">
        <f>'BS-E'!A38</f>
        <v>7</v>
      </c>
      <c r="B38" s="15" t="str">
        <f>'BS-E'!B38</f>
        <v>ProCredit Bank</v>
      </c>
      <c r="C38" s="45">
        <f>IS!C38</f>
        <v>2021309257.48646</v>
      </c>
      <c r="D38" s="46">
        <f>IS!D38</f>
        <v>68382778.139448002</v>
      </c>
      <c r="E38" s="47">
        <f>IS!E38</f>
        <v>59711500.930907004</v>
      </c>
      <c r="F38" s="47">
        <f>IS!F38</f>
        <v>-32549115.655000001</v>
      </c>
      <c r="G38" s="47">
        <f>IS!G38</f>
        <v>-22965022.188099999</v>
      </c>
      <c r="H38" s="48">
        <f>IS!H38</f>
        <v>35833662.484448001</v>
      </c>
      <c r="I38" s="47">
        <f>IS!I38</f>
        <v>2095632.6137999999</v>
      </c>
      <c r="J38" s="47">
        <f>IS!J38</f>
        <v>6458041.2800000003</v>
      </c>
      <c r="K38" s="45">
        <f>IS!K38</f>
        <v>-34033885.077500001</v>
      </c>
      <c r="L38" s="47">
        <f>IS!L38</f>
        <v>-23901853.765478</v>
      </c>
      <c r="M38" s="47">
        <f>IS!M38</f>
        <v>5212554.6215000013</v>
      </c>
      <c r="N38" s="47">
        <f>IS!N38</f>
        <v>17144363.340470001</v>
      </c>
      <c r="O38" s="48">
        <f>IS!O38</f>
        <v>15261899.600470001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1783265526.8852799</v>
      </c>
      <c r="D39" s="42">
        <f>IS!D39</f>
        <v>58386152.323550001</v>
      </c>
      <c r="E39" s="43">
        <f>IS!E39</f>
        <v>48291537.020926997</v>
      </c>
      <c r="F39" s="43">
        <f>IS!F39</f>
        <v>-19833923.702893998</v>
      </c>
      <c r="G39" s="43">
        <f>IS!G39</f>
        <v>-16543749.8661</v>
      </c>
      <c r="H39" s="44">
        <f>IS!H39</f>
        <v>38552228.620655999</v>
      </c>
      <c r="I39" s="43">
        <f>IS!I39</f>
        <v>2203297.863808</v>
      </c>
      <c r="J39" s="43">
        <f>IS!J39</f>
        <v>4858435.6399999997</v>
      </c>
      <c r="K39" s="41">
        <f>IS!K39</f>
        <v>-24166775.214806002</v>
      </c>
      <c r="L39" s="43">
        <f>IS!L39</f>
        <v>-18911408.428176999</v>
      </c>
      <c r="M39" s="43">
        <f>IS!M39</f>
        <v>4843681.447962</v>
      </c>
      <c r="N39" s="43">
        <f>IS!N39</f>
        <v>24484501.640441</v>
      </c>
      <c r="O39" s="44">
        <f>IS!O39</f>
        <v>19498836.053591002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1112983687.2</v>
      </c>
      <c r="D40" s="46">
        <f>IS!D40</f>
        <v>42620534.399999999</v>
      </c>
      <c r="E40" s="47">
        <f>IS!E40</f>
        <v>40084609.869999997</v>
      </c>
      <c r="F40" s="47">
        <f>IS!F40</f>
        <v>-19246244.420000002</v>
      </c>
      <c r="G40" s="47">
        <f>IS!G40</f>
        <v>-8780643.3000000007</v>
      </c>
      <c r="H40" s="48">
        <f>IS!H40</f>
        <v>23374289.979999997</v>
      </c>
      <c r="I40" s="47">
        <f>IS!I40</f>
        <v>73630.31</v>
      </c>
      <c r="J40" s="47">
        <f>IS!J40</f>
        <v>641827.93999999994</v>
      </c>
      <c r="K40" s="45">
        <f>IS!K40</f>
        <v>-13745297.77</v>
      </c>
      <c r="L40" s="47">
        <f>IS!L40</f>
        <v>-12094971.01</v>
      </c>
      <c r="M40" s="47">
        <f>IS!M40</f>
        <v>-1144523.73</v>
      </c>
      <c r="N40" s="47">
        <f>IS!N40</f>
        <v>10134795.239999996</v>
      </c>
      <c r="O40" s="48">
        <f>IS!O40</f>
        <v>8237866</v>
      </c>
    </row>
    <row r="41" spans="1:16" x14ac:dyDescent="0.2">
      <c r="A41" s="54">
        <f>'BS-E'!A41</f>
        <v>10</v>
      </c>
      <c r="B41" s="12" t="str">
        <f>'BS-E'!B41</f>
        <v>Microbank Crystal</v>
      </c>
      <c r="C41" s="41">
        <f>IS!C41</f>
        <v>631435911.61894906</v>
      </c>
      <c r="D41" s="42">
        <f>IS!D41</f>
        <v>83040850.709999993</v>
      </c>
      <c r="E41" s="43">
        <f>IS!E41</f>
        <v>74905097.829999998</v>
      </c>
      <c r="F41" s="43">
        <f>IS!F41</f>
        <v>-24699095.699999999</v>
      </c>
      <c r="G41" s="43">
        <f>IS!G41</f>
        <v>-0.09</v>
      </c>
      <c r="H41" s="44">
        <f>IS!H41</f>
        <v>58341755.00999999</v>
      </c>
      <c r="I41" s="43">
        <f>IS!I41</f>
        <v>671670.81</v>
      </c>
      <c r="J41" s="43">
        <f>IS!J41</f>
        <v>-2742107.36</v>
      </c>
      <c r="K41" s="41">
        <f>IS!K41</f>
        <v>-32934821.43</v>
      </c>
      <c r="L41" s="43">
        <f>IS!L41</f>
        <v>-37184705.829999998</v>
      </c>
      <c r="M41" s="43">
        <f>IS!M41</f>
        <v>-11283113.26</v>
      </c>
      <c r="N41" s="43">
        <f>IS!N41</f>
        <v>9873935.9199999925</v>
      </c>
      <c r="O41" s="44">
        <f>IS!O41</f>
        <v>7899148.7400000002</v>
      </c>
    </row>
    <row r="42" spans="1:16" x14ac:dyDescent="0.2">
      <c r="A42" s="55">
        <f>'BS-E'!A42</f>
        <v>11</v>
      </c>
      <c r="B42" s="15" t="str">
        <f>'BS-E'!B42</f>
        <v>Pasha Bank</v>
      </c>
      <c r="C42" s="45">
        <f>IS!C42</f>
        <v>621313493.2845</v>
      </c>
      <c r="D42" s="46">
        <f>IS!D42</f>
        <v>25770564.322500002</v>
      </c>
      <c r="E42" s="47">
        <f>IS!E42</f>
        <v>19212407.390000001</v>
      </c>
      <c r="F42" s="47">
        <f>IS!F42</f>
        <v>-13510484.798900001</v>
      </c>
      <c r="G42" s="47">
        <f>IS!G42</f>
        <v>-11390757.098100001</v>
      </c>
      <c r="H42" s="48">
        <f>IS!H42</f>
        <v>12260079.523600001</v>
      </c>
      <c r="I42" s="47">
        <f>IS!I42</f>
        <v>302715.07</v>
      </c>
      <c r="J42" s="47">
        <f>IS!J42</f>
        <v>-465411.96</v>
      </c>
      <c r="K42" s="45">
        <f>IS!K42</f>
        <v>-15236310.029999999</v>
      </c>
      <c r="L42" s="47">
        <f>IS!L42</f>
        <v>-7759514.7699999996</v>
      </c>
      <c r="M42" s="47">
        <f>IS!M42</f>
        <v>-3107726.6836060002</v>
      </c>
      <c r="N42" s="47">
        <f>IS!N42</f>
        <v>1392838.0699940012</v>
      </c>
      <c r="O42" s="48">
        <f>IS!O42</f>
        <v>430456.33999399998</v>
      </c>
    </row>
    <row r="43" spans="1:16" x14ac:dyDescent="0.2">
      <c r="A43" s="54">
        <f>'BS-E'!A43</f>
        <v>12</v>
      </c>
      <c r="B43" s="12" t="str">
        <f>'BS-E'!B43</f>
        <v>IS Bank</v>
      </c>
      <c r="C43" s="41">
        <f>IS!C43</f>
        <v>484002216.95751399</v>
      </c>
      <c r="D43" s="42">
        <f>IS!D43</f>
        <v>20051947.11908</v>
      </c>
      <c r="E43" s="43">
        <f>IS!E43</f>
        <v>16781612.514525</v>
      </c>
      <c r="F43" s="43">
        <f>IS!F43</f>
        <v>-8457921.3538940009</v>
      </c>
      <c r="G43" s="43">
        <f>IS!G43</f>
        <v>-5446759.6425280003</v>
      </c>
      <c r="H43" s="44">
        <f>IS!H43</f>
        <v>11594025.765185999</v>
      </c>
      <c r="I43" s="43">
        <f>IS!I43</f>
        <v>1534914.470769</v>
      </c>
      <c r="J43" s="43">
        <f>IS!J43</f>
        <v>1253500.45</v>
      </c>
      <c r="K43" s="41">
        <f>IS!K43</f>
        <v>-4564593.2677999996</v>
      </c>
      <c r="L43" s="43">
        <f>IS!L43</f>
        <v>-2480413.517031</v>
      </c>
      <c r="M43" s="43">
        <f>IS!M43</f>
        <v>-71333.99407700001</v>
      </c>
      <c r="N43" s="43">
        <f>IS!N43</f>
        <v>9042278.2540779971</v>
      </c>
      <c r="O43" s="44">
        <f>IS!O43</f>
        <v>7283917.463618</v>
      </c>
    </row>
    <row r="44" spans="1:16" x14ac:dyDescent="0.2">
      <c r="A44" s="55">
        <f>'BS-E'!A44</f>
        <v>13</v>
      </c>
      <c r="B44" s="15" t="str">
        <f>'BS-E'!B44</f>
        <v>VTB Bank Georgia</v>
      </c>
      <c r="C44" s="45">
        <f>IS!C44</f>
        <v>446429465.17481703</v>
      </c>
      <c r="D44" s="46">
        <f>IS!D44</f>
        <v>6699623.8370319996</v>
      </c>
      <c r="E44" s="47">
        <f>IS!E44</f>
        <v>7386424.4571780004</v>
      </c>
      <c r="F44" s="47">
        <f>IS!F44</f>
        <v>-5025754.55</v>
      </c>
      <c r="G44" s="47">
        <f>IS!G44</f>
        <v>-463228.55</v>
      </c>
      <c r="H44" s="48">
        <f>IS!H44</f>
        <v>1673869.2870319998</v>
      </c>
      <c r="I44" s="47">
        <f>IS!I44</f>
        <v>-2421.61</v>
      </c>
      <c r="J44" s="47">
        <f>IS!J44</f>
        <v>0</v>
      </c>
      <c r="K44" s="45">
        <f>IS!K44</f>
        <v>-6062263</v>
      </c>
      <c r="L44" s="47">
        <f>IS!L44</f>
        <v>-39529198.767013997</v>
      </c>
      <c r="M44" s="47">
        <f>IS!M44</f>
        <v>-4806949.8316489998</v>
      </c>
      <c r="N44" s="47">
        <f>IS!N44</f>
        <v>-42662279.311630994</v>
      </c>
      <c r="O44" s="48">
        <f>IS!O44</f>
        <v>-43100547.311632</v>
      </c>
    </row>
    <row r="45" spans="1:16" x14ac:dyDescent="0.2">
      <c r="A45" s="54">
        <f>'BS-E'!A45</f>
        <v>14</v>
      </c>
      <c r="B45" s="12" t="str">
        <f>'BS-E'!B45</f>
        <v>Ziraat Bank</v>
      </c>
      <c r="C45" s="41">
        <f>IS!C45</f>
        <v>373719487.09789997</v>
      </c>
      <c r="D45" s="42">
        <f>IS!D45</f>
        <v>11252171.411499999</v>
      </c>
      <c r="E45" s="43">
        <f>IS!E45</f>
        <v>10249869.2115</v>
      </c>
      <c r="F45" s="43">
        <f>IS!F45</f>
        <v>-3396985.04</v>
      </c>
      <c r="G45" s="43">
        <f>IS!G45</f>
        <v>-2915775.76</v>
      </c>
      <c r="H45" s="44">
        <f>IS!H45</f>
        <v>7855186.3714999994</v>
      </c>
      <c r="I45" s="43">
        <f>IS!I45</f>
        <v>893571.63</v>
      </c>
      <c r="J45" s="43">
        <f>IS!J45</f>
        <v>864053.48</v>
      </c>
      <c r="K45" s="41">
        <f>IS!K45</f>
        <v>-4783406.0999999996</v>
      </c>
      <c r="L45" s="43">
        <f>IS!L45</f>
        <v>-2951894.15</v>
      </c>
      <c r="M45" s="43">
        <f>IS!M45</f>
        <v>-1268996.3858999999</v>
      </c>
      <c r="N45" s="43">
        <f>IS!N45</f>
        <v>3634295.8355999999</v>
      </c>
      <c r="O45" s="44">
        <f>IS!O45</f>
        <v>2934808.8355999999</v>
      </c>
      <c r="P45" s="74"/>
    </row>
    <row r="46" spans="1:16" x14ac:dyDescent="0.2">
      <c r="A46" s="55">
        <f>'BS-E'!A46</f>
        <v>15</v>
      </c>
      <c r="B46" s="15" t="str">
        <f>'BS-E'!B46</f>
        <v>Silk Bank</v>
      </c>
      <c r="C46" s="45">
        <f>IS!C46</f>
        <v>227382794.53224999</v>
      </c>
      <c r="D46" s="46">
        <f>IS!D46</f>
        <v>12417352.230797</v>
      </c>
      <c r="E46" s="47">
        <f>IS!E46</f>
        <v>10311104.410797</v>
      </c>
      <c r="F46" s="47">
        <f>IS!F46</f>
        <v>-7233783.7910770001</v>
      </c>
      <c r="G46" s="47">
        <f>IS!G46</f>
        <v>-6735816.7065669997</v>
      </c>
      <c r="H46" s="48">
        <f>IS!H46</f>
        <v>5183568.4397200001</v>
      </c>
      <c r="I46" s="47">
        <f>IS!I46</f>
        <v>-86569.61</v>
      </c>
      <c r="J46" s="47">
        <f>IS!J46</f>
        <v>549140.97</v>
      </c>
      <c r="K46" s="45">
        <f>IS!K46</f>
        <v>-15141795.043136001</v>
      </c>
      <c r="L46" s="47">
        <f>IS!L46</f>
        <v>-15023943.452021999</v>
      </c>
      <c r="M46" s="47">
        <f>IS!M46</f>
        <v>-1372369.783019</v>
      </c>
      <c r="N46" s="47">
        <f>IS!N46</f>
        <v>-11212744.795321001</v>
      </c>
      <c r="O46" s="48">
        <f>IS!O46</f>
        <v>-11213645.784828</v>
      </c>
      <c r="P46" s="75"/>
    </row>
    <row r="47" spans="1:16" x14ac:dyDescent="0.2">
      <c r="A47" s="54">
        <f>'BS-E'!A47</f>
        <v>16</v>
      </c>
      <c r="B47" s="12" t="str">
        <f>'BS-E'!B47</f>
        <v>Microbank MBC</v>
      </c>
      <c r="C47" s="41">
        <f>IS!C47</f>
        <v>162091411.429158</v>
      </c>
      <c r="D47" s="42">
        <f>IS!D47</f>
        <v>17708991.530000001</v>
      </c>
      <c r="E47" s="43">
        <f>IS!E47</f>
        <v>16011401.380000001</v>
      </c>
      <c r="F47" s="43">
        <f>IS!F47</f>
        <v>-6228336.4199999999</v>
      </c>
      <c r="G47" s="43">
        <f>IS!G47</f>
        <v>-1305.27</v>
      </c>
      <c r="H47" s="44">
        <f>IS!H47</f>
        <v>11480655.110000001</v>
      </c>
      <c r="I47" s="43">
        <f>IS!I47</f>
        <v>387818.77683500003</v>
      </c>
      <c r="J47" s="43">
        <f>IS!J47</f>
        <v>150310.74086300001</v>
      </c>
      <c r="K47" s="41">
        <f>IS!K47</f>
        <v>-7357560.3600000003</v>
      </c>
      <c r="L47" s="43">
        <f>IS!L47</f>
        <v>-8015404.2006329997</v>
      </c>
      <c r="M47" s="43">
        <f>IS!M47</f>
        <v>2036952.51</v>
      </c>
      <c r="N47" s="43">
        <f>IS!N47</f>
        <v>5502203.4193670014</v>
      </c>
      <c r="O47" s="44">
        <f>IS!O47</f>
        <v>5177203.4193670005</v>
      </c>
    </row>
    <row r="48" spans="1:16" x14ac:dyDescent="0.2">
      <c r="A48" s="55">
        <f>'BS-E'!A48</f>
        <v>17</v>
      </c>
      <c r="B48" s="15" t="str">
        <f>'BS-E'!B48</f>
        <v>PaveBank</v>
      </c>
      <c r="C48" s="45">
        <f>IS!C48</f>
        <v>52366218.670000002</v>
      </c>
      <c r="D48" s="46">
        <f>IS!D48</f>
        <v>525821.44999999995</v>
      </c>
      <c r="E48" s="47">
        <f>IS!E48</f>
        <v>0</v>
      </c>
      <c r="F48" s="47">
        <f>IS!F48</f>
        <v>-27777.81</v>
      </c>
      <c r="G48" s="47">
        <f>IS!G48</f>
        <v>0</v>
      </c>
      <c r="H48" s="48">
        <f>IS!H48</f>
        <v>498043.63999999996</v>
      </c>
      <c r="I48" s="47">
        <f>IS!I48</f>
        <v>659450.69999999995</v>
      </c>
      <c r="J48" s="47">
        <f>IS!J48</f>
        <v>150293.85</v>
      </c>
      <c r="K48" s="45">
        <f>IS!K48</f>
        <v>-1685115.56</v>
      </c>
      <c r="L48" s="47">
        <f>IS!L48</f>
        <v>-386256.92</v>
      </c>
      <c r="M48" s="47">
        <f>IS!M48</f>
        <v>0</v>
      </c>
      <c r="N48" s="47">
        <f>IS!N48</f>
        <v>111786.71999999997</v>
      </c>
      <c r="O48" s="48">
        <f>IS!O48</f>
        <v>111786.72</v>
      </c>
      <c r="P48" s="75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37235988</v>
      </c>
      <c r="D49" s="42">
        <f>IS!D49</f>
        <v>1336437</v>
      </c>
      <c r="E49" s="43">
        <f>IS!E49</f>
        <v>0</v>
      </c>
      <c r="F49" s="43">
        <f>IS!F49</f>
        <v>-19057</v>
      </c>
      <c r="G49" s="43">
        <f>IS!G49</f>
        <v>0</v>
      </c>
      <c r="H49" s="44">
        <f>IS!H49</f>
        <v>1317380</v>
      </c>
      <c r="I49" s="43">
        <f>IS!I49</f>
        <v>-40910.550000000003</v>
      </c>
      <c r="J49" s="43">
        <f>IS!J49</f>
        <v>-3193</v>
      </c>
      <c r="K49" s="41">
        <f>IS!K49</f>
        <v>-5767648.8499999996</v>
      </c>
      <c r="L49" s="43">
        <f>IS!L49</f>
        <v>-5803161.4000000004</v>
      </c>
      <c r="M49" s="43">
        <f>IS!M49</f>
        <v>-11668</v>
      </c>
      <c r="N49" s="43">
        <f>IS!N49</f>
        <v>-4497449.4000000004</v>
      </c>
      <c r="O49" s="44">
        <f>IS!O49</f>
        <v>-5596457.4000000004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19569696.699999999</v>
      </c>
      <c r="D50" s="46">
        <f>IS!D50</f>
        <v>295484.82870000001</v>
      </c>
      <c r="E50" s="47">
        <f>IS!E50</f>
        <v>0</v>
      </c>
      <c r="F50" s="47">
        <f>IS!F50</f>
        <v>-1000.9805</v>
      </c>
      <c r="G50" s="47">
        <f>IS!G50</f>
        <v>0</v>
      </c>
      <c r="H50" s="48">
        <f>IS!H50</f>
        <v>294483.84820000001</v>
      </c>
      <c r="I50" s="47">
        <f>IS!I50</f>
        <v>53162.066299999999</v>
      </c>
      <c r="J50" s="47">
        <f>IS!J50</f>
        <v>322247.59000000003</v>
      </c>
      <c r="K50" s="45">
        <f>IS!K50</f>
        <v>-1436615.0878999999</v>
      </c>
      <c r="L50" s="47">
        <f>IS!L50</f>
        <v>-876254.90159999998</v>
      </c>
      <c r="M50" s="47">
        <f>IS!M50</f>
        <v>-1717.55</v>
      </c>
      <c r="N50" s="47">
        <f>IS!N50</f>
        <v>-583488.60340000002</v>
      </c>
      <c r="O50" s="48">
        <f>IS!O50</f>
        <v>-584134.77339999995</v>
      </c>
      <c r="P50" s="75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K29" sqref="K29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9" t="s">
        <v>181</v>
      </c>
    </row>
    <row r="2" spans="1:17" x14ac:dyDescent="0.2">
      <c r="A2" s="5"/>
      <c r="B2" s="64">
        <f>BS!B3</f>
        <v>45838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8"/>
      <c r="B4" s="206"/>
      <c r="C4" s="205" t="s">
        <v>168</v>
      </c>
      <c r="D4" s="205"/>
      <c r="E4" s="205"/>
      <c r="F4" s="205" t="s">
        <v>167</v>
      </c>
      <c r="G4" s="205"/>
      <c r="H4" s="205"/>
      <c r="I4" s="205" t="s">
        <v>76</v>
      </c>
      <c r="J4" s="205"/>
      <c r="K4" s="205"/>
      <c r="L4" s="208" t="s">
        <v>169</v>
      </c>
      <c r="M4" s="208"/>
      <c r="N4" s="208"/>
      <c r="O4" s="205" t="s">
        <v>170</v>
      </c>
      <c r="P4" s="205"/>
      <c r="Q4" s="205"/>
    </row>
    <row r="5" spans="1:17" x14ac:dyDescent="0.2">
      <c r="A5" s="88"/>
      <c r="B5" s="207"/>
      <c r="C5" s="138" t="s">
        <v>67</v>
      </c>
      <c r="D5" s="139" t="s">
        <v>241</v>
      </c>
      <c r="E5" s="138" t="s">
        <v>66</v>
      </c>
      <c r="F5" s="138" t="s">
        <v>67</v>
      </c>
      <c r="G5" s="139" t="s">
        <v>241</v>
      </c>
      <c r="H5" s="138" t="s">
        <v>66</v>
      </c>
      <c r="I5" s="138" t="s">
        <v>67</v>
      </c>
      <c r="J5" s="139" t="s">
        <v>241</v>
      </c>
      <c r="K5" s="138" t="s">
        <v>66</v>
      </c>
      <c r="L5" s="140" t="s">
        <v>67</v>
      </c>
      <c r="M5" s="139" t="s">
        <v>241</v>
      </c>
      <c r="N5" s="140" t="s">
        <v>66</v>
      </c>
      <c r="O5" s="138" t="s">
        <v>67</v>
      </c>
      <c r="P5" s="139" t="s">
        <v>241</v>
      </c>
      <c r="Q5" s="138" t="s">
        <v>66</v>
      </c>
    </row>
    <row r="6" spans="1:17" x14ac:dyDescent="0.2">
      <c r="A6" s="88"/>
      <c r="B6" s="141" t="s">
        <v>171</v>
      </c>
      <c r="C6" s="142"/>
      <c r="D6" s="142"/>
      <c r="E6" s="141"/>
      <c r="F6" s="142"/>
      <c r="G6" s="142"/>
      <c r="H6" s="142"/>
      <c r="I6" s="142"/>
      <c r="J6" s="142"/>
      <c r="K6" s="142"/>
      <c r="L6" s="141"/>
      <c r="M6" s="142"/>
      <c r="N6" s="142"/>
      <c r="O6" s="142"/>
      <c r="P6" s="142"/>
      <c r="Q6" s="142"/>
    </row>
    <row r="7" spans="1:17" x14ac:dyDescent="0.2">
      <c r="A7" s="88"/>
      <c r="B7" s="90" t="s">
        <v>68</v>
      </c>
      <c r="C7" s="143">
        <v>0</v>
      </c>
      <c r="D7" s="143">
        <v>0</v>
      </c>
      <c r="E7" s="144">
        <v>0</v>
      </c>
      <c r="F7" s="143">
        <v>0</v>
      </c>
      <c r="G7" s="143">
        <v>0</v>
      </c>
      <c r="H7" s="144">
        <v>0</v>
      </c>
      <c r="I7" s="143">
        <v>0</v>
      </c>
      <c r="J7" s="143">
        <v>0</v>
      </c>
      <c r="K7" s="144">
        <v>0</v>
      </c>
      <c r="L7" s="143">
        <v>0</v>
      </c>
      <c r="M7" s="143">
        <v>0</v>
      </c>
      <c r="N7" s="144">
        <v>0</v>
      </c>
      <c r="O7" s="144">
        <v>0</v>
      </c>
      <c r="P7" s="144">
        <v>0</v>
      </c>
      <c r="Q7" s="144">
        <v>0</v>
      </c>
    </row>
    <row r="8" spans="1:17" x14ac:dyDescent="0.2">
      <c r="A8" s="88"/>
      <c r="B8" s="91" t="s">
        <v>69</v>
      </c>
      <c r="C8" s="145">
        <v>30011933.710000001</v>
      </c>
      <c r="D8" s="145">
        <v>451110763.31336796</v>
      </c>
      <c r="E8" s="144">
        <v>481122697.02336794</v>
      </c>
      <c r="F8" s="145">
        <v>20563.72</v>
      </c>
      <c r="G8" s="145">
        <v>9845250.7599999998</v>
      </c>
      <c r="H8" s="144">
        <v>9865814.4800000004</v>
      </c>
      <c r="I8" s="145">
        <v>690165443.23920012</v>
      </c>
      <c r="J8" s="145">
        <v>681322263.39390779</v>
      </c>
      <c r="K8" s="144">
        <v>1371487706.6331079</v>
      </c>
      <c r="L8" s="145">
        <v>9585661.1300000008</v>
      </c>
      <c r="M8" s="145">
        <v>0</v>
      </c>
      <c r="N8" s="144">
        <v>9585661.1300000008</v>
      </c>
      <c r="O8" s="144">
        <v>729783601.79919994</v>
      </c>
      <c r="P8" s="144">
        <v>1142278277.4672761</v>
      </c>
      <c r="Q8" s="144">
        <v>1872061879.2664762</v>
      </c>
    </row>
    <row r="9" spans="1:17" x14ac:dyDescent="0.2">
      <c r="A9" s="88"/>
      <c r="B9" s="92" t="s">
        <v>172</v>
      </c>
      <c r="C9" s="143">
        <v>12423304.16</v>
      </c>
      <c r="D9" s="143">
        <v>248192314.71186602</v>
      </c>
      <c r="E9" s="144">
        <v>260615618.87186602</v>
      </c>
      <c r="F9" s="143">
        <v>20563.72</v>
      </c>
      <c r="G9" s="143">
        <v>1361.7999999999993</v>
      </c>
      <c r="H9" s="144">
        <v>21925.52</v>
      </c>
      <c r="I9" s="143">
        <v>231927109.44000003</v>
      </c>
      <c r="J9" s="143">
        <v>112290555.5144029</v>
      </c>
      <c r="K9" s="144">
        <v>344217664.95440292</v>
      </c>
      <c r="L9" s="143">
        <v>9585661.1300000008</v>
      </c>
      <c r="M9" s="143">
        <v>0</v>
      </c>
      <c r="N9" s="144">
        <v>9585661.1300000008</v>
      </c>
      <c r="O9" s="144">
        <v>253956638.45000002</v>
      </c>
      <c r="P9" s="144">
        <v>360484232.02626872</v>
      </c>
      <c r="Q9" s="144">
        <v>614440870.47626877</v>
      </c>
    </row>
    <row r="10" spans="1:17" x14ac:dyDescent="0.2">
      <c r="A10" s="88"/>
      <c r="B10" s="93" t="s">
        <v>173</v>
      </c>
      <c r="C10" s="143">
        <v>17588629.550000001</v>
      </c>
      <c r="D10" s="143">
        <v>202918448.601502</v>
      </c>
      <c r="E10" s="144">
        <v>220507078.15150201</v>
      </c>
      <c r="F10" s="143">
        <v>0</v>
      </c>
      <c r="G10" s="143">
        <v>9843888.9600000009</v>
      </c>
      <c r="H10" s="144">
        <v>9843888.9600000009</v>
      </c>
      <c r="I10" s="143">
        <v>458238333.7992</v>
      </c>
      <c r="J10" s="143">
        <v>569031707.87950492</v>
      </c>
      <c r="K10" s="144">
        <v>1027270041.6787049</v>
      </c>
      <c r="L10" s="143">
        <v>0</v>
      </c>
      <c r="M10" s="143">
        <v>0</v>
      </c>
      <c r="N10" s="144">
        <v>0</v>
      </c>
      <c r="O10" s="144">
        <v>475826963.34920001</v>
      </c>
      <c r="P10" s="144">
        <v>781794045.44100714</v>
      </c>
      <c r="Q10" s="144">
        <v>1257621008.7902071</v>
      </c>
    </row>
    <row r="11" spans="1:17" x14ac:dyDescent="0.2">
      <c r="A11" s="88"/>
      <c r="B11" s="91" t="s">
        <v>174</v>
      </c>
      <c r="C11" s="145">
        <v>526645064.44150001</v>
      </c>
      <c r="D11" s="145">
        <v>477253637.19129819</v>
      </c>
      <c r="E11" s="144">
        <v>1003898701.6327982</v>
      </c>
      <c r="F11" s="145">
        <v>114532718.52</v>
      </c>
      <c r="G11" s="145">
        <v>199124134.00247002</v>
      </c>
      <c r="H11" s="144">
        <v>313656852.52247</v>
      </c>
      <c r="I11" s="145">
        <v>53771418.557000004</v>
      </c>
      <c r="J11" s="145">
        <v>40820780.03174255</v>
      </c>
      <c r="K11" s="144">
        <v>94592198.588742554</v>
      </c>
      <c r="L11" s="145">
        <v>4207928038.0272317</v>
      </c>
      <c r="M11" s="145">
        <v>84687564.080739021</v>
      </c>
      <c r="N11" s="144">
        <v>4292615602.1079707</v>
      </c>
      <c r="O11" s="144">
        <v>4902877239.5457315</v>
      </c>
      <c r="P11" s="144">
        <v>801886115.30625057</v>
      </c>
      <c r="Q11" s="144">
        <v>5704763354.8519821</v>
      </c>
    </row>
    <row r="12" spans="1:17" ht="25.5" x14ac:dyDescent="0.2">
      <c r="A12" s="88"/>
      <c r="B12" s="94" t="s">
        <v>175</v>
      </c>
      <c r="C12" s="143">
        <v>520978034.69499999</v>
      </c>
      <c r="D12" s="143">
        <v>367853546.10736412</v>
      </c>
      <c r="E12" s="144">
        <v>888831580.80236411</v>
      </c>
      <c r="F12" s="143">
        <v>114016121.42999999</v>
      </c>
      <c r="G12" s="143">
        <v>154169054.30909598</v>
      </c>
      <c r="H12" s="144">
        <v>268185175.73909599</v>
      </c>
      <c r="I12" s="143">
        <v>53771418.557000004</v>
      </c>
      <c r="J12" s="143">
        <v>40820780.03174255</v>
      </c>
      <c r="K12" s="144">
        <v>94592198.588742554</v>
      </c>
      <c r="L12" s="143">
        <v>4207928038.0272317</v>
      </c>
      <c r="M12" s="143">
        <v>57221837.588648319</v>
      </c>
      <c r="N12" s="144">
        <v>4265149875.61588</v>
      </c>
      <c r="O12" s="144">
        <v>4896693612.7092314</v>
      </c>
      <c r="P12" s="144">
        <v>620065218.03685188</v>
      </c>
      <c r="Q12" s="144">
        <v>5516758830.7460833</v>
      </c>
    </row>
    <row r="13" spans="1:17" ht="25.5" x14ac:dyDescent="0.2">
      <c r="A13" s="88"/>
      <c r="B13" s="94" t="s">
        <v>176</v>
      </c>
      <c r="C13" s="143">
        <v>5667029.7465000004</v>
      </c>
      <c r="D13" s="143">
        <v>109400091.08393401</v>
      </c>
      <c r="E13" s="144">
        <v>115067120.83043401</v>
      </c>
      <c r="F13" s="143">
        <v>516597.09</v>
      </c>
      <c r="G13" s="143">
        <v>44955079.693373993</v>
      </c>
      <c r="H13" s="144">
        <v>45471676.783373997</v>
      </c>
      <c r="I13" s="143">
        <v>0</v>
      </c>
      <c r="J13" s="143">
        <v>0</v>
      </c>
      <c r="K13" s="144">
        <v>0</v>
      </c>
      <c r="L13" s="143">
        <v>0</v>
      </c>
      <c r="M13" s="143">
        <v>27465726.492090002</v>
      </c>
      <c r="N13" s="144">
        <v>27465726.492090002</v>
      </c>
      <c r="O13" s="144">
        <v>6183626.8365000002</v>
      </c>
      <c r="P13" s="144">
        <v>181820897.26939803</v>
      </c>
      <c r="Q13" s="144">
        <v>188004524.10589802</v>
      </c>
    </row>
    <row r="14" spans="1:17" x14ac:dyDescent="0.2">
      <c r="A14" s="88"/>
      <c r="B14" s="95" t="s">
        <v>177</v>
      </c>
      <c r="C14" s="145">
        <v>556656998.15150011</v>
      </c>
      <c r="D14" s="145">
        <v>928364400.50466716</v>
      </c>
      <c r="E14" s="144">
        <v>1485021398.6561673</v>
      </c>
      <c r="F14" s="145">
        <v>114553282.24000001</v>
      </c>
      <c r="G14" s="145">
        <v>208969384.76247001</v>
      </c>
      <c r="H14" s="144">
        <v>323522667.00247002</v>
      </c>
      <c r="I14" s="145">
        <v>743936861.79620004</v>
      </c>
      <c r="J14" s="145">
        <v>722143043.42565107</v>
      </c>
      <c r="K14" s="144">
        <v>1466079905.2218511</v>
      </c>
      <c r="L14" s="145">
        <v>4217513699.1572318</v>
      </c>
      <c r="M14" s="145">
        <v>84687564.080738544</v>
      </c>
      <c r="N14" s="144">
        <v>4302201263.2379704</v>
      </c>
      <c r="O14" s="144">
        <v>5632660841.3449326</v>
      </c>
      <c r="P14" s="144">
        <v>1944164392.7735224</v>
      </c>
      <c r="Q14" s="144">
        <v>7576825234.1184549</v>
      </c>
    </row>
    <row r="15" spans="1:17" x14ac:dyDescent="0.2">
      <c r="A15" s="88"/>
      <c r="B15" s="141" t="s">
        <v>178</v>
      </c>
      <c r="C15" s="146"/>
      <c r="D15" s="146"/>
      <c r="E15" s="147"/>
      <c r="F15" s="146"/>
      <c r="G15" s="146"/>
      <c r="H15" s="146"/>
      <c r="I15" s="146"/>
      <c r="J15" s="146"/>
      <c r="K15" s="146"/>
      <c r="L15" s="147"/>
      <c r="M15" s="146"/>
      <c r="N15" s="146"/>
      <c r="O15" s="146"/>
      <c r="P15" s="146"/>
      <c r="Q15" s="146"/>
    </row>
    <row r="16" spans="1:17" x14ac:dyDescent="0.2">
      <c r="A16" s="88"/>
      <c r="B16" s="90" t="s">
        <v>70</v>
      </c>
      <c r="C16" s="145">
        <v>6220046953.7055998</v>
      </c>
      <c r="D16" s="145">
        <v>4693000831.1519098</v>
      </c>
      <c r="E16" s="144">
        <v>10913047784.85751</v>
      </c>
      <c r="F16" s="145">
        <v>2848392029.2699995</v>
      </c>
      <c r="G16" s="145">
        <v>1820490960.1539125</v>
      </c>
      <c r="H16" s="144">
        <v>4668882989.423912</v>
      </c>
      <c r="I16" s="145">
        <v>2783585989.4931002</v>
      </c>
      <c r="J16" s="145">
        <v>1261385523.0373445</v>
      </c>
      <c r="K16" s="144">
        <v>4044971512.5304446</v>
      </c>
      <c r="L16" s="145">
        <v>1747257544.4754</v>
      </c>
      <c r="M16" s="145">
        <v>411413754.29039097</v>
      </c>
      <c r="N16" s="144">
        <v>2158671298.7657909</v>
      </c>
      <c r="O16" s="144">
        <v>13599282516.944099</v>
      </c>
      <c r="P16" s="144">
        <v>8186291068.6335678</v>
      </c>
      <c r="Q16" s="144">
        <v>21785573585.577667</v>
      </c>
    </row>
    <row r="17" spans="1:17" x14ac:dyDescent="0.2">
      <c r="A17" s="88"/>
      <c r="B17" s="96" t="s">
        <v>71</v>
      </c>
      <c r="C17" s="148">
        <v>6155345350.0856037</v>
      </c>
      <c r="D17" s="148">
        <v>3900267927.0955925</v>
      </c>
      <c r="E17" s="144">
        <v>10055613277.181196</v>
      </c>
      <c r="F17" s="148">
        <v>2844983108.3899994</v>
      </c>
      <c r="G17" s="148">
        <v>1699976982.8531914</v>
      </c>
      <c r="H17" s="144">
        <v>4544960091.2431908</v>
      </c>
      <c r="I17" s="148">
        <v>2781737405.5231004</v>
      </c>
      <c r="J17" s="148">
        <v>1161513844.9321489</v>
      </c>
      <c r="K17" s="144">
        <v>3943251250.4552493</v>
      </c>
      <c r="L17" s="148">
        <v>1744466581.5254002</v>
      </c>
      <c r="M17" s="148">
        <v>260745755.01816034</v>
      </c>
      <c r="N17" s="144">
        <v>2005212336.5435605</v>
      </c>
      <c r="O17" s="144">
        <v>13526532445.524101</v>
      </c>
      <c r="P17" s="144">
        <v>7022504509.8990936</v>
      </c>
      <c r="Q17" s="144">
        <v>20549036955.423195</v>
      </c>
    </row>
    <row r="18" spans="1:17" x14ac:dyDescent="0.2">
      <c r="A18" s="88"/>
      <c r="B18" s="96" t="s">
        <v>72</v>
      </c>
      <c r="C18" s="148">
        <v>64701603.620000005</v>
      </c>
      <c r="D18" s="148">
        <v>792732904.05631709</v>
      </c>
      <c r="E18" s="144">
        <v>857434507.6763171</v>
      </c>
      <c r="F18" s="148">
        <v>3408920.88</v>
      </c>
      <c r="G18" s="148">
        <v>120513977.30072398</v>
      </c>
      <c r="H18" s="144">
        <v>123922898.18072398</v>
      </c>
      <c r="I18" s="148">
        <v>1848583.9700000002</v>
      </c>
      <c r="J18" s="148">
        <v>99871678.105195776</v>
      </c>
      <c r="K18" s="144">
        <v>101720262.07519577</v>
      </c>
      <c r="L18" s="148">
        <v>2790962.95</v>
      </c>
      <c r="M18" s="148">
        <v>150667999.2722314</v>
      </c>
      <c r="N18" s="144">
        <v>153458962.22223139</v>
      </c>
      <c r="O18" s="144">
        <v>72750071.420000002</v>
      </c>
      <c r="P18" s="144">
        <v>1163786558.7344687</v>
      </c>
      <c r="Q18" s="144">
        <v>1236536630.1544688</v>
      </c>
    </row>
    <row r="19" spans="1:17" x14ac:dyDescent="0.2">
      <c r="A19" s="88"/>
      <c r="B19" s="90" t="s">
        <v>73</v>
      </c>
      <c r="C19" s="145">
        <v>3479998259.9276199</v>
      </c>
      <c r="D19" s="145">
        <v>6559441590.3311062</v>
      </c>
      <c r="E19" s="144">
        <v>10039439850.258726</v>
      </c>
      <c r="F19" s="145">
        <v>945217646.44699943</v>
      </c>
      <c r="G19" s="145">
        <v>3432704804.7424412</v>
      </c>
      <c r="H19" s="144">
        <v>4377922451.1894407</v>
      </c>
      <c r="I19" s="145">
        <v>5615932866.1552029</v>
      </c>
      <c r="J19" s="145">
        <v>8823877121.136097</v>
      </c>
      <c r="K19" s="144">
        <v>14439809987.2913</v>
      </c>
      <c r="L19" s="145">
        <v>1887693119.6409001</v>
      </c>
      <c r="M19" s="145">
        <v>2543301637.0243239</v>
      </c>
      <c r="N19" s="144">
        <v>4430994756.6652241</v>
      </c>
      <c r="O19" s="144">
        <v>11928841892.170723</v>
      </c>
      <c r="P19" s="144">
        <v>21359325153.23399</v>
      </c>
      <c r="Q19" s="144">
        <v>33288167045.404713</v>
      </c>
    </row>
    <row r="20" spans="1:17" x14ac:dyDescent="0.2">
      <c r="A20" s="88"/>
      <c r="B20" s="96" t="s">
        <v>74</v>
      </c>
      <c r="C20" s="148">
        <v>3086963197.2176194</v>
      </c>
      <c r="D20" s="148">
        <v>3104294170.3451009</v>
      </c>
      <c r="E20" s="144">
        <v>6191257367.5627203</v>
      </c>
      <c r="F20" s="148">
        <v>838887740.83699954</v>
      </c>
      <c r="G20" s="148">
        <v>2398403112.1450677</v>
      </c>
      <c r="H20" s="144">
        <v>3237290852.9820671</v>
      </c>
      <c r="I20" s="148">
        <v>4711457173.7004032</v>
      </c>
      <c r="J20" s="148">
        <v>6538914380.9083233</v>
      </c>
      <c r="K20" s="144">
        <v>11250371554.608727</v>
      </c>
      <c r="L20" s="148">
        <v>1487988619.4208</v>
      </c>
      <c r="M20" s="148">
        <v>1668930744.1458008</v>
      </c>
      <c r="N20" s="144">
        <v>3156919363.5666008</v>
      </c>
      <c r="O20" s="144">
        <v>10125296731.175821</v>
      </c>
      <c r="P20" s="144">
        <v>13710542407.544291</v>
      </c>
      <c r="Q20" s="144">
        <v>23835839138.720112</v>
      </c>
    </row>
    <row r="21" spans="1:17" x14ac:dyDescent="0.2">
      <c r="A21" s="88"/>
      <c r="B21" s="96" t="s">
        <v>75</v>
      </c>
      <c r="C21" s="148">
        <v>393035062.71000087</v>
      </c>
      <c r="D21" s="148">
        <v>3455147419.9860153</v>
      </c>
      <c r="E21" s="144">
        <v>3848182482.6960163</v>
      </c>
      <c r="F21" s="148">
        <v>106329905.60999991</v>
      </c>
      <c r="G21" s="148">
        <v>1034301692.5973711</v>
      </c>
      <c r="H21" s="144">
        <v>1140631598.207371</v>
      </c>
      <c r="I21" s="148">
        <v>904475692.45480227</v>
      </c>
      <c r="J21" s="148">
        <v>2284962740.2277746</v>
      </c>
      <c r="K21" s="144">
        <v>3189438432.6825771</v>
      </c>
      <c r="L21" s="148">
        <v>399704500.22010005</v>
      </c>
      <c r="M21" s="148">
        <v>874370892.87852895</v>
      </c>
      <c r="N21" s="144">
        <v>1274075393.098629</v>
      </c>
      <c r="O21" s="144">
        <v>1803545160.9949026</v>
      </c>
      <c r="P21" s="144">
        <v>7648782745.689683</v>
      </c>
      <c r="Q21" s="144">
        <v>9452327906.6845856</v>
      </c>
    </row>
    <row r="22" spans="1:17" ht="25.5" x14ac:dyDescent="0.2">
      <c r="A22" s="88"/>
      <c r="B22" s="97" t="s">
        <v>179</v>
      </c>
      <c r="C22" s="149">
        <v>9700045213.6332188</v>
      </c>
      <c r="D22" s="149">
        <v>11252442421.483023</v>
      </c>
      <c r="E22" s="144">
        <v>20952487635.116241</v>
      </c>
      <c r="F22" s="149">
        <v>3793609675.7169995</v>
      </c>
      <c r="G22" s="149">
        <v>5253195764.8963528</v>
      </c>
      <c r="H22" s="144">
        <v>9046805440.6133518</v>
      </c>
      <c r="I22" s="149">
        <v>8399518855.6483021</v>
      </c>
      <c r="J22" s="149">
        <v>10085262644.173449</v>
      </c>
      <c r="K22" s="144">
        <v>18484781499.821751</v>
      </c>
      <c r="L22" s="149">
        <v>3634950664.1163001</v>
      </c>
      <c r="M22" s="149">
        <v>2954715391.3147149</v>
      </c>
      <c r="N22" s="144">
        <v>6589666055.431015</v>
      </c>
      <c r="O22" s="144">
        <v>25528124409.114819</v>
      </c>
      <c r="P22" s="144">
        <v>29545616221.867565</v>
      </c>
      <c r="Q22" s="144">
        <v>55073740630.982384</v>
      </c>
    </row>
    <row r="23" spans="1:17" x14ac:dyDescent="0.2">
      <c r="A23" s="88"/>
      <c r="B23" s="98" t="s">
        <v>43</v>
      </c>
      <c r="C23" s="145">
        <v>10256702211.784718</v>
      </c>
      <c r="D23" s="145">
        <v>12180806821.98769</v>
      </c>
      <c r="E23" s="144">
        <v>22437509033.772408</v>
      </c>
      <c r="F23" s="145">
        <v>3908162957.9569993</v>
      </c>
      <c r="G23" s="145">
        <v>5462165149.6588173</v>
      </c>
      <c r="H23" s="144">
        <v>9370328107.6158161</v>
      </c>
      <c r="I23" s="145">
        <v>9143455717.4445019</v>
      </c>
      <c r="J23" s="145">
        <v>10807405687.5991</v>
      </c>
      <c r="K23" s="144">
        <v>19950861405.043602</v>
      </c>
      <c r="L23" s="145">
        <v>7852464363.273531</v>
      </c>
      <c r="M23" s="145">
        <v>3039402955.3954563</v>
      </c>
      <c r="N23" s="144">
        <v>10891867318.668987</v>
      </c>
      <c r="O23" s="144">
        <v>31160785250.459751</v>
      </c>
      <c r="P23" s="144">
        <v>31489780614.641109</v>
      </c>
      <c r="Q23" s="144">
        <v>62650565865.100861</v>
      </c>
    </row>
    <row r="24" spans="1:17" x14ac:dyDescent="0.2">
      <c r="Q24" s="161">
        <f>Q23-BS!H31</f>
        <v>-0.9836883544921875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9" t="s">
        <v>24</v>
      </c>
    </row>
    <row r="2" spans="1:17" x14ac:dyDescent="0.2">
      <c r="A2" s="53"/>
      <c r="B2" s="65">
        <f>BS!B3</f>
        <v>45838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09"/>
      <c r="B4" s="206"/>
      <c r="C4" s="205" t="s">
        <v>242</v>
      </c>
      <c r="D4" s="205"/>
      <c r="E4" s="205"/>
      <c r="F4" s="205" t="s">
        <v>243</v>
      </c>
      <c r="G4" s="205"/>
      <c r="H4" s="205"/>
      <c r="I4" s="205" t="s">
        <v>244</v>
      </c>
      <c r="J4" s="205"/>
      <c r="K4" s="205"/>
      <c r="L4" s="208" t="s">
        <v>245</v>
      </c>
      <c r="M4" s="208"/>
      <c r="N4" s="208"/>
      <c r="O4" s="205" t="s">
        <v>246</v>
      </c>
      <c r="P4" s="205"/>
      <c r="Q4" s="205"/>
    </row>
    <row r="5" spans="1:17" x14ac:dyDescent="0.2">
      <c r="A5" s="210"/>
      <c r="B5" s="207"/>
      <c r="C5" s="138" t="s">
        <v>22</v>
      </c>
      <c r="D5" s="139" t="s">
        <v>23</v>
      </c>
      <c r="E5" s="138" t="s">
        <v>13</v>
      </c>
      <c r="F5" s="138" t="s">
        <v>22</v>
      </c>
      <c r="G5" s="139" t="s">
        <v>23</v>
      </c>
      <c r="H5" s="138" t="s">
        <v>13</v>
      </c>
      <c r="I5" s="138" t="s">
        <v>22</v>
      </c>
      <c r="J5" s="139" t="s">
        <v>23</v>
      </c>
      <c r="K5" s="138" t="s">
        <v>13</v>
      </c>
      <c r="L5" s="138" t="s">
        <v>22</v>
      </c>
      <c r="M5" s="139" t="s">
        <v>23</v>
      </c>
      <c r="N5" s="138" t="s">
        <v>13</v>
      </c>
      <c r="O5" s="138" t="s">
        <v>22</v>
      </c>
      <c r="P5" s="139" t="s">
        <v>23</v>
      </c>
      <c r="Q5" s="138" t="s">
        <v>13</v>
      </c>
    </row>
    <row r="6" spans="1:17" x14ac:dyDescent="0.2">
      <c r="A6" s="150"/>
      <c r="B6" s="141" t="s">
        <v>247</v>
      </c>
      <c r="C6" s="142"/>
      <c r="D6" s="142"/>
      <c r="E6" s="141"/>
      <c r="F6" s="142"/>
      <c r="G6" s="142"/>
      <c r="H6" s="142"/>
      <c r="I6" s="142"/>
      <c r="J6" s="142"/>
      <c r="K6" s="142"/>
      <c r="L6" s="141"/>
      <c r="M6" s="142"/>
      <c r="N6" s="142"/>
      <c r="O6" s="142"/>
      <c r="P6" s="142"/>
      <c r="Q6" s="142"/>
    </row>
    <row r="7" spans="1:17" x14ac:dyDescent="0.2">
      <c r="A7" s="150"/>
      <c r="B7" s="90" t="s">
        <v>248</v>
      </c>
      <c r="C7" s="143">
        <f>'RC-D'!C7</f>
        <v>0</v>
      </c>
      <c r="D7" s="143">
        <f>'RC-D'!D7</f>
        <v>0</v>
      </c>
      <c r="E7" s="144">
        <f>'RC-D'!E7</f>
        <v>0</v>
      </c>
      <c r="F7" s="143">
        <f>'RC-D'!F7</f>
        <v>0</v>
      </c>
      <c r="G7" s="143">
        <f>'RC-D'!G7</f>
        <v>0</v>
      </c>
      <c r="H7" s="144">
        <f>'RC-D'!H7</f>
        <v>0</v>
      </c>
      <c r="I7" s="143">
        <f>'RC-D'!I7</f>
        <v>0</v>
      </c>
      <c r="J7" s="143">
        <f>'RC-D'!J7</f>
        <v>0</v>
      </c>
      <c r="K7" s="144">
        <f>'RC-D'!K7</f>
        <v>0</v>
      </c>
      <c r="L7" s="143">
        <f>'RC-D'!L7</f>
        <v>0</v>
      </c>
      <c r="M7" s="143">
        <f>'RC-D'!M7</f>
        <v>0</v>
      </c>
      <c r="N7" s="144">
        <f>'RC-D'!N7</f>
        <v>0</v>
      </c>
      <c r="O7" s="144">
        <f>'RC-D'!O7</f>
        <v>0</v>
      </c>
      <c r="P7" s="144">
        <f>'RC-D'!P7</f>
        <v>0</v>
      </c>
      <c r="Q7" s="144">
        <f>'RC-D'!Q7</f>
        <v>0</v>
      </c>
    </row>
    <row r="8" spans="1:17" x14ac:dyDescent="0.2">
      <c r="A8" s="150"/>
      <c r="B8" s="91" t="s">
        <v>249</v>
      </c>
      <c r="C8" s="145">
        <f>'RC-D'!C8</f>
        <v>30011933.710000001</v>
      </c>
      <c r="D8" s="145">
        <f>'RC-D'!D8</f>
        <v>451110763.31336796</v>
      </c>
      <c r="E8" s="144">
        <f>'RC-D'!E8</f>
        <v>481122697.02336794</v>
      </c>
      <c r="F8" s="145">
        <f>'RC-D'!F8</f>
        <v>20563.72</v>
      </c>
      <c r="G8" s="145">
        <f>'RC-D'!G8</f>
        <v>9845250.7599999998</v>
      </c>
      <c r="H8" s="144">
        <f>'RC-D'!H8</f>
        <v>9865814.4800000004</v>
      </c>
      <c r="I8" s="145">
        <f>'RC-D'!I8</f>
        <v>690165443.23920012</v>
      </c>
      <c r="J8" s="145">
        <f>'RC-D'!J8</f>
        <v>681322263.39390779</v>
      </c>
      <c r="K8" s="144">
        <f>'RC-D'!K8</f>
        <v>1371487706.6331079</v>
      </c>
      <c r="L8" s="145">
        <f>'RC-D'!L8</f>
        <v>9585661.1300000008</v>
      </c>
      <c r="M8" s="145">
        <f>'RC-D'!M8</f>
        <v>0</v>
      </c>
      <c r="N8" s="144">
        <f>'RC-D'!N8</f>
        <v>9585661.1300000008</v>
      </c>
      <c r="O8" s="144">
        <f>'RC-D'!O8</f>
        <v>729783601.79919994</v>
      </c>
      <c r="P8" s="144">
        <f>'RC-D'!P8</f>
        <v>1142278277.4672761</v>
      </c>
      <c r="Q8" s="144">
        <f>'RC-D'!Q8</f>
        <v>1872061879.2664762</v>
      </c>
    </row>
    <row r="9" spans="1:17" x14ac:dyDescent="0.2">
      <c r="A9" s="150"/>
      <c r="B9" s="92" t="s">
        <v>250</v>
      </c>
      <c r="C9" s="143">
        <f>'RC-D'!C9</f>
        <v>12423304.16</v>
      </c>
      <c r="D9" s="143">
        <f>'RC-D'!D9</f>
        <v>248192314.71186602</v>
      </c>
      <c r="E9" s="144">
        <f>'RC-D'!E9</f>
        <v>260615618.87186602</v>
      </c>
      <c r="F9" s="143">
        <f>'RC-D'!F9</f>
        <v>20563.72</v>
      </c>
      <c r="G9" s="143">
        <f>'RC-D'!G9</f>
        <v>1361.7999999999993</v>
      </c>
      <c r="H9" s="144">
        <f>'RC-D'!H9</f>
        <v>21925.52</v>
      </c>
      <c r="I9" s="143">
        <f>'RC-D'!I9</f>
        <v>231927109.44000003</v>
      </c>
      <c r="J9" s="143">
        <f>'RC-D'!J9</f>
        <v>112290555.5144029</v>
      </c>
      <c r="K9" s="144">
        <f>'RC-D'!K9</f>
        <v>344217664.95440292</v>
      </c>
      <c r="L9" s="143">
        <f>'RC-D'!L9</f>
        <v>9585661.1300000008</v>
      </c>
      <c r="M9" s="143">
        <f>'RC-D'!M9</f>
        <v>0</v>
      </c>
      <c r="N9" s="144">
        <f>'RC-D'!N9</f>
        <v>9585661.1300000008</v>
      </c>
      <c r="O9" s="144">
        <f>'RC-D'!O9</f>
        <v>253956638.45000002</v>
      </c>
      <c r="P9" s="144">
        <f>'RC-D'!P9</f>
        <v>360484232.02626872</v>
      </c>
      <c r="Q9" s="144">
        <f>'RC-D'!Q9</f>
        <v>614440870.47626877</v>
      </c>
    </row>
    <row r="10" spans="1:17" x14ac:dyDescent="0.2">
      <c r="A10" s="150"/>
      <c r="B10" s="93" t="s">
        <v>251</v>
      </c>
      <c r="C10" s="143">
        <f>'RC-D'!C10</f>
        <v>17588629.550000001</v>
      </c>
      <c r="D10" s="143">
        <f>'RC-D'!D10</f>
        <v>202918448.601502</v>
      </c>
      <c r="E10" s="144">
        <f>'RC-D'!E10</f>
        <v>220507078.15150201</v>
      </c>
      <c r="F10" s="143">
        <f>'RC-D'!F10</f>
        <v>0</v>
      </c>
      <c r="G10" s="143">
        <f>'RC-D'!G10</f>
        <v>9843888.9600000009</v>
      </c>
      <c r="H10" s="144">
        <f>'RC-D'!H10</f>
        <v>9843888.9600000009</v>
      </c>
      <c r="I10" s="143">
        <f>'RC-D'!I10</f>
        <v>458238333.7992</v>
      </c>
      <c r="J10" s="143">
        <f>'RC-D'!J10</f>
        <v>569031707.87950492</v>
      </c>
      <c r="K10" s="144">
        <f>'RC-D'!K10</f>
        <v>1027270041.6787049</v>
      </c>
      <c r="L10" s="143">
        <f>'RC-D'!L10</f>
        <v>0</v>
      </c>
      <c r="M10" s="143">
        <f>'RC-D'!M10</f>
        <v>0</v>
      </c>
      <c r="N10" s="144">
        <f>'RC-D'!N10</f>
        <v>0</v>
      </c>
      <c r="O10" s="144">
        <f>'RC-D'!O10</f>
        <v>475826963.34920001</v>
      </c>
      <c r="P10" s="144">
        <f>'RC-D'!P10</f>
        <v>781794045.44100714</v>
      </c>
      <c r="Q10" s="144">
        <f>'RC-D'!Q10</f>
        <v>1257621008.7902071</v>
      </c>
    </row>
    <row r="11" spans="1:17" x14ac:dyDescent="0.2">
      <c r="A11" s="150"/>
      <c r="B11" s="91" t="s">
        <v>252</v>
      </c>
      <c r="C11" s="145">
        <f>'RC-D'!C11</f>
        <v>526645064.44150001</v>
      </c>
      <c r="D11" s="145">
        <f>'RC-D'!D11</f>
        <v>477253637.19129819</v>
      </c>
      <c r="E11" s="144">
        <f>'RC-D'!E11</f>
        <v>1003898701.6327982</v>
      </c>
      <c r="F11" s="145">
        <f>'RC-D'!F11</f>
        <v>114532718.52</v>
      </c>
      <c r="G11" s="145">
        <f>'RC-D'!G11</f>
        <v>199124134.00247002</v>
      </c>
      <c r="H11" s="144">
        <f>'RC-D'!H11</f>
        <v>313656852.52247</v>
      </c>
      <c r="I11" s="145">
        <f>'RC-D'!I11</f>
        <v>53771418.557000004</v>
      </c>
      <c r="J11" s="145">
        <f>'RC-D'!J11</f>
        <v>40820780.03174255</v>
      </c>
      <c r="K11" s="144">
        <f>'RC-D'!K11</f>
        <v>94592198.588742554</v>
      </c>
      <c r="L11" s="145">
        <f>'RC-D'!L11</f>
        <v>4207928038.0272317</v>
      </c>
      <c r="M11" s="145">
        <f>'RC-D'!M11</f>
        <v>84687564.080739021</v>
      </c>
      <c r="N11" s="144">
        <f>'RC-D'!N11</f>
        <v>4292615602.1079707</v>
      </c>
      <c r="O11" s="144">
        <f>'RC-D'!O11</f>
        <v>4902877239.5457315</v>
      </c>
      <c r="P11" s="144">
        <f>'RC-D'!P11</f>
        <v>801886115.30625057</v>
      </c>
      <c r="Q11" s="144">
        <f>'RC-D'!Q11</f>
        <v>5704763354.8519821</v>
      </c>
    </row>
    <row r="12" spans="1:17" x14ac:dyDescent="0.2">
      <c r="A12" s="150"/>
      <c r="B12" s="94" t="s">
        <v>253</v>
      </c>
      <c r="C12" s="143">
        <f>'RC-D'!C12</f>
        <v>520978034.69499999</v>
      </c>
      <c r="D12" s="143">
        <f>'RC-D'!D12</f>
        <v>367853546.10736412</v>
      </c>
      <c r="E12" s="144">
        <f>'RC-D'!E12</f>
        <v>888831580.80236411</v>
      </c>
      <c r="F12" s="143">
        <f>'RC-D'!F12</f>
        <v>114016121.42999999</v>
      </c>
      <c r="G12" s="143">
        <f>'RC-D'!G12</f>
        <v>154169054.30909598</v>
      </c>
      <c r="H12" s="144">
        <f>'RC-D'!H12</f>
        <v>268185175.73909599</v>
      </c>
      <c r="I12" s="143">
        <f>'RC-D'!I12</f>
        <v>53771418.557000004</v>
      </c>
      <c r="J12" s="143">
        <f>'RC-D'!J12</f>
        <v>40820780.03174255</v>
      </c>
      <c r="K12" s="144">
        <f>'RC-D'!K12</f>
        <v>94592198.588742554</v>
      </c>
      <c r="L12" s="143">
        <f>'RC-D'!L12</f>
        <v>4207928038.0272317</v>
      </c>
      <c r="M12" s="143">
        <f>'RC-D'!M12</f>
        <v>57221837.588648319</v>
      </c>
      <c r="N12" s="144">
        <f>'RC-D'!N12</f>
        <v>4265149875.61588</v>
      </c>
      <c r="O12" s="144">
        <f>'RC-D'!O12</f>
        <v>4896693612.7092314</v>
      </c>
      <c r="P12" s="144">
        <f>'RC-D'!P12</f>
        <v>620065218.03685188</v>
      </c>
      <c r="Q12" s="144">
        <f>'RC-D'!Q12</f>
        <v>5516758830.7460833</v>
      </c>
    </row>
    <row r="13" spans="1:17" x14ac:dyDescent="0.2">
      <c r="A13" s="150"/>
      <c r="B13" s="94" t="s">
        <v>254</v>
      </c>
      <c r="C13" s="143">
        <f>'RC-D'!C13</f>
        <v>5667029.7465000004</v>
      </c>
      <c r="D13" s="143">
        <f>'RC-D'!D13</f>
        <v>109400091.08393401</v>
      </c>
      <c r="E13" s="144">
        <f>'RC-D'!E13</f>
        <v>115067120.83043401</v>
      </c>
      <c r="F13" s="143">
        <f>'RC-D'!F13</f>
        <v>516597.09</v>
      </c>
      <c r="G13" s="143">
        <f>'RC-D'!G13</f>
        <v>44955079.693373993</v>
      </c>
      <c r="H13" s="144">
        <f>'RC-D'!H13</f>
        <v>45471676.783373997</v>
      </c>
      <c r="I13" s="143">
        <f>'RC-D'!I13</f>
        <v>0</v>
      </c>
      <c r="J13" s="143">
        <f>'RC-D'!J13</f>
        <v>0</v>
      </c>
      <c r="K13" s="144">
        <f>'RC-D'!K13</f>
        <v>0</v>
      </c>
      <c r="L13" s="143">
        <f>'RC-D'!L13</f>
        <v>0</v>
      </c>
      <c r="M13" s="143">
        <f>'RC-D'!M13</f>
        <v>27465726.492090002</v>
      </c>
      <c r="N13" s="144">
        <f>'RC-D'!N13</f>
        <v>27465726.492090002</v>
      </c>
      <c r="O13" s="144">
        <f>'RC-D'!O13</f>
        <v>6183626.8365000002</v>
      </c>
      <c r="P13" s="144">
        <f>'RC-D'!P13</f>
        <v>181820897.26939803</v>
      </c>
      <c r="Q13" s="144">
        <f>'RC-D'!Q13</f>
        <v>188004524.10589802</v>
      </c>
    </row>
    <row r="14" spans="1:17" x14ac:dyDescent="0.2">
      <c r="A14" s="150"/>
      <c r="B14" s="95" t="s">
        <v>255</v>
      </c>
      <c r="C14" s="145">
        <f>'RC-D'!C14</f>
        <v>556656998.15150011</v>
      </c>
      <c r="D14" s="145">
        <f>'RC-D'!D14</f>
        <v>928364400.50466716</v>
      </c>
      <c r="E14" s="144">
        <f>'RC-D'!E14</f>
        <v>1485021398.6561673</v>
      </c>
      <c r="F14" s="145">
        <f>'RC-D'!F14</f>
        <v>114553282.24000001</v>
      </c>
      <c r="G14" s="145">
        <f>'RC-D'!G14</f>
        <v>208969384.76247001</v>
      </c>
      <c r="H14" s="144">
        <f>'RC-D'!H14</f>
        <v>323522667.00247002</v>
      </c>
      <c r="I14" s="145">
        <f>'RC-D'!I14</f>
        <v>743936861.79620004</v>
      </c>
      <c r="J14" s="145">
        <f>'RC-D'!J14</f>
        <v>722143043.42565107</v>
      </c>
      <c r="K14" s="144">
        <f>'RC-D'!K14</f>
        <v>1466079905.2218511</v>
      </c>
      <c r="L14" s="145">
        <f>'RC-D'!L14</f>
        <v>4217513699.1572318</v>
      </c>
      <c r="M14" s="145">
        <f>'RC-D'!M14</f>
        <v>84687564.080738544</v>
      </c>
      <c r="N14" s="144">
        <f>'RC-D'!N14</f>
        <v>4302201263.2379704</v>
      </c>
      <c r="O14" s="144">
        <f>'RC-D'!O14</f>
        <v>5632660841.3449326</v>
      </c>
      <c r="P14" s="144">
        <f>'RC-D'!P14</f>
        <v>1944164392.7735224</v>
      </c>
      <c r="Q14" s="144">
        <f>'RC-D'!Q14</f>
        <v>7576825234.1184549</v>
      </c>
    </row>
    <row r="15" spans="1:17" x14ac:dyDescent="0.2">
      <c r="A15" s="150"/>
      <c r="B15" s="141" t="s">
        <v>256</v>
      </c>
      <c r="C15" s="146"/>
      <c r="D15" s="146"/>
      <c r="E15" s="147"/>
      <c r="F15" s="146"/>
      <c r="G15" s="146"/>
      <c r="H15" s="146"/>
      <c r="I15" s="146"/>
      <c r="J15" s="146"/>
      <c r="K15" s="146"/>
      <c r="L15" s="147"/>
      <c r="M15" s="146"/>
      <c r="N15" s="146"/>
      <c r="O15" s="146"/>
      <c r="P15" s="146"/>
      <c r="Q15" s="146"/>
    </row>
    <row r="16" spans="1:17" x14ac:dyDescent="0.2">
      <c r="A16" s="150"/>
      <c r="B16" s="90" t="s">
        <v>25</v>
      </c>
      <c r="C16" s="145">
        <f>'RC-D'!C16</f>
        <v>6220046953.7055998</v>
      </c>
      <c r="D16" s="145">
        <f>'RC-D'!D16</f>
        <v>4693000831.1519098</v>
      </c>
      <c r="E16" s="144">
        <f>'RC-D'!E16</f>
        <v>10913047784.85751</v>
      </c>
      <c r="F16" s="145">
        <f>'RC-D'!F16</f>
        <v>2848392029.2699995</v>
      </c>
      <c r="G16" s="145">
        <f>'RC-D'!G16</f>
        <v>1820490960.1539125</v>
      </c>
      <c r="H16" s="144">
        <f>'RC-D'!H16</f>
        <v>4668882989.423912</v>
      </c>
      <c r="I16" s="145">
        <f>'RC-D'!I16</f>
        <v>2783585989.4931002</v>
      </c>
      <c r="J16" s="145">
        <f>'RC-D'!J16</f>
        <v>1261385523.0373445</v>
      </c>
      <c r="K16" s="144">
        <f>'RC-D'!K16</f>
        <v>4044971512.5304446</v>
      </c>
      <c r="L16" s="145">
        <f>'RC-D'!L16</f>
        <v>1747257544.4754</v>
      </c>
      <c r="M16" s="145">
        <f>'RC-D'!M16</f>
        <v>411413754.29039097</v>
      </c>
      <c r="N16" s="144">
        <f>'RC-D'!N16</f>
        <v>2158671298.7657909</v>
      </c>
      <c r="O16" s="144">
        <f>'RC-D'!O16</f>
        <v>13599282516.944099</v>
      </c>
      <c r="P16" s="144">
        <f>'RC-D'!P16</f>
        <v>8186291068.6335678</v>
      </c>
      <c r="Q16" s="144">
        <f>'RC-D'!Q16</f>
        <v>21785573585.577667</v>
      </c>
    </row>
    <row r="17" spans="1:17" x14ac:dyDescent="0.2">
      <c r="A17" s="150"/>
      <c r="B17" s="96" t="s">
        <v>257</v>
      </c>
      <c r="C17" s="148">
        <f>'RC-D'!C17</f>
        <v>6155345350.0856037</v>
      </c>
      <c r="D17" s="148">
        <f>'RC-D'!D17</f>
        <v>3900267927.0955925</v>
      </c>
      <c r="E17" s="144">
        <f>'RC-D'!E17</f>
        <v>10055613277.181196</v>
      </c>
      <c r="F17" s="148">
        <f>'RC-D'!F17</f>
        <v>2844983108.3899994</v>
      </c>
      <c r="G17" s="148">
        <f>'RC-D'!G17</f>
        <v>1699976982.8531914</v>
      </c>
      <c r="H17" s="144">
        <f>'RC-D'!H17</f>
        <v>4544960091.2431908</v>
      </c>
      <c r="I17" s="148">
        <f>'RC-D'!I17</f>
        <v>2781737405.5231004</v>
      </c>
      <c r="J17" s="148">
        <f>'RC-D'!J17</f>
        <v>1161513844.9321489</v>
      </c>
      <c r="K17" s="144">
        <f>'RC-D'!K17</f>
        <v>3943251250.4552493</v>
      </c>
      <c r="L17" s="148">
        <f>'RC-D'!L17</f>
        <v>1744466581.5254002</v>
      </c>
      <c r="M17" s="148">
        <f>'RC-D'!M17</f>
        <v>260745755.01816034</v>
      </c>
      <c r="N17" s="144">
        <f>'RC-D'!N17</f>
        <v>2005212336.5435605</v>
      </c>
      <c r="O17" s="144">
        <f>'RC-D'!O17</f>
        <v>13526532445.524101</v>
      </c>
      <c r="P17" s="144">
        <f>'RC-D'!P17</f>
        <v>7022504509.8990936</v>
      </c>
      <c r="Q17" s="144">
        <f>'RC-D'!Q17</f>
        <v>20549036955.423195</v>
      </c>
    </row>
    <row r="18" spans="1:17" x14ac:dyDescent="0.2">
      <c r="A18" s="150"/>
      <c r="B18" s="96" t="s">
        <v>258</v>
      </c>
      <c r="C18" s="148">
        <f>'RC-D'!C18</f>
        <v>64701603.620000005</v>
      </c>
      <c r="D18" s="148">
        <f>'RC-D'!D18</f>
        <v>792732904.05631709</v>
      </c>
      <c r="E18" s="144">
        <f>'RC-D'!E18</f>
        <v>857434507.6763171</v>
      </c>
      <c r="F18" s="148">
        <f>'RC-D'!F18</f>
        <v>3408920.88</v>
      </c>
      <c r="G18" s="148">
        <f>'RC-D'!G18</f>
        <v>120513977.30072398</v>
      </c>
      <c r="H18" s="144">
        <f>'RC-D'!H18</f>
        <v>123922898.18072398</v>
      </c>
      <c r="I18" s="148">
        <f>'RC-D'!I18</f>
        <v>1848583.9700000002</v>
      </c>
      <c r="J18" s="148">
        <f>'RC-D'!J18</f>
        <v>99871678.105195776</v>
      </c>
      <c r="K18" s="144">
        <f>'RC-D'!K18</f>
        <v>101720262.07519577</v>
      </c>
      <c r="L18" s="148">
        <f>'RC-D'!L18</f>
        <v>2790962.95</v>
      </c>
      <c r="M18" s="148">
        <f>'RC-D'!M18</f>
        <v>150667999.2722314</v>
      </c>
      <c r="N18" s="144">
        <f>'RC-D'!N18</f>
        <v>153458962.22223139</v>
      </c>
      <c r="O18" s="144">
        <f>'RC-D'!O18</f>
        <v>72750071.420000002</v>
      </c>
      <c r="P18" s="144">
        <f>'RC-D'!P18</f>
        <v>1163786558.7344687</v>
      </c>
      <c r="Q18" s="144">
        <f>'RC-D'!Q18</f>
        <v>1236536630.1544688</v>
      </c>
    </row>
    <row r="19" spans="1:17" x14ac:dyDescent="0.2">
      <c r="A19" s="151"/>
      <c r="B19" s="90" t="s">
        <v>8</v>
      </c>
      <c r="C19" s="145">
        <f>'RC-D'!C19</f>
        <v>3479998259.9276199</v>
      </c>
      <c r="D19" s="145">
        <f>'RC-D'!D19</f>
        <v>6559441590.3311062</v>
      </c>
      <c r="E19" s="144">
        <f>'RC-D'!E19</f>
        <v>10039439850.258726</v>
      </c>
      <c r="F19" s="145">
        <f>'RC-D'!F19</f>
        <v>945217646.44699943</v>
      </c>
      <c r="G19" s="145">
        <f>'RC-D'!G19</f>
        <v>3432704804.7424412</v>
      </c>
      <c r="H19" s="144">
        <f>'RC-D'!H19</f>
        <v>4377922451.1894407</v>
      </c>
      <c r="I19" s="145">
        <f>'RC-D'!I19</f>
        <v>5615932866.1552029</v>
      </c>
      <c r="J19" s="145">
        <f>'RC-D'!J19</f>
        <v>8823877121.136097</v>
      </c>
      <c r="K19" s="144">
        <f>'RC-D'!K19</f>
        <v>14439809987.2913</v>
      </c>
      <c r="L19" s="145">
        <f>'RC-D'!L19</f>
        <v>1887693119.6409001</v>
      </c>
      <c r="M19" s="145">
        <f>'RC-D'!M19</f>
        <v>2543301637.0243239</v>
      </c>
      <c r="N19" s="144">
        <f>'RC-D'!N19</f>
        <v>4430994756.6652241</v>
      </c>
      <c r="O19" s="144">
        <f>'RC-D'!O19</f>
        <v>11928841892.170723</v>
      </c>
      <c r="P19" s="144">
        <f>'RC-D'!P19</f>
        <v>21359325153.23399</v>
      </c>
      <c r="Q19" s="144">
        <f>'RC-D'!Q19</f>
        <v>33288167045.404713</v>
      </c>
    </row>
    <row r="20" spans="1:17" x14ac:dyDescent="0.2">
      <c r="B20" s="96" t="s">
        <v>259</v>
      </c>
      <c r="C20" s="148">
        <f>'RC-D'!C20</f>
        <v>3086963197.2176194</v>
      </c>
      <c r="D20" s="148">
        <f>'RC-D'!D20</f>
        <v>3104294170.3451009</v>
      </c>
      <c r="E20" s="144">
        <f>'RC-D'!E20</f>
        <v>6191257367.5627203</v>
      </c>
      <c r="F20" s="148">
        <f>'RC-D'!F20</f>
        <v>838887740.83699954</v>
      </c>
      <c r="G20" s="148">
        <f>'RC-D'!G20</f>
        <v>2398403112.1450677</v>
      </c>
      <c r="H20" s="144">
        <f>'RC-D'!H20</f>
        <v>3237290852.9820671</v>
      </c>
      <c r="I20" s="148">
        <f>'RC-D'!I20</f>
        <v>4711457173.7004032</v>
      </c>
      <c r="J20" s="148">
        <f>'RC-D'!J20</f>
        <v>6538914380.9083233</v>
      </c>
      <c r="K20" s="144">
        <f>'RC-D'!K20</f>
        <v>11250371554.608727</v>
      </c>
      <c r="L20" s="148">
        <f>'RC-D'!L20</f>
        <v>1487988619.4208</v>
      </c>
      <c r="M20" s="148">
        <f>'RC-D'!M20</f>
        <v>1668930744.1458008</v>
      </c>
      <c r="N20" s="144">
        <f>'RC-D'!N20</f>
        <v>3156919363.5666008</v>
      </c>
      <c r="O20" s="144">
        <f>'RC-D'!O20</f>
        <v>10125296731.175821</v>
      </c>
      <c r="P20" s="144">
        <f>'RC-D'!P20</f>
        <v>13710542407.544291</v>
      </c>
      <c r="Q20" s="144">
        <f>'RC-D'!Q20</f>
        <v>23835839138.720112</v>
      </c>
    </row>
    <row r="21" spans="1:17" x14ac:dyDescent="0.2">
      <c r="B21" s="96" t="s">
        <v>260</v>
      </c>
      <c r="C21" s="148">
        <f>'RC-D'!C21</f>
        <v>393035062.71000087</v>
      </c>
      <c r="D21" s="148">
        <f>'RC-D'!D21</f>
        <v>3455147419.9860153</v>
      </c>
      <c r="E21" s="144">
        <f>'RC-D'!E21</f>
        <v>3848182482.6960163</v>
      </c>
      <c r="F21" s="148">
        <f>'RC-D'!F21</f>
        <v>106329905.60999991</v>
      </c>
      <c r="G21" s="148">
        <f>'RC-D'!G21</f>
        <v>1034301692.5973711</v>
      </c>
      <c r="H21" s="144">
        <f>'RC-D'!H21</f>
        <v>1140631598.207371</v>
      </c>
      <c r="I21" s="148">
        <f>'RC-D'!I21</f>
        <v>904475692.45480227</v>
      </c>
      <c r="J21" s="148">
        <f>'RC-D'!J21</f>
        <v>2284962740.2277746</v>
      </c>
      <c r="K21" s="144">
        <f>'RC-D'!K21</f>
        <v>3189438432.6825771</v>
      </c>
      <c r="L21" s="148">
        <f>'RC-D'!L21</f>
        <v>399704500.22010005</v>
      </c>
      <c r="M21" s="148">
        <f>'RC-D'!M21</f>
        <v>874370892.87852895</v>
      </c>
      <c r="N21" s="144">
        <f>'RC-D'!N21</f>
        <v>1274075393.098629</v>
      </c>
      <c r="O21" s="144">
        <f>'RC-D'!O21</f>
        <v>1803545160.9949026</v>
      </c>
      <c r="P21" s="144">
        <f>'RC-D'!P21</f>
        <v>7648782745.689683</v>
      </c>
      <c r="Q21" s="144">
        <f>'RC-D'!Q21</f>
        <v>9452327906.6845856</v>
      </c>
    </row>
    <row r="22" spans="1:17" x14ac:dyDescent="0.2">
      <c r="B22" s="97" t="s">
        <v>261</v>
      </c>
      <c r="C22" s="149">
        <f>'RC-D'!C22</f>
        <v>9700045213.6332188</v>
      </c>
      <c r="D22" s="149">
        <f>'RC-D'!D22</f>
        <v>11252442421.483023</v>
      </c>
      <c r="E22" s="144">
        <f>'RC-D'!E22</f>
        <v>20952487635.116241</v>
      </c>
      <c r="F22" s="149">
        <f>'RC-D'!F22</f>
        <v>3793609675.7169995</v>
      </c>
      <c r="G22" s="149">
        <f>'RC-D'!G22</f>
        <v>5253195764.8963528</v>
      </c>
      <c r="H22" s="144">
        <f>'RC-D'!H22</f>
        <v>9046805440.6133518</v>
      </c>
      <c r="I22" s="149">
        <f>'RC-D'!I22</f>
        <v>8399518855.6483021</v>
      </c>
      <c r="J22" s="149">
        <f>'RC-D'!J22</f>
        <v>10085262644.173449</v>
      </c>
      <c r="K22" s="144">
        <f>'RC-D'!K22</f>
        <v>18484781499.821751</v>
      </c>
      <c r="L22" s="149">
        <f>'RC-D'!L22</f>
        <v>3634950664.1163001</v>
      </c>
      <c r="M22" s="149">
        <f>'RC-D'!M22</f>
        <v>2954715391.3147149</v>
      </c>
      <c r="N22" s="144">
        <f>'RC-D'!N22</f>
        <v>6589666055.431015</v>
      </c>
      <c r="O22" s="144">
        <f>'RC-D'!O22</f>
        <v>25528124409.114819</v>
      </c>
      <c r="P22" s="144">
        <f>'RC-D'!P22</f>
        <v>29545616221.867565</v>
      </c>
      <c r="Q22" s="144">
        <f>'RC-D'!Q22</f>
        <v>55073740630.982384</v>
      </c>
    </row>
    <row r="23" spans="1:17" x14ac:dyDescent="0.2">
      <c r="B23" s="152" t="s">
        <v>26</v>
      </c>
      <c r="C23" s="153">
        <f>'RC-D'!C23</f>
        <v>10256702211.784718</v>
      </c>
      <c r="D23" s="153">
        <f>'RC-D'!D23</f>
        <v>12180806821.98769</v>
      </c>
      <c r="E23" s="153">
        <f>'RC-D'!E23</f>
        <v>22437509033.772408</v>
      </c>
      <c r="F23" s="153">
        <f>'RC-D'!F23</f>
        <v>3908162957.9569993</v>
      </c>
      <c r="G23" s="153">
        <f>'RC-D'!G23</f>
        <v>5462165149.6588173</v>
      </c>
      <c r="H23" s="153">
        <f>'RC-D'!H23</f>
        <v>9370328107.6158161</v>
      </c>
      <c r="I23" s="153">
        <f>'RC-D'!I23</f>
        <v>9143455717.4445019</v>
      </c>
      <c r="J23" s="153">
        <f>'RC-D'!J23</f>
        <v>10807405687.5991</v>
      </c>
      <c r="K23" s="153">
        <f>'RC-D'!K23</f>
        <v>19950861405.043602</v>
      </c>
      <c r="L23" s="153">
        <f>'RC-D'!L23</f>
        <v>7852464363.273531</v>
      </c>
      <c r="M23" s="153">
        <f>'RC-D'!M23</f>
        <v>3039402955.3954563</v>
      </c>
      <c r="N23" s="153">
        <f>'RC-D'!N23</f>
        <v>10891867318.668987</v>
      </c>
      <c r="O23" s="153">
        <f>'RC-D'!O23</f>
        <v>31160785250.459751</v>
      </c>
      <c r="P23" s="153">
        <f>'RC-D'!P23</f>
        <v>31489780614.641109</v>
      </c>
      <c r="Q23" s="153">
        <f>'RC-D'!Q23</f>
        <v>62650565865.100861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="93" zoomScaleNormal="115" zoomScaleSheetLayoutView="130" workbookViewId="0">
      <selection activeCell="A3" sqref="A3"/>
    </sheetView>
  </sheetViews>
  <sheetFormatPr defaultColWidth="8.7109375" defaultRowHeight="12.75" x14ac:dyDescent="0.2"/>
  <cols>
    <col min="1" max="1" width="59.7109375" style="105" customWidth="1"/>
    <col min="2" max="2" width="18.140625" style="105" bestFit="1" customWidth="1"/>
    <col min="3" max="4" width="9.85546875" style="105" bestFit="1" customWidth="1"/>
    <col min="5" max="7" width="8.85546875" style="105" bestFit="1" customWidth="1"/>
    <col min="8" max="13" width="8.7109375" style="105"/>
    <col min="14" max="16" width="8.85546875" style="105" bestFit="1" customWidth="1"/>
    <col min="17" max="19" width="9.85546875" style="105" bestFit="1" customWidth="1"/>
    <col min="20" max="28" width="8.85546875" style="105" bestFit="1" customWidth="1"/>
    <col min="29" max="16384" width="8.7109375" style="105"/>
  </cols>
  <sheetData>
    <row r="1" spans="1:28" x14ac:dyDescent="0.2">
      <c r="A1" s="108" t="s">
        <v>211</v>
      </c>
    </row>
    <row r="2" spans="1:28" x14ac:dyDescent="0.2">
      <c r="A2" s="67"/>
    </row>
    <row r="3" spans="1:28" x14ac:dyDescent="0.2">
      <c r="A3" s="67">
        <f>BS!B3</f>
        <v>45838</v>
      </c>
    </row>
    <row r="4" spans="1:28" x14ac:dyDescent="0.2">
      <c r="A4" s="162" t="s">
        <v>262</v>
      </c>
    </row>
    <row r="5" spans="1:28" ht="87" customHeight="1" x14ac:dyDescent="0.2">
      <c r="A5" s="212" t="s">
        <v>210</v>
      </c>
      <c r="B5" s="213" t="s">
        <v>183</v>
      </c>
      <c r="C5" s="213"/>
      <c r="D5" s="213"/>
      <c r="E5" s="213" t="s">
        <v>184</v>
      </c>
      <c r="F5" s="213"/>
      <c r="G5" s="213"/>
      <c r="H5" s="213" t="s">
        <v>185</v>
      </c>
      <c r="I5" s="213"/>
      <c r="J5" s="213"/>
      <c r="K5" s="213" t="s">
        <v>186</v>
      </c>
      <c r="L5" s="213"/>
      <c r="M5" s="213"/>
      <c r="N5" s="213" t="s">
        <v>187</v>
      </c>
      <c r="O5" s="213"/>
      <c r="P5" s="213"/>
      <c r="Q5" s="211" t="s">
        <v>188</v>
      </c>
      <c r="R5" s="211"/>
      <c r="S5" s="211"/>
      <c r="T5" s="211" t="s">
        <v>189</v>
      </c>
      <c r="U5" s="211"/>
      <c r="V5" s="211"/>
      <c r="W5" s="211" t="s">
        <v>190</v>
      </c>
      <c r="X5" s="211"/>
      <c r="Y5" s="211"/>
      <c r="Z5" s="211" t="s">
        <v>191</v>
      </c>
      <c r="AA5" s="211"/>
      <c r="AB5" s="211"/>
    </row>
    <row r="6" spans="1:28" x14ac:dyDescent="0.2">
      <c r="A6" s="212"/>
      <c r="B6" s="106" t="s">
        <v>22</v>
      </c>
      <c r="C6" s="106" t="s">
        <v>23</v>
      </c>
      <c r="D6" s="106" t="s">
        <v>66</v>
      </c>
      <c r="E6" s="106" t="s">
        <v>22</v>
      </c>
      <c r="F6" s="106" t="s">
        <v>23</v>
      </c>
      <c r="G6" s="106" t="s">
        <v>66</v>
      </c>
      <c r="H6" s="106" t="s">
        <v>22</v>
      </c>
      <c r="I6" s="106" t="s">
        <v>23</v>
      </c>
      <c r="J6" s="106" t="s">
        <v>66</v>
      </c>
      <c r="K6" s="106" t="s">
        <v>22</v>
      </c>
      <c r="L6" s="106" t="s">
        <v>23</v>
      </c>
      <c r="M6" s="106" t="s">
        <v>66</v>
      </c>
      <c r="N6" s="106" t="s">
        <v>22</v>
      </c>
      <c r="O6" s="106" t="s">
        <v>23</v>
      </c>
      <c r="P6" s="106" t="s">
        <v>66</v>
      </c>
      <c r="Q6" s="106" t="s">
        <v>22</v>
      </c>
      <c r="R6" s="106" t="s">
        <v>23</v>
      </c>
      <c r="S6" s="106" t="s">
        <v>66</v>
      </c>
      <c r="T6" s="106" t="s">
        <v>22</v>
      </c>
      <c r="U6" s="106" t="s">
        <v>23</v>
      </c>
      <c r="V6" s="106" t="s">
        <v>66</v>
      </c>
      <c r="W6" s="106" t="s">
        <v>22</v>
      </c>
      <c r="X6" s="106" t="s">
        <v>23</v>
      </c>
      <c r="Y6" s="106" t="s">
        <v>66</v>
      </c>
      <c r="Z6" s="106" t="s">
        <v>22</v>
      </c>
      <c r="AA6" s="106" t="s">
        <v>23</v>
      </c>
      <c r="AB6" s="106" t="s">
        <v>66</v>
      </c>
    </row>
    <row r="7" spans="1:28" x14ac:dyDescent="0.2">
      <c r="A7" s="101" t="s">
        <v>265</v>
      </c>
      <c r="B7" s="154">
        <v>115667215.66049999</v>
      </c>
      <c r="C7" s="154">
        <v>1468995.2626519999</v>
      </c>
      <c r="D7" s="154">
        <v>117136210.92315198</v>
      </c>
      <c r="E7" s="155">
        <v>702964.33481089992</v>
      </c>
      <c r="F7" s="155">
        <v>3519.4775169899999</v>
      </c>
      <c r="G7" s="155">
        <v>706483.81232788996</v>
      </c>
      <c r="H7" s="107">
        <v>0.12776100000000001</v>
      </c>
      <c r="I7" s="103">
        <v>0.106421</v>
      </c>
      <c r="J7" s="107">
        <v>0.12745899999999999</v>
      </c>
      <c r="K7" s="104">
        <v>10.298999999999999</v>
      </c>
      <c r="L7" s="104">
        <v>5.95594</v>
      </c>
      <c r="M7" s="104">
        <v>10.2438</v>
      </c>
      <c r="N7" s="158">
        <v>0</v>
      </c>
      <c r="O7" s="158">
        <v>0</v>
      </c>
      <c r="P7" s="158">
        <v>0</v>
      </c>
      <c r="Q7" s="158">
        <v>115667215.66049999</v>
      </c>
      <c r="R7" s="158">
        <v>1468995.2626519999</v>
      </c>
      <c r="S7" s="158">
        <v>117136210.92315198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8">
        <v>0</v>
      </c>
      <c r="Z7" s="158">
        <v>0</v>
      </c>
      <c r="AA7" s="158">
        <v>0</v>
      </c>
      <c r="AB7" s="158">
        <v>0</v>
      </c>
    </row>
    <row r="8" spans="1:28" x14ac:dyDescent="0.2">
      <c r="A8" s="100" t="s">
        <v>82</v>
      </c>
      <c r="B8" s="154">
        <v>6804278.4269999992</v>
      </c>
      <c r="C8" s="154">
        <v>26776052.261166021</v>
      </c>
      <c r="D8" s="154">
        <v>33580330.688166022</v>
      </c>
      <c r="E8" s="155">
        <v>258958.28445625</v>
      </c>
      <c r="F8" s="155">
        <v>279734.43079000001</v>
      </c>
      <c r="G8" s="155">
        <v>538692.71524625004</v>
      </c>
      <c r="H8" s="107">
        <v>0.158993</v>
      </c>
      <c r="I8" s="103">
        <v>9.769771814293858E-2</v>
      </c>
      <c r="J8" s="107">
        <v>0.11002099999999999</v>
      </c>
      <c r="K8" s="104">
        <v>47.204700000000003</v>
      </c>
      <c r="L8" s="104">
        <v>59.628040046427124</v>
      </c>
      <c r="M8" s="104">
        <v>57.130899999999997</v>
      </c>
      <c r="N8" s="158">
        <v>36964.93</v>
      </c>
      <c r="O8" s="158">
        <v>0</v>
      </c>
      <c r="P8" s="158">
        <v>36964.93</v>
      </c>
      <c r="Q8" s="158">
        <v>6460525.8569999989</v>
      </c>
      <c r="R8" s="158">
        <v>26776052.261166021</v>
      </c>
      <c r="S8" s="158">
        <v>33236578.118166022</v>
      </c>
      <c r="T8" s="158">
        <v>152138.47999999998</v>
      </c>
      <c r="U8" s="158">
        <v>0</v>
      </c>
      <c r="V8" s="158">
        <v>152138.47999999998</v>
      </c>
      <c r="W8" s="158">
        <v>191614.09</v>
      </c>
      <c r="X8" s="158">
        <v>0</v>
      </c>
      <c r="Y8" s="158">
        <v>191614.09</v>
      </c>
      <c r="Z8" s="158">
        <v>0</v>
      </c>
      <c r="AA8" s="158">
        <v>0</v>
      </c>
      <c r="AB8" s="158">
        <v>0</v>
      </c>
    </row>
    <row r="9" spans="1:28" x14ac:dyDescent="0.2">
      <c r="A9" s="100" t="s">
        <v>83</v>
      </c>
      <c r="B9" s="154">
        <v>1022608941.1748</v>
      </c>
      <c r="C9" s="154">
        <v>107357771.41184801</v>
      </c>
      <c r="D9" s="154">
        <v>1129966712.586648</v>
      </c>
      <c r="E9" s="155">
        <v>2926883.8459495199</v>
      </c>
      <c r="F9" s="155">
        <v>485576.66957525001</v>
      </c>
      <c r="G9" s="155">
        <v>3412460.5155247701</v>
      </c>
      <c r="H9" s="107">
        <v>0.149283</v>
      </c>
      <c r="I9" s="103">
        <v>8.8657623830089641E-2</v>
      </c>
      <c r="J9" s="107">
        <v>0.14355599999999999</v>
      </c>
      <c r="K9" s="104">
        <v>26.526700000000002</v>
      </c>
      <c r="L9" s="104">
        <v>27.142555740574128</v>
      </c>
      <c r="M9" s="104">
        <v>26.5854</v>
      </c>
      <c r="N9" s="158">
        <v>633538.28</v>
      </c>
      <c r="O9" s="158">
        <v>389169.75</v>
      </c>
      <c r="P9" s="158">
        <v>1022708.03</v>
      </c>
      <c r="Q9" s="158">
        <v>1017682757.9048001</v>
      </c>
      <c r="R9" s="158">
        <v>106966293.24744801</v>
      </c>
      <c r="S9" s="158">
        <v>1124649051.1522479</v>
      </c>
      <c r="T9" s="158">
        <v>3032278.5056999996</v>
      </c>
      <c r="U9" s="158">
        <v>0</v>
      </c>
      <c r="V9" s="158">
        <v>3032278.5056999996</v>
      </c>
      <c r="W9" s="158">
        <v>1599231.3599999999</v>
      </c>
      <c r="X9" s="158">
        <v>331409.33440000005</v>
      </c>
      <c r="Y9" s="158">
        <v>1930640.6943999999</v>
      </c>
      <c r="Z9" s="158">
        <v>294673.40429999999</v>
      </c>
      <c r="AA9" s="158">
        <v>60068.83</v>
      </c>
      <c r="AB9" s="158">
        <v>354742.23430000001</v>
      </c>
    </row>
    <row r="10" spans="1:28" x14ac:dyDescent="0.2">
      <c r="A10" s="100" t="s">
        <v>192</v>
      </c>
      <c r="B10" s="154">
        <v>250905963.6629</v>
      </c>
      <c r="C10" s="154">
        <v>3079934.5726999999</v>
      </c>
      <c r="D10" s="154">
        <v>253985898.23559999</v>
      </c>
      <c r="E10" s="155">
        <v>908415.70962712006</v>
      </c>
      <c r="F10" s="155">
        <v>7857.5910000000003</v>
      </c>
      <c r="G10" s="155">
        <v>916273.30062712007</v>
      </c>
      <c r="H10" s="107">
        <v>0.14258299999999999</v>
      </c>
      <c r="I10" s="103">
        <v>9.7064700000000004E-2</v>
      </c>
      <c r="J10" s="107">
        <v>0.14202200000000001</v>
      </c>
      <c r="K10" s="104">
        <v>24.207100000000001</v>
      </c>
      <c r="L10" s="104">
        <v>73.797600000000003</v>
      </c>
      <c r="M10" s="104">
        <v>24.81</v>
      </c>
      <c r="N10" s="158">
        <v>156.19999999999999</v>
      </c>
      <c r="O10" s="158">
        <v>0</v>
      </c>
      <c r="P10" s="158">
        <v>156.19999999999999</v>
      </c>
      <c r="Q10" s="158">
        <v>250562091.28290001</v>
      </c>
      <c r="R10" s="158">
        <v>3079934.5726999999</v>
      </c>
      <c r="S10" s="158">
        <v>253642025.8556</v>
      </c>
      <c r="T10" s="158">
        <v>30255.98</v>
      </c>
      <c r="U10" s="158">
        <v>0</v>
      </c>
      <c r="V10" s="158">
        <v>30255.98</v>
      </c>
      <c r="W10" s="158">
        <v>313616.39999999997</v>
      </c>
      <c r="X10" s="158">
        <v>0</v>
      </c>
      <c r="Y10" s="158">
        <v>313616.39999999997</v>
      </c>
      <c r="Z10" s="158">
        <v>0</v>
      </c>
      <c r="AA10" s="158">
        <v>0</v>
      </c>
      <c r="AB10" s="158">
        <v>0</v>
      </c>
    </row>
    <row r="11" spans="1:28" x14ac:dyDescent="0.2">
      <c r="A11" s="100" t="s">
        <v>84</v>
      </c>
      <c r="B11" s="154">
        <v>368944383.43549293</v>
      </c>
      <c r="C11" s="154">
        <v>3942337943.2762094</v>
      </c>
      <c r="D11" s="154">
        <v>4311282326.7117023</v>
      </c>
      <c r="E11" s="155">
        <v>14727584.254420448</v>
      </c>
      <c r="F11" s="155">
        <v>34001154.743851237</v>
      </c>
      <c r="G11" s="155">
        <v>48728738.998271689</v>
      </c>
      <c r="H11" s="107">
        <v>0.12562699999999999</v>
      </c>
      <c r="I11" s="103">
        <v>0.10489074081306307</v>
      </c>
      <c r="J11" s="107">
        <v>0.106638</v>
      </c>
      <c r="K11" s="104">
        <v>42.618699999999997</v>
      </c>
      <c r="L11" s="104">
        <v>38.05128015524722</v>
      </c>
      <c r="M11" s="104">
        <v>38.432299999999998</v>
      </c>
      <c r="N11" s="158">
        <v>23005645.337499999</v>
      </c>
      <c r="O11" s="158">
        <v>62984351.354780003</v>
      </c>
      <c r="P11" s="158">
        <v>85989996.692279994</v>
      </c>
      <c r="Q11" s="158">
        <v>324703564.03301424</v>
      </c>
      <c r="R11" s="158">
        <v>3688268239.3850441</v>
      </c>
      <c r="S11" s="158">
        <v>4012971803.4180584</v>
      </c>
      <c r="T11" s="158">
        <v>12901228.52589353</v>
      </c>
      <c r="U11" s="158">
        <v>151074508.57129872</v>
      </c>
      <c r="V11" s="158">
        <v>163975737.09719226</v>
      </c>
      <c r="W11" s="158">
        <v>31339590.8765852</v>
      </c>
      <c r="X11" s="158">
        <v>79271173.9414666</v>
      </c>
      <c r="Y11" s="158">
        <v>110610764.8180518</v>
      </c>
      <c r="Z11" s="158">
        <v>0</v>
      </c>
      <c r="AA11" s="158">
        <v>23724021.378400002</v>
      </c>
      <c r="AB11" s="158">
        <v>23724021.378400002</v>
      </c>
    </row>
    <row r="12" spans="1:28" x14ac:dyDescent="0.2">
      <c r="A12" s="100" t="s">
        <v>85</v>
      </c>
      <c r="B12" s="154">
        <v>686667929.81691051</v>
      </c>
      <c r="C12" s="154">
        <v>2893833978.9941888</v>
      </c>
      <c r="D12" s="154">
        <v>3580501908.8110991</v>
      </c>
      <c r="E12" s="155">
        <v>5560905.5378308296</v>
      </c>
      <c r="F12" s="155">
        <v>22713184.055170562</v>
      </c>
      <c r="G12" s="155">
        <v>28274089.593001392</v>
      </c>
      <c r="H12" s="107">
        <v>0.12593499999999999</v>
      </c>
      <c r="I12" s="103">
        <v>8.694596180213611E-2</v>
      </c>
      <c r="J12" s="107">
        <v>9.42915E-2</v>
      </c>
      <c r="K12" s="104">
        <v>98.111400000000003</v>
      </c>
      <c r="L12" s="104">
        <v>120.05439896440225</v>
      </c>
      <c r="M12" s="104">
        <v>115.88</v>
      </c>
      <c r="N12" s="158">
        <v>5067603.8181107501</v>
      </c>
      <c r="O12" s="158">
        <v>37985249.594008006</v>
      </c>
      <c r="P12" s="158">
        <v>43052853.412118755</v>
      </c>
      <c r="Q12" s="158">
        <v>636517270.91240323</v>
      </c>
      <c r="R12" s="158">
        <v>2688018744.0768423</v>
      </c>
      <c r="S12" s="158">
        <v>3324536014.9892454</v>
      </c>
      <c r="T12" s="158">
        <v>28039795.931596532</v>
      </c>
      <c r="U12" s="158">
        <v>143179111.16572031</v>
      </c>
      <c r="V12" s="158">
        <v>171218907.09731686</v>
      </c>
      <c r="W12" s="158">
        <v>22110862.972910747</v>
      </c>
      <c r="X12" s="158">
        <v>61310533.007426001</v>
      </c>
      <c r="Y12" s="158">
        <v>83421395.980336756</v>
      </c>
      <c r="Z12" s="158">
        <v>0</v>
      </c>
      <c r="AA12" s="158">
        <v>1325590.7442000001</v>
      </c>
      <c r="AB12" s="158">
        <v>1325590.7442000001</v>
      </c>
    </row>
    <row r="13" spans="1:28" x14ac:dyDescent="0.2">
      <c r="A13" s="100" t="s">
        <v>86</v>
      </c>
      <c r="B13" s="154">
        <v>552532989.56544054</v>
      </c>
      <c r="C13" s="154">
        <v>455007577.91512501</v>
      </c>
      <c r="D13" s="154">
        <v>1007540567.4805655</v>
      </c>
      <c r="E13" s="155">
        <v>18273199.708068039</v>
      </c>
      <c r="F13" s="155">
        <v>5973627.0508447206</v>
      </c>
      <c r="G13" s="155">
        <v>24246826.758912761</v>
      </c>
      <c r="H13" s="107">
        <v>0.14221</v>
      </c>
      <c r="I13" s="103">
        <v>9.1852114857534611E-2</v>
      </c>
      <c r="J13" s="107">
        <v>0.119468</v>
      </c>
      <c r="K13" s="104">
        <v>38.903799999999997</v>
      </c>
      <c r="L13" s="104">
        <v>58.167604334889184</v>
      </c>
      <c r="M13" s="104">
        <v>47.631799999999998</v>
      </c>
      <c r="N13" s="158">
        <v>25389758.706799999</v>
      </c>
      <c r="O13" s="158">
        <v>10156362.096099999</v>
      </c>
      <c r="P13" s="158">
        <v>35546120.802900001</v>
      </c>
      <c r="Q13" s="158">
        <v>476147657.57784051</v>
      </c>
      <c r="R13" s="158">
        <v>416444482.353302</v>
      </c>
      <c r="S13" s="158">
        <v>892592139.93114257</v>
      </c>
      <c r="T13" s="158">
        <v>44714334.265100002</v>
      </c>
      <c r="U13" s="158">
        <v>23745748.421069041</v>
      </c>
      <c r="V13" s="158">
        <v>68460082.686169043</v>
      </c>
      <c r="W13" s="158">
        <v>31650032.908099998</v>
      </c>
      <c r="X13" s="158">
        <v>14817347.140753999</v>
      </c>
      <c r="Y13" s="158">
        <v>46467380.048853993</v>
      </c>
      <c r="Z13" s="158">
        <v>20964.814399999999</v>
      </c>
      <c r="AA13" s="158">
        <v>0</v>
      </c>
      <c r="AB13" s="158">
        <v>20964.814399999999</v>
      </c>
    </row>
    <row r="14" spans="1:28" x14ac:dyDescent="0.2">
      <c r="A14" s="100" t="s">
        <v>87</v>
      </c>
      <c r="B14" s="154">
        <v>719485223.11269999</v>
      </c>
      <c r="C14" s="154">
        <v>1473817073.1067977</v>
      </c>
      <c r="D14" s="154">
        <v>2193302296.2194977</v>
      </c>
      <c r="E14" s="155">
        <v>11653266.23210061</v>
      </c>
      <c r="F14" s="155">
        <v>9876121.9097159505</v>
      </c>
      <c r="G14" s="155">
        <v>21529388.14181656</v>
      </c>
      <c r="H14" s="107">
        <v>0.13414799999999999</v>
      </c>
      <c r="I14" s="103">
        <v>9.9823233299725755E-2</v>
      </c>
      <c r="J14" s="107">
        <v>0.11111</v>
      </c>
      <c r="K14" s="104">
        <v>60.802500000000002</v>
      </c>
      <c r="L14" s="104">
        <v>70.346605748726788</v>
      </c>
      <c r="M14" s="104">
        <v>67.209599999999995</v>
      </c>
      <c r="N14" s="158">
        <v>9572171.3015000001</v>
      </c>
      <c r="O14" s="158">
        <v>23737926.397388</v>
      </c>
      <c r="P14" s="158">
        <v>33310097.698888</v>
      </c>
      <c r="Q14" s="158">
        <v>591417643.98739994</v>
      </c>
      <c r="R14" s="158">
        <v>1403588210.3997898</v>
      </c>
      <c r="S14" s="158">
        <v>1995005854.3871896</v>
      </c>
      <c r="T14" s="158">
        <v>112591284.55469999</v>
      </c>
      <c r="U14" s="158">
        <v>39037181.197119996</v>
      </c>
      <c r="V14" s="158">
        <v>151628465.75181997</v>
      </c>
      <c r="W14" s="158">
        <v>15476294.570600001</v>
      </c>
      <c r="X14" s="158">
        <v>31191681.509888001</v>
      </c>
      <c r="Y14" s="158">
        <v>46667976.080488004</v>
      </c>
      <c r="Z14" s="158">
        <v>0</v>
      </c>
      <c r="AA14" s="158">
        <v>0</v>
      </c>
      <c r="AB14" s="158">
        <v>0</v>
      </c>
    </row>
    <row r="15" spans="1:28" x14ac:dyDescent="0.2">
      <c r="A15" s="100" t="s">
        <v>193</v>
      </c>
      <c r="B15" s="154">
        <v>1519565474.3767638</v>
      </c>
      <c r="C15" s="154">
        <v>976498741.84791875</v>
      </c>
      <c r="D15" s="154">
        <v>2496064216.2246828</v>
      </c>
      <c r="E15" s="155">
        <v>20268463.731745154</v>
      </c>
      <c r="F15" s="155">
        <v>6648000.1520826807</v>
      </c>
      <c r="G15" s="155">
        <v>26916463.883827835</v>
      </c>
      <c r="H15" s="107">
        <v>0.12995300000000001</v>
      </c>
      <c r="I15" s="103">
        <v>8.5035564748821596E-2</v>
      </c>
      <c r="J15" s="107">
        <v>0.112854</v>
      </c>
      <c r="K15" s="104">
        <v>57.149900000000002</v>
      </c>
      <c r="L15" s="104">
        <v>65.924958652161834</v>
      </c>
      <c r="M15" s="104">
        <v>60.515000000000001</v>
      </c>
      <c r="N15" s="158">
        <v>19015536.4582</v>
      </c>
      <c r="O15" s="158">
        <v>44617738.497796953</v>
      </c>
      <c r="P15" s="158">
        <v>63633274.955996953</v>
      </c>
      <c r="Q15" s="158">
        <v>1451830376.156764</v>
      </c>
      <c r="R15" s="158">
        <v>891108534.71987188</v>
      </c>
      <c r="S15" s="158">
        <v>2342938910.8766356</v>
      </c>
      <c r="T15" s="158">
        <v>52045290.194800004</v>
      </c>
      <c r="U15" s="158">
        <v>65358223.521650001</v>
      </c>
      <c r="V15" s="158">
        <v>117403513.71645001</v>
      </c>
      <c r="W15" s="158">
        <v>15015570.85319999</v>
      </c>
      <c r="X15" s="158">
        <v>19667375.89179695</v>
      </c>
      <c r="Y15" s="158">
        <v>34682946.744996943</v>
      </c>
      <c r="Z15" s="158">
        <v>674237.17200000002</v>
      </c>
      <c r="AA15" s="158">
        <v>364607.71460000001</v>
      </c>
      <c r="AB15" s="158">
        <v>1038844.8866000001</v>
      </c>
    </row>
    <row r="16" spans="1:28" x14ac:dyDescent="0.2">
      <c r="A16" s="100" t="s">
        <v>88</v>
      </c>
      <c r="B16" s="154">
        <v>1052520629.6251551</v>
      </c>
      <c r="C16" s="154">
        <v>831712844.29623973</v>
      </c>
      <c r="D16" s="154">
        <v>1884233473.9213948</v>
      </c>
      <c r="E16" s="155">
        <v>20592628.799031299</v>
      </c>
      <c r="F16" s="155">
        <v>69566242.587825537</v>
      </c>
      <c r="G16" s="155">
        <v>90158871.386856839</v>
      </c>
      <c r="H16" s="107">
        <v>0.12790699999999999</v>
      </c>
      <c r="I16" s="103">
        <v>8.8766993591729626E-2</v>
      </c>
      <c r="J16" s="107">
        <v>0.110621</v>
      </c>
      <c r="K16" s="104">
        <v>59.018799999999999</v>
      </c>
      <c r="L16" s="104">
        <v>87.685749244505374</v>
      </c>
      <c r="M16" s="104">
        <v>71.698999999999998</v>
      </c>
      <c r="N16" s="158">
        <v>18378865.2181</v>
      </c>
      <c r="O16" s="158">
        <v>14798101.870179739</v>
      </c>
      <c r="P16" s="158">
        <v>33176967.088279739</v>
      </c>
      <c r="Q16" s="158">
        <v>988385509.83611453</v>
      </c>
      <c r="R16" s="158">
        <v>617365479.17853999</v>
      </c>
      <c r="S16" s="158">
        <v>1605750989.0146546</v>
      </c>
      <c r="T16" s="158">
        <v>42056980.42899999</v>
      </c>
      <c r="U16" s="158">
        <v>107569729.61011991</v>
      </c>
      <c r="V16" s="158">
        <v>149626710.0391199</v>
      </c>
      <c r="W16" s="158">
        <v>22043822.74004053</v>
      </c>
      <c r="X16" s="158">
        <v>106777635.50757974</v>
      </c>
      <c r="Y16" s="158">
        <v>128821458.24762027</v>
      </c>
      <c r="Z16" s="158">
        <v>34316.620000000003</v>
      </c>
      <c r="AA16" s="158">
        <v>0</v>
      </c>
      <c r="AB16" s="158">
        <v>34316.620000000003</v>
      </c>
    </row>
    <row r="17" spans="1:28" x14ac:dyDescent="0.2">
      <c r="A17" s="100" t="s">
        <v>194</v>
      </c>
      <c r="B17" s="154">
        <v>341412425.63993001</v>
      </c>
      <c r="C17" s="154">
        <v>471391526.43875599</v>
      </c>
      <c r="D17" s="154">
        <v>812803952.078686</v>
      </c>
      <c r="E17" s="155">
        <v>4031872.6001228802</v>
      </c>
      <c r="F17" s="155">
        <v>2933673.4228254999</v>
      </c>
      <c r="G17" s="155">
        <v>6965546.0229483806</v>
      </c>
      <c r="H17" s="107">
        <v>0.13045899999999999</v>
      </c>
      <c r="I17" s="103">
        <v>8.0043358875987375E-2</v>
      </c>
      <c r="J17" s="107">
        <v>0.10115499999999999</v>
      </c>
      <c r="K17" s="104">
        <v>56.128</v>
      </c>
      <c r="L17" s="104">
        <v>59.534700012615339</v>
      </c>
      <c r="M17" s="104">
        <v>58.121400000000001</v>
      </c>
      <c r="N17" s="158">
        <v>3631460.7031999999</v>
      </c>
      <c r="O17" s="158">
        <v>2003173.0487000002</v>
      </c>
      <c r="P17" s="158">
        <v>5634633.7519000005</v>
      </c>
      <c r="Q17" s="158">
        <v>328149373.52543002</v>
      </c>
      <c r="R17" s="158">
        <v>459808384.82223994</v>
      </c>
      <c r="S17" s="158">
        <v>787957758.34766996</v>
      </c>
      <c r="T17" s="158">
        <v>9199369.1831</v>
      </c>
      <c r="U17" s="158">
        <v>7013922.9328160007</v>
      </c>
      <c r="V17" s="158">
        <v>16213292.115916001</v>
      </c>
      <c r="W17" s="158">
        <v>4063682.9313999997</v>
      </c>
      <c r="X17" s="158">
        <v>4569218.6836999999</v>
      </c>
      <c r="Y17" s="158">
        <v>8632901.6151000001</v>
      </c>
      <c r="Z17" s="158">
        <v>0</v>
      </c>
      <c r="AA17" s="158">
        <v>0</v>
      </c>
      <c r="AB17" s="158">
        <v>0</v>
      </c>
    </row>
    <row r="18" spans="1:28" x14ac:dyDescent="0.2">
      <c r="A18" s="100" t="s">
        <v>195</v>
      </c>
      <c r="B18" s="154">
        <v>266857224.56969497</v>
      </c>
      <c r="C18" s="154">
        <v>427696245.59186804</v>
      </c>
      <c r="D18" s="154">
        <v>694553470.16156304</v>
      </c>
      <c r="E18" s="155">
        <v>5350954.4782098904</v>
      </c>
      <c r="F18" s="155">
        <v>1182635.52013688</v>
      </c>
      <c r="G18" s="155">
        <v>6533589.9983467702</v>
      </c>
      <c r="H18" s="107">
        <v>0.14291000000000001</v>
      </c>
      <c r="I18" s="103">
        <v>8.3299897264579773E-2</v>
      </c>
      <c r="J18" s="107">
        <v>0.106173</v>
      </c>
      <c r="K18" s="104">
        <v>51.282800000000002</v>
      </c>
      <c r="L18" s="104">
        <v>56.663298438135264</v>
      </c>
      <c r="M18" s="104">
        <v>54.599400000000003</v>
      </c>
      <c r="N18" s="158">
        <v>4381830.0854000002</v>
      </c>
      <c r="O18" s="158">
        <v>2336836.0871000001</v>
      </c>
      <c r="P18" s="158">
        <v>6718666.1725000003</v>
      </c>
      <c r="Q18" s="158">
        <v>240677493.56619495</v>
      </c>
      <c r="R18" s="158">
        <v>350681050.58606803</v>
      </c>
      <c r="S18" s="158">
        <v>591358544.15226305</v>
      </c>
      <c r="T18" s="158">
        <v>20556062.073000003</v>
      </c>
      <c r="U18" s="158">
        <v>74076355.919799998</v>
      </c>
      <c r="V18" s="158">
        <v>94632417.992799997</v>
      </c>
      <c r="W18" s="158">
        <v>5559553.6952999998</v>
      </c>
      <c r="X18" s="158">
        <v>2751730.2346000001</v>
      </c>
      <c r="Y18" s="158">
        <v>8311283.9298999999</v>
      </c>
      <c r="Z18" s="158">
        <v>64115.235200000003</v>
      </c>
      <c r="AA18" s="158">
        <v>187108.85140000001</v>
      </c>
      <c r="AB18" s="158">
        <v>251224.08660000001</v>
      </c>
    </row>
    <row r="19" spans="1:28" x14ac:dyDescent="0.2">
      <c r="A19" s="100" t="s">
        <v>89</v>
      </c>
      <c r="B19" s="154">
        <v>1060157499.9509585</v>
      </c>
      <c r="C19" s="154">
        <v>1218164996.3728237</v>
      </c>
      <c r="D19" s="154">
        <v>2278322496.3237824</v>
      </c>
      <c r="E19" s="155">
        <v>21959423.555309329</v>
      </c>
      <c r="F19" s="155">
        <v>25932272.198004782</v>
      </c>
      <c r="G19" s="155">
        <v>47891695.753314108</v>
      </c>
      <c r="H19" s="107">
        <v>0.13603799999999999</v>
      </c>
      <c r="I19" s="103">
        <v>8.1924136768523476E-2</v>
      </c>
      <c r="J19" s="107">
        <v>0.106324</v>
      </c>
      <c r="K19" s="104">
        <v>59.989600000000003</v>
      </c>
      <c r="L19" s="104">
        <v>71.011251178943994</v>
      </c>
      <c r="M19" s="104">
        <v>66.075000000000003</v>
      </c>
      <c r="N19" s="158">
        <v>23475246.593999997</v>
      </c>
      <c r="O19" s="158">
        <v>60253422.8263724</v>
      </c>
      <c r="P19" s="158">
        <v>83728669.420372397</v>
      </c>
      <c r="Q19" s="158">
        <v>988063912.6284585</v>
      </c>
      <c r="R19" s="158">
        <v>1090640011.0272114</v>
      </c>
      <c r="S19" s="158">
        <v>2078703923.6556699</v>
      </c>
      <c r="T19" s="158">
        <v>42660500.390599996</v>
      </c>
      <c r="U19" s="158">
        <v>49568326.491839997</v>
      </c>
      <c r="V19" s="158">
        <v>92228826.882440001</v>
      </c>
      <c r="W19" s="158">
        <v>29241494.789599996</v>
      </c>
      <c r="X19" s="158">
        <v>76980919.813772395</v>
      </c>
      <c r="Y19" s="158">
        <v>106222414.6033724</v>
      </c>
      <c r="Z19" s="158">
        <v>191592.14230000001</v>
      </c>
      <c r="AA19" s="158">
        <v>975739.04</v>
      </c>
      <c r="AB19" s="158">
        <v>1167331.1823</v>
      </c>
    </row>
    <row r="20" spans="1:28" x14ac:dyDescent="0.2">
      <c r="A20" s="100" t="s">
        <v>90</v>
      </c>
      <c r="B20" s="154">
        <v>436483005.70778728</v>
      </c>
      <c r="C20" s="154">
        <v>485752087.49519521</v>
      </c>
      <c r="D20" s="154">
        <v>922235093.20298243</v>
      </c>
      <c r="E20" s="155">
        <v>8086979.2805079604</v>
      </c>
      <c r="F20" s="155">
        <v>6139036.1273496803</v>
      </c>
      <c r="G20" s="155">
        <v>14226015.407857642</v>
      </c>
      <c r="H20" s="107">
        <v>0.128967</v>
      </c>
      <c r="I20" s="103">
        <v>8.385330348059461E-2</v>
      </c>
      <c r="J20" s="107">
        <v>0.104953</v>
      </c>
      <c r="K20" s="104">
        <v>76.503900000000002</v>
      </c>
      <c r="L20" s="104">
        <v>64.393108339542735</v>
      </c>
      <c r="M20" s="104">
        <v>70.047700000000006</v>
      </c>
      <c r="N20" s="158">
        <v>6694343.8815877605</v>
      </c>
      <c r="O20" s="158">
        <v>7003301.7343702111</v>
      </c>
      <c r="P20" s="158">
        <v>13697645.615957972</v>
      </c>
      <c r="Q20" s="158">
        <v>395794488.79649949</v>
      </c>
      <c r="R20" s="158">
        <v>455501108.31433499</v>
      </c>
      <c r="S20" s="158">
        <v>851295597.11083448</v>
      </c>
      <c r="T20" s="158">
        <v>18743996.279899999</v>
      </c>
      <c r="U20" s="158">
        <v>13140639.26107</v>
      </c>
      <c r="V20" s="158">
        <v>31884635.540969998</v>
      </c>
      <c r="W20" s="158">
        <v>21943090.52318776</v>
      </c>
      <c r="X20" s="158">
        <v>17110339.919790208</v>
      </c>
      <c r="Y20" s="158">
        <v>39053430.442977965</v>
      </c>
      <c r="Z20" s="158">
        <v>1430.1081999999999</v>
      </c>
      <c r="AA20" s="158">
        <v>0</v>
      </c>
      <c r="AB20" s="158">
        <v>1430.1081999999999</v>
      </c>
    </row>
    <row r="21" spans="1:28" x14ac:dyDescent="0.2">
      <c r="A21" s="100" t="s">
        <v>91</v>
      </c>
      <c r="B21" s="154">
        <v>815715231.25275493</v>
      </c>
      <c r="C21" s="154">
        <v>2454341595.3484621</v>
      </c>
      <c r="D21" s="154">
        <v>3270056826.6012173</v>
      </c>
      <c r="E21" s="155">
        <v>14861301.872147689</v>
      </c>
      <c r="F21" s="155">
        <v>22400665.510960005</v>
      </c>
      <c r="G21" s="155">
        <v>37261967.383107692</v>
      </c>
      <c r="H21" s="107">
        <v>0.13227</v>
      </c>
      <c r="I21" s="103">
        <v>8.7882770985342668E-2</v>
      </c>
      <c r="J21" s="107">
        <v>9.8602599999999999E-2</v>
      </c>
      <c r="K21" s="104">
        <v>110.002</v>
      </c>
      <c r="L21" s="104">
        <v>123.78957557422058</v>
      </c>
      <c r="M21" s="104">
        <v>120.441</v>
      </c>
      <c r="N21" s="158">
        <v>27011283.019899987</v>
      </c>
      <c r="O21" s="158">
        <v>70131420.883917496</v>
      </c>
      <c r="P21" s="158">
        <v>97142703.903817475</v>
      </c>
      <c r="Q21" s="158">
        <v>733015476.45225501</v>
      </c>
      <c r="R21" s="158">
        <v>2098985779.1271355</v>
      </c>
      <c r="S21" s="158">
        <v>2832001255.579391</v>
      </c>
      <c r="T21" s="158">
        <v>48728383.625399992</v>
      </c>
      <c r="U21" s="158">
        <v>229660707.74316663</v>
      </c>
      <c r="V21" s="158">
        <v>278389091.36856663</v>
      </c>
      <c r="W21" s="158">
        <v>33446240.50689999</v>
      </c>
      <c r="X21" s="158">
        <v>124844852.220456</v>
      </c>
      <c r="Y21" s="158">
        <v>158291092.72735599</v>
      </c>
      <c r="Z21" s="158">
        <v>525130.66819999996</v>
      </c>
      <c r="AA21" s="158">
        <v>850256.25770399999</v>
      </c>
      <c r="AB21" s="158">
        <v>1375386.9259039999</v>
      </c>
    </row>
    <row r="22" spans="1:28" x14ac:dyDescent="0.2">
      <c r="A22" s="100" t="s">
        <v>92</v>
      </c>
      <c r="B22" s="154">
        <v>383553227.80952996</v>
      </c>
      <c r="C22" s="154">
        <v>546766279.32708395</v>
      </c>
      <c r="D22" s="154">
        <v>930319507.13661385</v>
      </c>
      <c r="E22" s="155">
        <v>5329461.5044296607</v>
      </c>
      <c r="F22" s="155">
        <v>8385549.0088028088</v>
      </c>
      <c r="G22" s="155">
        <v>13715010.51323247</v>
      </c>
      <c r="H22" s="107">
        <v>0.128717</v>
      </c>
      <c r="I22" s="103">
        <v>8.0905422396278695E-2</v>
      </c>
      <c r="J22" s="107">
        <v>0.100702</v>
      </c>
      <c r="K22" s="104">
        <v>88.545699999999997</v>
      </c>
      <c r="L22" s="104">
        <v>109.7342272763141</v>
      </c>
      <c r="M22" s="104">
        <v>100.99299999999999</v>
      </c>
      <c r="N22" s="158">
        <v>11322856.957500001</v>
      </c>
      <c r="O22" s="158">
        <v>26807127.565735999</v>
      </c>
      <c r="P22" s="158">
        <v>38129984.523235999</v>
      </c>
      <c r="Q22" s="158">
        <v>338182291.32892996</v>
      </c>
      <c r="R22" s="158">
        <v>469395747.310588</v>
      </c>
      <c r="S22" s="158">
        <v>807578038.63951778</v>
      </c>
      <c r="T22" s="158">
        <v>30336802.7194</v>
      </c>
      <c r="U22" s="158">
        <v>35395065.055459999</v>
      </c>
      <c r="V22" s="158">
        <v>65731867.774859995</v>
      </c>
      <c r="W22" s="158">
        <v>15034133.7612</v>
      </c>
      <c r="X22" s="158">
        <v>40744930.744835995</v>
      </c>
      <c r="Y22" s="158">
        <v>55779064.506035998</v>
      </c>
      <c r="Z22" s="158">
        <v>0</v>
      </c>
      <c r="AA22" s="158">
        <v>1230536.2161999999</v>
      </c>
      <c r="AB22" s="158">
        <v>1230536.2161999999</v>
      </c>
    </row>
    <row r="23" spans="1:28" x14ac:dyDescent="0.2">
      <c r="A23" s="100" t="s">
        <v>93</v>
      </c>
      <c r="B23" s="154">
        <v>127005600.8158499</v>
      </c>
      <c r="C23" s="154">
        <v>690513052.08107305</v>
      </c>
      <c r="D23" s="154">
        <v>817518652.89692295</v>
      </c>
      <c r="E23" s="155">
        <v>11012566.44263801</v>
      </c>
      <c r="F23" s="155">
        <v>16144485.59576978</v>
      </c>
      <c r="G23" s="155">
        <v>27157052.038407788</v>
      </c>
      <c r="H23" s="107">
        <v>0.130297</v>
      </c>
      <c r="I23" s="103">
        <v>0.10047408473637301</v>
      </c>
      <c r="J23" s="107">
        <v>0.105119</v>
      </c>
      <c r="K23" s="104">
        <v>55.724400000000003</v>
      </c>
      <c r="L23" s="104">
        <v>60.449268613128957</v>
      </c>
      <c r="M23" s="104">
        <v>59.7196</v>
      </c>
      <c r="N23" s="158">
        <v>9804975.0445000008</v>
      </c>
      <c r="O23" s="158">
        <v>14124648.1997</v>
      </c>
      <c r="P23" s="158">
        <v>23929623.244199999</v>
      </c>
      <c r="Q23" s="158">
        <v>61935327.693000011</v>
      </c>
      <c r="R23" s="158">
        <v>377457548.77783</v>
      </c>
      <c r="S23" s="158">
        <v>439392876.47083002</v>
      </c>
      <c r="T23" s="158">
        <v>54178857.822249897</v>
      </c>
      <c r="U23" s="158">
        <v>298385403.30094302</v>
      </c>
      <c r="V23" s="158">
        <v>352564261.12319291</v>
      </c>
      <c r="W23" s="158">
        <v>10891415.3006</v>
      </c>
      <c r="X23" s="158">
        <v>14670100.0023</v>
      </c>
      <c r="Y23" s="158">
        <v>25561515.302900001</v>
      </c>
      <c r="Z23" s="158">
        <v>0</v>
      </c>
      <c r="AA23" s="158">
        <v>0</v>
      </c>
      <c r="AB23" s="158">
        <v>0</v>
      </c>
    </row>
    <row r="24" spans="1:28" x14ac:dyDescent="0.2">
      <c r="A24" s="100" t="s">
        <v>196</v>
      </c>
      <c r="B24" s="154">
        <v>107630549.30730002</v>
      </c>
      <c r="C24" s="154">
        <v>709272949.37402356</v>
      </c>
      <c r="D24" s="154">
        <v>816903498.68132353</v>
      </c>
      <c r="E24" s="155">
        <v>3604604.52139069</v>
      </c>
      <c r="F24" s="155">
        <v>4747422.9005882805</v>
      </c>
      <c r="G24" s="155">
        <v>8352027.421978971</v>
      </c>
      <c r="H24" s="107">
        <v>0.132544</v>
      </c>
      <c r="I24" s="103">
        <v>9.9263136910800909E-2</v>
      </c>
      <c r="J24" s="107">
        <v>0.103716</v>
      </c>
      <c r="K24" s="104">
        <v>44.9758</v>
      </c>
      <c r="L24" s="104">
        <v>50.420163693215272</v>
      </c>
      <c r="M24" s="104">
        <v>49.692300000000003</v>
      </c>
      <c r="N24" s="158">
        <v>1396296.9890999999</v>
      </c>
      <c r="O24" s="158">
        <v>10420641.137399999</v>
      </c>
      <c r="P24" s="158">
        <v>11816938.126499999</v>
      </c>
      <c r="Q24" s="158">
        <v>103604822.78300001</v>
      </c>
      <c r="R24" s="158">
        <v>677566182.16222358</v>
      </c>
      <c r="S24" s="158">
        <v>781171004.94522357</v>
      </c>
      <c r="T24" s="158">
        <v>2595532.2670999998</v>
      </c>
      <c r="U24" s="158">
        <v>25281945.948199999</v>
      </c>
      <c r="V24" s="158">
        <v>27877478.215299997</v>
      </c>
      <c r="W24" s="158">
        <v>1415986.1949</v>
      </c>
      <c r="X24" s="158">
        <v>6282514.9649999999</v>
      </c>
      <c r="Y24" s="158">
        <v>7698501.1599000003</v>
      </c>
      <c r="Z24" s="158">
        <v>14208.0623</v>
      </c>
      <c r="AA24" s="158">
        <v>142306.29860000001</v>
      </c>
      <c r="AB24" s="158">
        <v>156514.3609</v>
      </c>
    </row>
    <row r="25" spans="1:28" x14ac:dyDescent="0.2">
      <c r="A25" s="100" t="s">
        <v>94</v>
      </c>
      <c r="B25" s="154">
        <v>911347734.76179993</v>
      </c>
      <c r="C25" s="154">
        <v>1680888477.4750776</v>
      </c>
      <c r="D25" s="154">
        <v>2592236212.2368774</v>
      </c>
      <c r="E25" s="155">
        <v>2418079.7490278003</v>
      </c>
      <c r="F25" s="155">
        <v>4028677.9836874306</v>
      </c>
      <c r="G25" s="155">
        <v>6446757.7327152304</v>
      </c>
      <c r="H25" s="107">
        <v>0.13634199999999999</v>
      </c>
      <c r="I25" s="103">
        <v>8.5482898202774146E-2</v>
      </c>
      <c r="J25" s="107">
        <v>0.103577</v>
      </c>
      <c r="K25" s="104">
        <v>33.0137</v>
      </c>
      <c r="L25" s="104">
        <v>141.66286461789309</v>
      </c>
      <c r="M25" s="104">
        <v>102.992</v>
      </c>
      <c r="N25" s="158">
        <v>50068.175999999999</v>
      </c>
      <c r="O25" s="158">
        <v>0</v>
      </c>
      <c r="P25" s="158">
        <v>50068.175999999999</v>
      </c>
      <c r="Q25" s="158">
        <v>911096385.32649982</v>
      </c>
      <c r="R25" s="158">
        <v>1669080247.8412776</v>
      </c>
      <c r="S25" s="158">
        <v>2580176633.1677775</v>
      </c>
      <c r="T25" s="158">
        <v>200494.11170000001</v>
      </c>
      <c r="U25" s="158">
        <v>11588852.835900001</v>
      </c>
      <c r="V25" s="158">
        <v>11789346.947600001</v>
      </c>
      <c r="W25" s="158">
        <v>50855.323599999996</v>
      </c>
      <c r="X25" s="158">
        <v>219376.79790000001</v>
      </c>
      <c r="Y25" s="158">
        <v>270232.12150000001</v>
      </c>
      <c r="Z25" s="158">
        <v>0</v>
      </c>
      <c r="AA25" s="158">
        <v>0</v>
      </c>
      <c r="AB25" s="158">
        <v>0</v>
      </c>
    </row>
    <row r="26" spans="1:28" x14ac:dyDescent="0.2">
      <c r="A26" s="100" t="s">
        <v>95</v>
      </c>
      <c r="B26" s="154">
        <v>42421503.32689999</v>
      </c>
      <c r="C26" s="154">
        <v>321494363.47469193</v>
      </c>
      <c r="D26" s="154">
        <v>363915866.80159193</v>
      </c>
      <c r="E26" s="155">
        <v>836429.18546988</v>
      </c>
      <c r="F26" s="155">
        <v>923397.7116060399</v>
      </c>
      <c r="G26" s="155">
        <v>1759826.8970759199</v>
      </c>
      <c r="H26" s="107">
        <v>0.14650099999999999</v>
      </c>
      <c r="I26" s="103">
        <v>9.4497418204422159E-2</v>
      </c>
      <c r="J26" s="107">
        <v>0.100546</v>
      </c>
      <c r="K26" s="104">
        <v>55.0505</v>
      </c>
      <c r="L26" s="104">
        <v>30.069584508256316</v>
      </c>
      <c r="M26" s="104">
        <v>32.982700000000001</v>
      </c>
      <c r="N26" s="158">
        <v>455347.32570000004</v>
      </c>
      <c r="O26" s="158">
        <v>357452.38532999996</v>
      </c>
      <c r="P26" s="158">
        <v>812799.71103000001</v>
      </c>
      <c r="Q26" s="158">
        <v>40291897.800299987</v>
      </c>
      <c r="R26" s="158">
        <v>318744129.07286191</v>
      </c>
      <c r="S26" s="158">
        <v>359036026.87316197</v>
      </c>
      <c r="T26" s="158">
        <v>1382496.7918</v>
      </c>
      <c r="U26" s="158">
        <v>2392553.915</v>
      </c>
      <c r="V26" s="158">
        <v>3775050.7067999998</v>
      </c>
      <c r="W26" s="158">
        <v>747108.73480000009</v>
      </c>
      <c r="X26" s="158">
        <v>357680.48683000001</v>
      </c>
      <c r="Y26" s="158">
        <v>1104789.22163</v>
      </c>
      <c r="Z26" s="158">
        <v>0</v>
      </c>
      <c r="AA26" s="158">
        <v>0</v>
      </c>
      <c r="AB26" s="158">
        <v>0</v>
      </c>
    </row>
    <row r="27" spans="1:28" x14ac:dyDescent="0.2">
      <c r="A27" s="100" t="s">
        <v>96</v>
      </c>
      <c r="B27" s="154">
        <v>821006506.5092001</v>
      </c>
      <c r="C27" s="154">
        <v>592461098.67406631</v>
      </c>
      <c r="D27" s="154">
        <v>1413467605.1832664</v>
      </c>
      <c r="E27" s="155">
        <v>12476863.858696921</v>
      </c>
      <c r="F27" s="155">
        <v>21468150.304059923</v>
      </c>
      <c r="G27" s="155">
        <v>33945014.162756845</v>
      </c>
      <c r="H27" s="107">
        <v>0.12540599999999999</v>
      </c>
      <c r="I27" s="103">
        <v>8.2320502325215969E-2</v>
      </c>
      <c r="J27" s="107">
        <v>0.107335</v>
      </c>
      <c r="K27" s="104">
        <v>77.364900000000006</v>
      </c>
      <c r="L27" s="104">
        <v>102.98375814443087</v>
      </c>
      <c r="M27" s="104">
        <v>88.129599999999996</v>
      </c>
      <c r="N27" s="158">
        <v>23550178.086399999</v>
      </c>
      <c r="O27" s="158">
        <v>23661967.2421</v>
      </c>
      <c r="P27" s="158">
        <v>47212145.328500003</v>
      </c>
      <c r="Q27" s="158">
        <v>737049300.4058001</v>
      </c>
      <c r="R27" s="158">
        <v>499494282.97520679</v>
      </c>
      <c r="S27" s="158">
        <v>1236543583.381007</v>
      </c>
      <c r="T27" s="158">
        <v>50106327.489</v>
      </c>
      <c r="U27" s="158">
        <v>55397722.049859554</v>
      </c>
      <c r="V27" s="158">
        <v>105504049.53885955</v>
      </c>
      <c r="W27" s="158">
        <v>32962821.163299996</v>
      </c>
      <c r="X27" s="158">
        <v>26247096.410399996</v>
      </c>
      <c r="Y27" s="158">
        <v>59209917.573699996</v>
      </c>
      <c r="Z27" s="158">
        <v>888057.45109999995</v>
      </c>
      <c r="AA27" s="158">
        <v>11321997.238600001</v>
      </c>
      <c r="AB27" s="158">
        <v>12210054.6897</v>
      </c>
    </row>
    <row r="28" spans="1:28" x14ac:dyDescent="0.2">
      <c r="A28" s="100" t="s">
        <v>97</v>
      </c>
      <c r="B28" s="154">
        <v>116353335.31019999</v>
      </c>
      <c r="C28" s="154">
        <v>95446410.734088004</v>
      </c>
      <c r="D28" s="154">
        <v>211799746.04428798</v>
      </c>
      <c r="E28" s="155">
        <v>379875.09390415001</v>
      </c>
      <c r="F28" s="155">
        <v>275446.40462883998</v>
      </c>
      <c r="G28" s="155">
        <v>655321.49853298999</v>
      </c>
      <c r="H28" s="107">
        <v>0.132385</v>
      </c>
      <c r="I28" s="103">
        <v>8.0816430043096799E-2</v>
      </c>
      <c r="J28" s="107">
        <v>0.109097</v>
      </c>
      <c r="K28" s="104">
        <v>51.262999999999998</v>
      </c>
      <c r="L28" s="104">
        <v>69.23224016338186</v>
      </c>
      <c r="M28" s="104">
        <v>59.392499999999998</v>
      </c>
      <c r="N28" s="158">
        <v>277536.67300000001</v>
      </c>
      <c r="O28" s="158">
        <v>646411.7132</v>
      </c>
      <c r="P28" s="158">
        <v>923948.38620000007</v>
      </c>
      <c r="Q28" s="158">
        <v>98134931.356600001</v>
      </c>
      <c r="R28" s="158">
        <v>82347616.847387999</v>
      </c>
      <c r="S28" s="158">
        <v>180482548.20398799</v>
      </c>
      <c r="T28" s="158">
        <v>17438419.743499998</v>
      </c>
      <c r="U28" s="158">
        <v>12287286.2115</v>
      </c>
      <c r="V28" s="158">
        <v>29725705.954999998</v>
      </c>
      <c r="W28" s="158">
        <v>779984.21010000003</v>
      </c>
      <c r="X28" s="158">
        <v>811507.67519999994</v>
      </c>
      <c r="Y28" s="158">
        <v>1591491.8853</v>
      </c>
      <c r="Z28" s="158">
        <v>0</v>
      </c>
      <c r="AA28" s="158">
        <v>0</v>
      </c>
      <c r="AB28" s="158">
        <v>0</v>
      </c>
    </row>
    <row r="29" spans="1:28" x14ac:dyDescent="0.2">
      <c r="A29" s="100" t="s">
        <v>98</v>
      </c>
      <c r="B29" s="154">
        <v>93689950.796162799</v>
      </c>
      <c r="C29" s="154">
        <v>205592271.46360293</v>
      </c>
      <c r="D29" s="154">
        <v>299282222.25976574</v>
      </c>
      <c r="E29" s="155">
        <v>19000957.630918272</v>
      </c>
      <c r="F29" s="155">
        <v>517318.65507593</v>
      </c>
      <c r="G29" s="155">
        <v>19518276.285994202</v>
      </c>
      <c r="H29" s="107">
        <v>0.115726</v>
      </c>
      <c r="I29" s="103">
        <v>0.11140838903366779</v>
      </c>
      <c r="J29" s="107">
        <v>0.11260100000000001</v>
      </c>
      <c r="K29" s="104">
        <v>69.868200000000002</v>
      </c>
      <c r="L29" s="104">
        <v>66.320325626086884</v>
      </c>
      <c r="M29" s="104">
        <v>67.289599999999993</v>
      </c>
      <c r="N29" s="158">
        <v>4252.1316999999999</v>
      </c>
      <c r="O29" s="158">
        <v>0</v>
      </c>
      <c r="P29" s="158">
        <v>4252.1316999999999</v>
      </c>
      <c r="Q29" s="158">
        <v>72037226.923409194</v>
      </c>
      <c r="R29" s="158">
        <v>203987188.04188019</v>
      </c>
      <c r="S29" s="158">
        <v>276024414.96528941</v>
      </c>
      <c r="T29" s="158">
        <v>0</v>
      </c>
      <c r="U29" s="158">
        <v>686344.25459999999</v>
      </c>
      <c r="V29" s="158">
        <v>686344.25459999999</v>
      </c>
      <c r="W29" s="158">
        <v>21652723.872753602</v>
      </c>
      <c r="X29" s="158">
        <v>918739.16712274007</v>
      </c>
      <c r="Y29" s="158">
        <v>22571463.039876342</v>
      </c>
      <c r="Z29" s="158">
        <v>0</v>
      </c>
      <c r="AA29" s="158">
        <v>0</v>
      </c>
      <c r="AB29" s="158">
        <v>0</v>
      </c>
    </row>
    <row r="30" spans="1:28" x14ac:dyDescent="0.2">
      <c r="A30" s="100" t="s">
        <v>99</v>
      </c>
      <c r="B30" s="154">
        <v>1850889690.614871</v>
      </c>
      <c r="C30" s="154">
        <v>2270433008.9067049</v>
      </c>
      <c r="D30" s="154">
        <v>4121322699.5215764</v>
      </c>
      <c r="E30" s="155">
        <v>35064410.323191725</v>
      </c>
      <c r="F30" s="155">
        <v>23818881.23967763</v>
      </c>
      <c r="G30" s="155">
        <v>58883291.562869355</v>
      </c>
      <c r="H30" s="107">
        <v>0.142262</v>
      </c>
      <c r="I30" s="103">
        <v>8.6060652764389844E-2</v>
      </c>
      <c r="J30" s="107">
        <v>0.109848</v>
      </c>
      <c r="K30" s="104">
        <v>72.086100000000002</v>
      </c>
      <c r="L30" s="104">
        <v>89.790450064895396</v>
      </c>
      <c r="M30" s="104">
        <v>82.354100000000003</v>
      </c>
      <c r="N30" s="158">
        <v>27706876.551599998</v>
      </c>
      <c r="O30" s="158">
        <v>35616062.336677998</v>
      </c>
      <c r="P30" s="158">
        <v>63322938.888277993</v>
      </c>
      <c r="Q30" s="158">
        <v>1724201992.5494711</v>
      </c>
      <c r="R30" s="158">
        <v>2094630432.9836118</v>
      </c>
      <c r="S30" s="158">
        <v>3818832425.533083</v>
      </c>
      <c r="T30" s="158">
        <v>84095896.533899993</v>
      </c>
      <c r="U30" s="158">
        <v>118003589.8764431</v>
      </c>
      <c r="V30" s="158">
        <v>202099486.41034311</v>
      </c>
      <c r="W30" s="158">
        <v>41904014.985200003</v>
      </c>
      <c r="X30" s="158">
        <v>53180793.123510189</v>
      </c>
      <c r="Y30" s="158">
        <v>95084808.1087102</v>
      </c>
      <c r="Z30" s="158">
        <v>687786.54630000005</v>
      </c>
      <c r="AA30" s="158">
        <v>4618192.9231399996</v>
      </c>
      <c r="AB30" s="158">
        <v>5305979.4694400001</v>
      </c>
    </row>
    <row r="31" spans="1:28" x14ac:dyDescent="0.2">
      <c r="A31" s="100" t="s">
        <v>100</v>
      </c>
      <c r="B31" s="154">
        <v>3096943972.6427398</v>
      </c>
      <c r="C31" s="154">
        <v>451443453.67500472</v>
      </c>
      <c r="D31" s="154">
        <v>3548387426.3177443</v>
      </c>
      <c r="E31" s="155">
        <v>87392835.849105522</v>
      </c>
      <c r="F31" s="155">
        <v>13331107.163021419</v>
      </c>
      <c r="G31" s="155">
        <v>100723943.01212694</v>
      </c>
      <c r="H31" s="107">
        <v>0.15127699999999999</v>
      </c>
      <c r="I31" s="103">
        <v>8.7696569868753654E-2</v>
      </c>
      <c r="J31" s="107">
        <v>0.14187900000000001</v>
      </c>
      <c r="K31" s="104">
        <v>60.102800000000002</v>
      </c>
      <c r="L31" s="104">
        <v>84.030711529958339</v>
      </c>
      <c r="M31" s="104">
        <v>63.296900000000001</v>
      </c>
      <c r="N31" s="158">
        <v>89755343.174899995</v>
      </c>
      <c r="O31" s="158">
        <v>18441455.916922003</v>
      </c>
      <c r="P31" s="158">
        <v>108196799.091822</v>
      </c>
      <c r="Q31" s="158">
        <v>2850398664.6869502</v>
      </c>
      <c r="R31" s="158">
        <v>404972279.3104127</v>
      </c>
      <c r="S31" s="158">
        <v>3255370943.9973631</v>
      </c>
      <c r="T31" s="158">
        <v>124952947.77748945</v>
      </c>
      <c r="U31" s="158">
        <v>15159978.425969999</v>
      </c>
      <c r="V31" s="158">
        <v>140112926.20345944</v>
      </c>
      <c r="W31" s="158">
        <v>119154262.1512</v>
      </c>
      <c r="X31" s="158">
        <v>30010617.882821999</v>
      </c>
      <c r="Y31" s="158">
        <v>149164880.034022</v>
      </c>
      <c r="Z31" s="158">
        <v>2438098.0271000001</v>
      </c>
      <c r="AA31" s="158">
        <v>1300578.0558</v>
      </c>
      <c r="AB31" s="158">
        <v>3738676.0828999998</v>
      </c>
    </row>
    <row r="32" spans="1:28" x14ac:dyDescent="0.2">
      <c r="A32" s="100" t="s">
        <v>166</v>
      </c>
      <c r="B32" s="154">
        <v>199886756.48534685</v>
      </c>
      <c r="C32" s="154">
        <v>248250620.47334862</v>
      </c>
      <c r="D32" s="154">
        <v>448137376.95869541</v>
      </c>
      <c r="E32" s="155">
        <v>3805455.6024587601</v>
      </c>
      <c r="F32" s="155">
        <v>2760525.8756712</v>
      </c>
      <c r="G32" s="155">
        <v>6565981.4781299606</v>
      </c>
      <c r="H32" s="107">
        <v>0.16070000000000001</v>
      </c>
      <c r="I32" s="103">
        <v>8.7945183816174263E-2</v>
      </c>
      <c r="J32" s="107">
        <v>0.113219</v>
      </c>
      <c r="K32" s="104">
        <v>56.938000000000002</v>
      </c>
      <c r="L32" s="104">
        <v>56.529379004738352</v>
      </c>
      <c r="M32" s="104">
        <v>56.661900000000003</v>
      </c>
      <c r="N32" s="158">
        <v>2601676.6171999997</v>
      </c>
      <c r="O32" s="158">
        <v>4665586.4800400008</v>
      </c>
      <c r="P32" s="158">
        <v>7267263.097240001</v>
      </c>
      <c r="Q32" s="158">
        <v>190441471.79494685</v>
      </c>
      <c r="R32" s="158">
        <v>239087219.24719664</v>
      </c>
      <c r="S32" s="158">
        <v>429528691.0421434</v>
      </c>
      <c r="T32" s="158">
        <v>3249825.9491999997</v>
      </c>
      <c r="U32" s="158">
        <v>2421573.9135999996</v>
      </c>
      <c r="V32" s="158">
        <v>5671399.8627999993</v>
      </c>
      <c r="W32" s="158">
        <v>6189463.9211999988</v>
      </c>
      <c r="X32" s="158">
        <v>6111692.6385279996</v>
      </c>
      <c r="Y32" s="158">
        <v>12301156.559727998</v>
      </c>
      <c r="Z32" s="158">
        <v>5994.82</v>
      </c>
      <c r="AA32" s="158">
        <v>630134.67402399995</v>
      </c>
      <c r="AB32" s="158">
        <v>636129.4940239999</v>
      </c>
    </row>
    <row r="33" spans="1:28" x14ac:dyDescent="0.2">
      <c r="A33" s="100" t="s">
        <v>197</v>
      </c>
      <c r="B33" s="154">
        <v>174041240.61573869</v>
      </c>
      <c r="C33" s="154">
        <v>528602989.66498166</v>
      </c>
      <c r="D33" s="154">
        <v>702644230.28072035</v>
      </c>
      <c r="E33" s="155">
        <v>8319298.0622591693</v>
      </c>
      <c r="F33" s="155">
        <v>34859902.613942504</v>
      </c>
      <c r="G33" s="155">
        <v>43179200.676201671</v>
      </c>
      <c r="H33" s="107">
        <v>0.12829399999999999</v>
      </c>
      <c r="I33" s="103">
        <v>9.3092131270355594E-2</v>
      </c>
      <c r="J33" s="107">
        <v>0.10166</v>
      </c>
      <c r="K33" s="104">
        <v>55.206800000000001</v>
      </c>
      <c r="L33" s="104">
        <v>74.082979215653609</v>
      </c>
      <c r="M33" s="104">
        <v>69.410600000000002</v>
      </c>
      <c r="N33" s="158">
        <v>2099921.9300000002</v>
      </c>
      <c r="O33" s="158">
        <v>19569668.094000001</v>
      </c>
      <c r="P33" s="158">
        <v>21669590.024</v>
      </c>
      <c r="Q33" s="158">
        <v>143923074.20573869</v>
      </c>
      <c r="R33" s="158">
        <v>372160313.04708159</v>
      </c>
      <c r="S33" s="158">
        <v>516083387.25282031</v>
      </c>
      <c r="T33" s="158">
        <v>16346465.740000002</v>
      </c>
      <c r="U33" s="158">
        <v>89767331.78580001</v>
      </c>
      <c r="V33" s="158">
        <v>106113797.52580002</v>
      </c>
      <c r="W33" s="158">
        <v>13771700.669999998</v>
      </c>
      <c r="X33" s="158">
        <v>65699605.792099997</v>
      </c>
      <c r="Y33" s="158">
        <v>79471306.462099999</v>
      </c>
      <c r="Z33" s="158">
        <v>0</v>
      </c>
      <c r="AA33" s="158">
        <v>975739.04</v>
      </c>
      <c r="AB33" s="158">
        <v>975739.04</v>
      </c>
    </row>
    <row r="34" spans="1:28" x14ac:dyDescent="0.2">
      <c r="A34" s="101" t="s">
        <v>101</v>
      </c>
      <c r="B34" s="154">
        <v>22304948957.620792</v>
      </c>
      <c r="C34" s="154">
        <v>5404320152.2633219</v>
      </c>
      <c r="D34" s="154">
        <v>27709269109.884117</v>
      </c>
      <c r="E34" s="155">
        <v>506025553.7438243</v>
      </c>
      <c r="F34" s="155">
        <v>38270561.994977094</v>
      </c>
      <c r="G34" s="155">
        <v>544296115.73880136</v>
      </c>
      <c r="H34" s="107">
        <v>0.15436800000000001</v>
      </c>
      <c r="I34" s="103">
        <v>7.4224137211685692E-2</v>
      </c>
      <c r="J34" s="107">
        <v>0.13902300000000001</v>
      </c>
      <c r="K34" s="104">
        <v>96.153499999999994</v>
      </c>
      <c r="L34" s="104">
        <v>142.00672903356292</v>
      </c>
      <c r="M34" s="104">
        <v>105.02800000000001</v>
      </c>
      <c r="N34" s="158">
        <v>244615630.18829358</v>
      </c>
      <c r="O34" s="158">
        <v>54671729.504995987</v>
      </c>
      <c r="P34" s="158">
        <v>299287359.69328958</v>
      </c>
      <c r="Q34" s="158">
        <v>20910006479.548302</v>
      </c>
      <c r="R34" s="158">
        <v>5070137171.000639</v>
      </c>
      <c r="S34" s="158">
        <v>25980143650.548939</v>
      </c>
      <c r="T34" s="158">
        <v>956278923.55265558</v>
      </c>
      <c r="U34" s="158">
        <v>222274263.97752199</v>
      </c>
      <c r="V34" s="158">
        <v>1178553187.5301776</v>
      </c>
      <c r="W34" s="158">
        <v>385921551.89743912</v>
      </c>
      <c r="X34" s="158">
        <v>91576427.213960245</v>
      </c>
      <c r="Y34" s="158">
        <v>477497979.11139935</v>
      </c>
      <c r="Z34" s="158">
        <v>52742002.622400001</v>
      </c>
      <c r="AA34" s="158">
        <v>20332290.071199998</v>
      </c>
      <c r="AB34" s="158">
        <v>73074292.693599999</v>
      </c>
    </row>
    <row r="35" spans="1:28" x14ac:dyDescent="0.2">
      <c r="A35" s="100" t="s">
        <v>198</v>
      </c>
      <c r="B35" s="154">
        <v>259552240.77063718</v>
      </c>
      <c r="C35" s="154">
        <v>56948596.390951313</v>
      </c>
      <c r="D35" s="154">
        <v>316500837.16158849</v>
      </c>
      <c r="E35" s="155">
        <v>3403963.2394966898</v>
      </c>
      <c r="F35" s="155">
        <v>1620376.0769280801</v>
      </c>
      <c r="G35" s="155">
        <v>5024339.3164247703</v>
      </c>
      <c r="H35" s="107">
        <v>0.158358</v>
      </c>
      <c r="I35" s="103">
        <v>8.4674563954670712E-2</v>
      </c>
      <c r="J35" s="107">
        <v>0.13941500000000001</v>
      </c>
      <c r="K35" s="104">
        <v>57.488799999999998</v>
      </c>
      <c r="L35" s="104">
        <v>59.753265665040111</v>
      </c>
      <c r="M35" s="104">
        <v>58.071100000000001</v>
      </c>
      <c r="N35" s="158">
        <v>1771229.7895</v>
      </c>
      <c r="O35" s="158">
        <v>911080.9767</v>
      </c>
      <c r="P35" s="158">
        <v>2682310.7662</v>
      </c>
      <c r="Q35" s="158">
        <v>249757934.33836743</v>
      </c>
      <c r="R35" s="158">
        <v>50807033.42115131</v>
      </c>
      <c r="S35" s="158">
        <v>300564967.75951874</v>
      </c>
      <c r="T35" s="158">
        <v>7253169.6038000006</v>
      </c>
      <c r="U35" s="158">
        <v>3396175.0022999998</v>
      </c>
      <c r="V35" s="158">
        <v>10649344.6061</v>
      </c>
      <c r="W35" s="158">
        <v>2519110.36846975</v>
      </c>
      <c r="X35" s="158">
        <v>2652952.9728000001</v>
      </c>
      <c r="Y35" s="158">
        <v>5172063.3412697501</v>
      </c>
      <c r="Z35" s="158">
        <v>22026.46</v>
      </c>
      <c r="AA35" s="158">
        <v>92434.994699999996</v>
      </c>
      <c r="AB35" s="158">
        <v>114461.4547</v>
      </c>
    </row>
    <row r="36" spans="1:28" x14ac:dyDescent="0.2">
      <c r="A36" s="100" t="s">
        <v>199</v>
      </c>
      <c r="B36" s="154">
        <v>11939232153.10924</v>
      </c>
      <c r="C36" s="154">
        <v>1131999097.6627257</v>
      </c>
      <c r="D36" s="154">
        <v>13071231250.771967</v>
      </c>
      <c r="E36" s="155">
        <v>409028139.8789525</v>
      </c>
      <c r="F36" s="155">
        <v>7831464.4613217898</v>
      </c>
      <c r="G36" s="155">
        <v>416859604.34027427</v>
      </c>
      <c r="H36" s="107">
        <v>0.170853</v>
      </c>
      <c r="I36" s="103">
        <v>7.366437760962441E-2</v>
      </c>
      <c r="J36" s="107">
        <v>0.16270100000000001</v>
      </c>
      <c r="K36" s="104">
        <v>62.363300000000002</v>
      </c>
      <c r="L36" s="104">
        <v>92.986364437483843</v>
      </c>
      <c r="M36" s="104">
        <v>64.990899999999996</v>
      </c>
      <c r="N36" s="158">
        <v>164446953.25189361</v>
      </c>
      <c r="O36" s="158">
        <v>5556686.4091340005</v>
      </c>
      <c r="P36" s="158">
        <v>170003639.66102761</v>
      </c>
      <c r="Q36" s="158">
        <v>11084735828.306805</v>
      </c>
      <c r="R36" s="158">
        <v>1080589963.8832374</v>
      </c>
      <c r="S36" s="158">
        <v>12165325792.190042</v>
      </c>
      <c r="T36" s="158">
        <v>567328354.10936642</v>
      </c>
      <c r="U36" s="158">
        <v>32953239.024789996</v>
      </c>
      <c r="V36" s="158">
        <v>600281593.13415647</v>
      </c>
      <c r="W36" s="158">
        <v>266124129.88266942</v>
      </c>
      <c r="X36" s="158">
        <v>13201614.77869826</v>
      </c>
      <c r="Y36" s="158">
        <v>279325744.66136765</v>
      </c>
      <c r="Z36" s="158">
        <v>21043840.810400002</v>
      </c>
      <c r="AA36" s="158">
        <v>5254279.9759999998</v>
      </c>
      <c r="AB36" s="158">
        <v>26298120.786400001</v>
      </c>
    </row>
    <row r="37" spans="1:28" x14ac:dyDescent="0.2">
      <c r="A37" s="100" t="s">
        <v>200</v>
      </c>
      <c r="B37" s="154">
        <v>780879.95034181001</v>
      </c>
      <c r="C37" s="154">
        <v>199769.83131096</v>
      </c>
      <c r="D37" s="154">
        <v>980649.78165277001</v>
      </c>
      <c r="E37" s="155">
        <v>15355.586124970001</v>
      </c>
      <c r="F37" s="155">
        <v>0</v>
      </c>
      <c r="G37" s="155">
        <v>15355.586124970001</v>
      </c>
      <c r="H37" s="107">
        <v>0.26316600000000001</v>
      </c>
      <c r="I37" s="103" t="s">
        <v>269</v>
      </c>
      <c r="J37" s="107">
        <v>0.26316600000000001</v>
      </c>
      <c r="K37" s="104">
        <v>41.563299999999998</v>
      </c>
      <c r="L37" s="104" t="s">
        <v>269</v>
      </c>
      <c r="M37" s="104">
        <v>41.563299999999998</v>
      </c>
      <c r="N37" s="158">
        <v>2934.5427</v>
      </c>
      <c r="O37" s="158">
        <v>0</v>
      </c>
      <c r="P37" s="158">
        <v>2934.5427</v>
      </c>
      <c r="Q37" s="158">
        <v>734146.89234180993</v>
      </c>
      <c r="R37" s="158">
        <v>199769.83131096</v>
      </c>
      <c r="S37" s="158">
        <v>933916.72365276993</v>
      </c>
      <c r="T37" s="158">
        <v>28083.912700000001</v>
      </c>
      <c r="U37" s="158">
        <v>0</v>
      </c>
      <c r="V37" s="158">
        <v>28083.912700000001</v>
      </c>
      <c r="W37" s="158">
        <v>18609.595299999997</v>
      </c>
      <c r="X37" s="158">
        <v>0</v>
      </c>
      <c r="Y37" s="158">
        <v>18609.595299999997</v>
      </c>
      <c r="Z37" s="158">
        <v>39.549999999999997</v>
      </c>
      <c r="AA37" s="158">
        <v>0</v>
      </c>
      <c r="AB37" s="158">
        <v>39.549999999999997</v>
      </c>
    </row>
    <row r="38" spans="1:28" x14ac:dyDescent="0.2">
      <c r="A38" s="100" t="s">
        <v>102</v>
      </c>
      <c r="B38" s="154">
        <v>553611227.45591545</v>
      </c>
      <c r="C38" s="154">
        <v>14.8436</v>
      </c>
      <c r="D38" s="154">
        <v>553611242.29951549</v>
      </c>
      <c r="E38" s="155">
        <v>23691994.329091117</v>
      </c>
      <c r="F38" s="155">
        <v>0</v>
      </c>
      <c r="G38" s="155">
        <v>23691994.329091117</v>
      </c>
      <c r="H38" s="107">
        <v>0.14724400000000001</v>
      </c>
      <c r="I38" s="103" t="s">
        <v>269</v>
      </c>
      <c r="J38" s="107">
        <v>0.14724400000000001</v>
      </c>
      <c r="K38" s="104">
        <v>20.0533</v>
      </c>
      <c r="L38" s="104" t="s">
        <v>269</v>
      </c>
      <c r="M38" s="104">
        <v>20.0533</v>
      </c>
      <c r="N38" s="158">
        <v>9624172.6572999991</v>
      </c>
      <c r="O38" s="158">
        <v>0</v>
      </c>
      <c r="P38" s="158">
        <v>9624172.6572999991</v>
      </c>
      <c r="Q38" s="158">
        <v>522153116.44061548</v>
      </c>
      <c r="R38" s="158">
        <v>14.8436</v>
      </c>
      <c r="S38" s="158">
        <v>522153131.28421551</v>
      </c>
      <c r="T38" s="158">
        <v>20651516.3605</v>
      </c>
      <c r="U38" s="158">
        <v>0</v>
      </c>
      <c r="V38" s="158">
        <v>20651516.3605</v>
      </c>
      <c r="W38" s="158">
        <v>10806594.6548</v>
      </c>
      <c r="X38" s="158">
        <v>0</v>
      </c>
      <c r="Y38" s="158">
        <v>10806594.6548</v>
      </c>
      <c r="Z38" s="158">
        <v>0</v>
      </c>
      <c r="AA38" s="158">
        <v>0</v>
      </c>
      <c r="AB38" s="158">
        <v>0</v>
      </c>
    </row>
    <row r="39" spans="1:28" x14ac:dyDescent="0.2">
      <c r="A39" s="100" t="s">
        <v>103</v>
      </c>
      <c r="B39" s="154">
        <v>67692265.339000002</v>
      </c>
      <c r="C39" s="154">
        <v>8175811.7843880011</v>
      </c>
      <c r="D39" s="154">
        <v>75868077.123388007</v>
      </c>
      <c r="E39" s="155">
        <v>6987394.7533274721</v>
      </c>
      <c r="F39" s="155">
        <v>3248803.15503061</v>
      </c>
      <c r="G39" s="155">
        <v>10236197.908358082</v>
      </c>
      <c r="H39" s="107">
        <v>0.155864</v>
      </c>
      <c r="I39" s="103">
        <v>0.12965884722794493</v>
      </c>
      <c r="J39" s="107">
        <v>0.15337799999999999</v>
      </c>
      <c r="K39" s="104">
        <v>234.71199999999999</v>
      </c>
      <c r="L39" s="104">
        <v>84.016463974841884</v>
      </c>
      <c r="M39" s="104">
        <v>221.601</v>
      </c>
      <c r="N39" s="158">
        <v>3511063.4449</v>
      </c>
      <c r="O39" s="158">
        <v>2855599.6884700004</v>
      </c>
      <c r="P39" s="158">
        <v>6366663.1333700009</v>
      </c>
      <c r="Q39" s="158">
        <v>56541712.255000003</v>
      </c>
      <c r="R39" s="158">
        <v>4460207.384048</v>
      </c>
      <c r="S39" s="158">
        <v>61001919.63904801</v>
      </c>
      <c r="T39" s="158">
        <v>6475672.8991999999</v>
      </c>
      <c r="U39" s="158">
        <v>515331.25309999997</v>
      </c>
      <c r="V39" s="158">
        <v>6991004.1523000002</v>
      </c>
      <c r="W39" s="158">
        <v>4674880.1847999999</v>
      </c>
      <c r="X39" s="158">
        <v>3200273.1472400003</v>
      </c>
      <c r="Y39" s="158">
        <v>7875153.3320400007</v>
      </c>
      <c r="Z39" s="158">
        <v>0</v>
      </c>
      <c r="AA39" s="158">
        <v>0</v>
      </c>
      <c r="AB39" s="158">
        <v>0</v>
      </c>
    </row>
    <row r="40" spans="1:28" x14ac:dyDescent="0.2">
      <c r="A40" s="100" t="s">
        <v>104</v>
      </c>
      <c r="B40" s="154">
        <v>521534114.74860168</v>
      </c>
      <c r="C40" s="154">
        <v>7206434.6167559996</v>
      </c>
      <c r="D40" s="154">
        <v>528740549.3653577</v>
      </c>
      <c r="E40" s="155">
        <v>23206590.664231226</v>
      </c>
      <c r="F40" s="155">
        <v>1659461.1915699602</v>
      </c>
      <c r="G40" s="155">
        <v>24866051.855801187</v>
      </c>
      <c r="H40" s="107">
        <v>0.33472499999999999</v>
      </c>
      <c r="I40" s="103">
        <v>0.35133828536547346</v>
      </c>
      <c r="J40" s="107">
        <v>0.33495200000000003</v>
      </c>
      <c r="K40" s="104">
        <v>341.33699999999999</v>
      </c>
      <c r="L40" s="104">
        <v>243.889699166893</v>
      </c>
      <c r="M40" s="104">
        <v>340.017</v>
      </c>
      <c r="N40" s="158">
        <v>11410895.214399999</v>
      </c>
      <c r="O40" s="158">
        <v>1413651.2922999999</v>
      </c>
      <c r="P40" s="158">
        <v>12824546.506699998</v>
      </c>
      <c r="Q40" s="158">
        <v>481442393.57990164</v>
      </c>
      <c r="R40" s="158">
        <v>5490945.9264559997</v>
      </c>
      <c r="S40" s="158">
        <v>486933339.50635767</v>
      </c>
      <c r="T40" s="158">
        <v>26898162.931400001</v>
      </c>
      <c r="U40" s="158">
        <v>271489.50820000004</v>
      </c>
      <c r="V40" s="158">
        <v>27169652.439600002</v>
      </c>
      <c r="W40" s="158">
        <v>12770077.127300002</v>
      </c>
      <c r="X40" s="158">
        <v>1443999.1821000001</v>
      </c>
      <c r="Y40" s="158">
        <v>14214076.309400002</v>
      </c>
      <c r="Z40" s="158">
        <v>423481.11</v>
      </c>
      <c r="AA40" s="158">
        <v>0</v>
      </c>
      <c r="AB40" s="158">
        <v>423481.11</v>
      </c>
    </row>
    <row r="41" spans="1:28" x14ac:dyDescent="0.2">
      <c r="A41" s="100" t="s">
        <v>105</v>
      </c>
      <c r="B41" s="154">
        <v>8529648915.4504261</v>
      </c>
      <c r="C41" s="154">
        <v>4195077145.9671497</v>
      </c>
      <c r="D41" s="154">
        <v>12724726061.417576</v>
      </c>
      <c r="E41" s="155">
        <v>37707508.249222137</v>
      </c>
      <c r="F41" s="155">
        <v>23858178.019926675</v>
      </c>
      <c r="G41" s="155">
        <v>61565686.269148812</v>
      </c>
      <c r="H41" s="107">
        <v>0.119223</v>
      </c>
      <c r="I41" s="103">
        <v>7.3701807555503263E-2</v>
      </c>
      <c r="J41" s="107">
        <v>0.104239</v>
      </c>
      <c r="K41" s="104">
        <v>137.309</v>
      </c>
      <c r="L41" s="104">
        <v>156.55892091792862</v>
      </c>
      <c r="M41" s="104">
        <v>143.59800000000001</v>
      </c>
      <c r="N41" s="158">
        <v>50361954.956399992</v>
      </c>
      <c r="O41" s="158">
        <v>43889542.401191987</v>
      </c>
      <c r="P41" s="158">
        <v>94251497.357591987</v>
      </c>
      <c r="Q41" s="158">
        <v>8095101006.023037</v>
      </c>
      <c r="R41" s="158">
        <v>3923951264.7922254</v>
      </c>
      <c r="S41" s="158">
        <v>12019052270.815264</v>
      </c>
      <c r="T41" s="158">
        <v>319506857.8940891</v>
      </c>
      <c r="U41" s="158">
        <v>185117332.01810196</v>
      </c>
      <c r="V41" s="158">
        <v>504624189.91219103</v>
      </c>
      <c r="W41" s="158">
        <v>83788436.841299996</v>
      </c>
      <c r="X41" s="158">
        <v>71022974.056321979</v>
      </c>
      <c r="Y41" s="158">
        <v>154811410.89762199</v>
      </c>
      <c r="Z41" s="158">
        <v>31252614.691999998</v>
      </c>
      <c r="AA41" s="158">
        <v>14985575.100500001</v>
      </c>
      <c r="AB41" s="158">
        <v>46238189.792499997</v>
      </c>
    </row>
    <row r="42" spans="1:28" s="113" customFormat="1" x14ac:dyDescent="0.2">
      <c r="A42" s="109" t="s">
        <v>201</v>
      </c>
      <c r="B42" s="156">
        <v>6257823589.351778</v>
      </c>
      <c r="C42" s="156">
        <v>3489107906.4544997</v>
      </c>
      <c r="D42" s="156">
        <v>9746931495.8062782</v>
      </c>
      <c r="E42" s="157">
        <v>30958819.90533828</v>
      </c>
      <c r="F42" s="157">
        <v>20238956.014611501</v>
      </c>
      <c r="G42" s="157">
        <v>51197775.919949785</v>
      </c>
      <c r="H42" s="110">
        <v>0.118147</v>
      </c>
      <c r="I42" s="111">
        <v>7.352762399467061E-2</v>
      </c>
      <c r="J42" s="110">
        <v>0.102188</v>
      </c>
      <c r="K42" s="112">
        <v>140.61000000000001</v>
      </c>
      <c r="L42" s="112">
        <v>158.63925212168769</v>
      </c>
      <c r="M42" s="112">
        <v>147.00200000000001</v>
      </c>
      <c r="N42" s="159">
        <v>42214545.480599999</v>
      </c>
      <c r="O42" s="159">
        <v>39128082.445291981</v>
      </c>
      <c r="P42" s="159">
        <v>81342627.925891981</v>
      </c>
      <c r="Q42" s="159">
        <v>5906641923.635478</v>
      </c>
      <c r="R42" s="159">
        <v>3252113460.7689452</v>
      </c>
      <c r="S42" s="159">
        <v>9158755384.4044247</v>
      </c>
      <c r="T42" s="159">
        <v>249426772.68839997</v>
      </c>
      <c r="U42" s="159">
        <v>158735882.90019822</v>
      </c>
      <c r="V42" s="159">
        <v>408162655.58859819</v>
      </c>
      <c r="W42" s="159">
        <v>71028715.157099992</v>
      </c>
      <c r="X42" s="159">
        <v>63448450.838555977</v>
      </c>
      <c r="Y42" s="159">
        <v>134477165.99565595</v>
      </c>
      <c r="Z42" s="159">
        <v>30726177.8708</v>
      </c>
      <c r="AA42" s="159">
        <v>14810111.946800001</v>
      </c>
      <c r="AB42" s="159">
        <v>45536289.817599997</v>
      </c>
    </row>
    <row r="43" spans="1:28" s="113" customFormat="1" x14ac:dyDescent="0.2">
      <c r="A43" s="109" t="s">
        <v>202</v>
      </c>
      <c r="B43" s="156">
        <v>1430109317.1192799</v>
      </c>
      <c r="C43" s="156">
        <v>491285981.51695353</v>
      </c>
      <c r="D43" s="156">
        <v>1921395298.6362333</v>
      </c>
      <c r="E43" s="157">
        <v>2940228.5513167898</v>
      </c>
      <c r="F43" s="157">
        <v>2183370.50982814</v>
      </c>
      <c r="G43" s="157">
        <v>5123599.0611449294</v>
      </c>
      <c r="H43" s="110">
        <v>0.1176</v>
      </c>
      <c r="I43" s="111">
        <v>7.456306623012135E-2</v>
      </c>
      <c r="J43" s="110">
        <v>0.106724</v>
      </c>
      <c r="K43" s="112">
        <v>138.11699999999999</v>
      </c>
      <c r="L43" s="112">
        <v>138.93517472850519</v>
      </c>
      <c r="M43" s="112">
        <v>138.32300000000001</v>
      </c>
      <c r="N43" s="159">
        <v>4184646.5359</v>
      </c>
      <c r="O43" s="159">
        <v>3817480.3691999996</v>
      </c>
      <c r="P43" s="159">
        <v>8002126.9050999992</v>
      </c>
      <c r="Q43" s="159">
        <v>1380323525.3007798</v>
      </c>
      <c r="R43" s="159">
        <v>467003860.15700382</v>
      </c>
      <c r="S43" s="159">
        <v>1847327385.4577835</v>
      </c>
      <c r="T43" s="159">
        <v>42405332.5392</v>
      </c>
      <c r="U43" s="159">
        <v>18831473.93309373</v>
      </c>
      <c r="V43" s="159">
        <v>61236806.472293735</v>
      </c>
      <c r="W43" s="159">
        <v>7037366.5625</v>
      </c>
      <c r="X43" s="159">
        <v>5275184.2731560003</v>
      </c>
      <c r="Y43" s="159">
        <v>12312550.835656</v>
      </c>
      <c r="Z43" s="159">
        <v>343092.71679999999</v>
      </c>
      <c r="AA43" s="159">
        <v>175463.1537</v>
      </c>
      <c r="AB43" s="159">
        <v>518555.87049999996</v>
      </c>
    </row>
    <row r="44" spans="1:28" s="113" customFormat="1" x14ac:dyDescent="0.2">
      <c r="A44" s="109" t="s">
        <v>203</v>
      </c>
      <c r="B44" s="156">
        <v>841716008.97936714</v>
      </c>
      <c r="C44" s="156">
        <v>214683257.9956964</v>
      </c>
      <c r="D44" s="156">
        <v>1056399266.9750634</v>
      </c>
      <c r="E44" s="157">
        <v>3808459.7925670906</v>
      </c>
      <c r="F44" s="157">
        <v>1435851.4954870502</v>
      </c>
      <c r="G44" s="157">
        <v>5244311.2880541403</v>
      </c>
      <c r="H44" s="110">
        <v>0.129972</v>
      </c>
      <c r="I44" s="111">
        <v>7.4405677916430227E-2</v>
      </c>
      <c r="J44" s="110">
        <v>0.118715</v>
      </c>
      <c r="K44" s="112">
        <v>110.791</v>
      </c>
      <c r="L44" s="112">
        <v>163.11554202606331</v>
      </c>
      <c r="M44" s="112">
        <v>121.485</v>
      </c>
      <c r="N44" s="159">
        <v>3962762.9400000004</v>
      </c>
      <c r="O44" s="159">
        <v>943979.58660000004</v>
      </c>
      <c r="P44" s="159">
        <v>4906742.5266000004</v>
      </c>
      <c r="Q44" s="159">
        <v>808135557.08677793</v>
      </c>
      <c r="R44" s="159">
        <v>204833943.8661764</v>
      </c>
      <c r="S44" s="159">
        <v>1012969500.9529542</v>
      </c>
      <c r="T44" s="159">
        <v>27674752.666489154</v>
      </c>
      <c r="U44" s="159">
        <v>7549975.1849099994</v>
      </c>
      <c r="V44" s="159">
        <v>35224727.851399153</v>
      </c>
      <c r="W44" s="159">
        <v>5722355.1217</v>
      </c>
      <c r="X44" s="159">
        <v>2299338.9446100001</v>
      </c>
      <c r="Y44" s="159">
        <v>8021694.0663099997</v>
      </c>
      <c r="Z44" s="159">
        <v>183344.10439999998</v>
      </c>
      <c r="AA44" s="159">
        <v>0</v>
      </c>
      <c r="AB44" s="159">
        <v>183344.10439999998</v>
      </c>
    </row>
    <row r="45" spans="1:28" x14ac:dyDescent="0.2">
      <c r="A45" s="100" t="s">
        <v>204</v>
      </c>
      <c r="B45" s="154">
        <v>424009143.92413294</v>
      </c>
      <c r="C45" s="154">
        <v>810382.30444032873</v>
      </c>
      <c r="D45" s="154">
        <v>424819526.22857326</v>
      </c>
      <c r="E45" s="155">
        <v>1817805.3149999999</v>
      </c>
      <c r="F45" s="155">
        <v>36360.018000000004</v>
      </c>
      <c r="G45" s="155">
        <v>1854165.3329999999</v>
      </c>
      <c r="H45" s="107">
        <v>0.19911699999999999</v>
      </c>
      <c r="I45" s="103">
        <v>0.19544400000000001</v>
      </c>
      <c r="J45" s="107">
        <v>0.199096</v>
      </c>
      <c r="K45" s="104">
        <v>14.5161</v>
      </c>
      <c r="L45" s="104">
        <v>140.87200000000001</v>
      </c>
      <c r="M45" s="104">
        <v>14.7552</v>
      </c>
      <c r="N45" s="158">
        <v>3459126.2511999998</v>
      </c>
      <c r="O45" s="158">
        <v>45168.737199999996</v>
      </c>
      <c r="P45" s="158">
        <v>3504294.9883999997</v>
      </c>
      <c r="Q45" s="158">
        <v>410788220.36983293</v>
      </c>
      <c r="R45" s="158">
        <v>735072.04661032872</v>
      </c>
      <c r="S45" s="158">
        <v>411523292.41644329</v>
      </c>
      <c r="T45" s="158">
        <v>8040193.4215000002</v>
      </c>
      <c r="U45" s="158">
        <v>20697.18103</v>
      </c>
      <c r="V45" s="158">
        <v>8060890.6025299998</v>
      </c>
      <c r="W45" s="158">
        <v>5180730.1327999998</v>
      </c>
      <c r="X45" s="158">
        <v>54613.076800000003</v>
      </c>
      <c r="Y45" s="158">
        <v>5235343.2095999997</v>
      </c>
      <c r="Z45" s="158">
        <v>0</v>
      </c>
      <c r="AA45" s="158">
        <v>0</v>
      </c>
      <c r="AB45" s="158">
        <v>0</v>
      </c>
    </row>
    <row r="46" spans="1:28" x14ac:dyDescent="0.2">
      <c r="A46" s="100" t="s">
        <v>205</v>
      </c>
      <c r="B46" s="154">
        <v>8257427.7623999994</v>
      </c>
      <c r="C46" s="154">
        <v>29701.217400000001</v>
      </c>
      <c r="D46" s="154">
        <v>8287128.9797999999</v>
      </c>
      <c r="E46" s="155">
        <v>158589.62857828001</v>
      </c>
      <c r="F46" s="155">
        <v>73.472099999999998</v>
      </c>
      <c r="G46" s="155">
        <v>158663.10067828003</v>
      </c>
      <c r="H46" s="107">
        <v>4.3022499999999998E-2</v>
      </c>
      <c r="I46" s="103">
        <v>7.0000000000000007E-2</v>
      </c>
      <c r="J46" s="107">
        <v>4.3011000000000001E-2</v>
      </c>
      <c r="K46" s="104">
        <v>62.744100000000003</v>
      </c>
      <c r="L46" s="104">
        <v>121.733</v>
      </c>
      <c r="M46" s="104">
        <v>62.969900000000003</v>
      </c>
      <c r="N46" s="158">
        <v>27300.059999999998</v>
      </c>
      <c r="O46" s="158">
        <v>0</v>
      </c>
      <c r="P46" s="158">
        <v>27300.059999999998</v>
      </c>
      <c r="Q46" s="158">
        <v>8121532.2523999996</v>
      </c>
      <c r="R46" s="158">
        <v>29701.217400000001</v>
      </c>
      <c r="S46" s="158">
        <v>8151233.4698000001</v>
      </c>
      <c r="T46" s="158">
        <v>96912.39</v>
      </c>
      <c r="U46" s="158">
        <v>0</v>
      </c>
      <c r="V46" s="158">
        <v>96912.39</v>
      </c>
      <c r="W46" s="158">
        <v>38983.120000000003</v>
      </c>
      <c r="X46" s="158">
        <v>0</v>
      </c>
      <c r="Y46" s="158">
        <v>38983.120000000003</v>
      </c>
      <c r="Z46" s="158">
        <v>0</v>
      </c>
      <c r="AA46" s="158">
        <v>0</v>
      </c>
      <c r="AB46" s="158">
        <v>0</v>
      </c>
    </row>
    <row r="47" spans="1:28" x14ac:dyDescent="0.2">
      <c r="A47" s="101" t="s">
        <v>266</v>
      </c>
      <c r="B47" s="154">
        <v>39156338986.318985</v>
      </c>
      <c r="C47" s="154">
        <v>28984650506.851086</v>
      </c>
      <c r="D47" s="154">
        <v>68140989493.170067</v>
      </c>
      <c r="E47" s="155">
        <v>836807931.39458251</v>
      </c>
      <c r="F47" s="155">
        <v>342811306.80769932</v>
      </c>
      <c r="G47" s="155">
        <v>1179619238.2022817</v>
      </c>
      <c r="H47" s="107">
        <v>0.14899200000000001</v>
      </c>
      <c r="I47" s="103">
        <v>9.0336518215957201E-2</v>
      </c>
      <c r="J47" s="107">
        <v>0.12199599999999999</v>
      </c>
      <c r="K47" s="104">
        <v>81.367699999999999</v>
      </c>
      <c r="L47" s="104">
        <v>94.116878256570217</v>
      </c>
      <c r="M47" s="104">
        <v>86.822400000000002</v>
      </c>
      <c r="N47" s="158">
        <v>577835442.45019197</v>
      </c>
      <c r="O47" s="158">
        <v>525810136.62271482</v>
      </c>
      <c r="P47" s="158">
        <v>1103645579.0729067</v>
      </c>
      <c r="Q47" s="158">
        <v>36466788934.714485</v>
      </c>
      <c r="R47" s="158">
        <v>26404132349.642109</v>
      </c>
      <c r="S47" s="158">
        <v>62870921284.35659</v>
      </c>
      <c r="T47" s="158">
        <v>1760268423.1766851</v>
      </c>
      <c r="U47" s="158">
        <v>1702699034.6008685</v>
      </c>
      <c r="V47" s="158">
        <v>3462967457.7775536</v>
      </c>
      <c r="W47" s="158">
        <v>870699020.73401678</v>
      </c>
      <c r="X47" s="158">
        <v>810755694.31423903</v>
      </c>
      <c r="Y47" s="158">
        <v>1681454715.0482559</v>
      </c>
      <c r="Z47" s="158">
        <v>58582607.693800002</v>
      </c>
      <c r="AA47" s="158">
        <v>67063428.29386799</v>
      </c>
      <c r="AB47" s="158">
        <v>125646035.98766799</v>
      </c>
    </row>
    <row r="48" spans="1:28" x14ac:dyDescent="0.2">
      <c r="A48" s="102" t="s">
        <v>206</v>
      </c>
      <c r="B48" s="154">
        <v>7817842263.1927128</v>
      </c>
      <c r="C48" s="154">
        <v>16424377970.790314</v>
      </c>
      <c r="D48" s="154">
        <v>24242220233.983025</v>
      </c>
      <c r="E48" s="155">
        <v>118092966.92964953</v>
      </c>
      <c r="F48" s="155">
        <v>138516431.65939412</v>
      </c>
      <c r="G48" s="155">
        <v>256609398.58904365</v>
      </c>
      <c r="H48" s="107">
        <v>0.13162099999999999</v>
      </c>
      <c r="I48" s="103">
        <v>9.5455878875635253E-2</v>
      </c>
      <c r="J48" s="107">
        <v>0.10707800000000001</v>
      </c>
      <c r="K48" s="104">
        <v>57.909599999999998</v>
      </c>
      <c r="L48" s="104">
        <v>79.997091021659031</v>
      </c>
      <c r="M48" s="104">
        <v>72.887699999999995</v>
      </c>
      <c r="N48" s="158">
        <v>103405074.49119997</v>
      </c>
      <c r="O48" s="158">
        <v>207224763.32925552</v>
      </c>
      <c r="P48" s="158">
        <v>310629837.82045549</v>
      </c>
      <c r="Q48" s="158">
        <v>7256831457.5422306</v>
      </c>
      <c r="R48" s="158">
        <v>14965017780.44075</v>
      </c>
      <c r="S48" s="158">
        <v>22221849237.982979</v>
      </c>
      <c r="T48" s="158">
        <v>410422129.08174342</v>
      </c>
      <c r="U48" s="158">
        <v>1139785233.0441418</v>
      </c>
      <c r="V48" s="158">
        <v>1550207362.1258852</v>
      </c>
      <c r="W48" s="158">
        <v>150588676.56873882</v>
      </c>
      <c r="X48" s="158">
        <v>288771024.49842274</v>
      </c>
      <c r="Y48" s="158">
        <v>439359701.06716156</v>
      </c>
      <c r="Z48" s="158">
        <v>0</v>
      </c>
      <c r="AA48" s="158">
        <v>30803932.806999996</v>
      </c>
      <c r="AB48" s="158">
        <v>30803932.806999996</v>
      </c>
    </row>
    <row r="49" spans="1:28" x14ac:dyDescent="0.2">
      <c r="A49" s="102" t="s">
        <v>207</v>
      </c>
      <c r="B49" s="154">
        <v>4098584244.7931929</v>
      </c>
      <c r="C49" s="154">
        <v>6224518236.4422884</v>
      </c>
      <c r="D49" s="154">
        <v>10323102481.235481</v>
      </c>
      <c r="E49" s="155">
        <v>84167770.919805586</v>
      </c>
      <c r="F49" s="155">
        <v>112666715.11251496</v>
      </c>
      <c r="G49" s="155">
        <v>196834486.03232056</v>
      </c>
      <c r="H49" s="107">
        <v>0.130941</v>
      </c>
      <c r="I49" s="103">
        <v>8.1112594947515979E-2</v>
      </c>
      <c r="J49" s="107">
        <v>0.100921</v>
      </c>
      <c r="K49" s="104">
        <v>74.389099999999999</v>
      </c>
      <c r="L49" s="104">
        <v>90.532308778095626</v>
      </c>
      <c r="M49" s="104">
        <v>84.151300000000006</v>
      </c>
      <c r="N49" s="158">
        <v>120559960.15839849</v>
      </c>
      <c r="O49" s="158">
        <v>237781010.59690329</v>
      </c>
      <c r="P49" s="158">
        <v>358340970.75530177</v>
      </c>
      <c r="Q49" s="158">
        <v>3738883086.8342681</v>
      </c>
      <c r="R49" s="158">
        <v>5529550418.2705297</v>
      </c>
      <c r="S49" s="158">
        <v>9268433505.1047955</v>
      </c>
      <c r="T49" s="158">
        <v>159138836.212286</v>
      </c>
      <c r="U49" s="158">
        <v>285822776.189695</v>
      </c>
      <c r="V49" s="158">
        <v>444961612.401981</v>
      </c>
      <c r="W49" s="158">
        <v>197283271.17963904</v>
      </c>
      <c r="X49" s="158">
        <v>393152107.41119611</v>
      </c>
      <c r="Y49" s="158">
        <v>590435378.59083509</v>
      </c>
      <c r="Z49" s="158">
        <v>3279050.5669999998</v>
      </c>
      <c r="AA49" s="158">
        <v>15992934.570868</v>
      </c>
      <c r="AB49" s="158">
        <v>19271985.137868002</v>
      </c>
    </row>
    <row r="50" spans="1:28" x14ac:dyDescent="0.2">
      <c r="A50" s="102" t="s">
        <v>208</v>
      </c>
      <c r="B50" s="154">
        <v>7047560492.3635159</v>
      </c>
      <c r="C50" s="154">
        <v>1383701403.46667</v>
      </c>
      <c r="D50" s="154">
        <v>8431261895.8301859</v>
      </c>
      <c r="E50" s="155">
        <v>196493483.46415204</v>
      </c>
      <c r="F50" s="155">
        <v>18615264.755164005</v>
      </c>
      <c r="G50" s="155">
        <v>215108748.21931604</v>
      </c>
      <c r="H50" s="107">
        <v>0.163271</v>
      </c>
      <c r="I50" s="103">
        <v>7.9430819816555837E-2</v>
      </c>
      <c r="J50" s="107">
        <v>0.14971100000000001</v>
      </c>
      <c r="K50" s="104">
        <v>63.150700000000001</v>
      </c>
      <c r="L50" s="104">
        <v>102.6443250351881</v>
      </c>
      <c r="M50" s="104">
        <v>69.635000000000005</v>
      </c>
      <c r="N50" s="158">
        <v>145618315.6385487</v>
      </c>
      <c r="O50" s="158">
        <v>29086111.318600003</v>
      </c>
      <c r="P50" s="158">
        <v>174704426.9571487</v>
      </c>
      <c r="Q50" s="158">
        <v>6517279030.1924343</v>
      </c>
      <c r="R50" s="158">
        <v>1260658817.73457</v>
      </c>
      <c r="S50" s="158">
        <v>7777937847.9270058</v>
      </c>
      <c r="T50" s="158">
        <v>346110818.67753202</v>
      </c>
      <c r="U50" s="158">
        <v>80762056.684399992</v>
      </c>
      <c r="V50" s="158">
        <v>426872875.36193204</v>
      </c>
      <c r="W50" s="158">
        <v>181288151.81854871</v>
      </c>
      <c r="X50" s="158">
        <v>41499335.007200003</v>
      </c>
      <c r="Y50" s="158">
        <v>222787486.82574871</v>
      </c>
      <c r="Z50" s="158">
        <v>2882491.6750000003</v>
      </c>
      <c r="AA50" s="158">
        <v>781194.0405</v>
      </c>
      <c r="AB50" s="158">
        <v>3663685.7155000004</v>
      </c>
    </row>
    <row r="51" spans="1:28" x14ac:dyDescent="0.2">
      <c r="A51" s="102" t="s">
        <v>209</v>
      </c>
      <c r="B51" s="154">
        <v>20192351985.959553</v>
      </c>
      <c r="C51" s="154">
        <v>4952052896.1915159</v>
      </c>
      <c r="D51" s="154">
        <v>25144404882.15107</v>
      </c>
      <c r="E51" s="155">
        <v>438053710.0813753</v>
      </c>
      <c r="F51" s="155">
        <v>34748261.253310047</v>
      </c>
      <c r="G51" s="155">
        <v>472801971.33468533</v>
      </c>
      <c r="H51" s="107">
        <v>0.15140300000000001</v>
      </c>
      <c r="I51" s="103">
        <v>7.3959440757981984E-2</v>
      </c>
      <c r="J51" s="107">
        <v>0.135958</v>
      </c>
      <c r="K51" s="104">
        <v>98.664000000000001</v>
      </c>
      <c r="L51" s="104">
        <v>143.64358587591164</v>
      </c>
      <c r="M51" s="104">
        <v>107.63200000000001</v>
      </c>
      <c r="N51" s="158">
        <v>208252092.15204486</v>
      </c>
      <c r="O51" s="158">
        <v>51718251.377855994</v>
      </c>
      <c r="P51" s="158">
        <v>259970343.52990085</v>
      </c>
      <c r="Q51" s="158">
        <v>18953795360.135437</v>
      </c>
      <c r="R51" s="158">
        <v>4648905333.2259645</v>
      </c>
      <c r="S51" s="158">
        <v>23602700693.361401</v>
      </c>
      <c r="T51" s="158">
        <v>844596639.20522368</v>
      </c>
      <c r="U51" s="158">
        <v>196328968.69273195</v>
      </c>
      <c r="V51" s="158">
        <v>1040925607.8979557</v>
      </c>
      <c r="W51" s="158">
        <v>341538921.16709048</v>
      </c>
      <c r="X51" s="158">
        <v>87333227.397320241</v>
      </c>
      <c r="Y51" s="158">
        <v>428872148.56441069</v>
      </c>
      <c r="Z51" s="158">
        <v>52421065.451800004</v>
      </c>
      <c r="AA51" s="158">
        <v>19485366.875500001</v>
      </c>
      <c r="AB51" s="158">
        <v>71906432.327300012</v>
      </c>
    </row>
    <row r="53" spans="1:28" x14ac:dyDescent="0.2">
      <c r="B53" s="163">
        <f>D7+D47-BS!E31</f>
        <v>0.3732147216796875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topLeftCell="A13" zoomScaleNormal="100" workbookViewId="0">
      <selection activeCell="A3" sqref="A3"/>
    </sheetView>
  </sheetViews>
  <sheetFormatPr defaultColWidth="8.7109375" defaultRowHeight="12.75" x14ac:dyDescent="0.2"/>
  <cols>
    <col min="1" max="1" width="75" style="105" bestFit="1" customWidth="1"/>
    <col min="2" max="2" width="14.7109375" style="105" customWidth="1"/>
    <col min="3" max="4" width="9.85546875" style="105" bestFit="1" customWidth="1"/>
    <col min="5" max="16" width="8.7109375" style="105"/>
    <col min="17" max="19" width="9.85546875" style="105" bestFit="1" customWidth="1"/>
    <col min="20" max="16384" width="8.7109375" style="105"/>
  </cols>
  <sheetData>
    <row r="1" spans="1:28" x14ac:dyDescent="0.2">
      <c r="A1" s="108" t="s">
        <v>106</v>
      </c>
    </row>
    <row r="2" spans="1:28" x14ac:dyDescent="0.2">
      <c r="A2" s="67"/>
    </row>
    <row r="3" spans="1:28" x14ac:dyDescent="0.2">
      <c r="A3" s="76">
        <f>BS!B3</f>
        <v>45838</v>
      </c>
    </row>
    <row r="4" spans="1:28" x14ac:dyDescent="0.2">
      <c r="A4" s="162" t="s">
        <v>274</v>
      </c>
    </row>
    <row r="5" spans="1:28" ht="54.95" customHeight="1" x14ac:dyDescent="0.2">
      <c r="A5" s="212" t="s">
        <v>212</v>
      </c>
      <c r="B5" s="213" t="s">
        <v>225</v>
      </c>
      <c r="C5" s="213"/>
      <c r="D5" s="213"/>
      <c r="E5" s="213" t="s">
        <v>224</v>
      </c>
      <c r="F5" s="213"/>
      <c r="G5" s="213"/>
      <c r="H5" s="213" t="s">
        <v>226</v>
      </c>
      <c r="I5" s="213"/>
      <c r="J5" s="213"/>
      <c r="K5" s="213" t="s">
        <v>227</v>
      </c>
      <c r="L5" s="213"/>
      <c r="M5" s="213"/>
      <c r="N5" s="213" t="s">
        <v>228</v>
      </c>
      <c r="O5" s="213"/>
      <c r="P5" s="213"/>
      <c r="Q5" s="213" t="s">
        <v>229</v>
      </c>
      <c r="R5" s="213"/>
      <c r="S5" s="213"/>
      <c r="T5" s="213" t="s">
        <v>230</v>
      </c>
      <c r="U5" s="213"/>
      <c r="V5" s="213"/>
      <c r="W5" s="213" t="s">
        <v>231</v>
      </c>
      <c r="X5" s="213"/>
      <c r="Y5" s="213"/>
      <c r="Z5" s="213" t="s">
        <v>232</v>
      </c>
      <c r="AA5" s="213"/>
      <c r="AB5" s="213"/>
    </row>
    <row r="6" spans="1:28" x14ac:dyDescent="0.2">
      <c r="A6" s="212"/>
      <c r="B6" s="106" t="s">
        <v>22</v>
      </c>
      <c r="C6" s="106" t="s">
        <v>23</v>
      </c>
      <c r="D6" s="106" t="s">
        <v>13</v>
      </c>
      <c r="E6" s="106" t="s">
        <v>22</v>
      </c>
      <c r="F6" s="106" t="s">
        <v>23</v>
      </c>
      <c r="G6" s="106" t="s">
        <v>13</v>
      </c>
      <c r="H6" s="106" t="s">
        <v>22</v>
      </c>
      <c r="I6" s="106" t="s">
        <v>23</v>
      </c>
      <c r="J6" s="106" t="s">
        <v>13</v>
      </c>
      <c r="K6" s="106" t="s">
        <v>22</v>
      </c>
      <c r="L6" s="106" t="s">
        <v>23</v>
      </c>
      <c r="M6" s="106" t="s">
        <v>13</v>
      </c>
      <c r="N6" s="106" t="s">
        <v>22</v>
      </c>
      <c r="O6" s="106" t="s">
        <v>23</v>
      </c>
      <c r="P6" s="106" t="s">
        <v>13</v>
      </c>
      <c r="Q6" s="106" t="s">
        <v>22</v>
      </c>
      <c r="R6" s="106" t="s">
        <v>23</v>
      </c>
      <c r="S6" s="106" t="s">
        <v>13</v>
      </c>
      <c r="T6" s="106" t="s">
        <v>22</v>
      </c>
      <c r="U6" s="106" t="s">
        <v>23</v>
      </c>
      <c r="V6" s="106" t="s">
        <v>13</v>
      </c>
      <c r="W6" s="106" t="s">
        <v>22</v>
      </c>
      <c r="X6" s="106" t="s">
        <v>23</v>
      </c>
      <c r="Y6" s="106" t="s">
        <v>13</v>
      </c>
      <c r="Z6" s="106" t="s">
        <v>22</v>
      </c>
      <c r="AA6" s="106" t="s">
        <v>23</v>
      </c>
      <c r="AB6" s="106" t="s">
        <v>13</v>
      </c>
    </row>
    <row r="7" spans="1:28" x14ac:dyDescent="0.2">
      <c r="A7" s="101" t="s">
        <v>264</v>
      </c>
      <c r="B7" s="154">
        <f>Sectors_I!B7</f>
        <v>115667215.66049999</v>
      </c>
      <c r="C7" s="154">
        <f>Sectors_I!C7</f>
        <v>1468995.2626519999</v>
      </c>
      <c r="D7" s="154">
        <f>Sectors_I!D7</f>
        <v>117136210.92315198</v>
      </c>
      <c r="E7" s="155">
        <f>Sectors_I!E7</f>
        <v>702964.33481089992</v>
      </c>
      <c r="F7" s="155">
        <f>Sectors_I!F7</f>
        <v>3519.4775169899999</v>
      </c>
      <c r="G7" s="155">
        <f>Sectors_I!G7</f>
        <v>706483.81232788996</v>
      </c>
      <c r="H7" s="107">
        <f>Sectors_I!H7</f>
        <v>0.12776100000000001</v>
      </c>
      <c r="I7" s="103">
        <f>Sectors_I!I7</f>
        <v>0.106421</v>
      </c>
      <c r="J7" s="107">
        <f>Sectors_I!J7</f>
        <v>0.12745899999999999</v>
      </c>
      <c r="K7" s="104">
        <f>Sectors_I!K7</f>
        <v>10.298999999999999</v>
      </c>
      <c r="L7" s="104">
        <f>Sectors_I!L7</f>
        <v>5.95594</v>
      </c>
      <c r="M7" s="104">
        <f>Sectors_I!M7</f>
        <v>10.2438</v>
      </c>
      <c r="N7" s="158">
        <f>Sectors_I!N7</f>
        <v>0</v>
      </c>
      <c r="O7" s="158">
        <f>Sectors_I!O7</f>
        <v>0</v>
      </c>
      <c r="P7" s="158">
        <f>Sectors_I!P7</f>
        <v>0</v>
      </c>
      <c r="Q7" s="158">
        <f>Sectors_I!Q7</f>
        <v>115667215.66049999</v>
      </c>
      <c r="R7" s="158">
        <f>Sectors_I!R7</f>
        <v>1468995.2626519999</v>
      </c>
      <c r="S7" s="158">
        <f>Sectors_I!S7</f>
        <v>117136210.92315198</v>
      </c>
      <c r="T7" s="158">
        <f>Sectors_I!T7</f>
        <v>0</v>
      </c>
      <c r="U7" s="158">
        <f>Sectors_I!U7</f>
        <v>0</v>
      </c>
      <c r="V7" s="158">
        <f>Sectors_I!V7</f>
        <v>0</v>
      </c>
      <c r="W7" s="158">
        <f>Sectors_I!W7</f>
        <v>0</v>
      </c>
      <c r="X7" s="158">
        <f>Sectors_I!X7</f>
        <v>0</v>
      </c>
      <c r="Y7" s="158">
        <f>Sectors_I!Y7</f>
        <v>0</v>
      </c>
      <c r="Z7" s="158">
        <f>Sectors_I!Z7</f>
        <v>0</v>
      </c>
      <c r="AA7" s="158">
        <f>Sectors_I!AA7</f>
        <v>0</v>
      </c>
      <c r="AB7" s="158">
        <f>Sectors_I!AB7</f>
        <v>0</v>
      </c>
    </row>
    <row r="8" spans="1:28" x14ac:dyDescent="0.2">
      <c r="A8" s="100" t="s">
        <v>107</v>
      </c>
      <c r="B8" s="154">
        <f>Sectors_I!B8</f>
        <v>6804278.4269999992</v>
      </c>
      <c r="C8" s="154">
        <f>Sectors_I!C8</f>
        <v>26776052.261166021</v>
      </c>
      <c r="D8" s="154">
        <f>Sectors_I!D8</f>
        <v>33580330.688166022</v>
      </c>
      <c r="E8" s="155">
        <f>Sectors_I!E8</f>
        <v>258958.28445625</v>
      </c>
      <c r="F8" s="155">
        <f>Sectors_I!F8</f>
        <v>279734.43079000001</v>
      </c>
      <c r="G8" s="155">
        <f>Sectors_I!G8</f>
        <v>538692.71524625004</v>
      </c>
      <c r="H8" s="107">
        <f>Sectors_I!H8</f>
        <v>0.158993</v>
      </c>
      <c r="I8" s="103">
        <f>Sectors_I!I8</f>
        <v>9.769771814293858E-2</v>
      </c>
      <c r="J8" s="107">
        <f>Sectors_I!J8</f>
        <v>0.11002099999999999</v>
      </c>
      <c r="K8" s="104">
        <f>Sectors_I!K8</f>
        <v>47.204700000000003</v>
      </c>
      <c r="L8" s="104">
        <f>Sectors_I!L8</f>
        <v>59.628040046427124</v>
      </c>
      <c r="M8" s="104">
        <f>Sectors_I!M8</f>
        <v>57.130899999999997</v>
      </c>
      <c r="N8" s="158">
        <f>Sectors_I!N8</f>
        <v>36964.93</v>
      </c>
      <c r="O8" s="158">
        <f>Sectors_I!O8</f>
        <v>0</v>
      </c>
      <c r="P8" s="158">
        <f>Sectors_I!P8</f>
        <v>36964.93</v>
      </c>
      <c r="Q8" s="158">
        <f>Sectors_I!Q8</f>
        <v>6460525.8569999989</v>
      </c>
      <c r="R8" s="158">
        <f>Sectors_I!R8</f>
        <v>26776052.261166021</v>
      </c>
      <c r="S8" s="158">
        <f>Sectors_I!S8</f>
        <v>33236578.118166022</v>
      </c>
      <c r="T8" s="158">
        <f>Sectors_I!T8</f>
        <v>152138.47999999998</v>
      </c>
      <c r="U8" s="158">
        <f>Sectors_I!U8</f>
        <v>0</v>
      </c>
      <c r="V8" s="158">
        <f>Sectors_I!V8</f>
        <v>152138.47999999998</v>
      </c>
      <c r="W8" s="158">
        <f>Sectors_I!W8</f>
        <v>191614.09</v>
      </c>
      <c r="X8" s="158">
        <f>Sectors_I!X8</f>
        <v>0</v>
      </c>
      <c r="Y8" s="158">
        <f>Sectors_I!Y8</f>
        <v>191614.09</v>
      </c>
      <c r="Z8" s="158">
        <f>Sectors_I!Z8</f>
        <v>0</v>
      </c>
      <c r="AA8" s="158">
        <f>Sectors_I!AA8</f>
        <v>0</v>
      </c>
      <c r="AB8" s="158">
        <f>Sectors_I!AB8</f>
        <v>0</v>
      </c>
    </row>
    <row r="9" spans="1:28" x14ac:dyDescent="0.2">
      <c r="A9" s="100" t="s">
        <v>108</v>
      </c>
      <c r="B9" s="154">
        <f>Sectors_I!B9</f>
        <v>1022608941.1748</v>
      </c>
      <c r="C9" s="154">
        <f>Sectors_I!C9</f>
        <v>107357771.41184801</v>
      </c>
      <c r="D9" s="154">
        <f>Sectors_I!D9</f>
        <v>1129966712.586648</v>
      </c>
      <c r="E9" s="155">
        <f>Sectors_I!E9</f>
        <v>2926883.8459495199</v>
      </c>
      <c r="F9" s="155">
        <f>Sectors_I!F9</f>
        <v>485576.66957525001</v>
      </c>
      <c r="G9" s="155">
        <f>Sectors_I!G9</f>
        <v>3412460.5155247701</v>
      </c>
      <c r="H9" s="107">
        <f>Sectors_I!H9</f>
        <v>0.149283</v>
      </c>
      <c r="I9" s="103">
        <f>Sectors_I!I9</f>
        <v>8.8657623830089641E-2</v>
      </c>
      <c r="J9" s="107">
        <f>Sectors_I!J9</f>
        <v>0.14355599999999999</v>
      </c>
      <c r="K9" s="104">
        <f>Sectors_I!K9</f>
        <v>26.526700000000002</v>
      </c>
      <c r="L9" s="104">
        <f>Sectors_I!L9</f>
        <v>27.142555740574128</v>
      </c>
      <c r="M9" s="104">
        <f>Sectors_I!M9</f>
        <v>26.5854</v>
      </c>
      <c r="N9" s="158">
        <f>Sectors_I!N9</f>
        <v>633538.28</v>
      </c>
      <c r="O9" s="158">
        <f>Sectors_I!O9</f>
        <v>389169.75</v>
      </c>
      <c r="P9" s="158">
        <f>Sectors_I!P9</f>
        <v>1022708.03</v>
      </c>
      <c r="Q9" s="158">
        <f>Sectors_I!Q9</f>
        <v>1017682757.9048001</v>
      </c>
      <c r="R9" s="158">
        <f>Sectors_I!R9</f>
        <v>106966293.24744801</v>
      </c>
      <c r="S9" s="158">
        <f>Sectors_I!S9</f>
        <v>1124649051.1522479</v>
      </c>
      <c r="T9" s="158">
        <f>Sectors_I!T9</f>
        <v>3032278.5056999996</v>
      </c>
      <c r="U9" s="158">
        <f>Sectors_I!U9</f>
        <v>0</v>
      </c>
      <c r="V9" s="158">
        <f>Sectors_I!V9</f>
        <v>3032278.5056999996</v>
      </c>
      <c r="W9" s="158">
        <f>Sectors_I!W9</f>
        <v>1599231.3599999999</v>
      </c>
      <c r="X9" s="158">
        <f>Sectors_I!X9</f>
        <v>331409.33440000005</v>
      </c>
      <c r="Y9" s="158">
        <f>Sectors_I!Y9</f>
        <v>1930640.6943999999</v>
      </c>
      <c r="Z9" s="158">
        <f>Sectors_I!Z9</f>
        <v>294673.40429999999</v>
      </c>
      <c r="AA9" s="158">
        <f>Sectors_I!AA9</f>
        <v>60068.83</v>
      </c>
      <c r="AB9" s="158">
        <f>Sectors_I!AB9</f>
        <v>354742.23430000001</v>
      </c>
    </row>
    <row r="10" spans="1:28" x14ac:dyDescent="0.2">
      <c r="A10" s="100" t="s">
        <v>219</v>
      </c>
      <c r="B10" s="154">
        <f>Sectors_I!B10</f>
        <v>250905963.6629</v>
      </c>
      <c r="C10" s="154">
        <f>Sectors_I!C10</f>
        <v>3079934.5726999999</v>
      </c>
      <c r="D10" s="154">
        <f>Sectors_I!D10</f>
        <v>253985898.23559999</v>
      </c>
      <c r="E10" s="155">
        <f>Sectors_I!E10</f>
        <v>908415.70962712006</v>
      </c>
      <c r="F10" s="155">
        <f>Sectors_I!F10</f>
        <v>7857.5910000000003</v>
      </c>
      <c r="G10" s="155">
        <f>Sectors_I!G10</f>
        <v>916273.30062712007</v>
      </c>
      <c r="H10" s="107">
        <f>Sectors_I!H10</f>
        <v>0.14258299999999999</v>
      </c>
      <c r="I10" s="103">
        <f>Sectors_I!I10</f>
        <v>9.7064700000000004E-2</v>
      </c>
      <c r="J10" s="107">
        <f>Sectors_I!J10</f>
        <v>0.14202200000000001</v>
      </c>
      <c r="K10" s="104">
        <f>Sectors_I!K10</f>
        <v>24.207100000000001</v>
      </c>
      <c r="L10" s="104">
        <f>Sectors_I!L10</f>
        <v>73.797600000000003</v>
      </c>
      <c r="M10" s="104">
        <f>Sectors_I!M10</f>
        <v>24.81</v>
      </c>
      <c r="N10" s="158">
        <f>Sectors_I!N10</f>
        <v>156.19999999999999</v>
      </c>
      <c r="O10" s="158">
        <f>Sectors_I!O10</f>
        <v>0</v>
      </c>
      <c r="P10" s="158">
        <f>Sectors_I!P10</f>
        <v>156.19999999999999</v>
      </c>
      <c r="Q10" s="158">
        <f>Sectors_I!Q10</f>
        <v>250562091.28290001</v>
      </c>
      <c r="R10" s="158">
        <f>Sectors_I!R10</f>
        <v>3079934.5726999999</v>
      </c>
      <c r="S10" s="158">
        <f>Sectors_I!S10</f>
        <v>253642025.8556</v>
      </c>
      <c r="T10" s="158">
        <f>Sectors_I!T10</f>
        <v>30255.98</v>
      </c>
      <c r="U10" s="158">
        <f>Sectors_I!U10</f>
        <v>0</v>
      </c>
      <c r="V10" s="158">
        <f>Sectors_I!V10</f>
        <v>30255.98</v>
      </c>
      <c r="W10" s="158">
        <f>Sectors_I!W10</f>
        <v>313616.39999999997</v>
      </c>
      <c r="X10" s="158">
        <f>Sectors_I!X10</f>
        <v>0</v>
      </c>
      <c r="Y10" s="158">
        <f>Sectors_I!Y10</f>
        <v>313616.39999999997</v>
      </c>
      <c r="Z10" s="158">
        <f>Sectors_I!Z10</f>
        <v>0</v>
      </c>
      <c r="AA10" s="158">
        <f>Sectors_I!AA10</f>
        <v>0</v>
      </c>
      <c r="AB10" s="158">
        <f>Sectors_I!AB10</f>
        <v>0</v>
      </c>
    </row>
    <row r="11" spans="1:28" x14ac:dyDescent="0.2">
      <c r="A11" s="100" t="s">
        <v>233</v>
      </c>
      <c r="B11" s="154">
        <f>Sectors_I!B11</f>
        <v>368944383.43549293</v>
      </c>
      <c r="C11" s="154">
        <f>Sectors_I!C11</f>
        <v>3942337943.2762094</v>
      </c>
      <c r="D11" s="154">
        <f>Sectors_I!D11</f>
        <v>4311282326.7117023</v>
      </c>
      <c r="E11" s="155">
        <f>Sectors_I!E11</f>
        <v>14727584.254420448</v>
      </c>
      <c r="F11" s="155">
        <f>Sectors_I!F11</f>
        <v>34001154.743851237</v>
      </c>
      <c r="G11" s="155">
        <f>Sectors_I!G11</f>
        <v>48728738.998271689</v>
      </c>
      <c r="H11" s="107">
        <f>Sectors_I!H11</f>
        <v>0.12562699999999999</v>
      </c>
      <c r="I11" s="103">
        <f>Sectors_I!I11</f>
        <v>0.10489074081306307</v>
      </c>
      <c r="J11" s="107">
        <f>Sectors_I!J11</f>
        <v>0.106638</v>
      </c>
      <c r="K11" s="104">
        <f>Sectors_I!K11</f>
        <v>42.618699999999997</v>
      </c>
      <c r="L11" s="104">
        <f>Sectors_I!L11</f>
        <v>38.05128015524722</v>
      </c>
      <c r="M11" s="104">
        <f>Sectors_I!M11</f>
        <v>38.432299999999998</v>
      </c>
      <c r="N11" s="158">
        <f>Sectors_I!N11</f>
        <v>23005645.337499999</v>
      </c>
      <c r="O11" s="158">
        <f>Sectors_I!O11</f>
        <v>62984351.354780003</v>
      </c>
      <c r="P11" s="158">
        <f>Sectors_I!P11</f>
        <v>85989996.692279994</v>
      </c>
      <c r="Q11" s="158">
        <f>Sectors_I!Q11</f>
        <v>324703564.03301424</v>
      </c>
      <c r="R11" s="158">
        <f>Sectors_I!R11</f>
        <v>3688268239.3850441</v>
      </c>
      <c r="S11" s="158">
        <f>Sectors_I!S11</f>
        <v>4012971803.4180584</v>
      </c>
      <c r="T11" s="158">
        <f>Sectors_I!T11</f>
        <v>12901228.52589353</v>
      </c>
      <c r="U11" s="158">
        <f>Sectors_I!U11</f>
        <v>151074508.57129872</v>
      </c>
      <c r="V11" s="158">
        <f>Sectors_I!V11</f>
        <v>163975737.09719226</v>
      </c>
      <c r="W11" s="158">
        <f>Sectors_I!W11</f>
        <v>31339590.8765852</v>
      </c>
      <c r="X11" s="158">
        <f>Sectors_I!X11</f>
        <v>79271173.9414666</v>
      </c>
      <c r="Y11" s="158">
        <f>Sectors_I!Y11</f>
        <v>110610764.8180518</v>
      </c>
      <c r="Z11" s="158">
        <f>Sectors_I!Z11</f>
        <v>0</v>
      </c>
      <c r="AA11" s="158">
        <f>Sectors_I!AA11</f>
        <v>23724021.378400002</v>
      </c>
      <c r="AB11" s="158">
        <f>Sectors_I!AB11</f>
        <v>23724021.378400002</v>
      </c>
    </row>
    <row r="12" spans="1:28" x14ac:dyDescent="0.2">
      <c r="A12" s="100" t="s">
        <v>109</v>
      </c>
      <c r="B12" s="154">
        <f>Sectors_I!B12</f>
        <v>686667929.81691051</v>
      </c>
      <c r="C12" s="154">
        <f>Sectors_I!C12</f>
        <v>2893833978.9941888</v>
      </c>
      <c r="D12" s="154">
        <f>Sectors_I!D12</f>
        <v>3580501908.8110991</v>
      </c>
      <c r="E12" s="155">
        <f>Sectors_I!E12</f>
        <v>5560905.5378308296</v>
      </c>
      <c r="F12" s="155">
        <f>Sectors_I!F12</f>
        <v>22713184.055170562</v>
      </c>
      <c r="G12" s="155">
        <f>Sectors_I!G12</f>
        <v>28274089.593001392</v>
      </c>
      <c r="H12" s="107">
        <f>Sectors_I!H12</f>
        <v>0.12593499999999999</v>
      </c>
      <c r="I12" s="103">
        <f>Sectors_I!I12</f>
        <v>8.694596180213611E-2</v>
      </c>
      <c r="J12" s="107">
        <f>Sectors_I!J12</f>
        <v>9.42915E-2</v>
      </c>
      <c r="K12" s="104">
        <f>Sectors_I!K12</f>
        <v>98.111400000000003</v>
      </c>
      <c r="L12" s="104">
        <f>Sectors_I!L12</f>
        <v>120.05439896440225</v>
      </c>
      <c r="M12" s="104">
        <f>Sectors_I!M12</f>
        <v>115.88</v>
      </c>
      <c r="N12" s="158">
        <f>Sectors_I!N12</f>
        <v>5067603.8181107501</v>
      </c>
      <c r="O12" s="158">
        <f>Sectors_I!O12</f>
        <v>37985249.594008006</v>
      </c>
      <c r="P12" s="158">
        <f>Sectors_I!P12</f>
        <v>43052853.412118755</v>
      </c>
      <c r="Q12" s="158">
        <f>Sectors_I!Q12</f>
        <v>636517270.91240323</v>
      </c>
      <c r="R12" s="158">
        <f>Sectors_I!R12</f>
        <v>2688018744.0768423</v>
      </c>
      <c r="S12" s="158">
        <f>Sectors_I!S12</f>
        <v>3324536014.9892454</v>
      </c>
      <c r="T12" s="158">
        <f>Sectors_I!T12</f>
        <v>28039795.931596532</v>
      </c>
      <c r="U12" s="158">
        <f>Sectors_I!U12</f>
        <v>143179111.16572031</v>
      </c>
      <c r="V12" s="158">
        <f>Sectors_I!V12</f>
        <v>171218907.09731686</v>
      </c>
      <c r="W12" s="158">
        <f>Sectors_I!W12</f>
        <v>22110862.972910747</v>
      </c>
      <c r="X12" s="158">
        <f>Sectors_I!X12</f>
        <v>61310533.007426001</v>
      </c>
      <c r="Y12" s="158">
        <f>Sectors_I!Y12</f>
        <v>83421395.980336756</v>
      </c>
      <c r="Z12" s="158">
        <f>Sectors_I!Z12</f>
        <v>0</v>
      </c>
      <c r="AA12" s="158">
        <f>Sectors_I!AA12</f>
        <v>1325590.7442000001</v>
      </c>
      <c r="AB12" s="158">
        <f>Sectors_I!AB12</f>
        <v>1325590.7442000001</v>
      </c>
    </row>
    <row r="13" spans="1:28" x14ac:dyDescent="0.2">
      <c r="A13" s="100" t="s">
        <v>110</v>
      </c>
      <c r="B13" s="154">
        <f>Sectors_I!B13</f>
        <v>552532989.56544054</v>
      </c>
      <c r="C13" s="154">
        <f>Sectors_I!C13</f>
        <v>455007577.91512501</v>
      </c>
      <c r="D13" s="154">
        <f>Sectors_I!D13</f>
        <v>1007540567.4805655</v>
      </c>
      <c r="E13" s="155">
        <f>Sectors_I!E13</f>
        <v>18273199.708068039</v>
      </c>
      <c r="F13" s="155">
        <f>Sectors_I!F13</f>
        <v>5973627.0508447206</v>
      </c>
      <c r="G13" s="155">
        <f>Sectors_I!G13</f>
        <v>24246826.758912761</v>
      </c>
      <c r="H13" s="107">
        <f>Sectors_I!H13</f>
        <v>0.14221</v>
      </c>
      <c r="I13" s="103">
        <f>Sectors_I!I13</f>
        <v>9.1852114857534611E-2</v>
      </c>
      <c r="J13" s="107">
        <f>Sectors_I!J13</f>
        <v>0.119468</v>
      </c>
      <c r="K13" s="104">
        <f>Sectors_I!K13</f>
        <v>38.903799999999997</v>
      </c>
      <c r="L13" s="104">
        <f>Sectors_I!L13</f>
        <v>58.167604334889184</v>
      </c>
      <c r="M13" s="104">
        <f>Sectors_I!M13</f>
        <v>47.631799999999998</v>
      </c>
      <c r="N13" s="158">
        <f>Sectors_I!N13</f>
        <v>25389758.706799999</v>
      </c>
      <c r="O13" s="158">
        <f>Sectors_I!O13</f>
        <v>10156362.096099999</v>
      </c>
      <c r="P13" s="158">
        <f>Sectors_I!P13</f>
        <v>35546120.802900001</v>
      </c>
      <c r="Q13" s="158">
        <f>Sectors_I!Q13</f>
        <v>476147657.57784051</v>
      </c>
      <c r="R13" s="158">
        <f>Sectors_I!R13</f>
        <v>416444482.353302</v>
      </c>
      <c r="S13" s="158">
        <f>Sectors_I!S13</f>
        <v>892592139.93114257</v>
      </c>
      <c r="T13" s="158">
        <f>Sectors_I!T13</f>
        <v>44714334.265100002</v>
      </c>
      <c r="U13" s="158">
        <f>Sectors_I!U13</f>
        <v>23745748.421069041</v>
      </c>
      <c r="V13" s="158">
        <f>Sectors_I!V13</f>
        <v>68460082.686169043</v>
      </c>
      <c r="W13" s="158">
        <f>Sectors_I!W13</f>
        <v>31650032.908099998</v>
      </c>
      <c r="X13" s="158">
        <f>Sectors_I!X13</f>
        <v>14817347.140753999</v>
      </c>
      <c r="Y13" s="158">
        <f>Sectors_I!Y13</f>
        <v>46467380.048853993</v>
      </c>
      <c r="Z13" s="158">
        <f>Sectors_I!Z13</f>
        <v>20964.814399999999</v>
      </c>
      <c r="AA13" s="158">
        <f>Sectors_I!AA13</f>
        <v>0</v>
      </c>
      <c r="AB13" s="158">
        <f>Sectors_I!AB13</f>
        <v>20964.814399999999</v>
      </c>
    </row>
    <row r="14" spans="1:28" x14ac:dyDescent="0.2">
      <c r="A14" s="100" t="s">
        <v>111</v>
      </c>
      <c r="B14" s="154">
        <f>Sectors_I!B14</f>
        <v>719485223.11269999</v>
      </c>
      <c r="C14" s="154">
        <f>Sectors_I!C14</f>
        <v>1473817073.1067977</v>
      </c>
      <c r="D14" s="154">
        <f>Sectors_I!D14</f>
        <v>2193302296.2194977</v>
      </c>
      <c r="E14" s="155">
        <f>Sectors_I!E14</f>
        <v>11653266.23210061</v>
      </c>
      <c r="F14" s="155">
        <f>Sectors_I!F14</f>
        <v>9876121.9097159505</v>
      </c>
      <c r="G14" s="155">
        <f>Sectors_I!G14</f>
        <v>21529388.14181656</v>
      </c>
      <c r="H14" s="107">
        <f>Sectors_I!H14</f>
        <v>0.13414799999999999</v>
      </c>
      <c r="I14" s="103">
        <f>Sectors_I!I14</f>
        <v>9.9823233299725755E-2</v>
      </c>
      <c r="J14" s="107">
        <f>Sectors_I!J14</f>
        <v>0.11111</v>
      </c>
      <c r="K14" s="104">
        <f>Sectors_I!K14</f>
        <v>60.802500000000002</v>
      </c>
      <c r="L14" s="104">
        <f>Sectors_I!L14</f>
        <v>70.346605748726788</v>
      </c>
      <c r="M14" s="104">
        <f>Sectors_I!M14</f>
        <v>67.209599999999995</v>
      </c>
      <c r="N14" s="158">
        <f>Sectors_I!N14</f>
        <v>9572171.3015000001</v>
      </c>
      <c r="O14" s="158">
        <f>Sectors_I!O14</f>
        <v>23737926.397388</v>
      </c>
      <c r="P14" s="158">
        <f>Sectors_I!P14</f>
        <v>33310097.698888</v>
      </c>
      <c r="Q14" s="158">
        <f>Sectors_I!Q14</f>
        <v>591417643.98739994</v>
      </c>
      <c r="R14" s="158">
        <f>Sectors_I!R14</f>
        <v>1403588210.3997898</v>
      </c>
      <c r="S14" s="158">
        <f>Sectors_I!S14</f>
        <v>1995005854.3871896</v>
      </c>
      <c r="T14" s="158">
        <f>Sectors_I!T14</f>
        <v>112591284.55469999</v>
      </c>
      <c r="U14" s="158">
        <f>Sectors_I!U14</f>
        <v>39037181.197119996</v>
      </c>
      <c r="V14" s="158">
        <f>Sectors_I!V14</f>
        <v>151628465.75181997</v>
      </c>
      <c r="W14" s="158">
        <f>Sectors_I!W14</f>
        <v>15476294.570600001</v>
      </c>
      <c r="X14" s="158">
        <f>Sectors_I!X14</f>
        <v>31191681.509888001</v>
      </c>
      <c r="Y14" s="158">
        <f>Sectors_I!Y14</f>
        <v>46667976.080488004</v>
      </c>
      <c r="Z14" s="158">
        <f>Sectors_I!Z14</f>
        <v>0</v>
      </c>
      <c r="AA14" s="158">
        <f>Sectors_I!AA14</f>
        <v>0</v>
      </c>
      <c r="AB14" s="158">
        <f>Sectors_I!AB14</f>
        <v>0</v>
      </c>
    </row>
    <row r="15" spans="1:28" x14ac:dyDescent="0.2">
      <c r="A15" s="100" t="s">
        <v>112</v>
      </c>
      <c r="B15" s="154">
        <f>Sectors_I!B15</f>
        <v>1519565474.3767638</v>
      </c>
      <c r="C15" s="154">
        <f>Sectors_I!C15</f>
        <v>976498741.84791875</v>
      </c>
      <c r="D15" s="154">
        <f>Sectors_I!D15</f>
        <v>2496064216.2246828</v>
      </c>
      <c r="E15" s="155">
        <f>Sectors_I!E15</f>
        <v>20268463.731745154</v>
      </c>
      <c r="F15" s="155">
        <f>Sectors_I!F15</f>
        <v>6648000.1520826807</v>
      </c>
      <c r="G15" s="155">
        <f>Sectors_I!G15</f>
        <v>26916463.883827835</v>
      </c>
      <c r="H15" s="107">
        <f>Sectors_I!H15</f>
        <v>0.12995300000000001</v>
      </c>
      <c r="I15" s="103">
        <f>Sectors_I!I15</f>
        <v>8.5035564748821596E-2</v>
      </c>
      <c r="J15" s="107">
        <f>Sectors_I!J15</f>
        <v>0.112854</v>
      </c>
      <c r="K15" s="104">
        <f>Sectors_I!K15</f>
        <v>57.149900000000002</v>
      </c>
      <c r="L15" s="104">
        <f>Sectors_I!L15</f>
        <v>65.924958652161834</v>
      </c>
      <c r="M15" s="104">
        <f>Sectors_I!M15</f>
        <v>60.515000000000001</v>
      </c>
      <c r="N15" s="158">
        <f>Sectors_I!N15</f>
        <v>19015536.4582</v>
      </c>
      <c r="O15" s="158">
        <f>Sectors_I!O15</f>
        <v>44617738.497796953</v>
      </c>
      <c r="P15" s="158">
        <f>Sectors_I!P15</f>
        <v>63633274.955996953</v>
      </c>
      <c r="Q15" s="158">
        <f>Sectors_I!Q15</f>
        <v>1451830376.156764</v>
      </c>
      <c r="R15" s="158">
        <f>Sectors_I!R15</f>
        <v>891108534.71987188</v>
      </c>
      <c r="S15" s="158">
        <f>Sectors_I!S15</f>
        <v>2342938910.8766356</v>
      </c>
      <c r="T15" s="158">
        <f>Sectors_I!T15</f>
        <v>52045290.194800004</v>
      </c>
      <c r="U15" s="158">
        <f>Sectors_I!U15</f>
        <v>65358223.521650001</v>
      </c>
      <c r="V15" s="158">
        <f>Sectors_I!V15</f>
        <v>117403513.71645001</v>
      </c>
      <c r="W15" s="158">
        <f>Sectors_I!W15</f>
        <v>15015570.85319999</v>
      </c>
      <c r="X15" s="158">
        <f>Sectors_I!X15</f>
        <v>19667375.89179695</v>
      </c>
      <c r="Y15" s="158">
        <f>Sectors_I!Y15</f>
        <v>34682946.744996943</v>
      </c>
      <c r="Z15" s="158">
        <f>Sectors_I!Z15</f>
        <v>674237.17200000002</v>
      </c>
      <c r="AA15" s="158">
        <f>Sectors_I!AA15</f>
        <v>364607.71460000001</v>
      </c>
      <c r="AB15" s="158">
        <f>Sectors_I!AB15</f>
        <v>1038844.8866000001</v>
      </c>
    </row>
    <row r="16" spans="1:28" x14ac:dyDescent="0.2">
      <c r="A16" s="100" t="s">
        <v>113</v>
      </c>
      <c r="B16" s="154">
        <f>Sectors_I!B16</f>
        <v>1052520629.6251551</v>
      </c>
      <c r="C16" s="154">
        <f>Sectors_I!C16</f>
        <v>831712844.29623973</v>
      </c>
      <c r="D16" s="154">
        <f>Sectors_I!D16</f>
        <v>1884233473.9213948</v>
      </c>
      <c r="E16" s="155">
        <f>Sectors_I!E16</f>
        <v>20592628.799031299</v>
      </c>
      <c r="F16" s="155">
        <f>Sectors_I!F16</f>
        <v>69566242.587825537</v>
      </c>
      <c r="G16" s="155">
        <f>Sectors_I!G16</f>
        <v>90158871.386856839</v>
      </c>
      <c r="H16" s="107">
        <f>Sectors_I!H16</f>
        <v>0.12790699999999999</v>
      </c>
      <c r="I16" s="103">
        <f>Sectors_I!I16</f>
        <v>8.8766993591729626E-2</v>
      </c>
      <c r="J16" s="107">
        <f>Sectors_I!J16</f>
        <v>0.110621</v>
      </c>
      <c r="K16" s="104">
        <f>Sectors_I!K16</f>
        <v>59.018799999999999</v>
      </c>
      <c r="L16" s="104">
        <f>Sectors_I!L16</f>
        <v>87.685749244505374</v>
      </c>
      <c r="M16" s="104">
        <f>Sectors_I!M16</f>
        <v>71.698999999999998</v>
      </c>
      <c r="N16" s="158">
        <f>Sectors_I!N16</f>
        <v>18378865.2181</v>
      </c>
      <c r="O16" s="158">
        <f>Sectors_I!O16</f>
        <v>14798101.870179739</v>
      </c>
      <c r="P16" s="158">
        <f>Sectors_I!P16</f>
        <v>33176967.088279739</v>
      </c>
      <c r="Q16" s="158">
        <f>Sectors_I!Q16</f>
        <v>988385509.83611453</v>
      </c>
      <c r="R16" s="158">
        <f>Sectors_I!R16</f>
        <v>617365479.17853999</v>
      </c>
      <c r="S16" s="158">
        <f>Sectors_I!S16</f>
        <v>1605750989.0146546</v>
      </c>
      <c r="T16" s="158">
        <f>Sectors_I!T16</f>
        <v>42056980.42899999</v>
      </c>
      <c r="U16" s="158">
        <f>Sectors_I!U16</f>
        <v>107569729.61011991</v>
      </c>
      <c r="V16" s="158">
        <f>Sectors_I!V16</f>
        <v>149626710.0391199</v>
      </c>
      <c r="W16" s="158">
        <f>Sectors_I!W16</f>
        <v>22043822.74004053</v>
      </c>
      <c r="X16" s="158">
        <f>Sectors_I!X16</f>
        <v>106777635.50757974</v>
      </c>
      <c r="Y16" s="158">
        <f>Sectors_I!Y16</f>
        <v>128821458.24762027</v>
      </c>
      <c r="Z16" s="158">
        <f>Sectors_I!Z16</f>
        <v>34316.620000000003</v>
      </c>
      <c r="AA16" s="158">
        <f>Sectors_I!AA16</f>
        <v>0</v>
      </c>
      <c r="AB16" s="158">
        <f>Sectors_I!AB16</f>
        <v>34316.620000000003</v>
      </c>
    </row>
    <row r="17" spans="1:28" x14ac:dyDescent="0.2">
      <c r="A17" s="100" t="s">
        <v>114</v>
      </c>
      <c r="B17" s="154">
        <f>Sectors_I!B17</f>
        <v>341412425.63993001</v>
      </c>
      <c r="C17" s="154">
        <f>Sectors_I!C17</f>
        <v>471391526.43875599</v>
      </c>
      <c r="D17" s="154">
        <f>Sectors_I!D17</f>
        <v>812803952.078686</v>
      </c>
      <c r="E17" s="155">
        <f>Sectors_I!E17</f>
        <v>4031872.6001228802</v>
      </c>
      <c r="F17" s="155">
        <f>Sectors_I!F17</f>
        <v>2933673.4228254999</v>
      </c>
      <c r="G17" s="155">
        <f>Sectors_I!G17</f>
        <v>6965546.0229483806</v>
      </c>
      <c r="H17" s="107">
        <f>Sectors_I!H17</f>
        <v>0.13045899999999999</v>
      </c>
      <c r="I17" s="103">
        <f>Sectors_I!I17</f>
        <v>8.0043358875987375E-2</v>
      </c>
      <c r="J17" s="107">
        <f>Sectors_I!J17</f>
        <v>0.10115499999999999</v>
      </c>
      <c r="K17" s="104">
        <f>Sectors_I!K17</f>
        <v>56.128</v>
      </c>
      <c r="L17" s="104">
        <f>Sectors_I!L17</f>
        <v>59.534700012615339</v>
      </c>
      <c r="M17" s="104">
        <f>Sectors_I!M17</f>
        <v>58.121400000000001</v>
      </c>
      <c r="N17" s="158">
        <f>Sectors_I!N17</f>
        <v>3631460.7031999999</v>
      </c>
      <c r="O17" s="158">
        <f>Sectors_I!O17</f>
        <v>2003173.0487000002</v>
      </c>
      <c r="P17" s="158">
        <f>Sectors_I!P17</f>
        <v>5634633.7519000005</v>
      </c>
      <c r="Q17" s="158">
        <f>Sectors_I!Q17</f>
        <v>328149373.52543002</v>
      </c>
      <c r="R17" s="158">
        <f>Sectors_I!R17</f>
        <v>459808384.82223994</v>
      </c>
      <c r="S17" s="158">
        <f>Sectors_I!S17</f>
        <v>787957758.34766996</v>
      </c>
      <c r="T17" s="158">
        <f>Sectors_I!T17</f>
        <v>9199369.1831</v>
      </c>
      <c r="U17" s="158">
        <f>Sectors_I!U17</f>
        <v>7013922.9328160007</v>
      </c>
      <c r="V17" s="158">
        <f>Sectors_I!V17</f>
        <v>16213292.115916001</v>
      </c>
      <c r="W17" s="158">
        <f>Sectors_I!W17</f>
        <v>4063682.9313999997</v>
      </c>
      <c r="X17" s="158">
        <f>Sectors_I!X17</f>
        <v>4569218.6836999999</v>
      </c>
      <c r="Y17" s="158">
        <f>Sectors_I!Y17</f>
        <v>8632901.6151000001</v>
      </c>
      <c r="Z17" s="158">
        <f>Sectors_I!Z17</f>
        <v>0</v>
      </c>
      <c r="AA17" s="158">
        <f>Sectors_I!AA17</f>
        <v>0</v>
      </c>
      <c r="AB17" s="158">
        <f>Sectors_I!AB17</f>
        <v>0</v>
      </c>
    </row>
    <row r="18" spans="1:28" x14ac:dyDescent="0.2">
      <c r="A18" s="100" t="s">
        <v>115</v>
      </c>
      <c r="B18" s="154">
        <f>Sectors_I!B18</f>
        <v>266857224.56969497</v>
      </c>
      <c r="C18" s="154">
        <f>Sectors_I!C18</f>
        <v>427696245.59186804</v>
      </c>
      <c r="D18" s="154">
        <f>Sectors_I!D18</f>
        <v>694553470.16156304</v>
      </c>
      <c r="E18" s="155">
        <f>Sectors_I!E18</f>
        <v>5350954.4782098904</v>
      </c>
      <c r="F18" s="155">
        <f>Sectors_I!F18</f>
        <v>1182635.52013688</v>
      </c>
      <c r="G18" s="155">
        <f>Sectors_I!G18</f>
        <v>6533589.9983467702</v>
      </c>
      <c r="H18" s="107">
        <f>Sectors_I!H18</f>
        <v>0.14291000000000001</v>
      </c>
      <c r="I18" s="103">
        <f>Sectors_I!I18</f>
        <v>8.3299897264579773E-2</v>
      </c>
      <c r="J18" s="107">
        <f>Sectors_I!J18</f>
        <v>0.106173</v>
      </c>
      <c r="K18" s="104">
        <f>Sectors_I!K18</f>
        <v>51.282800000000002</v>
      </c>
      <c r="L18" s="104">
        <f>Sectors_I!L18</f>
        <v>56.663298438135264</v>
      </c>
      <c r="M18" s="104">
        <f>Sectors_I!M18</f>
        <v>54.599400000000003</v>
      </c>
      <c r="N18" s="158">
        <f>Sectors_I!N18</f>
        <v>4381830.0854000002</v>
      </c>
      <c r="O18" s="158">
        <f>Sectors_I!O18</f>
        <v>2336836.0871000001</v>
      </c>
      <c r="P18" s="158">
        <f>Sectors_I!P18</f>
        <v>6718666.1725000003</v>
      </c>
      <c r="Q18" s="158">
        <f>Sectors_I!Q18</f>
        <v>240677493.56619495</v>
      </c>
      <c r="R18" s="158">
        <f>Sectors_I!R18</f>
        <v>350681050.58606803</v>
      </c>
      <c r="S18" s="158">
        <f>Sectors_I!S18</f>
        <v>591358544.15226305</v>
      </c>
      <c r="T18" s="158">
        <f>Sectors_I!T18</f>
        <v>20556062.073000003</v>
      </c>
      <c r="U18" s="158">
        <f>Sectors_I!U18</f>
        <v>74076355.919799998</v>
      </c>
      <c r="V18" s="158">
        <f>Sectors_I!V18</f>
        <v>94632417.992799997</v>
      </c>
      <c r="W18" s="158">
        <f>Sectors_I!W18</f>
        <v>5559553.6952999998</v>
      </c>
      <c r="X18" s="158">
        <f>Sectors_I!X18</f>
        <v>2751730.2346000001</v>
      </c>
      <c r="Y18" s="158">
        <f>Sectors_I!Y18</f>
        <v>8311283.9298999999</v>
      </c>
      <c r="Z18" s="158">
        <f>Sectors_I!Z18</f>
        <v>64115.235200000003</v>
      </c>
      <c r="AA18" s="158">
        <f>Sectors_I!AA18</f>
        <v>187108.85140000001</v>
      </c>
      <c r="AB18" s="158">
        <f>Sectors_I!AB18</f>
        <v>251224.08660000001</v>
      </c>
    </row>
    <row r="19" spans="1:28" x14ac:dyDescent="0.2">
      <c r="A19" s="100" t="s">
        <v>116</v>
      </c>
      <c r="B19" s="154">
        <f>Sectors_I!B19</f>
        <v>1060157499.9509585</v>
      </c>
      <c r="C19" s="154">
        <f>Sectors_I!C19</f>
        <v>1218164996.3728237</v>
      </c>
      <c r="D19" s="154">
        <f>Sectors_I!D19</f>
        <v>2278322496.3237824</v>
      </c>
      <c r="E19" s="155">
        <f>Sectors_I!E19</f>
        <v>21959423.555309329</v>
      </c>
      <c r="F19" s="155">
        <f>Sectors_I!F19</f>
        <v>25932272.198004782</v>
      </c>
      <c r="G19" s="155">
        <f>Sectors_I!G19</f>
        <v>47891695.753314108</v>
      </c>
      <c r="H19" s="107">
        <f>Sectors_I!H19</f>
        <v>0.13603799999999999</v>
      </c>
      <c r="I19" s="103">
        <f>Sectors_I!I19</f>
        <v>8.1924136768523476E-2</v>
      </c>
      <c r="J19" s="107">
        <f>Sectors_I!J19</f>
        <v>0.106324</v>
      </c>
      <c r="K19" s="104">
        <f>Sectors_I!K19</f>
        <v>59.989600000000003</v>
      </c>
      <c r="L19" s="104">
        <f>Sectors_I!L19</f>
        <v>71.011251178943994</v>
      </c>
      <c r="M19" s="104">
        <f>Sectors_I!M19</f>
        <v>66.075000000000003</v>
      </c>
      <c r="N19" s="158">
        <f>Sectors_I!N19</f>
        <v>23475246.593999997</v>
      </c>
      <c r="O19" s="158">
        <f>Sectors_I!O19</f>
        <v>60253422.8263724</v>
      </c>
      <c r="P19" s="158">
        <f>Sectors_I!P19</f>
        <v>83728669.420372397</v>
      </c>
      <c r="Q19" s="158">
        <f>Sectors_I!Q19</f>
        <v>988063912.6284585</v>
      </c>
      <c r="R19" s="158">
        <f>Sectors_I!R19</f>
        <v>1090640011.0272114</v>
      </c>
      <c r="S19" s="158">
        <f>Sectors_I!S19</f>
        <v>2078703923.6556699</v>
      </c>
      <c r="T19" s="158">
        <f>Sectors_I!T19</f>
        <v>42660500.390599996</v>
      </c>
      <c r="U19" s="158">
        <f>Sectors_I!U19</f>
        <v>49568326.491839997</v>
      </c>
      <c r="V19" s="158">
        <f>Sectors_I!V19</f>
        <v>92228826.882440001</v>
      </c>
      <c r="W19" s="158">
        <f>Sectors_I!W19</f>
        <v>29241494.789599996</v>
      </c>
      <c r="X19" s="158">
        <f>Sectors_I!X19</f>
        <v>76980919.813772395</v>
      </c>
      <c r="Y19" s="158">
        <f>Sectors_I!Y19</f>
        <v>106222414.6033724</v>
      </c>
      <c r="Z19" s="158">
        <f>Sectors_I!Z19</f>
        <v>191592.14230000001</v>
      </c>
      <c r="AA19" s="158">
        <f>Sectors_I!AA19</f>
        <v>975739.04</v>
      </c>
      <c r="AB19" s="158">
        <f>Sectors_I!AB19</f>
        <v>1167331.1823</v>
      </c>
    </row>
    <row r="20" spans="1:28" x14ac:dyDescent="0.2">
      <c r="A20" s="100" t="s">
        <v>117</v>
      </c>
      <c r="B20" s="154">
        <f>Sectors_I!B20</f>
        <v>436483005.70778728</v>
      </c>
      <c r="C20" s="154">
        <f>Sectors_I!C20</f>
        <v>485752087.49519521</v>
      </c>
      <c r="D20" s="154">
        <f>Sectors_I!D20</f>
        <v>922235093.20298243</v>
      </c>
      <c r="E20" s="155">
        <f>Sectors_I!E20</f>
        <v>8086979.2805079604</v>
      </c>
      <c r="F20" s="155">
        <f>Sectors_I!F20</f>
        <v>6139036.1273496803</v>
      </c>
      <c r="G20" s="155">
        <f>Sectors_I!G20</f>
        <v>14226015.407857642</v>
      </c>
      <c r="H20" s="107">
        <f>Sectors_I!H20</f>
        <v>0.128967</v>
      </c>
      <c r="I20" s="103">
        <f>Sectors_I!I20</f>
        <v>8.385330348059461E-2</v>
      </c>
      <c r="J20" s="107">
        <f>Sectors_I!J20</f>
        <v>0.104953</v>
      </c>
      <c r="K20" s="104">
        <f>Sectors_I!K20</f>
        <v>76.503900000000002</v>
      </c>
      <c r="L20" s="104">
        <f>Sectors_I!L20</f>
        <v>64.393108339542735</v>
      </c>
      <c r="M20" s="104">
        <f>Sectors_I!M20</f>
        <v>70.047700000000006</v>
      </c>
      <c r="N20" s="158">
        <f>Sectors_I!N20</f>
        <v>6694343.8815877605</v>
      </c>
      <c r="O20" s="158">
        <f>Sectors_I!O20</f>
        <v>7003301.7343702111</v>
      </c>
      <c r="P20" s="158">
        <f>Sectors_I!P20</f>
        <v>13697645.615957972</v>
      </c>
      <c r="Q20" s="158">
        <f>Sectors_I!Q20</f>
        <v>395794488.79649949</v>
      </c>
      <c r="R20" s="158">
        <f>Sectors_I!R20</f>
        <v>455501108.31433499</v>
      </c>
      <c r="S20" s="158">
        <f>Sectors_I!S20</f>
        <v>851295597.11083448</v>
      </c>
      <c r="T20" s="158">
        <f>Sectors_I!T20</f>
        <v>18743996.279899999</v>
      </c>
      <c r="U20" s="158">
        <f>Sectors_I!U20</f>
        <v>13140639.26107</v>
      </c>
      <c r="V20" s="158">
        <f>Sectors_I!V20</f>
        <v>31884635.540969998</v>
      </c>
      <c r="W20" s="158">
        <f>Sectors_I!W20</f>
        <v>21943090.52318776</v>
      </c>
      <c r="X20" s="158">
        <f>Sectors_I!X20</f>
        <v>17110339.919790208</v>
      </c>
      <c r="Y20" s="158">
        <f>Sectors_I!Y20</f>
        <v>39053430.442977965</v>
      </c>
      <c r="Z20" s="158">
        <f>Sectors_I!Z20</f>
        <v>1430.1081999999999</v>
      </c>
      <c r="AA20" s="158">
        <f>Sectors_I!AA20</f>
        <v>0</v>
      </c>
      <c r="AB20" s="158">
        <f>Sectors_I!AB20</f>
        <v>1430.1081999999999</v>
      </c>
    </row>
    <row r="21" spans="1:28" x14ac:dyDescent="0.2">
      <c r="A21" s="100" t="s">
        <v>118</v>
      </c>
      <c r="B21" s="154">
        <f>Sectors_I!B21</f>
        <v>815715231.25275493</v>
      </c>
      <c r="C21" s="154">
        <f>Sectors_I!C21</f>
        <v>2454341595.3484621</v>
      </c>
      <c r="D21" s="154">
        <f>Sectors_I!D21</f>
        <v>3270056826.6012173</v>
      </c>
      <c r="E21" s="155">
        <f>Sectors_I!E21</f>
        <v>14861301.872147689</v>
      </c>
      <c r="F21" s="155">
        <f>Sectors_I!F21</f>
        <v>22400665.510960005</v>
      </c>
      <c r="G21" s="155">
        <f>Sectors_I!G21</f>
        <v>37261967.383107692</v>
      </c>
      <c r="H21" s="107">
        <f>Sectors_I!H21</f>
        <v>0.13227</v>
      </c>
      <c r="I21" s="103">
        <f>Sectors_I!I21</f>
        <v>8.7882770985342668E-2</v>
      </c>
      <c r="J21" s="107">
        <f>Sectors_I!J21</f>
        <v>9.8602599999999999E-2</v>
      </c>
      <c r="K21" s="104">
        <f>Sectors_I!K21</f>
        <v>110.002</v>
      </c>
      <c r="L21" s="104">
        <f>Sectors_I!L21</f>
        <v>123.78957557422058</v>
      </c>
      <c r="M21" s="104">
        <f>Sectors_I!M21</f>
        <v>120.441</v>
      </c>
      <c r="N21" s="158">
        <f>Sectors_I!N21</f>
        <v>27011283.019899987</v>
      </c>
      <c r="O21" s="158">
        <f>Sectors_I!O21</f>
        <v>70131420.883917496</v>
      </c>
      <c r="P21" s="158">
        <f>Sectors_I!P21</f>
        <v>97142703.903817475</v>
      </c>
      <c r="Q21" s="158">
        <f>Sectors_I!Q21</f>
        <v>733015476.45225501</v>
      </c>
      <c r="R21" s="158">
        <f>Sectors_I!R21</f>
        <v>2098985779.1271355</v>
      </c>
      <c r="S21" s="158">
        <f>Sectors_I!S21</f>
        <v>2832001255.579391</v>
      </c>
      <c r="T21" s="158">
        <f>Sectors_I!T21</f>
        <v>48728383.625399992</v>
      </c>
      <c r="U21" s="158">
        <f>Sectors_I!U21</f>
        <v>229660707.74316663</v>
      </c>
      <c r="V21" s="158">
        <f>Sectors_I!V21</f>
        <v>278389091.36856663</v>
      </c>
      <c r="W21" s="158">
        <f>Sectors_I!W21</f>
        <v>33446240.50689999</v>
      </c>
      <c r="X21" s="158">
        <f>Sectors_I!X21</f>
        <v>124844852.220456</v>
      </c>
      <c r="Y21" s="158">
        <f>Sectors_I!Y21</f>
        <v>158291092.72735599</v>
      </c>
      <c r="Z21" s="158">
        <f>Sectors_I!Z21</f>
        <v>525130.66819999996</v>
      </c>
      <c r="AA21" s="158">
        <f>Sectors_I!AA21</f>
        <v>850256.25770399999</v>
      </c>
      <c r="AB21" s="158">
        <f>Sectors_I!AB21</f>
        <v>1375386.9259039999</v>
      </c>
    </row>
    <row r="22" spans="1:28" x14ac:dyDescent="0.2">
      <c r="A22" s="100" t="s">
        <v>119</v>
      </c>
      <c r="B22" s="154">
        <f>Sectors_I!B22</f>
        <v>383553227.80952996</v>
      </c>
      <c r="C22" s="154">
        <f>Sectors_I!C22</f>
        <v>546766279.32708395</v>
      </c>
      <c r="D22" s="154">
        <f>Sectors_I!D22</f>
        <v>930319507.13661385</v>
      </c>
      <c r="E22" s="155">
        <f>Sectors_I!E22</f>
        <v>5329461.5044296607</v>
      </c>
      <c r="F22" s="155">
        <f>Sectors_I!F22</f>
        <v>8385549.0088028088</v>
      </c>
      <c r="G22" s="155">
        <f>Sectors_I!G22</f>
        <v>13715010.51323247</v>
      </c>
      <c r="H22" s="107">
        <f>Sectors_I!H22</f>
        <v>0.128717</v>
      </c>
      <c r="I22" s="103">
        <f>Sectors_I!I22</f>
        <v>8.0905422396278695E-2</v>
      </c>
      <c r="J22" s="107">
        <f>Sectors_I!J22</f>
        <v>0.100702</v>
      </c>
      <c r="K22" s="104">
        <f>Sectors_I!K22</f>
        <v>88.545699999999997</v>
      </c>
      <c r="L22" s="104">
        <f>Sectors_I!L22</f>
        <v>109.7342272763141</v>
      </c>
      <c r="M22" s="104">
        <f>Sectors_I!M22</f>
        <v>100.99299999999999</v>
      </c>
      <c r="N22" s="158">
        <f>Sectors_I!N22</f>
        <v>11322856.957500001</v>
      </c>
      <c r="O22" s="158">
        <f>Sectors_I!O22</f>
        <v>26807127.565735999</v>
      </c>
      <c r="P22" s="158">
        <f>Sectors_I!P22</f>
        <v>38129984.523235999</v>
      </c>
      <c r="Q22" s="158">
        <f>Sectors_I!Q22</f>
        <v>338182291.32892996</v>
      </c>
      <c r="R22" s="158">
        <f>Sectors_I!R22</f>
        <v>469395747.310588</v>
      </c>
      <c r="S22" s="158">
        <f>Sectors_I!S22</f>
        <v>807578038.63951778</v>
      </c>
      <c r="T22" s="158">
        <f>Sectors_I!T22</f>
        <v>30336802.7194</v>
      </c>
      <c r="U22" s="158">
        <f>Sectors_I!U22</f>
        <v>35395065.055459999</v>
      </c>
      <c r="V22" s="158">
        <f>Sectors_I!V22</f>
        <v>65731867.774859995</v>
      </c>
      <c r="W22" s="158">
        <f>Sectors_I!W22</f>
        <v>15034133.7612</v>
      </c>
      <c r="X22" s="158">
        <f>Sectors_I!X22</f>
        <v>40744930.744835995</v>
      </c>
      <c r="Y22" s="158">
        <f>Sectors_I!Y22</f>
        <v>55779064.506035998</v>
      </c>
      <c r="Z22" s="158">
        <f>Sectors_I!Z22</f>
        <v>0</v>
      </c>
      <c r="AA22" s="158">
        <f>Sectors_I!AA22</f>
        <v>1230536.2161999999</v>
      </c>
      <c r="AB22" s="158">
        <f>Sectors_I!AB22</f>
        <v>1230536.2161999999</v>
      </c>
    </row>
    <row r="23" spans="1:28" x14ac:dyDescent="0.2">
      <c r="A23" s="100" t="s">
        <v>120</v>
      </c>
      <c r="B23" s="154">
        <f>Sectors_I!B23</f>
        <v>127005600.8158499</v>
      </c>
      <c r="C23" s="154">
        <f>Sectors_I!C23</f>
        <v>690513052.08107305</v>
      </c>
      <c r="D23" s="154">
        <f>Sectors_I!D23</f>
        <v>817518652.89692295</v>
      </c>
      <c r="E23" s="155">
        <f>Sectors_I!E23</f>
        <v>11012566.44263801</v>
      </c>
      <c r="F23" s="155">
        <f>Sectors_I!F23</f>
        <v>16144485.59576978</v>
      </c>
      <c r="G23" s="155">
        <f>Sectors_I!G23</f>
        <v>27157052.038407788</v>
      </c>
      <c r="H23" s="107">
        <f>Sectors_I!H23</f>
        <v>0.130297</v>
      </c>
      <c r="I23" s="103">
        <f>Sectors_I!I23</f>
        <v>0.10047408473637301</v>
      </c>
      <c r="J23" s="107">
        <f>Sectors_I!J23</f>
        <v>0.105119</v>
      </c>
      <c r="K23" s="104">
        <f>Sectors_I!K23</f>
        <v>55.724400000000003</v>
      </c>
      <c r="L23" s="104">
        <f>Sectors_I!L23</f>
        <v>60.449268613128957</v>
      </c>
      <c r="M23" s="104">
        <f>Sectors_I!M23</f>
        <v>59.7196</v>
      </c>
      <c r="N23" s="158">
        <f>Sectors_I!N23</f>
        <v>9804975.0445000008</v>
      </c>
      <c r="O23" s="158">
        <f>Sectors_I!O23</f>
        <v>14124648.1997</v>
      </c>
      <c r="P23" s="158">
        <f>Sectors_I!P23</f>
        <v>23929623.244199999</v>
      </c>
      <c r="Q23" s="158">
        <f>Sectors_I!Q23</f>
        <v>61935327.693000011</v>
      </c>
      <c r="R23" s="158">
        <f>Sectors_I!R23</f>
        <v>377457548.77783</v>
      </c>
      <c r="S23" s="158">
        <f>Sectors_I!S23</f>
        <v>439392876.47083002</v>
      </c>
      <c r="T23" s="158">
        <f>Sectors_I!T23</f>
        <v>54178857.822249897</v>
      </c>
      <c r="U23" s="158">
        <f>Sectors_I!U23</f>
        <v>298385403.30094302</v>
      </c>
      <c r="V23" s="158">
        <f>Sectors_I!V23</f>
        <v>352564261.12319291</v>
      </c>
      <c r="W23" s="158">
        <f>Sectors_I!W23</f>
        <v>10891415.3006</v>
      </c>
      <c r="X23" s="158">
        <f>Sectors_I!X23</f>
        <v>14670100.0023</v>
      </c>
      <c r="Y23" s="158">
        <f>Sectors_I!Y23</f>
        <v>25561515.302900001</v>
      </c>
      <c r="Z23" s="158">
        <f>Sectors_I!Z23</f>
        <v>0</v>
      </c>
      <c r="AA23" s="158">
        <f>Sectors_I!AA23</f>
        <v>0</v>
      </c>
      <c r="AB23" s="158">
        <f>Sectors_I!AB23</f>
        <v>0</v>
      </c>
    </row>
    <row r="24" spans="1:28" x14ac:dyDescent="0.2">
      <c r="A24" s="100" t="s">
        <v>213</v>
      </c>
      <c r="B24" s="154">
        <f>Sectors_I!B24</f>
        <v>107630549.30730002</v>
      </c>
      <c r="C24" s="154">
        <f>Sectors_I!C24</f>
        <v>709272949.37402356</v>
      </c>
      <c r="D24" s="154">
        <f>Sectors_I!D24</f>
        <v>816903498.68132353</v>
      </c>
      <c r="E24" s="155">
        <f>Sectors_I!E24</f>
        <v>3604604.52139069</v>
      </c>
      <c r="F24" s="155">
        <f>Sectors_I!F24</f>
        <v>4747422.9005882805</v>
      </c>
      <c r="G24" s="155">
        <f>Sectors_I!G24</f>
        <v>8352027.421978971</v>
      </c>
      <c r="H24" s="107">
        <f>Sectors_I!H24</f>
        <v>0.132544</v>
      </c>
      <c r="I24" s="103">
        <f>Sectors_I!I24</f>
        <v>9.9263136910800909E-2</v>
      </c>
      <c r="J24" s="107">
        <f>Sectors_I!J24</f>
        <v>0.103716</v>
      </c>
      <c r="K24" s="104">
        <f>Sectors_I!K24</f>
        <v>44.9758</v>
      </c>
      <c r="L24" s="104">
        <f>Sectors_I!L24</f>
        <v>50.420163693215272</v>
      </c>
      <c r="M24" s="104">
        <f>Sectors_I!M24</f>
        <v>49.692300000000003</v>
      </c>
      <c r="N24" s="158">
        <f>Sectors_I!N24</f>
        <v>1396296.9890999999</v>
      </c>
      <c r="O24" s="158">
        <f>Sectors_I!O24</f>
        <v>10420641.137399999</v>
      </c>
      <c r="P24" s="158">
        <f>Sectors_I!P24</f>
        <v>11816938.126499999</v>
      </c>
      <c r="Q24" s="158">
        <f>Sectors_I!Q24</f>
        <v>103604822.78300001</v>
      </c>
      <c r="R24" s="158">
        <f>Sectors_I!R24</f>
        <v>677566182.16222358</v>
      </c>
      <c r="S24" s="158">
        <f>Sectors_I!S24</f>
        <v>781171004.94522357</v>
      </c>
      <c r="T24" s="158">
        <f>Sectors_I!T24</f>
        <v>2595532.2670999998</v>
      </c>
      <c r="U24" s="158">
        <f>Sectors_I!U24</f>
        <v>25281945.948199999</v>
      </c>
      <c r="V24" s="158">
        <f>Sectors_I!V24</f>
        <v>27877478.215299997</v>
      </c>
      <c r="W24" s="158">
        <f>Sectors_I!W24</f>
        <v>1415986.1949</v>
      </c>
      <c r="X24" s="158">
        <f>Sectors_I!X24</f>
        <v>6282514.9649999999</v>
      </c>
      <c r="Y24" s="158">
        <f>Sectors_I!Y24</f>
        <v>7698501.1599000003</v>
      </c>
      <c r="Z24" s="158">
        <f>Sectors_I!Z24</f>
        <v>14208.0623</v>
      </c>
      <c r="AA24" s="158">
        <f>Sectors_I!AA24</f>
        <v>142306.29860000001</v>
      </c>
      <c r="AB24" s="158">
        <f>Sectors_I!AB24</f>
        <v>156514.3609</v>
      </c>
    </row>
    <row r="25" spans="1:28" x14ac:dyDescent="0.2">
      <c r="A25" s="100" t="s">
        <v>121</v>
      </c>
      <c r="B25" s="154">
        <f>Sectors_I!B25</f>
        <v>911347734.76179993</v>
      </c>
      <c r="C25" s="154">
        <f>Sectors_I!C25</f>
        <v>1680888477.4750776</v>
      </c>
      <c r="D25" s="154">
        <f>Sectors_I!D25</f>
        <v>2592236212.2368774</v>
      </c>
      <c r="E25" s="155">
        <f>Sectors_I!E25</f>
        <v>2418079.7490278003</v>
      </c>
      <c r="F25" s="155">
        <f>Sectors_I!F25</f>
        <v>4028677.9836874306</v>
      </c>
      <c r="G25" s="155">
        <f>Sectors_I!G25</f>
        <v>6446757.7327152304</v>
      </c>
      <c r="H25" s="107">
        <f>Sectors_I!H25</f>
        <v>0.13634199999999999</v>
      </c>
      <c r="I25" s="103">
        <f>Sectors_I!I25</f>
        <v>8.5482898202774146E-2</v>
      </c>
      <c r="J25" s="107">
        <f>Sectors_I!J25</f>
        <v>0.103577</v>
      </c>
      <c r="K25" s="104">
        <f>Sectors_I!K25</f>
        <v>33.0137</v>
      </c>
      <c r="L25" s="104">
        <f>Sectors_I!L25</f>
        <v>141.66286461789309</v>
      </c>
      <c r="M25" s="104">
        <f>Sectors_I!M25</f>
        <v>102.992</v>
      </c>
      <c r="N25" s="158">
        <f>Sectors_I!N25</f>
        <v>50068.175999999999</v>
      </c>
      <c r="O25" s="158">
        <f>Sectors_I!O25</f>
        <v>0</v>
      </c>
      <c r="P25" s="158">
        <f>Sectors_I!P25</f>
        <v>50068.175999999999</v>
      </c>
      <c r="Q25" s="158">
        <f>Sectors_I!Q25</f>
        <v>911096385.32649982</v>
      </c>
      <c r="R25" s="158">
        <f>Sectors_I!R25</f>
        <v>1669080247.8412776</v>
      </c>
      <c r="S25" s="158">
        <f>Sectors_I!S25</f>
        <v>2580176633.1677775</v>
      </c>
      <c r="T25" s="158">
        <f>Sectors_I!T25</f>
        <v>200494.11170000001</v>
      </c>
      <c r="U25" s="158">
        <f>Sectors_I!U25</f>
        <v>11588852.835900001</v>
      </c>
      <c r="V25" s="158">
        <f>Sectors_I!V25</f>
        <v>11789346.947600001</v>
      </c>
      <c r="W25" s="158">
        <f>Sectors_I!W25</f>
        <v>50855.323599999996</v>
      </c>
      <c r="X25" s="158">
        <f>Sectors_I!X25</f>
        <v>219376.79790000001</v>
      </c>
      <c r="Y25" s="158">
        <f>Sectors_I!Y25</f>
        <v>270232.12150000001</v>
      </c>
      <c r="Z25" s="158">
        <f>Sectors_I!Z25</f>
        <v>0</v>
      </c>
      <c r="AA25" s="158">
        <f>Sectors_I!AA25</f>
        <v>0</v>
      </c>
      <c r="AB25" s="158">
        <f>Sectors_I!AB25</f>
        <v>0</v>
      </c>
    </row>
    <row r="26" spans="1:28" x14ac:dyDescent="0.2">
      <c r="A26" s="100" t="s">
        <v>122</v>
      </c>
      <c r="B26" s="154">
        <f>Sectors_I!B26</f>
        <v>42421503.32689999</v>
      </c>
      <c r="C26" s="154">
        <f>Sectors_I!C26</f>
        <v>321494363.47469193</v>
      </c>
      <c r="D26" s="154">
        <f>Sectors_I!D26</f>
        <v>363915866.80159193</v>
      </c>
      <c r="E26" s="155">
        <f>Sectors_I!E26</f>
        <v>836429.18546988</v>
      </c>
      <c r="F26" s="155">
        <f>Sectors_I!F26</f>
        <v>923397.7116060399</v>
      </c>
      <c r="G26" s="155">
        <f>Sectors_I!G26</f>
        <v>1759826.8970759199</v>
      </c>
      <c r="H26" s="107">
        <f>Sectors_I!H26</f>
        <v>0.14650099999999999</v>
      </c>
      <c r="I26" s="103">
        <f>Sectors_I!I26</f>
        <v>9.4497418204422159E-2</v>
      </c>
      <c r="J26" s="107">
        <f>Sectors_I!J26</f>
        <v>0.100546</v>
      </c>
      <c r="K26" s="104">
        <f>Sectors_I!K26</f>
        <v>55.0505</v>
      </c>
      <c r="L26" s="104">
        <f>Sectors_I!L26</f>
        <v>30.069584508256316</v>
      </c>
      <c r="M26" s="104">
        <f>Sectors_I!M26</f>
        <v>32.982700000000001</v>
      </c>
      <c r="N26" s="158">
        <f>Sectors_I!N26</f>
        <v>455347.32570000004</v>
      </c>
      <c r="O26" s="158">
        <f>Sectors_I!O26</f>
        <v>357452.38532999996</v>
      </c>
      <c r="P26" s="158">
        <f>Sectors_I!P26</f>
        <v>812799.71103000001</v>
      </c>
      <c r="Q26" s="158">
        <f>Sectors_I!Q26</f>
        <v>40291897.800299987</v>
      </c>
      <c r="R26" s="158">
        <f>Sectors_I!R26</f>
        <v>318744129.07286191</v>
      </c>
      <c r="S26" s="158">
        <f>Sectors_I!S26</f>
        <v>359036026.87316197</v>
      </c>
      <c r="T26" s="158">
        <f>Sectors_I!T26</f>
        <v>1382496.7918</v>
      </c>
      <c r="U26" s="158">
        <f>Sectors_I!U26</f>
        <v>2392553.915</v>
      </c>
      <c r="V26" s="158">
        <f>Sectors_I!V26</f>
        <v>3775050.7067999998</v>
      </c>
      <c r="W26" s="158">
        <f>Sectors_I!W26</f>
        <v>747108.73480000009</v>
      </c>
      <c r="X26" s="158">
        <f>Sectors_I!X26</f>
        <v>357680.48683000001</v>
      </c>
      <c r="Y26" s="158">
        <f>Sectors_I!Y26</f>
        <v>1104789.22163</v>
      </c>
      <c r="Z26" s="158">
        <f>Sectors_I!Z26</f>
        <v>0</v>
      </c>
      <c r="AA26" s="158">
        <f>Sectors_I!AA26</f>
        <v>0</v>
      </c>
      <c r="AB26" s="158">
        <f>Sectors_I!AB26</f>
        <v>0</v>
      </c>
    </row>
    <row r="27" spans="1:28" x14ac:dyDescent="0.2">
      <c r="A27" s="100" t="s">
        <v>123</v>
      </c>
      <c r="B27" s="154">
        <f>Sectors_I!B27</f>
        <v>821006506.5092001</v>
      </c>
      <c r="C27" s="154">
        <f>Sectors_I!C27</f>
        <v>592461098.67406631</v>
      </c>
      <c r="D27" s="154">
        <f>Sectors_I!D27</f>
        <v>1413467605.1832664</v>
      </c>
      <c r="E27" s="155">
        <f>Sectors_I!E27</f>
        <v>12476863.858696921</v>
      </c>
      <c r="F27" s="155">
        <f>Sectors_I!F27</f>
        <v>21468150.304059923</v>
      </c>
      <c r="G27" s="155">
        <f>Sectors_I!G27</f>
        <v>33945014.162756845</v>
      </c>
      <c r="H27" s="107">
        <f>Sectors_I!H27</f>
        <v>0.12540599999999999</v>
      </c>
      <c r="I27" s="103">
        <f>Sectors_I!I27</f>
        <v>8.2320502325215969E-2</v>
      </c>
      <c r="J27" s="107">
        <f>Sectors_I!J27</f>
        <v>0.107335</v>
      </c>
      <c r="K27" s="104">
        <f>Sectors_I!K27</f>
        <v>77.364900000000006</v>
      </c>
      <c r="L27" s="104">
        <f>Sectors_I!L27</f>
        <v>102.98375814443087</v>
      </c>
      <c r="M27" s="104">
        <f>Sectors_I!M27</f>
        <v>88.129599999999996</v>
      </c>
      <c r="N27" s="158">
        <f>Sectors_I!N27</f>
        <v>23550178.086399999</v>
      </c>
      <c r="O27" s="158">
        <f>Sectors_I!O27</f>
        <v>23661967.2421</v>
      </c>
      <c r="P27" s="158">
        <f>Sectors_I!P27</f>
        <v>47212145.328500003</v>
      </c>
      <c r="Q27" s="158">
        <f>Sectors_I!Q27</f>
        <v>737049300.4058001</v>
      </c>
      <c r="R27" s="158">
        <f>Sectors_I!R27</f>
        <v>499494282.97520679</v>
      </c>
      <c r="S27" s="158">
        <f>Sectors_I!S27</f>
        <v>1236543583.381007</v>
      </c>
      <c r="T27" s="158">
        <f>Sectors_I!T27</f>
        <v>50106327.489</v>
      </c>
      <c r="U27" s="158">
        <f>Sectors_I!U27</f>
        <v>55397722.049859554</v>
      </c>
      <c r="V27" s="158">
        <f>Sectors_I!V27</f>
        <v>105504049.53885955</v>
      </c>
      <c r="W27" s="158">
        <f>Sectors_I!W27</f>
        <v>32962821.163299996</v>
      </c>
      <c r="X27" s="158">
        <f>Sectors_I!X27</f>
        <v>26247096.410399996</v>
      </c>
      <c r="Y27" s="158">
        <f>Sectors_I!Y27</f>
        <v>59209917.573699996</v>
      </c>
      <c r="Z27" s="158">
        <f>Sectors_I!Z27</f>
        <v>888057.45109999995</v>
      </c>
      <c r="AA27" s="158">
        <f>Sectors_I!AA27</f>
        <v>11321997.238600001</v>
      </c>
      <c r="AB27" s="158">
        <f>Sectors_I!AB27</f>
        <v>12210054.6897</v>
      </c>
    </row>
    <row r="28" spans="1:28" x14ac:dyDescent="0.2">
      <c r="A28" s="100" t="s">
        <v>124</v>
      </c>
      <c r="B28" s="154">
        <f>Sectors_I!B28</f>
        <v>116353335.31019999</v>
      </c>
      <c r="C28" s="154">
        <f>Sectors_I!C28</f>
        <v>95446410.734088004</v>
      </c>
      <c r="D28" s="154">
        <f>Sectors_I!D28</f>
        <v>211799746.04428798</v>
      </c>
      <c r="E28" s="155">
        <f>Sectors_I!E28</f>
        <v>379875.09390415001</v>
      </c>
      <c r="F28" s="155">
        <f>Sectors_I!F28</f>
        <v>275446.40462883998</v>
      </c>
      <c r="G28" s="155">
        <f>Sectors_I!G28</f>
        <v>655321.49853298999</v>
      </c>
      <c r="H28" s="107">
        <f>Sectors_I!H28</f>
        <v>0.132385</v>
      </c>
      <c r="I28" s="103">
        <f>Sectors_I!I28</f>
        <v>8.0816430043096799E-2</v>
      </c>
      <c r="J28" s="107">
        <f>Sectors_I!J28</f>
        <v>0.109097</v>
      </c>
      <c r="K28" s="104">
        <f>Sectors_I!K28</f>
        <v>51.262999999999998</v>
      </c>
      <c r="L28" s="104">
        <f>Sectors_I!L28</f>
        <v>69.23224016338186</v>
      </c>
      <c r="M28" s="104">
        <f>Sectors_I!M28</f>
        <v>59.392499999999998</v>
      </c>
      <c r="N28" s="158">
        <f>Sectors_I!N28</f>
        <v>277536.67300000001</v>
      </c>
      <c r="O28" s="158">
        <f>Sectors_I!O28</f>
        <v>646411.7132</v>
      </c>
      <c r="P28" s="158">
        <f>Sectors_I!P28</f>
        <v>923948.38620000007</v>
      </c>
      <c r="Q28" s="158">
        <f>Sectors_I!Q28</f>
        <v>98134931.356600001</v>
      </c>
      <c r="R28" s="158">
        <f>Sectors_I!R28</f>
        <v>82347616.847387999</v>
      </c>
      <c r="S28" s="158">
        <f>Sectors_I!S28</f>
        <v>180482548.20398799</v>
      </c>
      <c r="T28" s="158">
        <f>Sectors_I!T28</f>
        <v>17438419.743499998</v>
      </c>
      <c r="U28" s="158">
        <f>Sectors_I!U28</f>
        <v>12287286.2115</v>
      </c>
      <c r="V28" s="158">
        <f>Sectors_I!V28</f>
        <v>29725705.954999998</v>
      </c>
      <c r="W28" s="158">
        <f>Sectors_I!W28</f>
        <v>779984.21010000003</v>
      </c>
      <c r="X28" s="158">
        <f>Sectors_I!X28</f>
        <v>811507.67519999994</v>
      </c>
      <c r="Y28" s="158">
        <f>Sectors_I!Y28</f>
        <v>1591491.8853</v>
      </c>
      <c r="Z28" s="158">
        <f>Sectors_I!Z28</f>
        <v>0</v>
      </c>
      <c r="AA28" s="158">
        <f>Sectors_I!AA28</f>
        <v>0</v>
      </c>
      <c r="AB28" s="158">
        <f>Sectors_I!AB28</f>
        <v>0</v>
      </c>
    </row>
    <row r="29" spans="1:28" x14ac:dyDescent="0.2">
      <c r="A29" s="100" t="s">
        <v>125</v>
      </c>
      <c r="B29" s="154">
        <f>Sectors_I!B29</f>
        <v>93689950.796162799</v>
      </c>
      <c r="C29" s="154">
        <f>Sectors_I!C29</f>
        <v>205592271.46360293</v>
      </c>
      <c r="D29" s="154">
        <f>Sectors_I!D29</f>
        <v>299282222.25976574</v>
      </c>
      <c r="E29" s="155">
        <f>Sectors_I!E29</f>
        <v>19000957.630918272</v>
      </c>
      <c r="F29" s="155">
        <f>Sectors_I!F29</f>
        <v>517318.65507593</v>
      </c>
      <c r="G29" s="155">
        <f>Sectors_I!G29</f>
        <v>19518276.285994202</v>
      </c>
      <c r="H29" s="107">
        <f>Sectors_I!H29</f>
        <v>0.115726</v>
      </c>
      <c r="I29" s="103">
        <f>Sectors_I!I29</f>
        <v>0.11140838903366779</v>
      </c>
      <c r="J29" s="107">
        <f>Sectors_I!J29</f>
        <v>0.11260100000000001</v>
      </c>
      <c r="K29" s="104">
        <f>Sectors_I!K29</f>
        <v>69.868200000000002</v>
      </c>
      <c r="L29" s="104">
        <f>Sectors_I!L29</f>
        <v>66.320325626086884</v>
      </c>
      <c r="M29" s="104">
        <f>Sectors_I!M29</f>
        <v>67.289599999999993</v>
      </c>
      <c r="N29" s="158">
        <f>Sectors_I!N29</f>
        <v>4252.1316999999999</v>
      </c>
      <c r="O29" s="158">
        <f>Sectors_I!O29</f>
        <v>0</v>
      </c>
      <c r="P29" s="158">
        <f>Sectors_I!P29</f>
        <v>4252.1316999999999</v>
      </c>
      <c r="Q29" s="158">
        <f>Sectors_I!Q29</f>
        <v>72037226.923409194</v>
      </c>
      <c r="R29" s="158">
        <f>Sectors_I!R29</f>
        <v>203987188.04188019</v>
      </c>
      <c r="S29" s="158">
        <f>Sectors_I!S29</f>
        <v>276024414.96528941</v>
      </c>
      <c r="T29" s="158">
        <f>Sectors_I!T29</f>
        <v>0</v>
      </c>
      <c r="U29" s="158">
        <f>Sectors_I!U29</f>
        <v>686344.25459999999</v>
      </c>
      <c r="V29" s="158">
        <f>Sectors_I!V29</f>
        <v>686344.25459999999</v>
      </c>
      <c r="W29" s="158">
        <f>Sectors_I!W29</f>
        <v>21652723.872753602</v>
      </c>
      <c r="X29" s="158">
        <f>Sectors_I!X29</f>
        <v>918739.16712274007</v>
      </c>
      <c r="Y29" s="158">
        <f>Sectors_I!Y29</f>
        <v>22571463.039876342</v>
      </c>
      <c r="Z29" s="158">
        <f>Sectors_I!Z29</f>
        <v>0</v>
      </c>
      <c r="AA29" s="158">
        <f>Sectors_I!AA29</f>
        <v>0</v>
      </c>
      <c r="AB29" s="158">
        <f>Sectors_I!AB29</f>
        <v>0</v>
      </c>
    </row>
    <row r="30" spans="1:28" x14ac:dyDescent="0.2">
      <c r="A30" s="100" t="s">
        <v>126</v>
      </c>
      <c r="B30" s="154">
        <f>Sectors_I!B30</f>
        <v>1850889690.614871</v>
      </c>
      <c r="C30" s="154">
        <f>Sectors_I!C30</f>
        <v>2270433008.9067049</v>
      </c>
      <c r="D30" s="154">
        <f>Sectors_I!D30</f>
        <v>4121322699.5215764</v>
      </c>
      <c r="E30" s="155">
        <f>Sectors_I!E30</f>
        <v>35064410.323191725</v>
      </c>
      <c r="F30" s="155">
        <f>Sectors_I!F30</f>
        <v>23818881.23967763</v>
      </c>
      <c r="G30" s="155">
        <f>Sectors_I!G30</f>
        <v>58883291.562869355</v>
      </c>
      <c r="H30" s="107">
        <f>Sectors_I!H30</f>
        <v>0.142262</v>
      </c>
      <c r="I30" s="103">
        <f>Sectors_I!I30</f>
        <v>8.6060652764389844E-2</v>
      </c>
      <c r="J30" s="107">
        <f>Sectors_I!J30</f>
        <v>0.109848</v>
      </c>
      <c r="K30" s="104">
        <f>Sectors_I!K30</f>
        <v>72.086100000000002</v>
      </c>
      <c r="L30" s="104">
        <f>Sectors_I!L30</f>
        <v>89.790450064895396</v>
      </c>
      <c r="M30" s="104">
        <f>Sectors_I!M30</f>
        <v>82.354100000000003</v>
      </c>
      <c r="N30" s="158">
        <f>Sectors_I!N30</f>
        <v>27706876.551599998</v>
      </c>
      <c r="O30" s="158">
        <f>Sectors_I!O30</f>
        <v>35616062.336677998</v>
      </c>
      <c r="P30" s="158">
        <f>Sectors_I!P30</f>
        <v>63322938.888277993</v>
      </c>
      <c r="Q30" s="158">
        <f>Sectors_I!Q30</f>
        <v>1724201992.5494711</v>
      </c>
      <c r="R30" s="158">
        <f>Sectors_I!R30</f>
        <v>2094630432.9836118</v>
      </c>
      <c r="S30" s="158">
        <f>Sectors_I!S30</f>
        <v>3818832425.533083</v>
      </c>
      <c r="T30" s="158">
        <f>Sectors_I!T30</f>
        <v>84095896.533899993</v>
      </c>
      <c r="U30" s="158">
        <f>Sectors_I!U30</f>
        <v>118003589.8764431</v>
      </c>
      <c r="V30" s="158">
        <f>Sectors_I!V30</f>
        <v>202099486.41034311</v>
      </c>
      <c r="W30" s="158">
        <f>Sectors_I!W30</f>
        <v>41904014.985200003</v>
      </c>
      <c r="X30" s="158">
        <f>Sectors_I!X30</f>
        <v>53180793.123510189</v>
      </c>
      <c r="Y30" s="158">
        <f>Sectors_I!Y30</f>
        <v>95084808.1087102</v>
      </c>
      <c r="Z30" s="158">
        <f>Sectors_I!Z30</f>
        <v>687786.54630000005</v>
      </c>
      <c r="AA30" s="158">
        <f>Sectors_I!AA30</f>
        <v>4618192.9231399996</v>
      </c>
      <c r="AB30" s="158">
        <f>Sectors_I!AB30</f>
        <v>5305979.4694400001</v>
      </c>
    </row>
    <row r="31" spans="1:28" x14ac:dyDescent="0.2">
      <c r="A31" s="100" t="s">
        <v>127</v>
      </c>
      <c r="B31" s="154">
        <f>Sectors_I!B31</f>
        <v>3096943972.6427398</v>
      </c>
      <c r="C31" s="154">
        <f>Sectors_I!C31</f>
        <v>451443453.67500472</v>
      </c>
      <c r="D31" s="154">
        <f>Sectors_I!D31</f>
        <v>3548387426.3177443</v>
      </c>
      <c r="E31" s="155">
        <f>Sectors_I!E31</f>
        <v>87392835.849105522</v>
      </c>
      <c r="F31" s="155">
        <f>Sectors_I!F31</f>
        <v>13331107.163021419</v>
      </c>
      <c r="G31" s="155">
        <f>Sectors_I!G31</f>
        <v>100723943.01212694</v>
      </c>
      <c r="H31" s="107">
        <f>Sectors_I!H31</f>
        <v>0.15127699999999999</v>
      </c>
      <c r="I31" s="103">
        <f>Sectors_I!I31</f>
        <v>8.7696569868753654E-2</v>
      </c>
      <c r="J31" s="107">
        <f>Sectors_I!J31</f>
        <v>0.14187900000000001</v>
      </c>
      <c r="K31" s="104">
        <f>Sectors_I!K31</f>
        <v>60.102800000000002</v>
      </c>
      <c r="L31" s="104">
        <f>Sectors_I!L31</f>
        <v>84.030711529958339</v>
      </c>
      <c r="M31" s="104">
        <f>Sectors_I!M31</f>
        <v>63.296900000000001</v>
      </c>
      <c r="N31" s="158">
        <f>Sectors_I!N31</f>
        <v>89755343.174899995</v>
      </c>
      <c r="O31" s="158">
        <f>Sectors_I!O31</f>
        <v>18441455.916922003</v>
      </c>
      <c r="P31" s="158">
        <f>Sectors_I!P31</f>
        <v>108196799.091822</v>
      </c>
      <c r="Q31" s="158">
        <f>Sectors_I!Q31</f>
        <v>2850398664.6869502</v>
      </c>
      <c r="R31" s="158">
        <f>Sectors_I!R31</f>
        <v>404972279.3104127</v>
      </c>
      <c r="S31" s="158">
        <f>Sectors_I!S31</f>
        <v>3255370943.9973631</v>
      </c>
      <c r="T31" s="158">
        <f>Sectors_I!T31</f>
        <v>124952947.77748945</v>
      </c>
      <c r="U31" s="158">
        <f>Sectors_I!U31</f>
        <v>15159978.425969999</v>
      </c>
      <c r="V31" s="158">
        <f>Sectors_I!V31</f>
        <v>140112926.20345944</v>
      </c>
      <c r="W31" s="158">
        <f>Sectors_I!W31</f>
        <v>119154262.1512</v>
      </c>
      <c r="X31" s="158">
        <f>Sectors_I!X31</f>
        <v>30010617.882821999</v>
      </c>
      <c r="Y31" s="158">
        <f>Sectors_I!Y31</f>
        <v>149164880.034022</v>
      </c>
      <c r="Z31" s="158">
        <f>Sectors_I!Z31</f>
        <v>2438098.0271000001</v>
      </c>
      <c r="AA31" s="158">
        <f>Sectors_I!AA31</f>
        <v>1300578.0558</v>
      </c>
      <c r="AB31" s="158">
        <f>Sectors_I!AB31</f>
        <v>3738676.0828999998</v>
      </c>
    </row>
    <row r="32" spans="1:28" x14ac:dyDescent="0.2">
      <c r="A32" s="100" t="s">
        <v>182</v>
      </c>
      <c r="B32" s="154">
        <f>Sectors_I!B32</f>
        <v>199886756.48534685</v>
      </c>
      <c r="C32" s="154">
        <f>Sectors_I!C32</f>
        <v>248250620.47334862</v>
      </c>
      <c r="D32" s="154">
        <f>Sectors_I!D32</f>
        <v>448137376.95869541</v>
      </c>
      <c r="E32" s="155">
        <f>Sectors_I!E32</f>
        <v>3805455.6024587601</v>
      </c>
      <c r="F32" s="155">
        <f>Sectors_I!F32</f>
        <v>2760525.8756712</v>
      </c>
      <c r="G32" s="155">
        <f>Sectors_I!G32</f>
        <v>6565981.4781299606</v>
      </c>
      <c r="H32" s="107">
        <f>Sectors_I!H32</f>
        <v>0.16070000000000001</v>
      </c>
      <c r="I32" s="103">
        <f>Sectors_I!I32</f>
        <v>8.7945183816174263E-2</v>
      </c>
      <c r="J32" s="107">
        <f>Sectors_I!J32</f>
        <v>0.113219</v>
      </c>
      <c r="K32" s="104">
        <f>Sectors_I!K32</f>
        <v>56.938000000000002</v>
      </c>
      <c r="L32" s="104">
        <f>Sectors_I!L32</f>
        <v>56.529379004738352</v>
      </c>
      <c r="M32" s="104">
        <f>Sectors_I!M32</f>
        <v>56.661900000000003</v>
      </c>
      <c r="N32" s="158">
        <f>Sectors_I!N32</f>
        <v>2601676.6171999997</v>
      </c>
      <c r="O32" s="158">
        <f>Sectors_I!O32</f>
        <v>4665586.4800400008</v>
      </c>
      <c r="P32" s="158">
        <f>Sectors_I!P32</f>
        <v>7267263.097240001</v>
      </c>
      <c r="Q32" s="158">
        <f>Sectors_I!Q32</f>
        <v>190441471.79494685</v>
      </c>
      <c r="R32" s="158">
        <f>Sectors_I!R32</f>
        <v>239087219.24719664</v>
      </c>
      <c r="S32" s="158">
        <f>Sectors_I!S32</f>
        <v>429528691.0421434</v>
      </c>
      <c r="T32" s="158">
        <f>Sectors_I!T32</f>
        <v>3249825.9491999997</v>
      </c>
      <c r="U32" s="158">
        <f>Sectors_I!U32</f>
        <v>2421573.9135999996</v>
      </c>
      <c r="V32" s="158">
        <f>Sectors_I!V32</f>
        <v>5671399.8627999993</v>
      </c>
      <c r="W32" s="158">
        <f>Sectors_I!W32</f>
        <v>6189463.9211999988</v>
      </c>
      <c r="X32" s="158">
        <f>Sectors_I!X32</f>
        <v>6111692.6385279996</v>
      </c>
      <c r="Y32" s="158">
        <f>Sectors_I!Y32</f>
        <v>12301156.559727998</v>
      </c>
      <c r="Z32" s="158">
        <f>Sectors_I!Z32</f>
        <v>5994.82</v>
      </c>
      <c r="AA32" s="158">
        <f>Sectors_I!AA32</f>
        <v>630134.67402399995</v>
      </c>
      <c r="AB32" s="158">
        <f>Sectors_I!AB32</f>
        <v>636129.4940239999</v>
      </c>
    </row>
    <row r="33" spans="1:28" x14ac:dyDescent="0.2">
      <c r="A33" s="109" t="s">
        <v>214</v>
      </c>
      <c r="B33" s="154">
        <f>Sectors_I!B33</f>
        <v>174041240.61573869</v>
      </c>
      <c r="C33" s="154">
        <f>Sectors_I!C33</f>
        <v>528602989.66498166</v>
      </c>
      <c r="D33" s="154">
        <f>Sectors_I!D33</f>
        <v>702644230.28072035</v>
      </c>
      <c r="E33" s="155">
        <f>Sectors_I!E33</f>
        <v>8319298.0622591693</v>
      </c>
      <c r="F33" s="155">
        <f>Sectors_I!F33</f>
        <v>34859902.613942504</v>
      </c>
      <c r="G33" s="155">
        <f>Sectors_I!G33</f>
        <v>43179200.676201671</v>
      </c>
      <c r="H33" s="107">
        <f>Sectors_I!H33</f>
        <v>0.12829399999999999</v>
      </c>
      <c r="I33" s="103">
        <f>Sectors_I!I33</f>
        <v>9.3092131270355594E-2</v>
      </c>
      <c r="J33" s="107">
        <f>Sectors_I!J33</f>
        <v>0.10166</v>
      </c>
      <c r="K33" s="104">
        <f>Sectors_I!K33</f>
        <v>55.206800000000001</v>
      </c>
      <c r="L33" s="104">
        <f>Sectors_I!L33</f>
        <v>74.082979215653609</v>
      </c>
      <c r="M33" s="104">
        <f>Sectors_I!M33</f>
        <v>69.410600000000002</v>
      </c>
      <c r="N33" s="158">
        <f>Sectors_I!N33</f>
        <v>2099921.9300000002</v>
      </c>
      <c r="O33" s="158">
        <f>Sectors_I!O33</f>
        <v>19569668.094000001</v>
      </c>
      <c r="P33" s="158">
        <f>Sectors_I!P33</f>
        <v>21669590.024</v>
      </c>
      <c r="Q33" s="158">
        <f>Sectors_I!Q33</f>
        <v>143923074.20573869</v>
      </c>
      <c r="R33" s="158">
        <f>Sectors_I!R33</f>
        <v>372160313.04708159</v>
      </c>
      <c r="S33" s="158">
        <f>Sectors_I!S33</f>
        <v>516083387.25282031</v>
      </c>
      <c r="T33" s="158">
        <f>Sectors_I!T33</f>
        <v>16346465.740000002</v>
      </c>
      <c r="U33" s="158">
        <f>Sectors_I!U33</f>
        <v>89767331.78580001</v>
      </c>
      <c r="V33" s="158">
        <f>Sectors_I!V33</f>
        <v>106113797.52580002</v>
      </c>
      <c r="W33" s="158">
        <f>Sectors_I!W33</f>
        <v>13771700.669999998</v>
      </c>
      <c r="X33" s="158">
        <f>Sectors_I!X33</f>
        <v>65699605.792099997</v>
      </c>
      <c r="Y33" s="158">
        <f>Sectors_I!Y33</f>
        <v>79471306.462099999</v>
      </c>
      <c r="Z33" s="158">
        <f>Sectors_I!Z33</f>
        <v>0</v>
      </c>
      <c r="AA33" s="158">
        <f>Sectors_I!AA33</f>
        <v>975739.04</v>
      </c>
      <c r="AB33" s="158">
        <f>Sectors_I!AB33</f>
        <v>975739.04</v>
      </c>
    </row>
    <row r="34" spans="1:28" x14ac:dyDescent="0.2">
      <c r="A34" s="101" t="s">
        <v>128</v>
      </c>
      <c r="B34" s="154">
        <f>Sectors_I!B34</f>
        <v>22304948957.620792</v>
      </c>
      <c r="C34" s="154">
        <f>Sectors_I!C34</f>
        <v>5404320152.2633219</v>
      </c>
      <c r="D34" s="154">
        <f>Sectors_I!D34</f>
        <v>27709269109.884117</v>
      </c>
      <c r="E34" s="155">
        <f>Sectors_I!E34</f>
        <v>506025553.7438243</v>
      </c>
      <c r="F34" s="155">
        <f>Sectors_I!F34</f>
        <v>38270561.994977094</v>
      </c>
      <c r="G34" s="155">
        <f>Sectors_I!G34</f>
        <v>544296115.73880136</v>
      </c>
      <c r="H34" s="107">
        <f>Sectors_I!H34</f>
        <v>0.15436800000000001</v>
      </c>
      <c r="I34" s="103">
        <f>Sectors_I!I34</f>
        <v>7.4224137211685692E-2</v>
      </c>
      <c r="J34" s="107">
        <f>Sectors_I!J34</f>
        <v>0.13902300000000001</v>
      </c>
      <c r="K34" s="104">
        <f>Sectors_I!K34</f>
        <v>96.153499999999994</v>
      </c>
      <c r="L34" s="104">
        <f>Sectors_I!L34</f>
        <v>142.00672903356292</v>
      </c>
      <c r="M34" s="104">
        <f>Sectors_I!M34</f>
        <v>105.02800000000001</v>
      </c>
      <c r="N34" s="158">
        <f>Sectors_I!N34</f>
        <v>244615630.18829358</v>
      </c>
      <c r="O34" s="158">
        <f>Sectors_I!O34</f>
        <v>54671729.504995987</v>
      </c>
      <c r="P34" s="158">
        <f>Sectors_I!P34</f>
        <v>299287359.69328958</v>
      </c>
      <c r="Q34" s="158">
        <f>Sectors_I!Q34</f>
        <v>20910006479.548302</v>
      </c>
      <c r="R34" s="158">
        <f>Sectors_I!R34</f>
        <v>5070137171.000639</v>
      </c>
      <c r="S34" s="158">
        <f>Sectors_I!S34</f>
        <v>25980143650.548939</v>
      </c>
      <c r="T34" s="158">
        <f>Sectors_I!T34</f>
        <v>956278923.55265558</v>
      </c>
      <c r="U34" s="158">
        <f>Sectors_I!U34</f>
        <v>222274263.97752199</v>
      </c>
      <c r="V34" s="158">
        <f>Sectors_I!V34</f>
        <v>1178553187.5301776</v>
      </c>
      <c r="W34" s="158">
        <f>Sectors_I!W34</f>
        <v>385921551.89743912</v>
      </c>
      <c r="X34" s="158">
        <f>Sectors_I!X34</f>
        <v>91576427.213960245</v>
      </c>
      <c r="Y34" s="158">
        <f>Sectors_I!Y34</f>
        <v>477497979.11139935</v>
      </c>
      <c r="Z34" s="158">
        <f>Sectors_I!Z34</f>
        <v>52742002.622400001</v>
      </c>
      <c r="AA34" s="158">
        <f>Sectors_I!AA34</f>
        <v>20332290.071199998</v>
      </c>
      <c r="AB34" s="158">
        <f>Sectors_I!AB34</f>
        <v>73074292.693599999</v>
      </c>
    </row>
    <row r="35" spans="1:28" x14ac:dyDescent="0.2">
      <c r="A35" s="100" t="s">
        <v>129</v>
      </c>
      <c r="B35" s="154">
        <f>Sectors_I!B35</f>
        <v>259552240.77063718</v>
      </c>
      <c r="C35" s="154">
        <f>Sectors_I!C35</f>
        <v>56948596.390951313</v>
      </c>
      <c r="D35" s="154">
        <f>Sectors_I!D35</f>
        <v>316500837.16158849</v>
      </c>
      <c r="E35" s="155">
        <f>Sectors_I!E35</f>
        <v>3403963.2394966898</v>
      </c>
      <c r="F35" s="155">
        <f>Sectors_I!F35</f>
        <v>1620376.0769280801</v>
      </c>
      <c r="G35" s="155">
        <f>Sectors_I!G35</f>
        <v>5024339.3164247703</v>
      </c>
      <c r="H35" s="107">
        <f>Sectors_I!H35</f>
        <v>0.158358</v>
      </c>
      <c r="I35" s="103">
        <f>Sectors_I!I35</f>
        <v>8.4674563954670712E-2</v>
      </c>
      <c r="J35" s="107">
        <f>Sectors_I!J35</f>
        <v>0.13941500000000001</v>
      </c>
      <c r="K35" s="104">
        <f>Sectors_I!K35</f>
        <v>57.488799999999998</v>
      </c>
      <c r="L35" s="104">
        <f>Sectors_I!L35</f>
        <v>59.753265665040111</v>
      </c>
      <c r="M35" s="104">
        <f>Sectors_I!M35</f>
        <v>58.071100000000001</v>
      </c>
      <c r="N35" s="158">
        <f>Sectors_I!N35</f>
        <v>1771229.7895</v>
      </c>
      <c r="O35" s="158">
        <f>Sectors_I!O35</f>
        <v>911080.9767</v>
      </c>
      <c r="P35" s="158">
        <f>Sectors_I!P35</f>
        <v>2682310.7662</v>
      </c>
      <c r="Q35" s="158">
        <f>Sectors_I!Q35</f>
        <v>249757934.33836743</v>
      </c>
      <c r="R35" s="158">
        <f>Sectors_I!R35</f>
        <v>50807033.42115131</v>
      </c>
      <c r="S35" s="158">
        <f>Sectors_I!S35</f>
        <v>300564967.75951874</v>
      </c>
      <c r="T35" s="158">
        <f>Sectors_I!T35</f>
        <v>7253169.6038000006</v>
      </c>
      <c r="U35" s="158">
        <f>Sectors_I!U35</f>
        <v>3396175.0022999998</v>
      </c>
      <c r="V35" s="158">
        <f>Sectors_I!V35</f>
        <v>10649344.6061</v>
      </c>
      <c r="W35" s="158">
        <f>Sectors_I!W35</f>
        <v>2519110.36846975</v>
      </c>
      <c r="X35" s="158">
        <f>Sectors_I!X35</f>
        <v>2652952.9728000001</v>
      </c>
      <c r="Y35" s="158">
        <f>Sectors_I!Y35</f>
        <v>5172063.3412697501</v>
      </c>
      <c r="Z35" s="158">
        <f>Sectors_I!Z35</f>
        <v>22026.46</v>
      </c>
      <c r="AA35" s="158">
        <f>Sectors_I!AA35</f>
        <v>92434.994699999996</v>
      </c>
      <c r="AB35" s="158">
        <f>Sectors_I!AB35</f>
        <v>114461.4547</v>
      </c>
    </row>
    <row r="36" spans="1:28" x14ac:dyDescent="0.2">
      <c r="A36" s="100" t="s">
        <v>130</v>
      </c>
      <c r="B36" s="154">
        <f>Sectors_I!B36</f>
        <v>11939232153.10924</v>
      </c>
      <c r="C36" s="154">
        <f>Sectors_I!C36</f>
        <v>1131999097.6627257</v>
      </c>
      <c r="D36" s="154">
        <f>Sectors_I!D36</f>
        <v>13071231250.771967</v>
      </c>
      <c r="E36" s="155">
        <f>Sectors_I!E36</f>
        <v>409028139.8789525</v>
      </c>
      <c r="F36" s="155">
        <f>Sectors_I!F36</f>
        <v>7831464.4613217898</v>
      </c>
      <c r="G36" s="155">
        <f>Sectors_I!G36</f>
        <v>416859604.34027427</v>
      </c>
      <c r="H36" s="107">
        <f>Sectors_I!H36</f>
        <v>0.170853</v>
      </c>
      <c r="I36" s="103">
        <f>Sectors_I!I36</f>
        <v>7.366437760962441E-2</v>
      </c>
      <c r="J36" s="107">
        <f>Sectors_I!J36</f>
        <v>0.16270100000000001</v>
      </c>
      <c r="K36" s="104">
        <f>Sectors_I!K36</f>
        <v>62.363300000000002</v>
      </c>
      <c r="L36" s="104">
        <f>Sectors_I!L36</f>
        <v>92.986364437483843</v>
      </c>
      <c r="M36" s="104">
        <f>Sectors_I!M36</f>
        <v>64.990899999999996</v>
      </c>
      <c r="N36" s="158">
        <f>Sectors_I!N36</f>
        <v>164446953.25189361</v>
      </c>
      <c r="O36" s="158">
        <f>Sectors_I!O36</f>
        <v>5556686.4091340005</v>
      </c>
      <c r="P36" s="158">
        <f>Sectors_I!P36</f>
        <v>170003639.66102761</v>
      </c>
      <c r="Q36" s="158">
        <f>Sectors_I!Q36</f>
        <v>11084735828.306805</v>
      </c>
      <c r="R36" s="158">
        <f>Sectors_I!R36</f>
        <v>1080589963.8832374</v>
      </c>
      <c r="S36" s="158">
        <f>Sectors_I!S36</f>
        <v>12165325792.190042</v>
      </c>
      <c r="T36" s="158">
        <f>Sectors_I!T36</f>
        <v>567328354.10936642</v>
      </c>
      <c r="U36" s="158">
        <f>Sectors_I!U36</f>
        <v>32953239.024789996</v>
      </c>
      <c r="V36" s="158">
        <f>Sectors_I!V36</f>
        <v>600281593.13415647</v>
      </c>
      <c r="W36" s="158">
        <f>Sectors_I!W36</f>
        <v>266124129.88266942</v>
      </c>
      <c r="X36" s="158">
        <f>Sectors_I!X36</f>
        <v>13201614.77869826</v>
      </c>
      <c r="Y36" s="158">
        <f>Sectors_I!Y36</f>
        <v>279325744.66136765</v>
      </c>
      <c r="Z36" s="158">
        <f>Sectors_I!Z36</f>
        <v>21043840.810400002</v>
      </c>
      <c r="AA36" s="158">
        <f>Sectors_I!AA36</f>
        <v>5254279.9759999998</v>
      </c>
      <c r="AB36" s="158">
        <f>Sectors_I!AB36</f>
        <v>26298120.786400001</v>
      </c>
    </row>
    <row r="37" spans="1:28" x14ac:dyDescent="0.2">
      <c r="A37" s="100" t="s">
        <v>215</v>
      </c>
      <c r="B37" s="154">
        <f>Sectors_I!B37</f>
        <v>780879.95034181001</v>
      </c>
      <c r="C37" s="154">
        <f>Sectors_I!C37</f>
        <v>199769.83131096</v>
      </c>
      <c r="D37" s="154">
        <f>Sectors_I!D37</f>
        <v>980649.78165277001</v>
      </c>
      <c r="E37" s="155">
        <f>Sectors_I!E37</f>
        <v>15355.586124970001</v>
      </c>
      <c r="F37" s="155">
        <f>Sectors_I!F37</f>
        <v>0</v>
      </c>
      <c r="G37" s="155">
        <f>Sectors_I!G37</f>
        <v>15355.586124970001</v>
      </c>
      <c r="H37" s="107">
        <f>Sectors_I!H37</f>
        <v>0.26316600000000001</v>
      </c>
      <c r="I37" s="103" t="str">
        <f>Sectors_I!I37</f>
        <v/>
      </c>
      <c r="J37" s="107">
        <f>Sectors_I!J37</f>
        <v>0.26316600000000001</v>
      </c>
      <c r="K37" s="104">
        <f>Sectors_I!K37</f>
        <v>41.563299999999998</v>
      </c>
      <c r="L37" s="104" t="str">
        <f>Sectors_I!L37</f>
        <v/>
      </c>
      <c r="M37" s="104">
        <f>Sectors_I!M37</f>
        <v>41.563299999999998</v>
      </c>
      <c r="N37" s="158">
        <f>Sectors_I!N37</f>
        <v>2934.5427</v>
      </c>
      <c r="O37" s="158">
        <f>Sectors_I!O37</f>
        <v>0</v>
      </c>
      <c r="P37" s="158">
        <f>Sectors_I!P37</f>
        <v>2934.5427</v>
      </c>
      <c r="Q37" s="158">
        <f>Sectors_I!Q37</f>
        <v>734146.89234180993</v>
      </c>
      <c r="R37" s="158">
        <f>Sectors_I!R37</f>
        <v>199769.83131096</v>
      </c>
      <c r="S37" s="158">
        <f>Sectors_I!S37</f>
        <v>933916.72365276993</v>
      </c>
      <c r="T37" s="158">
        <f>Sectors_I!T37</f>
        <v>28083.912700000001</v>
      </c>
      <c r="U37" s="158">
        <f>Sectors_I!U37</f>
        <v>0</v>
      </c>
      <c r="V37" s="158">
        <f>Sectors_I!V37</f>
        <v>28083.912700000001</v>
      </c>
      <c r="W37" s="158">
        <f>Sectors_I!W37</f>
        <v>18609.595299999997</v>
      </c>
      <c r="X37" s="158">
        <f>Sectors_I!X37</f>
        <v>0</v>
      </c>
      <c r="Y37" s="158">
        <f>Sectors_I!Y37</f>
        <v>18609.595299999997</v>
      </c>
      <c r="Z37" s="158">
        <f>Sectors_I!Z37</f>
        <v>39.549999999999997</v>
      </c>
      <c r="AA37" s="158">
        <f>Sectors_I!AA37</f>
        <v>0</v>
      </c>
      <c r="AB37" s="158">
        <f>Sectors_I!AB37</f>
        <v>39.549999999999997</v>
      </c>
    </row>
    <row r="38" spans="1:28" x14ac:dyDescent="0.2">
      <c r="A38" s="100" t="s">
        <v>131</v>
      </c>
      <c r="B38" s="154">
        <f>Sectors_I!B38</f>
        <v>553611227.45591545</v>
      </c>
      <c r="C38" s="154">
        <f>Sectors_I!C38</f>
        <v>14.8436</v>
      </c>
      <c r="D38" s="154">
        <f>Sectors_I!D38</f>
        <v>553611242.29951549</v>
      </c>
      <c r="E38" s="155">
        <f>Sectors_I!E38</f>
        <v>23691994.329091117</v>
      </c>
      <c r="F38" s="155">
        <f>Sectors_I!F38</f>
        <v>0</v>
      </c>
      <c r="G38" s="155">
        <f>Sectors_I!G38</f>
        <v>23691994.329091117</v>
      </c>
      <c r="H38" s="107">
        <f>Sectors_I!H38</f>
        <v>0.14724400000000001</v>
      </c>
      <c r="I38" s="103" t="str">
        <f>Sectors_I!I38</f>
        <v/>
      </c>
      <c r="J38" s="107">
        <f>Sectors_I!J38</f>
        <v>0.14724400000000001</v>
      </c>
      <c r="K38" s="104">
        <f>Sectors_I!K38</f>
        <v>20.0533</v>
      </c>
      <c r="L38" s="104" t="str">
        <f>Sectors_I!L38</f>
        <v/>
      </c>
      <c r="M38" s="104">
        <f>Sectors_I!M38</f>
        <v>20.0533</v>
      </c>
      <c r="N38" s="158">
        <f>Sectors_I!N38</f>
        <v>9624172.6572999991</v>
      </c>
      <c r="O38" s="158">
        <f>Sectors_I!O38</f>
        <v>0</v>
      </c>
      <c r="P38" s="158">
        <f>Sectors_I!P38</f>
        <v>9624172.6572999991</v>
      </c>
      <c r="Q38" s="158">
        <f>Sectors_I!Q38</f>
        <v>522153116.44061548</v>
      </c>
      <c r="R38" s="158">
        <f>Sectors_I!R38</f>
        <v>14.8436</v>
      </c>
      <c r="S38" s="158">
        <f>Sectors_I!S38</f>
        <v>522153131.28421551</v>
      </c>
      <c r="T38" s="158">
        <f>Sectors_I!T38</f>
        <v>20651516.3605</v>
      </c>
      <c r="U38" s="158">
        <f>Sectors_I!U38</f>
        <v>0</v>
      </c>
      <c r="V38" s="158">
        <f>Sectors_I!V38</f>
        <v>20651516.3605</v>
      </c>
      <c r="W38" s="158">
        <f>Sectors_I!W38</f>
        <v>10806594.6548</v>
      </c>
      <c r="X38" s="158">
        <f>Sectors_I!X38</f>
        <v>0</v>
      </c>
      <c r="Y38" s="158">
        <f>Sectors_I!Y38</f>
        <v>10806594.6548</v>
      </c>
      <c r="Z38" s="158">
        <f>Sectors_I!Z38</f>
        <v>0</v>
      </c>
      <c r="AA38" s="158">
        <f>Sectors_I!AA38</f>
        <v>0</v>
      </c>
      <c r="AB38" s="158">
        <f>Sectors_I!AB38</f>
        <v>0</v>
      </c>
    </row>
    <row r="39" spans="1:28" x14ac:dyDescent="0.2">
      <c r="A39" s="100" t="s">
        <v>132</v>
      </c>
      <c r="B39" s="154">
        <f>Sectors_I!B39</f>
        <v>67692265.339000002</v>
      </c>
      <c r="C39" s="154">
        <f>Sectors_I!C39</f>
        <v>8175811.7843880011</v>
      </c>
      <c r="D39" s="154">
        <f>Sectors_I!D39</f>
        <v>75868077.123388007</v>
      </c>
      <c r="E39" s="155">
        <f>Sectors_I!E39</f>
        <v>6987394.7533274721</v>
      </c>
      <c r="F39" s="155">
        <f>Sectors_I!F39</f>
        <v>3248803.15503061</v>
      </c>
      <c r="G39" s="155">
        <f>Sectors_I!G39</f>
        <v>10236197.908358082</v>
      </c>
      <c r="H39" s="107">
        <f>Sectors_I!H39</f>
        <v>0.155864</v>
      </c>
      <c r="I39" s="103">
        <f>Sectors_I!I39</f>
        <v>0.12965884722794493</v>
      </c>
      <c r="J39" s="107">
        <f>Sectors_I!J39</f>
        <v>0.15337799999999999</v>
      </c>
      <c r="K39" s="104">
        <f>Sectors_I!K39</f>
        <v>234.71199999999999</v>
      </c>
      <c r="L39" s="104">
        <f>Sectors_I!L39</f>
        <v>84.016463974841884</v>
      </c>
      <c r="M39" s="104">
        <f>Sectors_I!M39</f>
        <v>221.601</v>
      </c>
      <c r="N39" s="158">
        <f>Sectors_I!N39</f>
        <v>3511063.4449</v>
      </c>
      <c r="O39" s="158">
        <f>Sectors_I!O39</f>
        <v>2855599.6884700004</v>
      </c>
      <c r="P39" s="158">
        <f>Sectors_I!P39</f>
        <v>6366663.1333700009</v>
      </c>
      <c r="Q39" s="158">
        <f>Sectors_I!Q39</f>
        <v>56541712.255000003</v>
      </c>
      <c r="R39" s="158">
        <f>Sectors_I!R39</f>
        <v>4460207.384048</v>
      </c>
      <c r="S39" s="158">
        <f>Sectors_I!S39</f>
        <v>61001919.63904801</v>
      </c>
      <c r="T39" s="158">
        <f>Sectors_I!T39</f>
        <v>6475672.8991999999</v>
      </c>
      <c r="U39" s="158">
        <f>Sectors_I!U39</f>
        <v>515331.25309999997</v>
      </c>
      <c r="V39" s="158">
        <f>Sectors_I!V39</f>
        <v>6991004.1523000002</v>
      </c>
      <c r="W39" s="158">
        <f>Sectors_I!W39</f>
        <v>4674880.1847999999</v>
      </c>
      <c r="X39" s="158">
        <f>Sectors_I!X39</f>
        <v>3200273.1472400003</v>
      </c>
      <c r="Y39" s="158">
        <f>Sectors_I!Y39</f>
        <v>7875153.3320400007</v>
      </c>
      <c r="Z39" s="158">
        <f>Sectors_I!Z39</f>
        <v>0</v>
      </c>
      <c r="AA39" s="158">
        <f>Sectors_I!AA39</f>
        <v>0</v>
      </c>
      <c r="AB39" s="158">
        <f>Sectors_I!AB39</f>
        <v>0</v>
      </c>
    </row>
    <row r="40" spans="1:28" x14ac:dyDescent="0.2">
      <c r="A40" s="100" t="s">
        <v>133</v>
      </c>
      <c r="B40" s="154">
        <f>Sectors_I!B40</f>
        <v>521534114.74860168</v>
      </c>
      <c r="C40" s="154">
        <f>Sectors_I!C40</f>
        <v>7206434.6167559996</v>
      </c>
      <c r="D40" s="154">
        <f>Sectors_I!D40</f>
        <v>528740549.3653577</v>
      </c>
      <c r="E40" s="155">
        <f>Sectors_I!E40</f>
        <v>23206590.664231226</v>
      </c>
      <c r="F40" s="155">
        <f>Sectors_I!F40</f>
        <v>1659461.1915699602</v>
      </c>
      <c r="G40" s="155">
        <f>Sectors_I!G40</f>
        <v>24866051.855801187</v>
      </c>
      <c r="H40" s="107">
        <f>Sectors_I!H40</f>
        <v>0.33472499999999999</v>
      </c>
      <c r="I40" s="103">
        <f>Sectors_I!I40</f>
        <v>0.35133828536547346</v>
      </c>
      <c r="J40" s="107">
        <f>Sectors_I!J40</f>
        <v>0.33495200000000003</v>
      </c>
      <c r="K40" s="104">
        <f>Sectors_I!K40</f>
        <v>341.33699999999999</v>
      </c>
      <c r="L40" s="104">
        <f>Sectors_I!L40</f>
        <v>243.889699166893</v>
      </c>
      <c r="M40" s="104">
        <f>Sectors_I!M40</f>
        <v>340.017</v>
      </c>
      <c r="N40" s="158">
        <f>Sectors_I!N40</f>
        <v>11410895.214399999</v>
      </c>
      <c r="O40" s="158">
        <f>Sectors_I!O40</f>
        <v>1413651.2922999999</v>
      </c>
      <c r="P40" s="158">
        <f>Sectors_I!P40</f>
        <v>12824546.506699998</v>
      </c>
      <c r="Q40" s="158">
        <f>Sectors_I!Q40</f>
        <v>481442393.57990164</v>
      </c>
      <c r="R40" s="158">
        <f>Sectors_I!R40</f>
        <v>5490945.9264559997</v>
      </c>
      <c r="S40" s="158">
        <f>Sectors_I!S40</f>
        <v>486933339.50635767</v>
      </c>
      <c r="T40" s="158">
        <f>Sectors_I!T40</f>
        <v>26898162.931400001</v>
      </c>
      <c r="U40" s="158">
        <f>Sectors_I!U40</f>
        <v>271489.50820000004</v>
      </c>
      <c r="V40" s="158">
        <f>Sectors_I!V40</f>
        <v>27169652.439600002</v>
      </c>
      <c r="W40" s="158">
        <f>Sectors_I!W40</f>
        <v>12770077.127300002</v>
      </c>
      <c r="X40" s="158">
        <f>Sectors_I!X40</f>
        <v>1443999.1821000001</v>
      </c>
      <c r="Y40" s="158">
        <f>Sectors_I!Y40</f>
        <v>14214076.309400002</v>
      </c>
      <c r="Z40" s="158">
        <f>Sectors_I!Z40</f>
        <v>423481.11</v>
      </c>
      <c r="AA40" s="158">
        <f>Sectors_I!AA40</f>
        <v>0</v>
      </c>
      <c r="AB40" s="158">
        <f>Sectors_I!AB40</f>
        <v>423481.11</v>
      </c>
    </row>
    <row r="41" spans="1:28" x14ac:dyDescent="0.2">
      <c r="A41" s="100" t="s">
        <v>134</v>
      </c>
      <c r="B41" s="154">
        <f>Sectors_I!B41</f>
        <v>8529648915.4504261</v>
      </c>
      <c r="C41" s="154">
        <f>Sectors_I!C41</f>
        <v>4195077145.9671497</v>
      </c>
      <c r="D41" s="154">
        <f>Sectors_I!D41</f>
        <v>12724726061.417576</v>
      </c>
      <c r="E41" s="155">
        <f>Sectors_I!E41</f>
        <v>37707508.249222137</v>
      </c>
      <c r="F41" s="155">
        <f>Sectors_I!F41</f>
        <v>23858178.019926675</v>
      </c>
      <c r="G41" s="155">
        <f>Sectors_I!G41</f>
        <v>61565686.269148812</v>
      </c>
      <c r="H41" s="107">
        <f>Sectors_I!H41</f>
        <v>0.119223</v>
      </c>
      <c r="I41" s="103">
        <f>Sectors_I!I41</f>
        <v>7.3701807555503263E-2</v>
      </c>
      <c r="J41" s="107">
        <f>Sectors_I!J41</f>
        <v>0.104239</v>
      </c>
      <c r="K41" s="104">
        <f>Sectors_I!K41</f>
        <v>137.309</v>
      </c>
      <c r="L41" s="104">
        <f>Sectors_I!L41</f>
        <v>156.55892091792862</v>
      </c>
      <c r="M41" s="104">
        <f>Sectors_I!M41</f>
        <v>143.59800000000001</v>
      </c>
      <c r="N41" s="158">
        <f>Sectors_I!N41</f>
        <v>50361954.956399992</v>
      </c>
      <c r="O41" s="158">
        <f>Sectors_I!O41</f>
        <v>43889542.401191987</v>
      </c>
      <c r="P41" s="158">
        <f>Sectors_I!P41</f>
        <v>94251497.357591987</v>
      </c>
      <c r="Q41" s="158">
        <f>Sectors_I!Q41</f>
        <v>8095101006.023037</v>
      </c>
      <c r="R41" s="158">
        <f>Sectors_I!R41</f>
        <v>3923951264.7922254</v>
      </c>
      <c r="S41" s="158">
        <f>Sectors_I!S41</f>
        <v>12019052270.815264</v>
      </c>
      <c r="T41" s="158">
        <f>Sectors_I!T41</f>
        <v>319506857.8940891</v>
      </c>
      <c r="U41" s="158">
        <f>Sectors_I!U41</f>
        <v>185117332.01810196</v>
      </c>
      <c r="V41" s="158">
        <f>Sectors_I!V41</f>
        <v>504624189.91219103</v>
      </c>
      <c r="W41" s="158">
        <f>Sectors_I!W41</f>
        <v>83788436.841299996</v>
      </c>
      <c r="X41" s="158">
        <f>Sectors_I!X41</f>
        <v>71022974.056321979</v>
      </c>
      <c r="Y41" s="158">
        <f>Sectors_I!Y41</f>
        <v>154811410.89762199</v>
      </c>
      <c r="Z41" s="158">
        <f>Sectors_I!Z41</f>
        <v>31252614.691999998</v>
      </c>
      <c r="AA41" s="158">
        <f>Sectors_I!AA41</f>
        <v>14985575.100500001</v>
      </c>
      <c r="AB41" s="158">
        <f>Sectors_I!AB41</f>
        <v>46238189.792499997</v>
      </c>
    </row>
    <row r="42" spans="1:28" s="113" customFormat="1" x14ac:dyDescent="0.2">
      <c r="A42" s="109" t="s">
        <v>135</v>
      </c>
      <c r="B42" s="156">
        <f>Sectors_I!B42</f>
        <v>6257823589.351778</v>
      </c>
      <c r="C42" s="156">
        <f>Sectors_I!C42</f>
        <v>3489107906.4544997</v>
      </c>
      <c r="D42" s="156">
        <f>Sectors_I!D42</f>
        <v>9746931495.8062782</v>
      </c>
      <c r="E42" s="157">
        <f>Sectors_I!E42</f>
        <v>30958819.90533828</v>
      </c>
      <c r="F42" s="157">
        <f>Sectors_I!F42</f>
        <v>20238956.014611501</v>
      </c>
      <c r="G42" s="157">
        <f>Sectors_I!G42</f>
        <v>51197775.919949785</v>
      </c>
      <c r="H42" s="110">
        <f>Sectors_I!H42</f>
        <v>0.118147</v>
      </c>
      <c r="I42" s="111">
        <f>Sectors_I!I42</f>
        <v>7.352762399467061E-2</v>
      </c>
      <c r="J42" s="110">
        <f>Sectors_I!J42</f>
        <v>0.102188</v>
      </c>
      <c r="K42" s="112">
        <f>Sectors_I!K42</f>
        <v>140.61000000000001</v>
      </c>
      <c r="L42" s="112">
        <f>Sectors_I!L42</f>
        <v>158.63925212168769</v>
      </c>
      <c r="M42" s="112">
        <f>Sectors_I!M42</f>
        <v>147.00200000000001</v>
      </c>
      <c r="N42" s="159">
        <f>Sectors_I!N42</f>
        <v>42214545.480599999</v>
      </c>
      <c r="O42" s="159">
        <f>Sectors_I!O42</f>
        <v>39128082.445291981</v>
      </c>
      <c r="P42" s="159">
        <f>Sectors_I!P42</f>
        <v>81342627.925891981</v>
      </c>
      <c r="Q42" s="159">
        <f>Sectors_I!Q42</f>
        <v>5906641923.635478</v>
      </c>
      <c r="R42" s="159">
        <f>Sectors_I!R42</f>
        <v>3252113460.7689452</v>
      </c>
      <c r="S42" s="159">
        <f>Sectors_I!S42</f>
        <v>9158755384.4044247</v>
      </c>
      <c r="T42" s="159">
        <f>Sectors_I!T42</f>
        <v>249426772.68839997</v>
      </c>
      <c r="U42" s="159">
        <f>Sectors_I!U42</f>
        <v>158735882.90019822</v>
      </c>
      <c r="V42" s="159">
        <f>Sectors_I!V42</f>
        <v>408162655.58859819</v>
      </c>
      <c r="W42" s="159">
        <f>Sectors_I!W42</f>
        <v>71028715.157099992</v>
      </c>
      <c r="X42" s="159">
        <f>Sectors_I!X42</f>
        <v>63448450.838555977</v>
      </c>
      <c r="Y42" s="159">
        <f>Sectors_I!Y42</f>
        <v>134477165.99565595</v>
      </c>
      <c r="Z42" s="159">
        <f>Sectors_I!Z42</f>
        <v>30726177.8708</v>
      </c>
      <c r="AA42" s="159">
        <f>Sectors_I!AA42</f>
        <v>14810111.946800001</v>
      </c>
      <c r="AB42" s="159">
        <f>Sectors_I!AB42</f>
        <v>45536289.817599997</v>
      </c>
    </row>
    <row r="43" spans="1:28" s="113" customFormat="1" x14ac:dyDescent="0.2">
      <c r="A43" s="109" t="s">
        <v>136</v>
      </c>
      <c r="B43" s="156">
        <f>Sectors_I!B43</f>
        <v>1430109317.1192799</v>
      </c>
      <c r="C43" s="156">
        <f>Sectors_I!C43</f>
        <v>491285981.51695353</v>
      </c>
      <c r="D43" s="156">
        <f>Sectors_I!D43</f>
        <v>1921395298.6362333</v>
      </c>
      <c r="E43" s="157">
        <f>Sectors_I!E43</f>
        <v>2940228.5513167898</v>
      </c>
      <c r="F43" s="157">
        <f>Sectors_I!F43</f>
        <v>2183370.50982814</v>
      </c>
      <c r="G43" s="157">
        <f>Sectors_I!G43</f>
        <v>5123599.0611449294</v>
      </c>
      <c r="H43" s="110">
        <f>Sectors_I!H43</f>
        <v>0.1176</v>
      </c>
      <c r="I43" s="111">
        <f>Sectors_I!I43</f>
        <v>7.456306623012135E-2</v>
      </c>
      <c r="J43" s="110">
        <f>Sectors_I!J43</f>
        <v>0.106724</v>
      </c>
      <c r="K43" s="112">
        <f>Sectors_I!K43</f>
        <v>138.11699999999999</v>
      </c>
      <c r="L43" s="112">
        <f>Sectors_I!L43</f>
        <v>138.93517472850519</v>
      </c>
      <c r="M43" s="112">
        <f>Sectors_I!M43</f>
        <v>138.32300000000001</v>
      </c>
      <c r="N43" s="159">
        <f>Sectors_I!N43</f>
        <v>4184646.5359</v>
      </c>
      <c r="O43" s="159">
        <f>Sectors_I!O43</f>
        <v>3817480.3691999996</v>
      </c>
      <c r="P43" s="159">
        <f>Sectors_I!P43</f>
        <v>8002126.9050999992</v>
      </c>
      <c r="Q43" s="159">
        <f>Sectors_I!Q43</f>
        <v>1380323525.3007798</v>
      </c>
      <c r="R43" s="159">
        <f>Sectors_I!R43</f>
        <v>467003860.15700382</v>
      </c>
      <c r="S43" s="159">
        <f>Sectors_I!S43</f>
        <v>1847327385.4577835</v>
      </c>
      <c r="T43" s="159">
        <f>Sectors_I!T43</f>
        <v>42405332.5392</v>
      </c>
      <c r="U43" s="159">
        <f>Sectors_I!U43</f>
        <v>18831473.93309373</v>
      </c>
      <c r="V43" s="159">
        <f>Sectors_I!V43</f>
        <v>61236806.472293735</v>
      </c>
      <c r="W43" s="159">
        <f>Sectors_I!W43</f>
        <v>7037366.5625</v>
      </c>
      <c r="X43" s="159">
        <f>Sectors_I!X43</f>
        <v>5275184.2731560003</v>
      </c>
      <c r="Y43" s="159">
        <f>Sectors_I!Y43</f>
        <v>12312550.835656</v>
      </c>
      <c r="Z43" s="159">
        <f>Sectors_I!Z43</f>
        <v>343092.71679999999</v>
      </c>
      <c r="AA43" s="159">
        <f>Sectors_I!AA43</f>
        <v>175463.1537</v>
      </c>
      <c r="AB43" s="159">
        <f>Sectors_I!AB43</f>
        <v>518555.87049999996</v>
      </c>
    </row>
    <row r="44" spans="1:28" s="113" customFormat="1" x14ac:dyDescent="0.2">
      <c r="A44" s="109" t="s">
        <v>216</v>
      </c>
      <c r="B44" s="156">
        <f>Sectors_I!B44</f>
        <v>841716008.97936714</v>
      </c>
      <c r="C44" s="156">
        <f>Sectors_I!C44</f>
        <v>214683257.9956964</v>
      </c>
      <c r="D44" s="156">
        <f>Sectors_I!D44</f>
        <v>1056399266.9750634</v>
      </c>
      <c r="E44" s="157">
        <f>Sectors_I!E44</f>
        <v>3808459.7925670906</v>
      </c>
      <c r="F44" s="157">
        <f>Sectors_I!F44</f>
        <v>1435851.4954870502</v>
      </c>
      <c r="G44" s="157">
        <f>Sectors_I!G44</f>
        <v>5244311.2880541403</v>
      </c>
      <c r="H44" s="110">
        <f>Sectors_I!H44</f>
        <v>0.129972</v>
      </c>
      <c r="I44" s="111">
        <f>Sectors_I!I44</f>
        <v>7.4405677916430227E-2</v>
      </c>
      <c r="J44" s="110">
        <f>Sectors_I!J44</f>
        <v>0.118715</v>
      </c>
      <c r="K44" s="112">
        <f>Sectors_I!K44</f>
        <v>110.791</v>
      </c>
      <c r="L44" s="112">
        <f>Sectors_I!L44</f>
        <v>163.11554202606331</v>
      </c>
      <c r="M44" s="112">
        <f>Sectors_I!M44</f>
        <v>121.485</v>
      </c>
      <c r="N44" s="159">
        <f>Sectors_I!N44</f>
        <v>3962762.9400000004</v>
      </c>
      <c r="O44" s="159">
        <f>Sectors_I!O44</f>
        <v>943979.58660000004</v>
      </c>
      <c r="P44" s="159">
        <f>Sectors_I!P44</f>
        <v>4906742.5266000004</v>
      </c>
      <c r="Q44" s="159">
        <f>Sectors_I!Q44</f>
        <v>808135557.08677793</v>
      </c>
      <c r="R44" s="159">
        <f>Sectors_I!R44</f>
        <v>204833943.8661764</v>
      </c>
      <c r="S44" s="159">
        <f>Sectors_I!S44</f>
        <v>1012969500.9529542</v>
      </c>
      <c r="T44" s="159">
        <f>Sectors_I!T44</f>
        <v>27674752.666489154</v>
      </c>
      <c r="U44" s="159">
        <f>Sectors_I!U44</f>
        <v>7549975.1849099994</v>
      </c>
      <c r="V44" s="159">
        <f>Sectors_I!V44</f>
        <v>35224727.851399153</v>
      </c>
      <c r="W44" s="159">
        <f>Sectors_I!W44</f>
        <v>5722355.1217</v>
      </c>
      <c r="X44" s="159">
        <f>Sectors_I!X44</f>
        <v>2299338.9446100001</v>
      </c>
      <c r="Y44" s="159">
        <f>Sectors_I!Y44</f>
        <v>8021694.0663099997</v>
      </c>
      <c r="Z44" s="159">
        <f>Sectors_I!Z44</f>
        <v>183344.10439999998</v>
      </c>
      <c r="AA44" s="159">
        <f>Sectors_I!AA44</f>
        <v>0</v>
      </c>
      <c r="AB44" s="159">
        <f>Sectors_I!AB44</f>
        <v>183344.10439999998</v>
      </c>
    </row>
    <row r="45" spans="1:28" x14ac:dyDescent="0.2">
      <c r="A45" s="100" t="s">
        <v>218</v>
      </c>
      <c r="B45" s="154">
        <f>Sectors_I!B45</f>
        <v>424009143.92413294</v>
      </c>
      <c r="C45" s="154">
        <f>Sectors_I!C45</f>
        <v>810382.30444032873</v>
      </c>
      <c r="D45" s="154">
        <f>Sectors_I!D45</f>
        <v>424819526.22857326</v>
      </c>
      <c r="E45" s="155">
        <f>Sectors_I!E45</f>
        <v>1817805.3149999999</v>
      </c>
      <c r="F45" s="155">
        <f>Sectors_I!F45</f>
        <v>36360.018000000004</v>
      </c>
      <c r="G45" s="155">
        <f>Sectors_I!G45</f>
        <v>1854165.3329999999</v>
      </c>
      <c r="H45" s="107">
        <f>Sectors_I!H45</f>
        <v>0.19911699999999999</v>
      </c>
      <c r="I45" s="103">
        <f>Sectors_I!I45</f>
        <v>0.19544400000000001</v>
      </c>
      <c r="J45" s="107">
        <f>Sectors_I!J45</f>
        <v>0.199096</v>
      </c>
      <c r="K45" s="104">
        <f>Sectors_I!K45</f>
        <v>14.5161</v>
      </c>
      <c r="L45" s="104">
        <f>Sectors_I!L45</f>
        <v>140.87200000000001</v>
      </c>
      <c r="M45" s="104">
        <f>Sectors_I!M45</f>
        <v>14.7552</v>
      </c>
      <c r="N45" s="158">
        <f>Sectors_I!N45</f>
        <v>3459126.2511999998</v>
      </c>
      <c r="O45" s="158">
        <f>Sectors_I!O45</f>
        <v>45168.737199999996</v>
      </c>
      <c r="P45" s="158">
        <f>Sectors_I!P45</f>
        <v>3504294.9883999997</v>
      </c>
      <c r="Q45" s="158">
        <f>Sectors_I!Q45</f>
        <v>410788220.36983293</v>
      </c>
      <c r="R45" s="158">
        <f>Sectors_I!R45</f>
        <v>735072.04661032872</v>
      </c>
      <c r="S45" s="158">
        <f>Sectors_I!S45</f>
        <v>411523292.41644329</v>
      </c>
      <c r="T45" s="158">
        <f>Sectors_I!T45</f>
        <v>8040193.4215000002</v>
      </c>
      <c r="U45" s="158">
        <f>Sectors_I!U45</f>
        <v>20697.18103</v>
      </c>
      <c r="V45" s="158">
        <f>Sectors_I!V45</f>
        <v>8060890.6025299998</v>
      </c>
      <c r="W45" s="158">
        <f>Sectors_I!W45</f>
        <v>5180730.1327999998</v>
      </c>
      <c r="X45" s="158">
        <f>Sectors_I!X45</f>
        <v>54613.076800000003</v>
      </c>
      <c r="Y45" s="158">
        <f>Sectors_I!Y45</f>
        <v>5235343.2095999997</v>
      </c>
      <c r="Z45" s="158">
        <f>Sectors_I!Z45</f>
        <v>0</v>
      </c>
      <c r="AA45" s="158">
        <f>Sectors_I!AA45</f>
        <v>0</v>
      </c>
      <c r="AB45" s="158">
        <f>Sectors_I!AB45</f>
        <v>0</v>
      </c>
    </row>
    <row r="46" spans="1:28" x14ac:dyDescent="0.2">
      <c r="A46" s="100" t="s">
        <v>217</v>
      </c>
      <c r="B46" s="154">
        <f>Sectors_I!B46</f>
        <v>8257427.7623999994</v>
      </c>
      <c r="C46" s="154">
        <f>Sectors_I!C46</f>
        <v>29701.217400000001</v>
      </c>
      <c r="D46" s="154">
        <f>Sectors_I!D46</f>
        <v>8287128.9797999999</v>
      </c>
      <c r="E46" s="155">
        <f>Sectors_I!E46</f>
        <v>158589.62857828001</v>
      </c>
      <c r="F46" s="155">
        <f>Sectors_I!F46</f>
        <v>73.472099999999998</v>
      </c>
      <c r="G46" s="155">
        <f>Sectors_I!G46</f>
        <v>158663.10067828003</v>
      </c>
      <c r="H46" s="107">
        <f>Sectors_I!H46</f>
        <v>4.3022499999999998E-2</v>
      </c>
      <c r="I46" s="103">
        <f>Sectors_I!I46</f>
        <v>7.0000000000000007E-2</v>
      </c>
      <c r="J46" s="107">
        <f>Sectors_I!J46</f>
        <v>4.3011000000000001E-2</v>
      </c>
      <c r="K46" s="104">
        <f>Sectors_I!K46</f>
        <v>62.744100000000003</v>
      </c>
      <c r="L46" s="104">
        <f>Sectors_I!L46</f>
        <v>121.733</v>
      </c>
      <c r="M46" s="104">
        <f>Sectors_I!M46</f>
        <v>62.969900000000003</v>
      </c>
      <c r="N46" s="158">
        <f>Sectors_I!N46</f>
        <v>27300.059999999998</v>
      </c>
      <c r="O46" s="158">
        <f>Sectors_I!O46</f>
        <v>0</v>
      </c>
      <c r="P46" s="158">
        <f>Sectors_I!P46</f>
        <v>27300.059999999998</v>
      </c>
      <c r="Q46" s="158">
        <f>Sectors_I!Q46</f>
        <v>8121532.2523999996</v>
      </c>
      <c r="R46" s="158">
        <f>Sectors_I!R46</f>
        <v>29701.217400000001</v>
      </c>
      <c r="S46" s="158">
        <f>Sectors_I!S46</f>
        <v>8151233.4698000001</v>
      </c>
      <c r="T46" s="158">
        <f>Sectors_I!T46</f>
        <v>96912.39</v>
      </c>
      <c r="U46" s="158">
        <f>Sectors_I!U46</f>
        <v>0</v>
      </c>
      <c r="V46" s="158">
        <f>Sectors_I!V46</f>
        <v>96912.39</v>
      </c>
      <c r="W46" s="158">
        <f>Sectors_I!W46</f>
        <v>38983.120000000003</v>
      </c>
      <c r="X46" s="158">
        <f>Sectors_I!X46</f>
        <v>0</v>
      </c>
      <c r="Y46" s="158">
        <f>Sectors_I!Y46</f>
        <v>38983.120000000003</v>
      </c>
      <c r="Z46" s="158">
        <f>Sectors_I!Z46</f>
        <v>0</v>
      </c>
      <c r="AA46" s="158">
        <f>Sectors_I!AA46</f>
        <v>0</v>
      </c>
      <c r="AB46" s="158">
        <f>Sectors_I!AB46</f>
        <v>0</v>
      </c>
    </row>
    <row r="47" spans="1:28" x14ac:dyDescent="0.2">
      <c r="A47" s="101" t="s">
        <v>267</v>
      </c>
      <c r="B47" s="154">
        <f>Sectors_I!B47</f>
        <v>39156338986.318985</v>
      </c>
      <c r="C47" s="154">
        <f>Sectors_I!C47</f>
        <v>28984650506.851086</v>
      </c>
      <c r="D47" s="154">
        <f>Sectors_I!D47</f>
        <v>68140989493.170067</v>
      </c>
      <c r="E47" s="155">
        <f>Sectors_I!E47</f>
        <v>836807931.39458251</v>
      </c>
      <c r="F47" s="155">
        <f>Sectors_I!F47</f>
        <v>342811306.80769932</v>
      </c>
      <c r="G47" s="155">
        <f>Sectors_I!G47</f>
        <v>1179619238.2022817</v>
      </c>
      <c r="H47" s="107">
        <f>Sectors_I!H47</f>
        <v>0.14899200000000001</v>
      </c>
      <c r="I47" s="103">
        <f>Sectors_I!I47</f>
        <v>9.0336518215957201E-2</v>
      </c>
      <c r="J47" s="107">
        <f>Sectors_I!J47</f>
        <v>0.12199599999999999</v>
      </c>
      <c r="K47" s="104">
        <f>Sectors_I!K47</f>
        <v>81.367699999999999</v>
      </c>
      <c r="L47" s="104">
        <f>Sectors_I!L47</f>
        <v>94.116878256570217</v>
      </c>
      <c r="M47" s="104">
        <f>Sectors_I!M47</f>
        <v>86.822400000000002</v>
      </c>
      <c r="N47" s="158">
        <f>Sectors_I!N47</f>
        <v>577835442.45019197</v>
      </c>
      <c r="O47" s="158">
        <f>Sectors_I!O47</f>
        <v>525810136.62271482</v>
      </c>
      <c r="P47" s="158">
        <f>Sectors_I!P47</f>
        <v>1103645579.0729067</v>
      </c>
      <c r="Q47" s="158">
        <f>Sectors_I!Q47</f>
        <v>36466788934.714485</v>
      </c>
      <c r="R47" s="158">
        <f>Sectors_I!R47</f>
        <v>26404132349.642109</v>
      </c>
      <c r="S47" s="158">
        <f>Sectors_I!S47</f>
        <v>62870921284.35659</v>
      </c>
      <c r="T47" s="158">
        <f>Sectors_I!T47</f>
        <v>1760268423.1766851</v>
      </c>
      <c r="U47" s="158">
        <f>Sectors_I!U47</f>
        <v>1702699034.6008685</v>
      </c>
      <c r="V47" s="158">
        <f>Sectors_I!V47</f>
        <v>3462967457.7775536</v>
      </c>
      <c r="W47" s="158">
        <f>Sectors_I!W47</f>
        <v>870699020.73401678</v>
      </c>
      <c r="X47" s="158">
        <f>Sectors_I!X47</f>
        <v>810755694.31423903</v>
      </c>
      <c r="Y47" s="158">
        <f>Sectors_I!Y47</f>
        <v>1681454715.0482559</v>
      </c>
      <c r="Z47" s="158">
        <f>Sectors_I!Z47</f>
        <v>58582607.693800002</v>
      </c>
      <c r="AA47" s="158">
        <f>Sectors_I!AA47</f>
        <v>67063428.29386799</v>
      </c>
      <c r="AB47" s="158">
        <f>Sectors_I!AB47</f>
        <v>125646035.98766799</v>
      </c>
    </row>
    <row r="48" spans="1:28" x14ac:dyDescent="0.2">
      <c r="A48" s="102" t="s">
        <v>220</v>
      </c>
      <c r="B48" s="154">
        <f>Sectors_I!B48</f>
        <v>7817842263.1927128</v>
      </c>
      <c r="C48" s="154">
        <f>Sectors_I!C48</f>
        <v>16424377970.790314</v>
      </c>
      <c r="D48" s="154">
        <f>Sectors_I!D48</f>
        <v>24242220233.983025</v>
      </c>
      <c r="E48" s="155">
        <f>Sectors_I!E48</f>
        <v>118092966.92964953</v>
      </c>
      <c r="F48" s="155">
        <f>Sectors_I!F48</f>
        <v>138516431.65939412</v>
      </c>
      <c r="G48" s="155">
        <f>Sectors_I!G48</f>
        <v>256609398.58904365</v>
      </c>
      <c r="H48" s="107">
        <f>Sectors_I!H48</f>
        <v>0.13162099999999999</v>
      </c>
      <c r="I48" s="103">
        <f>Sectors_I!I48</f>
        <v>9.5455878875635253E-2</v>
      </c>
      <c r="J48" s="107">
        <f>Sectors_I!J48</f>
        <v>0.10707800000000001</v>
      </c>
      <c r="K48" s="104">
        <f>Sectors_I!K48</f>
        <v>57.909599999999998</v>
      </c>
      <c r="L48" s="104">
        <f>Sectors_I!L48</f>
        <v>79.997091021659031</v>
      </c>
      <c r="M48" s="104">
        <f>Sectors_I!M48</f>
        <v>72.887699999999995</v>
      </c>
      <c r="N48" s="158">
        <f>Sectors_I!N48</f>
        <v>103405074.49119997</v>
      </c>
      <c r="O48" s="158">
        <f>Sectors_I!O48</f>
        <v>207224763.32925552</v>
      </c>
      <c r="P48" s="158">
        <f>Sectors_I!P48</f>
        <v>310629837.82045549</v>
      </c>
      <c r="Q48" s="158">
        <f>Sectors_I!Q48</f>
        <v>7256831457.5422306</v>
      </c>
      <c r="R48" s="158">
        <f>Sectors_I!R48</f>
        <v>14965017780.44075</v>
      </c>
      <c r="S48" s="158">
        <f>Sectors_I!S48</f>
        <v>22221849237.982979</v>
      </c>
      <c r="T48" s="158">
        <f>Sectors_I!T48</f>
        <v>410422129.08174342</v>
      </c>
      <c r="U48" s="158">
        <f>Sectors_I!U48</f>
        <v>1139785233.0441418</v>
      </c>
      <c r="V48" s="158">
        <f>Sectors_I!V48</f>
        <v>1550207362.1258852</v>
      </c>
      <c r="W48" s="158">
        <f>Sectors_I!W48</f>
        <v>150588676.56873882</v>
      </c>
      <c r="X48" s="158">
        <f>Sectors_I!X48</f>
        <v>288771024.49842274</v>
      </c>
      <c r="Y48" s="158">
        <f>Sectors_I!Y48</f>
        <v>439359701.06716156</v>
      </c>
      <c r="Z48" s="158">
        <f>Sectors_I!Z48</f>
        <v>0</v>
      </c>
      <c r="AA48" s="158">
        <f>Sectors_I!AA48</f>
        <v>30803932.806999996</v>
      </c>
      <c r="AB48" s="158">
        <f>Sectors_I!AB48</f>
        <v>30803932.806999996</v>
      </c>
    </row>
    <row r="49" spans="1:28" x14ac:dyDescent="0.2">
      <c r="A49" s="102" t="s">
        <v>221</v>
      </c>
      <c r="B49" s="154">
        <f>Sectors_I!B49</f>
        <v>4098584244.7931929</v>
      </c>
      <c r="C49" s="154">
        <f>Sectors_I!C49</f>
        <v>6224518236.4422884</v>
      </c>
      <c r="D49" s="154">
        <f>Sectors_I!D49</f>
        <v>10323102481.235481</v>
      </c>
      <c r="E49" s="155">
        <f>Sectors_I!E49</f>
        <v>84167770.919805586</v>
      </c>
      <c r="F49" s="155">
        <f>Sectors_I!F49</f>
        <v>112666715.11251496</v>
      </c>
      <c r="G49" s="155">
        <f>Sectors_I!G49</f>
        <v>196834486.03232056</v>
      </c>
      <c r="H49" s="107">
        <f>Sectors_I!H49</f>
        <v>0.130941</v>
      </c>
      <c r="I49" s="103">
        <f>Sectors_I!I49</f>
        <v>8.1112594947515979E-2</v>
      </c>
      <c r="J49" s="107">
        <f>Sectors_I!J49</f>
        <v>0.100921</v>
      </c>
      <c r="K49" s="104">
        <f>Sectors_I!K49</f>
        <v>74.389099999999999</v>
      </c>
      <c r="L49" s="104">
        <f>Sectors_I!L49</f>
        <v>90.532308778095626</v>
      </c>
      <c r="M49" s="104">
        <f>Sectors_I!M49</f>
        <v>84.151300000000006</v>
      </c>
      <c r="N49" s="158">
        <f>Sectors_I!N49</f>
        <v>120559960.15839849</v>
      </c>
      <c r="O49" s="158">
        <f>Sectors_I!O49</f>
        <v>237781010.59690329</v>
      </c>
      <c r="P49" s="158">
        <f>Sectors_I!P49</f>
        <v>358340970.75530177</v>
      </c>
      <c r="Q49" s="158">
        <f>Sectors_I!Q49</f>
        <v>3738883086.8342681</v>
      </c>
      <c r="R49" s="158">
        <f>Sectors_I!R49</f>
        <v>5529550418.2705297</v>
      </c>
      <c r="S49" s="158">
        <f>Sectors_I!S49</f>
        <v>9268433505.1047955</v>
      </c>
      <c r="T49" s="158">
        <f>Sectors_I!T49</f>
        <v>159138836.212286</v>
      </c>
      <c r="U49" s="158">
        <f>Sectors_I!U49</f>
        <v>285822776.189695</v>
      </c>
      <c r="V49" s="158">
        <f>Sectors_I!V49</f>
        <v>444961612.401981</v>
      </c>
      <c r="W49" s="158">
        <f>Sectors_I!W49</f>
        <v>197283271.17963904</v>
      </c>
      <c r="X49" s="158">
        <f>Sectors_I!X49</f>
        <v>393152107.41119611</v>
      </c>
      <c r="Y49" s="158">
        <f>Sectors_I!Y49</f>
        <v>590435378.59083509</v>
      </c>
      <c r="Z49" s="158">
        <f>Sectors_I!Z49</f>
        <v>3279050.5669999998</v>
      </c>
      <c r="AA49" s="158">
        <f>Sectors_I!AA49</f>
        <v>15992934.570868</v>
      </c>
      <c r="AB49" s="158">
        <f>Sectors_I!AB49</f>
        <v>19271985.137868002</v>
      </c>
    </row>
    <row r="50" spans="1:28" x14ac:dyDescent="0.2">
      <c r="A50" s="102" t="s">
        <v>222</v>
      </c>
      <c r="B50" s="154">
        <f>Sectors_I!B50</f>
        <v>7047560492.3635159</v>
      </c>
      <c r="C50" s="154">
        <f>Sectors_I!C50</f>
        <v>1383701403.46667</v>
      </c>
      <c r="D50" s="154">
        <f>Sectors_I!D50</f>
        <v>8431261895.8301859</v>
      </c>
      <c r="E50" s="155">
        <f>Sectors_I!E50</f>
        <v>196493483.46415204</v>
      </c>
      <c r="F50" s="155">
        <f>Sectors_I!F50</f>
        <v>18615264.755164005</v>
      </c>
      <c r="G50" s="155">
        <f>Sectors_I!G50</f>
        <v>215108748.21931604</v>
      </c>
      <c r="H50" s="107">
        <f>Sectors_I!H50</f>
        <v>0.163271</v>
      </c>
      <c r="I50" s="103">
        <f>Sectors_I!I50</f>
        <v>7.9430819816555837E-2</v>
      </c>
      <c r="J50" s="107">
        <f>Sectors_I!J50</f>
        <v>0.14971100000000001</v>
      </c>
      <c r="K50" s="104">
        <f>Sectors_I!K50</f>
        <v>63.150700000000001</v>
      </c>
      <c r="L50" s="104">
        <f>Sectors_I!L50</f>
        <v>102.6443250351881</v>
      </c>
      <c r="M50" s="104">
        <f>Sectors_I!M50</f>
        <v>69.635000000000005</v>
      </c>
      <c r="N50" s="158">
        <f>Sectors_I!N50</f>
        <v>145618315.6385487</v>
      </c>
      <c r="O50" s="158">
        <f>Sectors_I!O50</f>
        <v>29086111.318600003</v>
      </c>
      <c r="P50" s="158">
        <f>Sectors_I!P50</f>
        <v>174704426.9571487</v>
      </c>
      <c r="Q50" s="158">
        <f>Sectors_I!Q50</f>
        <v>6517279030.1924343</v>
      </c>
      <c r="R50" s="158">
        <f>Sectors_I!R50</f>
        <v>1260658817.73457</v>
      </c>
      <c r="S50" s="158">
        <f>Sectors_I!S50</f>
        <v>7777937847.9270058</v>
      </c>
      <c r="T50" s="158">
        <f>Sectors_I!T50</f>
        <v>346110818.67753202</v>
      </c>
      <c r="U50" s="158">
        <f>Sectors_I!U50</f>
        <v>80762056.684399992</v>
      </c>
      <c r="V50" s="158">
        <f>Sectors_I!V50</f>
        <v>426872875.36193204</v>
      </c>
      <c r="W50" s="158">
        <f>Sectors_I!W50</f>
        <v>181288151.81854871</v>
      </c>
      <c r="X50" s="158">
        <f>Sectors_I!X50</f>
        <v>41499335.007200003</v>
      </c>
      <c r="Y50" s="158">
        <f>Sectors_I!Y50</f>
        <v>222787486.82574871</v>
      </c>
      <c r="Z50" s="158">
        <f>Sectors_I!Z50</f>
        <v>2882491.6750000003</v>
      </c>
      <c r="AA50" s="158">
        <f>Sectors_I!AA50</f>
        <v>781194.0405</v>
      </c>
      <c r="AB50" s="158">
        <f>Sectors_I!AB50</f>
        <v>3663685.7155000004</v>
      </c>
    </row>
    <row r="51" spans="1:28" x14ac:dyDescent="0.2">
      <c r="A51" s="102" t="s">
        <v>223</v>
      </c>
      <c r="B51" s="154">
        <f>Sectors_I!B51</f>
        <v>20192351985.959553</v>
      </c>
      <c r="C51" s="154">
        <f>Sectors_I!C51</f>
        <v>4952052896.1915159</v>
      </c>
      <c r="D51" s="154">
        <f>Sectors_I!D51</f>
        <v>25144404882.15107</v>
      </c>
      <c r="E51" s="155">
        <f>Sectors_I!E51</f>
        <v>438053710.0813753</v>
      </c>
      <c r="F51" s="155">
        <f>Sectors_I!F51</f>
        <v>34748261.253310047</v>
      </c>
      <c r="G51" s="155">
        <f>Sectors_I!G51</f>
        <v>472801971.33468533</v>
      </c>
      <c r="H51" s="107">
        <f>Sectors_I!H51</f>
        <v>0.15140300000000001</v>
      </c>
      <c r="I51" s="103">
        <f>Sectors_I!I51</f>
        <v>7.3959440757981984E-2</v>
      </c>
      <c r="J51" s="107">
        <f>Sectors_I!J51</f>
        <v>0.135958</v>
      </c>
      <c r="K51" s="104">
        <f>Sectors_I!K51</f>
        <v>98.664000000000001</v>
      </c>
      <c r="L51" s="104">
        <f>Sectors_I!L51</f>
        <v>143.64358587591164</v>
      </c>
      <c r="M51" s="104">
        <f>Sectors_I!M51</f>
        <v>107.63200000000001</v>
      </c>
      <c r="N51" s="158">
        <f>Sectors_I!N51</f>
        <v>208252092.15204486</v>
      </c>
      <c r="O51" s="158">
        <f>Sectors_I!O51</f>
        <v>51718251.377855994</v>
      </c>
      <c r="P51" s="158">
        <f>Sectors_I!P51</f>
        <v>259970343.52990085</v>
      </c>
      <c r="Q51" s="158">
        <f>Sectors_I!Q51</f>
        <v>18953795360.135437</v>
      </c>
      <c r="R51" s="158">
        <f>Sectors_I!R51</f>
        <v>4648905333.2259645</v>
      </c>
      <c r="S51" s="158">
        <f>Sectors_I!S51</f>
        <v>23602700693.361401</v>
      </c>
      <c r="T51" s="158">
        <f>Sectors_I!T51</f>
        <v>844596639.20522368</v>
      </c>
      <c r="U51" s="158">
        <f>Sectors_I!U51</f>
        <v>196328968.69273195</v>
      </c>
      <c r="V51" s="158">
        <f>Sectors_I!V51</f>
        <v>1040925607.8979557</v>
      </c>
      <c r="W51" s="158">
        <f>Sectors_I!W51</f>
        <v>341538921.16709048</v>
      </c>
      <c r="X51" s="158">
        <f>Sectors_I!X51</f>
        <v>87333227.397320241</v>
      </c>
      <c r="Y51" s="158">
        <f>Sectors_I!Y51</f>
        <v>428872148.56441069</v>
      </c>
      <c r="Z51" s="158">
        <f>Sectors_I!Z51</f>
        <v>52421065.451800004</v>
      </c>
      <c r="AA51" s="158">
        <f>Sectors_I!AA51</f>
        <v>19485366.875500001</v>
      </c>
      <c r="AB51" s="158">
        <f>Sectors_I!AB51</f>
        <v>71906432.327300012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E9886F0-7044-434B-B2BA-54B3FF3CA70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2025-07-31T06:17:38Z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