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fileshare\NBG\Private\Confidential\FSTD\STDP\ThirdParties\05-2025\"/>
    </mc:Choice>
  </mc:AlternateContent>
  <bookViews>
    <workbookView xWindow="15" yWindow="345" windowWidth="19125" windowHeight="10770" tabRatio="932" activeTab="6"/>
  </bookViews>
  <sheets>
    <sheet name="BS" sheetId="14" r:id="rId1"/>
    <sheet name="BS-E" sheetId="15" r:id="rId2"/>
    <sheet name="IS" sheetId="16" r:id="rId3"/>
    <sheet name="IS-E" sheetId="17" r:id="rId4"/>
    <sheet name="RC-D" sheetId="45" r:id="rId5"/>
    <sheet name="RC-D-E" sheetId="46" r:id="rId6"/>
    <sheet name="Sectors_I" sheetId="43" r:id="rId7"/>
    <sheet name="Sectors_I-E" sheetId="44" r:id="rId8"/>
  </sheets>
  <externalReferences>
    <externalReference r:id="rId9"/>
    <externalReference r:id="rId10"/>
  </externalReferences>
  <definedNames>
    <definedName name="_Key1" localSheetId="7" hidden="1">#REF!</definedName>
    <definedName name="_Key1" hidden="1">#REF!</definedName>
    <definedName name="_Order1" hidden="1">255</definedName>
    <definedName name="_Order2" hidden="1">255</definedName>
    <definedName name="_Parse_In" localSheetId="7" hidden="1">#REF!</definedName>
    <definedName name="_Parse_In" hidden="1">#REF!</definedName>
    <definedName name="_Sort" localSheetId="7" hidden="1">#REF!</definedName>
    <definedName name="_Sort" hidden="1">#REF!</definedName>
    <definedName name="a" localSheetId="7" hidden="1">#REF!</definedName>
    <definedName name="a" hidden="1">#REF!</definedName>
    <definedName name="aaaaaaaaa" localSheetId="7" hidden="1">#REF!</definedName>
    <definedName name="aaaaaaaaa" hidden="1">#REF!</definedName>
    <definedName name="acctype">[1]Validation!$C$8:$C$16</definedName>
    <definedName name="ana" localSheetId="7" hidden="1">#REF!</definedName>
    <definedName name="ana" hidden="1">#REF!</definedName>
    <definedName name="AS2DocOpenMode" hidden="1">"AS2DocumentEdit"</definedName>
    <definedName name="AS2ReportLS" hidden="1">1</definedName>
    <definedName name="AS2StaticLS" localSheetId="7" hidden="1">#REF!</definedName>
    <definedName name="AS2StaticLS" hidden="1">#REF!</definedName>
    <definedName name="AS2SyncStepLS" hidden="1">0</definedName>
    <definedName name="AS2TickmarkLS" localSheetId="7" hidden="1">#REF!</definedName>
    <definedName name="AS2TickmarkLS" hidden="1">#REF!</definedName>
    <definedName name="AS2VersionLS" hidden="1">300</definedName>
    <definedName name="BA_Demand_Deposits_Res_Ind" localSheetId="7">#REF!</definedName>
    <definedName name="BA_Demand_Deposits_Res_Ind">#REF!</definedName>
    <definedName name="BALACC" localSheetId="7">#REF!</definedName>
    <definedName name="BALACC">#REF!</definedName>
    <definedName name="BG_Del" hidden="1">15</definedName>
    <definedName name="BG_Ins" hidden="1">4</definedName>
    <definedName name="BG_Mod" hidden="1">6</definedName>
    <definedName name="call">[1]Validation!$E$8:$E$9</definedName>
    <definedName name="convert">[1]Validation!$F$8:$F$10</definedName>
    <definedName name="Countries">[1]Countries!$A$3:$A$500</definedName>
    <definedName name="currencies">'[1]Currency Codes'!$A$3:$A$166</definedName>
    <definedName name="dependency">[1]Validation!$B$8:$B$11</definedName>
    <definedName name="dfgh" localSheetId="7" hidden="1">#REF!</definedName>
    <definedName name="dfgh" hidden="1">#REF!</definedName>
    <definedName name="fintype">[1]Validation!$C$8:$C$12</definedName>
    <definedName name="jgjhg" localSheetId="7" hidden="1">#REF!</definedName>
    <definedName name="jgjhg" hidden="1">#REF!</definedName>
    <definedName name="jgjhg1" localSheetId="7" hidden="1">#REF!</definedName>
    <definedName name="jgjhg1" hidden="1">#REF!</definedName>
    <definedName name="L_FORMULAS_GEO">[2]ListSheet!$W$2:$W$15</definedName>
    <definedName name="LDtype">[1]Validation!$A$8:$A$13</definedName>
    <definedName name="NDtype">[1]Validation!$A$3:$A$4</definedName>
    <definedName name="ÓÓÓÓÓÓÓÓ" localSheetId="7" hidden="1">#REF!</definedName>
    <definedName name="ÓÓÓÓÓÓÓÓ" hidden="1">#REF!</definedName>
    <definedName name="ÓÓÓÓÓÓÓÓÓÓÓÓÓÓÓ" localSheetId="7" hidden="1">#REF!</definedName>
    <definedName name="ÓÓÓÓÓÓÓÓÓÓÓÓÓÓÓ" hidden="1">#REF!</definedName>
    <definedName name="_xlnm.Print_Area" localSheetId="4">'RC-D'!$A$1:$Q$23</definedName>
    <definedName name="_xlnm.Print_Area" localSheetId="5">'RC-D-E'!$A$1:$Q$23</definedName>
    <definedName name="_xlnm.Print_Area" localSheetId="6">Sectors_I!$A$1:$AB$51</definedName>
    <definedName name="Q" localSheetId="7" hidden="1">#REF!</definedName>
    <definedName name="Q" hidden="1">#REF!</definedName>
    <definedName name="sdsss" localSheetId="7" hidden="1">#REF!</definedName>
    <definedName name="sdsss" hidden="1">#REF!</definedName>
    <definedName name="ss" localSheetId="7" hidden="1">#REF!</definedName>
    <definedName name="ss" hidden="1">#REF!</definedName>
    <definedName name="sub">[1]Validation!$D$8:$D$9</definedName>
    <definedName name="TextRefCopyRangeCount" hidden="1">3</definedName>
    <definedName name="wrn.Aging._.and._.Trend._.Analysis." hidden="1">{#N/A,#N/A,FALSE,"Aging Summary";#N/A,#N/A,FALSE,"Ratio Analysis";#N/A,#N/A,FALSE,"Test 120 Day Accts";#N/A,#N/A,FALSE,"Tickmarks"}</definedName>
    <definedName name="აა" localSheetId="7" hidden="1">#REF!</definedName>
    <definedName name="აა" hidden="1">#REF!</definedName>
    <definedName name="ს" localSheetId="7" hidden="1">#REF!</definedName>
    <definedName name="ს" hidden="1">#REF!</definedName>
    <definedName name="სსს" localSheetId="7" hidden="1">#REF!</definedName>
    <definedName name="სსს" hidden="1">#REF!</definedName>
  </definedNames>
  <calcPr calcId="162913"/>
</workbook>
</file>

<file path=xl/calcChain.xml><?xml version="1.0" encoding="utf-8"?>
<calcChain xmlns="http://schemas.openxmlformats.org/spreadsheetml/2006/main">
  <c r="B25" i="15" l="1"/>
  <c r="A25" i="15"/>
  <c r="B24" i="15"/>
  <c r="A24" i="15"/>
  <c r="B23" i="15"/>
  <c r="A23" i="15"/>
  <c r="B22" i="15"/>
  <c r="A22" i="15"/>
  <c r="F25" i="16"/>
  <c r="E25" i="16"/>
  <c r="D25" i="16"/>
  <c r="C25" i="16"/>
  <c r="A25" i="16"/>
  <c r="A25" i="17" l="1"/>
  <c r="A24" i="17"/>
  <c r="A23" i="17"/>
  <c r="O49" i="17"/>
  <c r="N49" i="17"/>
  <c r="M49" i="17"/>
  <c r="L49" i="17"/>
  <c r="K49" i="17"/>
  <c r="J49" i="17"/>
  <c r="I49" i="17"/>
  <c r="H49" i="17"/>
  <c r="G49" i="17"/>
  <c r="F49" i="17"/>
  <c r="E49" i="17"/>
  <c r="D49" i="17"/>
  <c r="C49" i="17"/>
  <c r="B49" i="17"/>
  <c r="B24" i="17" s="1"/>
  <c r="A49" i="17"/>
  <c r="O50" i="17"/>
  <c r="N50" i="17"/>
  <c r="M50" i="17"/>
  <c r="L50" i="17"/>
  <c r="K50" i="17"/>
  <c r="J50" i="17"/>
  <c r="I50" i="17"/>
  <c r="H50" i="17"/>
  <c r="G50" i="17"/>
  <c r="F50" i="17"/>
  <c r="E50" i="17"/>
  <c r="D50" i="17"/>
  <c r="C50" i="17"/>
  <c r="B50" i="17"/>
  <c r="B25" i="17" s="1"/>
  <c r="A50" i="17"/>
  <c r="B50" i="16"/>
  <c r="A50" i="16"/>
  <c r="B49" i="16"/>
  <c r="A49" i="16"/>
  <c r="F25" i="17"/>
  <c r="E25" i="17"/>
  <c r="D25" i="17"/>
  <c r="C25" i="17"/>
  <c r="F24" i="16"/>
  <c r="F24" i="17" s="1"/>
  <c r="E24" i="16"/>
  <c r="E24" i="17" s="1"/>
  <c r="D24" i="16"/>
  <c r="D24" i="17" s="1"/>
  <c r="C24" i="16"/>
  <c r="C24" i="17" s="1"/>
  <c r="F23" i="16"/>
  <c r="F23" i="17" s="1"/>
  <c r="E23" i="16"/>
  <c r="E23" i="17" s="1"/>
  <c r="D23" i="16"/>
  <c r="D23" i="17" s="1"/>
  <c r="C23" i="16"/>
  <c r="C23" i="17" s="1"/>
  <c r="F22" i="16"/>
  <c r="E22" i="16"/>
  <c r="D22" i="16"/>
  <c r="C22" i="16"/>
  <c r="F21" i="16"/>
  <c r="E21" i="16"/>
  <c r="D21" i="16"/>
  <c r="C21" i="16"/>
  <c r="T50" i="15"/>
  <c r="S50" i="15"/>
  <c r="R50" i="15"/>
  <c r="Q50" i="15"/>
  <c r="P50" i="15"/>
  <c r="O50" i="15"/>
  <c r="N50" i="15"/>
  <c r="L50" i="15"/>
  <c r="K50" i="15"/>
  <c r="J50" i="15"/>
  <c r="I50" i="15"/>
  <c r="H50" i="15"/>
  <c r="G50" i="15"/>
  <c r="F50" i="15"/>
  <c r="E50" i="15"/>
  <c r="D50" i="15"/>
  <c r="C50" i="15"/>
  <c r="T49" i="15"/>
  <c r="S49" i="15"/>
  <c r="R49" i="15"/>
  <c r="Q49" i="15"/>
  <c r="P49" i="15"/>
  <c r="O49" i="15"/>
  <c r="N49" i="15"/>
  <c r="L49" i="15"/>
  <c r="K49" i="15"/>
  <c r="J49" i="15"/>
  <c r="I49" i="15"/>
  <c r="H49" i="15"/>
  <c r="G49" i="15"/>
  <c r="F49" i="15"/>
  <c r="E49" i="15"/>
  <c r="D49" i="15"/>
  <c r="C49" i="15"/>
  <c r="J25" i="14"/>
  <c r="J25" i="15" s="1"/>
  <c r="I25" i="14"/>
  <c r="I25" i="15" s="1"/>
  <c r="H25" i="14"/>
  <c r="H25" i="15" s="1"/>
  <c r="G25" i="14"/>
  <c r="G25" i="15" s="1"/>
  <c r="F25" i="14"/>
  <c r="F25" i="15" s="1"/>
  <c r="E25" i="14"/>
  <c r="E25" i="15" s="1"/>
  <c r="D25" i="14"/>
  <c r="D25" i="15" s="1"/>
  <c r="C25" i="14"/>
  <c r="C25" i="15" s="1"/>
  <c r="B25" i="14"/>
  <c r="B25" i="16" s="1"/>
  <c r="A25" i="14"/>
  <c r="F20" i="16" l="1"/>
  <c r="E20" i="16"/>
  <c r="D20" i="16"/>
  <c r="C20" i="16"/>
  <c r="F19" i="16"/>
  <c r="E19" i="16"/>
  <c r="D19" i="16"/>
  <c r="C19" i="16"/>
  <c r="F18" i="16"/>
  <c r="E18" i="16"/>
  <c r="D18" i="16"/>
  <c r="C18" i="16"/>
  <c r="F17" i="16"/>
  <c r="E17" i="16"/>
  <c r="D17" i="16"/>
  <c r="C17" i="16"/>
  <c r="F16" i="16"/>
  <c r="E16" i="16"/>
  <c r="D16" i="16"/>
  <c r="C16" i="16"/>
  <c r="F15" i="16"/>
  <c r="E15" i="16"/>
  <c r="D15" i="16"/>
  <c r="C15" i="16"/>
  <c r="F14" i="16"/>
  <c r="E14" i="16"/>
  <c r="D14" i="16"/>
  <c r="C14" i="16"/>
  <c r="F13" i="16"/>
  <c r="E13" i="16"/>
  <c r="D13" i="16"/>
  <c r="C13" i="16"/>
  <c r="F12" i="16"/>
  <c r="E12" i="16"/>
  <c r="D12" i="16"/>
  <c r="C12" i="16"/>
  <c r="F11" i="16"/>
  <c r="E11" i="16"/>
  <c r="D11" i="16"/>
  <c r="C11" i="16"/>
  <c r="F10" i="16"/>
  <c r="E10" i="16"/>
  <c r="D10" i="16"/>
  <c r="C10" i="16"/>
  <c r="F9" i="16"/>
  <c r="E9" i="16"/>
  <c r="D9" i="16"/>
  <c r="C9" i="16"/>
  <c r="F8" i="16"/>
  <c r="E8" i="16"/>
  <c r="D8" i="16"/>
  <c r="C8" i="16"/>
  <c r="Q24" i="45" l="1"/>
  <c r="A11" i="17" l="1"/>
  <c r="A10" i="17"/>
  <c r="A9" i="17"/>
  <c r="A8" i="17"/>
  <c r="A7" i="17"/>
  <c r="A48" i="17"/>
  <c r="A47" i="17"/>
  <c r="A22" i="17" s="1"/>
  <c r="A46" i="17"/>
  <c r="A21" i="17" s="1"/>
  <c r="A45" i="17"/>
  <c r="A20" i="17" s="1"/>
  <c r="A44" i="17"/>
  <c r="A19" i="17" s="1"/>
  <c r="A43" i="17"/>
  <c r="A18" i="17" s="1"/>
  <c r="A42" i="17"/>
  <c r="A17" i="17" s="1"/>
  <c r="A41" i="17"/>
  <c r="A16" i="17" s="1"/>
  <c r="A40" i="17"/>
  <c r="A15" i="17" s="1"/>
  <c r="A39" i="17"/>
  <c r="A14" i="17" s="1"/>
  <c r="A38" i="17"/>
  <c r="A13" i="17" s="1"/>
  <c r="A37" i="17"/>
  <c r="A12" i="17" s="1"/>
  <c r="A36" i="17"/>
  <c r="A35" i="17"/>
  <c r="A34" i="17"/>
  <c r="A33" i="17"/>
  <c r="A32" i="17"/>
  <c r="A24" i="16"/>
  <c r="B48" i="16"/>
  <c r="A48" i="16"/>
  <c r="A23" i="16" s="1"/>
  <c r="B47" i="16"/>
  <c r="A47" i="16"/>
  <c r="A22" i="16" s="1"/>
  <c r="B46" i="16"/>
  <c r="A46" i="16"/>
  <c r="A21" i="16" s="1"/>
  <c r="B45" i="16"/>
  <c r="A45" i="16"/>
  <c r="A20" i="16" s="1"/>
  <c r="B44" i="16"/>
  <c r="A44" i="16"/>
  <c r="A19" i="16" s="1"/>
  <c r="B43" i="16"/>
  <c r="A43" i="16"/>
  <c r="A18" i="16" s="1"/>
  <c r="B42" i="16"/>
  <c r="A42" i="16"/>
  <c r="A17" i="16" s="1"/>
  <c r="B41" i="16"/>
  <c r="A41" i="16"/>
  <c r="A16" i="16" s="1"/>
  <c r="B40" i="16"/>
  <c r="A40" i="16"/>
  <c r="A15" i="16" s="1"/>
  <c r="B39" i="16"/>
  <c r="A39" i="16"/>
  <c r="B38" i="16"/>
  <c r="A38" i="16"/>
  <c r="B37" i="16"/>
  <c r="A37" i="16"/>
  <c r="B36" i="16"/>
  <c r="A36" i="16"/>
  <c r="A11" i="16" s="1"/>
  <c r="B35" i="16"/>
  <c r="A35" i="16"/>
  <c r="A10" i="16" s="1"/>
  <c r="B34" i="16"/>
  <c r="A34" i="16"/>
  <c r="A9" i="16" s="1"/>
  <c r="B33" i="16"/>
  <c r="A33" i="16"/>
  <c r="A8" i="16" s="1"/>
  <c r="B32" i="16"/>
  <c r="A32" i="16"/>
  <c r="A7" i="16" s="1"/>
  <c r="C21" i="17"/>
  <c r="C22" i="17"/>
  <c r="C19" i="17"/>
  <c r="C18" i="17"/>
  <c r="C17" i="17"/>
  <c r="C16" i="17"/>
  <c r="C15" i="17"/>
  <c r="A14" i="16"/>
  <c r="C13" i="17"/>
  <c r="A13" i="16"/>
  <c r="C12" i="17"/>
  <c r="A12" i="16"/>
  <c r="C9" i="17"/>
  <c r="C8" i="17"/>
  <c r="A21" i="15"/>
  <c r="A20" i="15"/>
  <c r="A19" i="15"/>
  <c r="A18" i="15"/>
  <c r="A17" i="15"/>
  <c r="A16" i="15"/>
  <c r="A15" i="15"/>
  <c r="A14" i="15"/>
  <c r="A13" i="15"/>
  <c r="A12" i="15"/>
  <c r="A11" i="15"/>
  <c r="A10" i="15"/>
  <c r="A9" i="15"/>
  <c r="A8" i="15"/>
  <c r="A7" i="15"/>
  <c r="J24" i="14"/>
  <c r="J24" i="15" s="1"/>
  <c r="I24" i="14"/>
  <c r="I24" i="15" s="1"/>
  <c r="H24" i="14"/>
  <c r="H24" i="15" s="1"/>
  <c r="G24" i="14"/>
  <c r="G24" i="15" s="1"/>
  <c r="F24" i="14"/>
  <c r="F24" i="15" s="1"/>
  <c r="E24" i="14"/>
  <c r="E24" i="15" s="1"/>
  <c r="D24" i="14"/>
  <c r="D24" i="15" s="1"/>
  <c r="J23" i="14"/>
  <c r="J23" i="15" s="1"/>
  <c r="I23" i="14"/>
  <c r="I23" i="15" s="1"/>
  <c r="H23" i="14"/>
  <c r="H23" i="15" s="1"/>
  <c r="G23" i="14"/>
  <c r="G23" i="15" s="1"/>
  <c r="F23" i="14"/>
  <c r="F23" i="15" s="1"/>
  <c r="E23" i="14"/>
  <c r="E23" i="15" s="1"/>
  <c r="D23" i="14"/>
  <c r="D23" i="15" s="1"/>
  <c r="J22" i="14"/>
  <c r="J22" i="15" s="1"/>
  <c r="I22" i="14"/>
  <c r="I22" i="15" s="1"/>
  <c r="H22" i="14"/>
  <c r="H22" i="15" s="1"/>
  <c r="G22" i="14"/>
  <c r="G22" i="15" s="1"/>
  <c r="F22" i="14"/>
  <c r="F22" i="15" s="1"/>
  <c r="E22" i="14"/>
  <c r="E22" i="15" s="1"/>
  <c r="D22" i="14"/>
  <c r="D22" i="15" s="1"/>
  <c r="J21" i="14"/>
  <c r="J21" i="15" s="1"/>
  <c r="I21" i="14"/>
  <c r="I21" i="15" s="1"/>
  <c r="H21" i="14"/>
  <c r="H21" i="15" s="1"/>
  <c r="G21" i="14"/>
  <c r="G21" i="15" s="1"/>
  <c r="F21" i="14"/>
  <c r="F21" i="15" s="1"/>
  <c r="E21" i="14"/>
  <c r="E21" i="15" s="1"/>
  <c r="D21" i="14"/>
  <c r="D21" i="15" s="1"/>
  <c r="J20" i="14"/>
  <c r="J20" i="15" s="1"/>
  <c r="I20" i="14"/>
  <c r="I20" i="15" s="1"/>
  <c r="H20" i="14"/>
  <c r="H20" i="15" s="1"/>
  <c r="G20" i="14"/>
  <c r="G20" i="15" s="1"/>
  <c r="F20" i="14"/>
  <c r="F20" i="15" s="1"/>
  <c r="E20" i="14"/>
  <c r="E20" i="15" s="1"/>
  <c r="D20" i="14"/>
  <c r="D20" i="15" s="1"/>
  <c r="J19" i="14"/>
  <c r="J19" i="15" s="1"/>
  <c r="I19" i="14"/>
  <c r="I19" i="15" s="1"/>
  <c r="H19" i="14"/>
  <c r="H19" i="15" s="1"/>
  <c r="G19" i="14"/>
  <c r="G19" i="15" s="1"/>
  <c r="F19" i="14"/>
  <c r="F19" i="15" s="1"/>
  <c r="E19" i="14"/>
  <c r="E19" i="15" s="1"/>
  <c r="D19" i="14"/>
  <c r="D19" i="15" s="1"/>
  <c r="J18" i="14"/>
  <c r="J18" i="15" s="1"/>
  <c r="I18" i="14"/>
  <c r="I18" i="15" s="1"/>
  <c r="H18" i="14"/>
  <c r="H18" i="15" s="1"/>
  <c r="G18" i="14"/>
  <c r="G18" i="15" s="1"/>
  <c r="F18" i="14"/>
  <c r="F18" i="15" s="1"/>
  <c r="E18" i="14"/>
  <c r="E18" i="15" s="1"/>
  <c r="D18" i="14"/>
  <c r="D18" i="15" s="1"/>
  <c r="J17" i="14"/>
  <c r="J17" i="15" s="1"/>
  <c r="I17" i="14"/>
  <c r="I17" i="15" s="1"/>
  <c r="H17" i="14"/>
  <c r="H17" i="15" s="1"/>
  <c r="G17" i="14"/>
  <c r="G17" i="15" s="1"/>
  <c r="F17" i="14"/>
  <c r="F17" i="15" s="1"/>
  <c r="E17" i="14"/>
  <c r="E17" i="15" s="1"/>
  <c r="D17" i="14"/>
  <c r="D17" i="15" s="1"/>
  <c r="J16" i="14"/>
  <c r="J16" i="15" s="1"/>
  <c r="I16" i="14"/>
  <c r="I16" i="15" s="1"/>
  <c r="H16" i="14"/>
  <c r="H16" i="15" s="1"/>
  <c r="G16" i="14"/>
  <c r="G16" i="15" s="1"/>
  <c r="F16" i="14"/>
  <c r="F16" i="15" s="1"/>
  <c r="E16" i="14"/>
  <c r="E16" i="15" s="1"/>
  <c r="D16" i="14"/>
  <c r="D16" i="15" s="1"/>
  <c r="J15" i="14"/>
  <c r="J15" i="15" s="1"/>
  <c r="I15" i="14"/>
  <c r="I15" i="15" s="1"/>
  <c r="H15" i="14"/>
  <c r="H15" i="15" s="1"/>
  <c r="G15" i="14"/>
  <c r="G15" i="15" s="1"/>
  <c r="F15" i="14"/>
  <c r="F15" i="15" s="1"/>
  <c r="E15" i="14"/>
  <c r="E15" i="15" s="1"/>
  <c r="D15" i="14"/>
  <c r="D15" i="15" s="1"/>
  <c r="J14" i="14"/>
  <c r="J14" i="15" s="1"/>
  <c r="I14" i="14"/>
  <c r="I14" i="15" s="1"/>
  <c r="H14" i="14"/>
  <c r="H14" i="15" s="1"/>
  <c r="G14" i="14"/>
  <c r="G14" i="15" s="1"/>
  <c r="F14" i="14"/>
  <c r="F14" i="15" s="1"/>
  <c r="E14" i="14"/>
  <c r="E14" i="15" s="1"/>
  <c r="D14" i="14"/>
  <c r="D14" i="15" s="1"/>
  <c r="J13" i="14"/>
  <c r="J13" i="15" s="1"/>
  <c r="I13" i="14"/>
  <c r="I13" i="15" s="1"/>
  <c r="H13" i="14"/>
  <c r="H13" i="15" s="1"/>
  <c r="G13" i="14"/>
  <c r="G13" i="15" s="1"/>
  <c r="F13" i="14"/>
  <c r="F13" i="15" s="1"/>
  <c r="E13" i="14"/>
  <c r="E13" i="15" s="1"/>
  <c r="D13" i="14"/>
  <c r="D13" i="15" s="1"/>
  <c r="J12" i="14"/>
  <c r="J12" i="15" s="1"/>
  <c r="I12" i="14"/>
  <c r="I12" i="15" s="1"/>
  <c r="H12" i="14"/>
  <c r="H12" i="15" s="1"/>
  <c r="G12" i="14"/>
  <c r="G12" i="15" s="1"/>
  <c r="F12" i="14"/>
  <c r="F12" i="15" s="1"/>
  <c r="E12" i="14"/>
  <c r="E12" i="15" s="1"/>
  <c r="D12" i="14"/>
  <c r="D12" i="15" s="1"/>
  <c r="J11" i="14"/>
  <c r="J11" i="15" s="1"/>
  <c r="I11" i="14"/>
  <c r="I11" i="15" s="1"/>
  <c r="H11" i="14"/>
  <c r="H11" i="15" s="1"/>
  <c r="G11" i="14"/>
  <c r="G11" i="15" s="1"/>
  <c r="F11" i="14"/>
  <c r="F11" i="15" s="1"/>
  <c r="E11" i="14"/>
  <c r="E11" i="15" s="1"/>
  <c r="D11" i="14"/>
  <c r="D11" i="15" s="1"/>
  <c r="J10" i="14"/>
  <c r="J10" i="15" s="1"/>
  <c r="I10" i="14"/>
  <c r="I10" i="15" s="1"/>
  <c r="H10" i="14"/>
  <c r="H10" i="15" s="1"/>
  <c r="G10" i="14"/>
  <c r="G10" i="15" s="1"/>
  <c r="F10" i="14"/>
  <c r="F10" i="15" s="1"/>
  <c r="E10" i="14"/>
  <c r="E10" i="15" s="1"/>
  <c r="D10" i="14"/>
  <c r="D10" i="15" s="1"/>
  <c r="J9" i="14"/>
  <c r="J9" i="15" s="1"/>
  <c r="I9" i="14"/>
  <c r="I9" i="15" s="1"/>
  <c r="H9" i="14"/>
  <c r="H9" i="15" s="1"/>
  <c r="G9" i="14"/>
  <c r="G9" i="15" s="1"/>
  <c r="F9" i="14"/>
  <c r="F9" i="15" s="1"/>
  <c r="E9" i="14"/>
  <c r="E9" i="15" s="1"/>
  <c r="D9" i="14"/>
  <c r="D9" i="15" s="1"/>
  <c r="J8" i="14"/>
  <c r="I8" i="14"/>
  <c r="H8" i="14"/>
  <c r="G8" i="14"/>
  <c r="F8" i="14"/>
  <c r="E8" i="14"/>
  <c r="D8" i="14"/>
  <c r="C24" i="14"/>
  <c r="C24" i="15" s="1"/>
  <c r="C23" i="14"/>
  <c r="C23" i="15" s="1"/>
  <c r="C22" i="14"/>
  <c r="C22" i="15" s="1"/>
  <c r="C21" i="14"/>
  <c r="C21" i="15" s="1"/>
  <c r="C20" i="14"/>
  <c r="C20" i="15" s="1"/>
  <c r="C19" i="14"/>
  <c r="C19" i="15" s="1"/>
  <c r="C18" i="14"/>
  <c r="C18" i="15" s="1"/>
  <c r="C17" i="14"/>
  <c r="C17" i="15" s="1"/>
  <c r="C16" i="14"/>
  <c r="C16" i="15" s="1"/>
  <c r="C15" i="14"/>
  <c r="C15" i="15" s="1"/>
  <c r="C14" i="14"/>
  <c r="C14" i="15" s="1"/>
  <c r="C13" i="14"/>
  <c r="C13" i="15" s="1"/>
  <c r="C12" i="14"/>
  <c r="C12" i="15" s="1"/>
  <c r="C11" i="14"/>
  <c r="C11" i="15" s="1"/>
  <c r="C10" i="14"/>
  <c r="C10" i="15" s="1"/>
  <c r="C9" i="14"/>
  <c r="C9" i="15" s="1"/>
  <c r="C8" i="14"/>
  <c r="C8" i="15" s="1"/>
  <c r="B24" i="14"/>
  <c r="B24" i="16" s="1"/>
  <c r="A24" i="14"/>
  <c r="E8" i="15" l="1"/>
  <c r="F8" i="15"/>
  <c r="G8" i="15"/>
  <c r="H8" i="15"/>
  <c r="J8" i="15"/>
  <c r="I8" i="15"/>
  <c r="D8" i="15"/>
  <c r="C10" i="17"/>
  <c r="C20" i="17"/>
  <c r="C14" i="17"/>
  <c r="C11" i="17"/>
  <c r="C31" i="15"/>
  <c r="D31" i="15"/>
  <c r="E31" i="15"/>
  <c r="F31" i="15"/>
  <c r="G31" i="15"/>
  <c r="H31" i="15"/>
  <c r="I31" i="15"/>
  <c r="J31" i="15"/>
  <c r="K31" i="15"/>
  <c r="L31" i="15"/>
  <c r="M31" i="15"/>
  <c r="N31" i="15"/>
  <c r="O31" i="15"/>
  <c r="C32" i="15"/>
  <c r="D32" i="15"/>
  <c r="E32" i="15"/>
  <c r="F32" i="15"/>
  <c r="G32" i="15"/>
  <c r="H32" i="15"/>
  <c r="I32" i="15"/>
  <c r="J32" i="15"/>
  <c r="K32" i="15"/>
  <c r="L32" i="15"/>
  <c r="N32" i="15"/>
  <c r="O32" i="15"/>
  <c r="C33" i="15"/>
  <c r="D33" i="15"/>
  <c r="E33" i="15"/>
  <c r="F33" i="15"/>
  <c r="G33" i="15"/>
  <c r="H33" i="15"/>
  <c r="I33" i="15"/>
  <c r="J33" i="15"/>
  <c r="K33" i="15"/>
  <c r="L33" i="15"/>
  <c r="N33" i="15"/>
  <c r="O33" i="15"/>
  <c r="C34" i="15"/>
  <c r="D34" i="15"/>
  <c r="E34" i="15"/>
  <c r="F34" i="15"/>
  <c r="G34" i="15"/>
  <c r="H34" i="15"/>
  <c r="I34" i="15"/>
  <c r="J34" i="15"/>
  <c r="K34" i="15"/>
  <c r="L34" i="15"/>
  <c r="N34" i="15"/>
  <c r="O34" i="15"/>
  <c r="C35" i="15"/>
  <c r="D35" i="15"/>
  <c r="E35" i="15"/>
  <c r="F35" i="15"/>
  <c r="G35" i="15"/>
  <c r="H35" i="15"/>
  <c r="I35" i="15"/>
  <c r="J35" i="15"/>
  <c r="K35" i="15"/>
  <c r="L35" i="15"/>
  <c r="N35" i="15"/>
  <c r="O35" i="15"/>
  <c r="C36" i="15"/>
  <c r="D36" i="15"/>
  <c r="E36" i="15"/>
  <c r="F36" i="15"/>
  <c r="G36" i="15"/>
  <c r="H36" i="15"/>
  <c r="I36" i="15"/>
  <c r="J36" i="15"/>
  <c r="K36" i="15"/>
  <c r="L36" i="15"/>
  <c r="N36" i="15"/>
  <c r="O36" i="15"/>
  <c r="C37" i="15"/>
  <c r="D37" i="15"/>
  <c r="E37" i="15"/>
  <c r="F37" i="15"/>
  <c r="G37" i="15"/>
  <c r="H37" i="15"/>
  <c r="I37" i="15"/>
  <c r="J37" i="15"/>
  <c r="K37" i="15"/>
  <c r="L37" i="15"/>
  <c r="N37" i="15"/>
  <c r="O37" i="15"/>
  <c r="C38" i="15"/>
  <c r="D38" i="15"/>
  <c r="E38" i="15"/>
  <c r="F38" i="15"/>
  <c r="G38" i="15"/>
  <c r="H38" i="15"/>
  <c r="I38" i="15"/>
  <c r="J38" i="15"/>
  <c r="K38" i="15"/>
  <c r="L38" i="15"/>
  <c r="N38" i="15"/>
  <c r="O38" i="15"/>
  <c r="C39" i="15"/>
  <c r="D39" i="15"/>
  <c r="E39" i="15"/>
  <c r="F39" i="15"/>
  <c r="G39" i="15"/>
  <c r="H39" i="15"/>
  <c r="I39" i="15"/>
  <c r="J39" i="15"/>
  <c r="K39" i="15"/>
  <c r="L39" i="15"/>
  <c r="N39" i="15"/>
  <c r="O39" i="15"/>
  <c r="C40" i="15"/>
  <c r="D40" i="15"/>
  <c r="E40" i="15"/>
  <c r="F40" i="15"/>
  <c r="G40" i="15"/>
  <c r="H40" i="15"/>
  <c r="I40" i="15"/>
  <c r="J40" i="15"/>
  <c r="K40" i="15"/>
  <c r="L40" i="15"/>
  <c r="N40" i="15"/>
  <c r="O40" i="15"/>
  <c r="C41" i="15"/>
  <c r="D41" i="15"/>
  <c r="E41" i="15"/>
  <c r="F41" i="15"/>
  <c r="G41" i="15"/>
  <c r="H41" i="15"/>
  <c r="I41" i="15"/>
  <c r="J41" i="15"/>
  <c r="K41" i="15"/>
  <c r="L41" i="15"/>
  <c r="N41" i="15"/>
  <c r="O41" i="15"/>
  <c r="C42" i="15"/>
  <c r="D42" i="15"/>
  <c r="E42" i="15"/>
  <c r="F42" i="15"/>
  <c r="G42" i="15"/>
  <c r="H42" i="15"/>
  <c r="I42" i="15"/>
  <c r="J42" i="15"/>
  <c r="K42" i="15"/>
  <c r="L42" i="15"/>
  <c r="N42" i="15"/>
  <c r="O42" i="15"/>
  <c r="C43" i="15"/>
  <c r="D43" i="15"/>
  <c r="E43" i="15"/>
  <c r="F43" i="15"/>
  <c r="G43" i="15"/>
  <c r="H43" i="15"/>
  <c r="I43" i="15"/>
  <c r="J43" i="15"/>
  <c r="K43" i="15"/>
  <c r="L43" i="15"/>
  <c r="N43" i="15"/>
  <c r="O43" i="15"/>
  <c r="C44" i="15"/>
  <c r="D44" i="15"/>
  <c r="E44" i="15"/>
  <c r="F44" i="15"/>
  <c r="G44" i="15"/>
  <c r="H44" i="15"/>
  <c r="I44" i="15"/>
  <c r="J44" i="15"/>
  <c r="K44" i="15"/>
  <c r="L44" i="15"/>
  <c r="N44" i="15"/>
  <c r="O44" i="15"/>
  <c r="C45" i="15"/>
  <c r="D45" i="15"/>
  <c r="E45" i="15"/>
  <c r="F45" i="15"/>
  <c r="G45" i="15"/>
  <c r="H45" i="15"/>
  <c r="I45" i="15"/>
  <c r="J45" i="15"/>
  <c r="K45" i="15"/>
  <c r="L45" i="15"/>
  <c r="N45" i="15"/>
  <c r="O45" i="15"/>
  <c r="C46" i="15"/>
  <c r="D46" i="15"/>
  <c r="E46" i="15"/>
  <c r="F46" i="15"/>
  <c r="G46" i="15"/>
  <c r="H46" i="15"/>
  <c r="I46" i="15"/>
  <c r="J46" i="15"/>
  <c r="K46" i="15"/>
  <c r="L46" i="15"/>
  <c r="N46" i="15"/>
  <c r="O46" i="15"/>
  <c r="C47" i="15"/>
  <c r="D47" i="15"/>
  <c r="E47" i="15"/>
  <c r="F47" i="15"/>
  <c r="G47" i="15"/>
  <c r="H47" i="15"/>
  <c r="I47" i="15"/>
  <c r="J47" i="15"/>
  <c r="K47" i="15"/>
  <c r="L47" i="15"/>
  <c r="N47" i="15"/>
  <c r="O47" i="15"/>
  <c r="C48" i="15"/>
  <c r="D48" i="15"/>
  <c r="E48" i="15"/>
  <c r="F48" i="15"/>
  <c r="G48" i="15"/>
  <c r="H48" i="15"/>
  <c r="I48" i="15"/>
  <c r="J48" i="15"/>
  <c r="K48" i="15"/>
  <c r="L48" i="15"/>
  <c r="N48" i="15"/>
  <c r="O48" i="15"/>
  <c r="E9" i="17" l="1"/>
  <c r="E12" i="17"/>
  <c r="E18" i="17"/>
  <c r="E21" i="17"/>
  <c r="E17" i="17"/>
  <c r="E10" i="17"/>
  <c r="E20" i="17"/>
  <c r="E8" i="17"/>
  <c r="E22" i="17"/>
  <c r="E14" i="17"/>
  <c r="E13" i="17"/>
  <c r="E11" i="17"/>
  <c r="E16" i="17"/>
  <c r="E19" i="17"/>
  <c r="E15" i="17"/>
  <c r="D21" i="17"/>
  <c r="D14" i="17"/>
  <c r="D9" i="17"/>
  <c r="D12" i="17"/>
  <c r="D11" i="17"/>
  <c r="D20" i="17"/>
  <c r="D16" i="17"/>
  <c r="D8" i="17"/>
  <c r="D15" i="17"/>
  <c r="D18" i="17"/>
  <c r="D17" i="17"/>
  <c r="D10" i="17"/>
  <c r="D19" i="17"/>
  <c r="D22" i="17"/>
  <c r="D13" i="17"/>
  <c r="F17" i="17"/>
  <c r="F10" i="17"/>
  <c r="F16" i="17"/>
  <c r="F19" i="17"/>
  <c r="F8" i="17"/>
  <c r="F22" i="17"/>
  <c r="F11" i="17"/>
  <c r="F14" i="17"/>
  <c r="F9" i="17"/>
  <c r="F15" i="17"/>
  <c r="F21" i="17"/>
  <c r="F20" i="17"/>
  <c r="F13" i="17"/>
  <c r="F12" i="17"/>
  <c r="F18" i="17"/>
  <c r="L48" i="17"/>
  <c r="L47" i="17"/>
  <c r="L46" i="17"/>
  <c r="L45" i="17"/>
  <c r="L44" i="17"/>
  <c r="L43" i="17"/>
  <c r="L42" i="17"/>
  <c r="L41" i="17"/>
  <c r="L40" i="17"/>
  <c r="L39" i="17"/>
  <c r="L38" i="17"/>
  <c r="L37" i="17"/>
  <c r="L36" i="17"/>
  <c r="L35" i="17"/>
  <c r="L34" i="17"/>
  <c r="L33" i="17"/>
  <c r="L32" i="17"/>
  <c r="L31" i="17"/>
  <c r="M31" i="17"/>
  <c r="M32" i="17"/>
  <c r="M33" i="17"/>
  <c r="M34" i="17"/>
  <c r="M35" i="17"/>
  <c r="M36" i="17"/>
  <c r="M37" i="17"/>
  <c r="M38" i="17"/>
  <c r="M39" i="17"/>
  <c r="M40" i="17"/>
  <c r="M41" i="17"/>
  <c r="M42" i="17"/>
  <c r="M43" i="17"/>
  <c r="M44" i="17"/>
  <c r="M45" i="17"/>
  <c r="M46" i="17"/>
  <c r="M47" i="17"/>
  <c r="M48" i="17"/>
  <c r="B7" i="14" l="1"/>
  <c r="B8" i="14"/>
  <c r="B8" i="16" s="1"/>
  <c r="B9" i="14"/>
  <c r="B9" i="16" s="1"/>
  <c r="B10" i="14"/>
  <c r="B10" i="16" s="1"/>
  <c r="B11" i="14"/>
  <c r="B11" i="16" s="1"/>
  <c r="B12" i="14"/>
  <c r="B12" i="16" s="1"/>
  <c r="B13" i="14"/>
  <c r="B13" i="16" s="1"/>
  <c r="B14" i="14"/>
  <c r="B14" i="16" s="1"/>
  <c r="B15" i="14"/>
  <c r="B15" i="16" s="1"/>
  <c r="B16" i="14"/>
  <c r="B16" i="16" s="1"/>
  <c r="B17" i="14"/>
  <c r="B17" i="16" s="1"/>
  <c r="B18" i="14"/>
  <c r="B18" i="16" s="1"/>
  <c r="B19" i="14"/>
  <c r="B19" i="16" s="1"/>
  <c r="B20" i="14"/>
  <c r="B20" i="16" s="1"/>
  <c r="B21" i="14"/>
  <c r="B21" i="16" s="1"/>
  <c r="B22" i="14"/>
  <c r="B22" i="16" s="1"/>
  <c r="B23" i="14"/>
  <c r="B23" i="16" s="1"/>
  <c r="B26" i="14"/>
  <c r="C7" i="14"/>
  <c r="C26" i="14" s="1"/>
  <c r="B53" i="43" l="1"/>
  <c r="B7" i="15" l="1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O48" i="17" l="1"/>
  <c r="N48" i="17"/>
  <c r="K48" i="17"/>
  <c r="J48" i="17"/>
  <c r="I48" i="17"/>
  <c r="H48" i="17"/>
  <c r="G48" i="17"/>
  <c r="F48" i="17"/>
  <c r="E48" i="17"/>
  <c r="D48" i="17"/>
  <c r="C48" i="17"/>
  <c r="B48" i="17"/>
  <c r="B23" i="17" s="1"/>
  <c r="T48" i="15"/>
  <c r="S48" i="15"/>
  <c r="R48" i="15"/>
  <c r="Q48" i="15"/>
  <c r="P48" i="15"/>
  <c r="A23" i="14"/>
  <c r="A22" i="14"/>
  <c r="A21" i="14"/>
  <c r="A20" i="14"/>
  <c r="A19" i="14"/>
  <c r="A18" i="14"/>
  <c r="A17" i="14"/>
  <c r="A16" i="14"/>
  <c r="A15" i="14"/>
  <c r="A14" i="14"/>
  <c r="A13" i="14"/>
  <c r="A12" i="14"/>
  <c r="A11" i="14"/>
  <c r="A10" i="14"/>
  <c r="A9" i="14"/>
  <c r="A8" i="14"/>
  <c r="A7" i="14"/>
  <c r="O47" i="17" l="1"/>
  <c r="N47" i="17"/>
  <c r="K47" i="17"/>
  <c r="J47" i="17"/>
  <c r="I47" i="17"/>
  <c r="H47" i="17"/>
  <c r="G47" i="17"/>
  <c r="F47" i="17"/>
  <c r="E47" i="17"/>
  <c r="D47" i="17"/>
  <c r="C47" i="17"/>
  <c r="B47" i="17"/>
  <c r="B22" i="17" s="1"/>
  <c r="T47" i="15"/>
  <c r="S47" i="15"/>
  <c r="R47" i="15"/>
  <c r="Q47" i="15"/>
  <c r="P47" i="15"/>
  <c r="AB7" i="44" l="1"/>
  <c r="AA7" i="44"/>
  <c r="Z7" i="44"/>
  <c r="Y7" i="44"/>
  <c r="X7" i="44"/>
  <c r="W7" i="44"/>
  <c r="V7" i="44"/>
  <c r="U7" i="44"/>
  <c r="T7" i="44"/>
  <c r="S7" i="44"/>
  <c r="R7" i="44"/>
  <c r="Q7" i="44"/>
  <c r="P7" i="44"/>
  <c r="O7" i="44"/>
  <c r="N7" i="44"/>
  <c r="M7" i="44"/>
  <c r="L7" i="44"/>
  <c r="K7" i="44"/>
  <c r="J7" i="44"/>
  <c r="I7" i="44"/>
  <c r="H7" i="44"/>
  <c r="G7" i="44"/>
  <c r="F7" i="44"/>
  <c r="E7" i="44"/>
  <c r="D7" i="44"/>
  <c r="C7" i="44"/>
  <c r="B7" i="44"/>
  <c r="P31" i="15" l="1"/>
  <c r="Q31" i="15"/>
  <c r="R31" i="15"/>
  <c r="S31" i="15"/>
  <c r="T31" i="15"/>
  <c r="P32" i="15"/>
  <c r="Q32" i="15"/>
  <c r="R32" i="15"/>
  <c r="S32" i="15"/>
  <c r="T32" i="15"/>
  <c r="P33" i="15"/>
  <c r="Q33" i="15"/>
  <c r="R33" i="15"/>
  <c r="S33" i="15"/>
  <c r="T33" i="15"/>
  <c r="P34" i="15"/>
  <c r="Q34" i="15"/>
  <c r="R34" i="15"/>
  <c r="S34" i="15"/>
  <c r="T34" i="15"/>
  <c r="P35" i="15"/>
  <c r="Q35" i="15"/>
  <c r="R35" i="15"/>
  <c r="S35" i="15"/>
  <c r="T35" i="15"/>
  <c r="P36" i="15"/>
  <c r="Q36" i="15"/>
  <c r="R36" i="15"/>
  <c r="S36" i="15"/>
  <c r="T36" i="15"/>
  <c r="P37" i="15"/>
  <c r="Q37" i="15"/>
  <c r="R37" i="15"/>
  <c r="S37" i="15"/>
  <c r="T37" i="15"/>
  <c r="P38" i="15"/>
  <c r="Q38" i="15"/>
  <c r="R38" i="15"/>
  <c r="S38" i="15"/>
  <c r="T38" i="15"/>
  <c r="P39" i="15"/>
  <c r="Q39" i="15"/>
  <c r="R39" i="15"/>
  <c r="S39" i="15"/>
  <c r="T39" i="15"/>
  <c r="P40" i="15"/>
  <c r="Q40" i="15"/>
  <c r="R40" i="15"/>
  <c r="S40" i="15"/>
  <c r="T40" i="15"/>
  <c r="P41" i="15"/>
  <c r="Q41" i="15"/>
  <c r="R41" i="15"/>
  <c r="S41" i="15"/>
  <c r="T41" i="15"/>
  <c r="P42" i="15"/>
  <c r="Q42" i="15"/>
  <c r="R42" i="15"/>
  <c r="S42" i="15"/>
  <c r="T42" i="15"/>
  <c r="P43" i="15"/>
  <c r="Q43" i="15"/>
  <c r="R43" i="15"/>
  <c r="S43" i="15"/>
  <c r="T43" i="15"/>
  <c r="P44" i="15"/>
  <c r="Q44" i="15"/>
  <c r="R44" i="15"/>
  <c r="S44" i="15"/>
  <c r="T44" i="15"/>
  <c r="P45" i="15"/>
  <c r="Q45" i="15"/>
  <c r="R45" i="15"/>
  <c r="S45" i="15"/>
  <c r="T45" i="15"/>
  <c r="P46" i="15"/>
  <c r="Q46" i="15"/>
  <c r="R46" i="15"/>
  <c r="S46" i="15"/>
  <c r="T46" i="15"/>
  <c r="A3" i="44" l="1"/>
  <c r="AB51" i="44"/>
  <c r="AA51" i="44"/>
  <c r="Z51" i="44"/>
  <c r="Y51" i="44"/>
  <c r="X51" i="44"/>
  <c r="W51" i="44"/>
  <c r="V51" i="44"/>
  <c r="U51" i="44"/>
  <c r="T51" i="44"/>
  <c r="S51" i="44"/>
  <c r="R51" i="44"/>
  <c r="Q51" i="44"/>
  <c r="P51" i="44"/>
  <c r="O51" i="44"/>
  <c r="N51" i="44"/>
  <c r="M51" i="44"/>
  <c r="L51" i="44"/>
  <c r="K51" i="44"/>
  <c r="J51" i="44"/>
  <c r="I51" i="44"/>
  <c r="H51" i="44"/>
  <c r="G51" i="44"/>
  <c r="F51" i="44"/>
  <c r="E51" i="44"/>
  <c r="D51" i="44"/>
  <c r="C51" i="44"/>
  <c r="B51" i="44"/>
  <c r="AB50" i="44"/>
  <c r="AA50" i="44"/>
  <c r="Z50" i="44"/>
  <c r="Y50" i="44"/>
  <c r="X50" i="44"/>
  <c r="W50" i="44"/>
  <c r="V50" i="44"/>
  <c r="U50" i="44"/>
  <c r="T50" i="44"/>
  <c r="S50" i="44"/>
  <c r="R50" i="44"/>
  <c r="Q50" i="44"/>
  <c r="P50" i="44"/>
  <c r="O50" i="44"/>
  <c r="N50" i="44"/>
  <c r="M50" i="44"/>
  <c r="L50" i="44"/>
  <c r="K50" i="44"/>
  <c r="J50" i="44"/>
  <c r="I50" i="44"/>
  <c r="H50" i="44"/>
  <c r="G50" i="44"/>
  <c r="F50" i="44"/>
  <c r="E50" i="44"/>
  <c r="D50" i="44"/>
  <c r="C50" i="44"/>
  <c r="B50" i="44"/>
  <c r="AB49" i="44"/>
  <c r="AA49" i="44"/>
  <c r="Z49" i="44"/>
  <c r="Y49" i="44"/>
  <c r="X49" i="44"/>
  <c r="W49" i="44"/>
  <c r="V49" i="44"/>
  <c r="U49" i="44"/>
  <c r="T49" i="44"/>
  <c r="S49" i="44"/>
  <c r="R49" i="44"/>
  <c r="Q49" i="44"/>
  <c r="P49" i="44"/>
  <c r="O49" i="44"/>
  <c r="N49" i="44"/>
  <c r="M49" i="44"/>
  <c r="L49" i="44"/>
  <c r="K49" i="44"/>
  <c r="J49" i="44"/>
  <c r="I49" i="44"/>
  <c r="H49" i="44"/>
  <c r="G49" i="44"/>
  <c r="F49" i="44"/>
  <c r="E49" i="44"/>
  <c r="D49" i="44"/>
  <c r="C49" i="44"/>
  <c r="B49" i="44"/>
  <c r="AB48" i="44"/>
  <c r="AA48" i="44"/>
  <c r="Z48" i="44"/>
  <c r="Y48" i="44"/>
  <c r="X48" i="44"/>
  <c r="W48" i="44"/>
  <c r="V48" i="44"/>
  <c r="U48" i="44"/>
  <c r="T48" i="44"/>
  <c r="S48" i="44"/>
  <c r="R48" i="44"/>
  <c r="Q48" i="44"/>
  <c r="P48" i="44"/>
  <c r="O48" i="44"/>
  <c r="N48" i="44"/>
  <c r="M48" i="44"/>
  <c r="L48" i="44"/>
  <c r="K48" i="44"/>
  <c r="J48" i="44"/>
  <c r="I48" i="44"/>
  <c r="H48" i="44"/>
  <c r="G48" i="44"/>
  <c r="F48" i="44"/>
  <c r="E48" i="44"/>
  <c r="D48" i="44"/>
  <c r="C48" i="44"/>
  <c r="B48" i="44"/>
  <c r="AB47" i="44"/>
  <c r="AA47" i="44"/>
  <c r="Z47" i="44"/>
  <c r="Y47" i="44"/>
  <c r="X47" i="44"/>
  <c r="W47" i="44"/>
  <c r="V47" i="44"/>
  <c r="U47" i="44"/>
  <c r="T47" i="44"/>
  <c r="S47" i="44"/>
  <c r="R47" i="44"/>
  <c r="Q47" i="44"/>
  <c r="P47" i="44"/>
  <c r="O47" i="44"/>
  <c r="N47" i="44"/>
  <c r="M47" i="44"/>
  <c r="L47" i="44"/>
  <c r="K47" i="44"/>
  <c r="J47" i="44"/>
  <c r="I47" i="44"/>
  <c r="H47" i="44"/>
  <c r="G47" i="44"/>
  <c r="F47" i="44"/>
  <c r="E47" i="44"/>
  <c r="D47" i="44"/>
  <c r="C47" i="44"/>
  <c r="B47" i="44"/>
  <c r="AB46" i="44"/>
  <c r="AA46" i="44"/>
  <c r="Z46" i="44"/>
  <c r="Y46" i="44"/>
  <c r="X46" i="44"/>
  <c r="W46" i="44"/>
  <c r="V46" i="44"/>
  <c r="U46" i="44"/>
  <c r="T46" i="44"/>
  <c r="S46" i="44"/>
  <c r="R46" i="44"/>
  <c r="Q46" i="44"/>
  <c r="P46" i="44"/>
  <c r="O46" i="44"/>
  <c r="N46" i="44"/>
  <c r="M46" i="44"/>
  <c r="L46" i="44"/>
  <c r="K46" i="44"/>
  <c r="J46" i="44"/>
  <c r="I46" i="44"/>
  <c r="H46" i="44"/>
  <c r="G46" i="44"/>
  <c r="F46" i="44"/>
  <c r="E46" i="44"/>
  <c r="D46" i="44"/>
  <c r="C46" i="44"/>
  <c r="B46" i="44"/>
  <c r="AB45" i="44"/>
  <c r="AA45" i="44"/>
  <c r="Z45" i="44"/>
  <c r="Y45" i="44"/>
  <c r="X45" i="44"/>
  <c r="W45" i="44"/>
  <c r="V45" i="44"/>
  <c r="U45" i="44"/>
  <c r="T45" i="44"/>
  <c r="S45" i="44"/>
  <c r="R45" i="44"/>
  <c r="Q45" i="44"/>
  <c r="P45" i="44"/>
  <c r="O45" i="44"/>
  <c r="N45" i="44"/>
  <c r="M45" i="44"/>
  <c r="L45" i="44"/>
  <c r="K45" i="44"/>
  <c r="J45" i="44"/>
  <c r="I45" i="44"/>
  <c r="H45" i="44"/>
  <c r="G45" i="44"/>
  <c r="F45" i="44"/>
  <c r="E45" i="44"/>
  <c r="D45" i="44"/>
  <c r="C45" i="44"/>
  <c r="B45" i="44"/>
  <c r="AB44" i="44"/>
  <c r="AA44" i="44"/>
  <c r="Z44" i="44"/>
  <c r="Y44" i="44"/>
  <c r="X44" i="44"/>
  <c r="W44" i="44"/>
  <c r="V44" i="44"/>
  <c r="U44" i="44"/>
  <c r="T44" i="44"/>
  <c r="S44" i="44"/>
  <c r="R44" i="44"/>
  <c r="Q44" i="44"/>
  <c r="P44" i="44"/>
  <c r="O44" i="44"/>
  <c r="N44" i="44"/>
  <c r="M44" i="44"/>
  <c r="L44" i="44"/>
  <c r="K44" i="44"/>
  <c r="J44" i="44"/>
  <c r="I44" i="44"/>
  <c r="H44" i="44"/>
  <c r="G44" i="44"/>
  <c r="F44" i="44"/>
  <c r="E44" i="44"/>
  <c r="D44" i="44"/>
  <c r="C44" i="44"/>
  <c r="B44" i="44"/>
  <c r="AB43" i="44"/>
  <c r="AA43" i="44"/>
  <c r="Z43" i="44"/>
  <c r="Y43" i="44"/>
  <c r="X43" i="44"/>
  <c r="W43" i="44"/>
  <c r="V43" i="44"/>
  <c r="U43" i="44"/>
  <c r="T43" i="44"/>
  <c r="S43" i="44"/>
  <c r="R43" i="44"/>
  <c r="Q43" i="44"/>
  <c r="P43" i="44"/>
  <c r="O43" i="44"/>
  <c r="N43" i="44"/>
  <c r="M43" i="44"/>
  <c r="L43" i="44"/>
  <c r="K43" i="44"/>
  <c r="J43" i="44"/>
  <c r="I43" i="44"/>
  <c r="H43" i="44"/>
  <c r="G43" i="44"/>
  <c r="F43" i="44"/>
  <c r="E43" i="44"/>
  <c r="D43" i="44"/>
  <c r="C43" i="44"/>
  <c r="B43" i="44"/>
  <c r="AB42" i="44"/>
  <c r="AA42" i="44"/>
  <c r="Z42" i="44"/>
  <c r="Y42" i="44"/>
  <c r="X42" i="44"/>
  <c r="W42" i="44"/>
  <c r="V42" i="44"/>
  <c r="U42" i="44"/>
  <c r="T42" i="44"/>
  <c r="S42" i="44"/>
  <c r="R42" i="44"/>
  <c r="Q42" i="44"/>
  <c r="P42" i="44"/>
  <c r="O42" i="44"/>
  <c r="N42" i="44"/>
  <c r="M42" i="44"/>
  <c r="L42" i="44"/>
  <c r="K42" i="44"/>
  <c r="J42" i="44"/>
  <c r="I42" i="44"/>
  <c r="H42" i="44"/>
  <c r="G42" i="44"/>
  <c r="F42" i="44"/>
  <c r="E42" i="44"/>
  <c r="D42" i="44"/>
  <c r="C42" i="44"/>
  <c r="B42" i="44"/>
  <c r="AB41" i="44"/>
  <c r="AA41" i="44"/>
  <c r="Z41" i="44"/>
  <c r="Y41" i="44"/>
  <c r="X41" i="44"/>
  <c r="W41" i="44"/>
  <c r="V41" i="44"/>
  <c r="U41" i="44"/>
  <c r="T41" i="44"/>
  <c r="S41" i="44"/>
  <c r="R41" i="44"/>
  <c r="Q41" i="44"/>
  <c r="P41" i="44"/>
  <c r="O41" i="44"/>
  <c r="N41" i="44"/>
  <c r="M41" i="44"/>
  <c r="L41" i="44"/>
  <c r="K41" i="44"/>
  <c r="J41" i="44"/>
  <c r="I41" i="44"/>
  <c r="H41" i="44"/>
  <c r="G41" i="44"/>
  <c r="F41" i="44"/>
  <c r="E41" i="44"/>
  <c r="D41" i="44"/>
  <c r="C41" i="44"/>
  <c r="B41" i="44"/>
  <c r="AB40" i="44"/>
  <c r="AA40" i="44"/>
  <c r="Z40" i="44"/>
  <c r="Y40" i="44"/>
  <c r="X40" i="44"/>
  <c r="W40" i="44"/>
  <c r="V40" i="44"/>
  <c r="U40" i="44"/>
  <c r="T40" i="44"/>
  <c r="S40" i="44"/>
  <c r="R40" i="44"/>
  <c r="Q40" i="44"/>
  <c r="P40" i="44"/>
  <c r="O40" i="44"/>
  <c r="N40" i="44"/>
  <c r="M40" i="44"/>
  <c r="L40" i="44"/>
  <c r="K40" i="44"/>
  <c r="J40" i="44"/>
  <c r="I40" i="44"/>
  <c r="H40" i="44"/>
  <c r="G40" i="44"/>
  <c r="F40" i="44"/>
  <c r="E40" i="44"/>
  <c r="D40" i="44"/>
  <c r="C40" i="44"/>
  <c r="B40" i="44"/>
  <c r="AB39" i="44"/>
  <c r="AA39" i="44"/>
  <c r="Z39" i="44"/>
  <c r="Y39" i="44"/>
  <c r="X39" i="44"/>
  <c r="W39" i="44"/>
  <c r="V39" i="44"/>
  <c r="U39" i="44"/>
  <c r="T39" i="44"/>
  <c r="S39" i="44"/>
  <c r="R39" i="44"/>
  <c r="Q39" i="44"/>
  <c r="P39" i="44"/>
  <c r="O39" i="44"/>
  <c r="N39" i="44"/>
  <c r="M39" i="44"/>
  <c r="L39" i="44"/>
  <c r="K39" i="44"/>
  <c r="J39" i="44"/>
  <c r="I39" i="44"/>
  <c r="H39" i="44"/>
  <c r="G39" i="44"/>
  <c r="F39" i="44"/>
  <c r="E39" i="44"/>
  <c r="D39" i="44"/>
  <c r="C39" i="44"/>
  <c r="B39" i="44"/>
  <c r="AB38" i="44"/>
  <c r="AA38" i="44"/>
  <c r="Z38" i="44"/>
  <c r="Y38" i="44"/>
  <c r="X38" i="44"/>
  <c r="W38" i="44"/>
  <c r="V38" i="44"/>
  <c r="U38" i="44"/>
  <c r="T38" i="44"/>
  <c r="S38" i="44"/>
  <c r="R38" i="44"/>
  <c r="Q38" i="44"/>
  <c r="P38" i="44"/>
  <c r="O38" i="44"/>
  <c r="N38" i="44"/>
  <c r="M38" i="44"/>
  <c r="L38" i="44"/>
  <c r="K38" i="44"/>
  <c r="J38" i="44"/>
  <c r="I38" i="44"/>
  <c r="H38" i="44"/>
  <c r="G38" i="44"/>
  <c r="F38" i="44"/>
  <c r="E38" i="44"/>
  <c r="D38" i="44"/>
  <c r="C38" i="44"/>
  <c r="B38" i="44"/>
  <c r="AB37" i="44"/>
  <c r="AA37" i="44"/>
  <c r="Z37" i="44"/>
  <c r="Y37" i="44"/>
  <c r="X37" i="44"/>
  <c r="W37" i="44"/>
  <c r="V37" i="44"/>
  <c r="U37" i="44"/>
  <c r="T37" i="44"/>
  <c r="S37" i="44"/>
  <c r="R37" i="44"/>
  <c r="Q37" i="44"/>
  <c r="P37" i="44"/>
  <c r="O37" i="44"/>
  <c r="N37" i="44"/>
  <c r="M37" i="44"/>
  <c r="L37" i="44"/>
  <c r="K37" i="44"/>
  <c r="J37" i="44"/>
  <c r="I37" i="44"/>
  <c r="H37" i="44"/>
  <c r="G37" i="44"/>
  <c r="F37" i="44"/>
  <c r="E37" i="44"/>
  <c r="D37" i="44"/>
  <c r="C37" i="44"/>
  <c r="B37" i="44"/>
  <c r="AB36" i="44"/>
  <c r="AA36" i="44"/>
  <c r="Z36" i="44"/>
  <c r="Y36" i="44"/>
  <c r="X36" i="44"/>
  <c r="W36" i="44"/>
  <c r="V36" i="44"/>
  <c r="U36" i="44"/>
  <c r="T36" i="44"/>
  <c r="S36" i="44"/>
  <c r="R36" i="44"/>
  <c r="Q36" i="44"/>
  <c r="P36" i="44"/>
  <c r="O36" i="44"/>
  <c r="N36" i="44"/>
  <c r="M36" i="44"/>
  <c r="L36" i="44"/>
  <c r="K36" i="44"/>
  <c r="J36" i="44"/>
  <c r="I36" i="44"/>
  <c r="H36" i="44"/>
  <c r="G36" i="44"/>
  <c r="F36" i="44"/>
  <c r="E36" i="44"/>
  <c r="D36" i="44"/>
  <c r="C36" i="44"/>
  <c r="B36" i="44"/>
  <c r="AB35" i="44"/>
  <c r="AA35" i="44"/>
  <c r="Z35" i="44"/>
  <c r="Y35" i="44"/>
  <c r="X35" i="44"/>
  <c r="W35" i="44"/>
  <c r="V35" i="44"/>
  <c r="U35" i="44"/>
  <c r="T35" i="44"/>
  <c r="S35" i="44"/>
  <c r="R35" i="44"/>
  <c r="Q35" i="44"/>
  <c r="P35" i="44"/>
  <c r="O35" i="44"/>
  <c r="N35" i="44"/>
  <c r="M35" i="44"/>
  <c r="L35" i="44"/>
  <c r="K35" i="44"/>
  <c r="J35" i="44"/>
  <c r="I35" i="44"/>
  <c r="H35" i="44"/>
  <c r="G35" i="44"/>
  <c r="F35" i="44"/>
  <c r="E35" i="44"/>
  <c r="D35" i="44"/>
  <c r="C35" i="44"/>
  <c r="B35" i="44"/>
  <c r="AB34" i="44"/>
  <c r="AA34" i="44"/>
  <c r="Z34" i="44"/>
  <c r="Y34" i="44"/>
  <c r="X34" i="44"/>
  <c r="W34" i="44"/>
  <c r="V34" i="44"/>
  <c r="U34" i="44"/>
  <c r="T34" i="44"/>
  <c r="S34" i="44"/>
  <c r="R34" i="44"/>
  <c r="Q34" i="44"/>
  <c r="P34" i="44"/>
  <c r="O34" i="44"/>
  <c r="N34" i="44"/>
  <c r="M34" i="44"/>
  <c r="L34" i="44"/>
  <c r="K34" i="44"/>
  <c r="J34" i="44"/>
  <c r="I34" i="44"/>
  <c r="H34" i="44"/>
  <c r="G34" i="44"/>
  <c r="F34" i="44"/>
  <c r="E34" i="44"/>
  <c r="D34" i="44"/>
  <c r="C34" i="44"/>
  <c r="B34" i="44"/>
  <c r="AB33" i="44"/>
  <c r="AA33" i="44"/>
  <c r="Z33" i="44"/>
  <c r="Y33" i="44"/>
  <c r="X33" i="44"/>
  <c r="W33" i="44"/>
  <c r="V33" i="44"/>
  <c r="U33" i="44"/>
  <c r="T33" i="44"/>
  <c r="S33" i="44"/>
  <c r="R33" i="44"/>
  <c r="Q33" i="44"/>
  <c r="P33" i="44"/>
  <c r="O33" i="44"/>
  <c r="N33" i="44"/>
  <c r="M33" i="44"/>
  <c r="L33" i="44"/>
  <c r="K33" i="44"/>
  <c r="J33" i="44"/>
  <c r="I33" i="44"/>
  <c r="H33" i="44"/>
  <c r="G33" i="44"/>
  <c r="F33" i="44"/>
  <c r="E33" i="44"/>
  <c r="D33" i="44"/>
  <c r="C33" i="44"/>
  <c r="B33" i="44"/>
  <c r="AB32" i="44"/>
  <c r="AA32" i="44"/>
  <c r="Z32" i="44"/>
  <c r="Y32" i="44"/>
  <c r="X32" i="44"/>
  <c r="W32" i="44"/>
  <c r="V32" i="44"/>
  <c r="U32" i="44"/>
  <c r="T32" i="44"/>
  <c r="S32" i="44"/>
  <c r="R32" i="44"/>
  <c r="Q32" i="44"/>
  <c r="P32" i="44"/>
  <c r="O32" i="44"/>
  <c r="N32" i="44"/>
  <c r="M32" i="44"/>
  <c r="L32" i="44"/>
  <c r="K32" i="44"/>
  <c r="J32" i="44"/>
  <c r="I32" i="44"/>
  <c r="H32" i="44"/>
  <c r="G32" i="44"/>
  <c r="F32" i="44"/>
  <c r="E32" i="44"/>
  <c r="D32" i="44"/>
  <c r="C32" i="44"/>
  <c r="B32" i="44"/>
  <c r="AB31" i="44"/>
  <c r="AA31" i="44"/>
  <c r="Z31" i="44"/>
  <c r="Y31" i="44"/>
  <c r="X31" i="44"/>
  <c r="W31" i="44"/>
  <c r="V31" i="44"/>
  <c r="U31" i="44"/>
  <c r="T31" i="44"/>
  <c r="S31" i="44"/>
  <c r="R31" i="44"/>
  <c r="Q31" i="44"/>
  <c r="P31" i="44"/>
  <c r="O31" i="44"/>
  <c r="N31" i="44"/>
  <c r="M31" i="44"/>
  <c r="L31" i="44"/>
  <c r="K31" i="44"/>
  <c r="J31" i="44"/>
  <c r="I31" i="44"/>
  <c r="H31" i="44"/>
  <c r="G31" i="44"/>
  <c r="F31" i="44"/>
  <c r="E31" i="44"/>
  <c r="D31" i="44"/>
  <c r="C31" i="44"/>
  <c r="B31" i="44"/>
  <c r="AB30" i="44"/>
  <c r="AA30" i="44"/>
  <c r="Z30" i="44"/>
  <c r="Y30" i="44"/>
  <c r="X30" i="44"/>
  <c r="W30" i="44"/>
  <c r="V30" i="44"/>
  <c r="U30" i="44"/>
  <c r="T30" i="44"/>
  <c r="S30" i="44"/>
  <c r="R30" i="44"/>
  <c r="Q30" i="44"/>
  <c r="P30" i="44"/>
  <c r="O30" i="44"/>
  <c r="N30" i="44"/>
  <c r="M30" i="44"/>
  <c r="L30" i="44"/>
  <c r="K30" i="44"/>
  <c r="J30" i="44"/>
  <c r="I30" i="44"/>
  <c r="H30" i="44"/>
  <c r="G30" i="44"/>
  <c r="F30" i="44"/>
  <c r="E30" i="44"/>
  <c r="D30" i="44"/>
  <c r="C30" i="44"/>
  <c r="B30" i="44"/>
  <c r="AB29" i="44"/>
  <c r="AA29" i="44"/>
  <c r="Z29" i="44"/>
  <c r="Y29" i="44"/>
  <c r="X29" i="44"/>
  <c r="W29" i="44"/>
  <c r="V29" i="44"/>
  <c r="U29" i="44"/>
  <c r="T29" i="44"/>
  <c r="S29" i="44"/>
  <c r="R29" i="44"/>
  <c r="Q29" i="44"/>
  <c r="P29" i="44"/>
  <c r="O29" i="44"/>
  <c r="N29" i="44"/>
  <c r="M29" i="44"/>
  <c r="L29" i="44"/>
  <c r="K29" i="44"/>
  <c r="J29" i="44"/>
  <c r="I29" i="44"/>
  <c r="H29" i="44"/>
  <c r="G29" i="44"/>
  <c r="F29" i="44"/>
  <c r="E29" i="44"/>
  <c r="D29" i="44"/>
  <c r="C29" i="44"/>
  <c r="B29" i="44"/>
  <c r="AB28" i="44"/>
  <c r="AA28" i="44"/>
  <c r="Z28" i="44"/>
  <c r="Y28" i="44"/>
  <c r="X28" i="44"/>
  <c r="W28" i="44"/>
  <c r="V28" i="44"/>
  <c r="U28" i="44"/>
  <c r="T28" i="44"/>
  <c r="S28" i="44"/>
  <c r="R28" i="44"/>
  <c r="Q28" i="44"/>
  <c r="P28" i="44"/>
  <c r="O28" i="44"/>
  <c r="N28" i="44"/>
  <c r="M28" i="44"/>
  <c r="L28" i="44"/>
  <c r="K28" i="44"/>
  <c r="J28" i="44"/>
  <c r="I28" i="44"/>
  <c r="H28" i="44"/>
  <c r="G28" i="44"/>
  <c r="F28" i="44"/>
  <c r="E28" i="44"/>
  <c r="D28" i="44"/>
  <c r="C28" i="44"/>
  <c r="B28" i="44"/>
  <c r="AB27" i="44"/>
  <c r="AA27" i="44"/>
  <c r="Z27" i="44"/>
  <c r="Y27" i="44"/>
  <c r="X27" i="44"/>
  <c r="W27" i="44"/>
  <c r="V27" i="44"/>
  <c r="U27" i="44"/>
  <c r="T27" i="44"/>
  <c r="S27" i="44"/>
  <c r="R27" i="44"/>
  <c r="Q27" i="44"/>
  <c r="P27" i="44"/>
  <c r="O27" i="44"/>
  <c r="N27" i="44"/>
  <c r="M27" i="44"/>
  <c r="L27" i="44"/>
  <c r="K27" i="44"/>
  <c r="J27" i="44"/>
  <c r="I27" i="44"/>
  <c r="H27" i="44"/>
  <c r="G27" i="44"/>
  <c r="F27" i="44"/>
  <c r="E27" i="44"/>
  <c r="D27" i="44"/>
  <c r="C27" i="44"/>
  <c r="B27" i="44"/>
  <c r="AB26" i="44"/>
  <c r="AA26" i="44"/>
  <c r="Z26" i="44"/>
  <c r="Y26" i="44"/>
  <c r="X26" i="44"/>
  <c r="W26" i="44"/>
  <c r="V26" i="44"/>
  <c r="U26" i="44"/>
  <c r="T26" i="44"/>
  <c r="S26" i="44"/>
  <c r="R26" i="44"/>
  <c r="Q26" i="44"/>
  <c r="P26" i="44"/>
  <c r="O26" i="44"/>
  <c r="N26" i="44"/>
  <c r="M26" i="44"/>
  <c r="L26" i="44"/>
  <c r="K26" i="44"/>
  <c r="J26" i="44"/>
  <c r="I26" i="44"/>
  <c r="H26" i="44"/>
  <c r="G26" i="44"/>
  <c r="F26" i="44"/>
  <c r="E26" i="44"/>
  <c r="D26" i="44"/>
  <c r="C26" i="44"/>
  <c r="B26" i="44"/>
  <c r="AB25" i="44"/>
  <c r="AA25" i="44"/>
  <c r="Z25" i="44"/>
  <c r="Y25" i="44"/>
  <c r="X25" i="44"/>
  <c r="W25" i="44"/>
  <c r="V25" i="44"/>
  <c r="U25" i="44"/>
  <c r="T25" i="44"/>
  <c r="S25" i="44"/>
  <c r="R25" i="44"/>
  <c r="Q25" i="44"/>
  <c r="P25" i="44"/>
  <c r="O25" i="44"/>
  <c r="N25" i="44"/>
  <c r="M25" i="44"/>
  <c r="L25" i="44"/>
  <c r="K25" i="44"/>
  <c r="J25" i="44"/>
  <c r="I25" i="44"/>
  <c r="H25" i="44"/>
  <c r="G25" i="44"/>
  <c r="F25" i="44"/>
  <c r="E25" i="44"/>
  <c r="D25" i="44"/>
  <c r="C25" i="44"/>
  <c r="B25" i="44"/>
  <c r="AB24" i="44"/>
  <c r="AA24" i="44"/>
  <c r="Z24" i="44"/>
  <c r="Y24" i="44"/>
  <c r="X24" i="44"/>
  <c r="W24" i="44"/>
  <c r="V24" i="44"/>
  <c r="U24" i="44"/>
  <c r="T24" i="44"/>
  <c r="S24" i="44"/>
  <c r="R24" i="44"/>
  <c r="Q24" i="44"/>
  <c r="P24" i="44"/>
  <c r="O24" i="44"/>
  <c r="N24" i="44"/>
  <c r="M24" i="44"/>
  <c r="L24" i="44"/>
  <c r="K24" i="44"/>
  <c r="J24" i="44"/>
  <c r="I24" i="44"/>
  <c r="H24" i="44"/>
  <c r="G24" i="44"/>
  <c r="F24" i="44"/>
  <c r="E24" i="44"/>
  <c r="D24" i="44"/>
  <c r="C24" i="44"/>
  <c r="B24" i="44"/>
  <c r="AB23" i="44"/>
  <c r="AA23" i="44"/>
  <c r="Z23" i="44"/>
  <c r="Y23" i="44"/>
  <c r="X23" i="44"/>
  <c r="W23" i="44"/>
  <c r="V23" i="44"/>
  <c r="U23" i="44"/>
  <c r="T23" i="44"/>
  <c r="S23" i="44"/>
  <c r="R23" i="44"/>
  <c r="Q23" i="44"/>
  <c r="P23" i="44"/>
  <c r="O23" i="44"/>
  <c r="N23" i="44"/>
  <c r="M23" i="44"/>
  <c r="L23" i="44"/>
  <c r="K23" i="44"/>
  <c r="J23" i="44"/>
  <c r="I23" i="44"/>
  <c r="H23" i="44"/>
  <c r="G23" i="44"/>
  <c r="F23" i="44"/>
  <c r="E23" i="44"/>
  <c r="D23" i="44"/>
  <c r="C23" i="44"/>
  <c r="B23" i="44"/>
  <c r="AB22" i="44"/>
  <c r="AA22" i="44"/>
  <c r="Z22" i="44"/>
  <c r="Y22" i="44"/>
  <c r="X22" i="44"/>
  <c r="W22" i="44"/>
  <c r="V22" i="44"/>
  <c r="U22" i="44"/>
  <c r="T22" i="44"/>
  <c r="S22" i="44"/>
  <c r="R22" i="44"/>
  <c r="Q22" i="44"/>
  <c r="P22" i="44"/>
  <c r="O22" i="44"/>
  <c r="N22" i="44"/>
  <c r="M22" i="44"/>
  <c r="L22" i="44"/>
  <c r="K22" i="44"/>
  <c r="J22" i="44"/>
  <c r="I22" i="44"/>
  <c r="H22" i="44"/>
  <c r="G22" i="44"/>
  <c r="F22" i="44"/>
  <c r="E22" i="44"/>
  <c r="D22" i="44"/>
  <c r="C22" i="44"/>
  <c r="B22" i="44"/>
  <c r="AB21" i="44"/>
  <c r="AA21" i="44"/>
  <c r="Z21" i="44"/>
  <c r="Y21" i="44"/>
  <c r="X21" i="44"/>
  <c r="W21" i="44"/>
  <c r="V21" i="44"/>
  <c r="U21" i="44"/>
  <c r="T21" i="44"/>
  <c r="S21" i="44"/>
  <c r="R21" i="44"/>
  <c r="Q21" i="44"/>
  <c r="P21" i="44"/>
  <c r="O21" i="44"/>
  <c r="N21" i="44"/>
  <c r="M21" i="44"/>
  <c r="L21" i="44"/>
  <c r="K21" i="44"/>
  <c r="J21" i="44"/>
  <c r="I21" i="44"/>
  <c r="H21" i="44"/>
  <c r="G21" i="44"/>
  <c r="F21" i="44"/>
  <c r="E21" i="44"/>
  <c r="D21" i="44"/>
  <c r="C21" i="44"/>
  <c r="B21" i="44"/>
  <c r="AB20" i="44"/>
  <c r="AA20" i="44"/>
  <c r="Z20" i="44"/>
  <c r="Y20" i="44"/>
  <c r="X20" i="44"/>
  <c r="W20" i="44"/>
  <c r="V20" i="44"/>
  <c r="U20" i="44"/>
  <c r="T20" i="44"/>
  <c r="S20" i="44"/>
  <c r="R20" i="44"/>
  <c r="Q20" i="44"/>
  <c r="P20" i="44"/>
  <c r="O20" i="44"/>
  <c r="N20" i="44"/>
  <c r="M20" i="44"/>
  <c r="L20" i="44"/>
  <c r="K20" i="44"/>
  <c r="J20" i="44"/>
  <c r="I20" i="44"/>
  <c r="H20" i="44"/>
  <c r="G20" i="44"/>
  <c r="F20" i="44"/>
  <c r="E20" i="44"/>
  <c r="D20" i="44"/>
  <c r="C20" i="44"/>
  <c r="B20" i="44"/>
  <c r="AB19" i="44"/>
  <c r="AA19" i="44"/>
  <c r="Z19" i="44"/>
  <c r="Y19" i="44"/>
  <c r="X19" i="44"/>
  <c r="W19" i="44"/>
  <c r="V19" i="44"/>
  <c r="U19" i="44"/>
  <c r="T19" i="44"/>
  <c r="S19" i="44"/>
  <c r="R19" i="44"/>
  <c r="Q19" i="44"/>
  <c r="P19" i="44"/>
  <c r="O19" i="44"/>
  <c r="N19" i="44"/>
  <c r="M19" i="44"/>
  <c r="L19" i="44"/>
  <c r="K19" i="44"/>
  <c r="J19" i="44"/>
  <c r="I19" i="44"/>
  <c r="H19" i="44"/>
  <c r="G19" i="44"/>
  <c r="F19" i="44"/>
  <c r="E19" i="44"/>
  <c r="D19" i="44"/>
  <c r="C19" i="44"/>
  <c r="B19" i="44"/>
  <c r="AB18" i="44"/>
  <c r="AA18" i="44"/>
  <c r="Z18" i="44"/>
  <c r="Y18" i="44"/>
  <c r="X18" i="44"/>
  <c r="W18" i="44"/>
  <c r="V18" i="44"/>
  <c r="U18" i="44"/>
  <c r="T18" i="44"/>
  <c r="S18" i="44"/>
  <c r="R18" i="44"/>
  <c r="Q18" i="44"/>
  <c r="P18" i="44"/>
  <c r="O18" i="44"/>
  <c r="N18" i="44"/>
  <c r="M18" i="44"/>
  <c r="L18" i="44"/>
  <c r="K18" i="44"/>
  <c r="J18" i="44"/>
  <c r="I18" i="44"/>
  <c r="H18" i="44"/>
  <c r="G18" i="44"/>
  <c r="F18" i="44"/>
  <c r="E18" i="44"/>
  <c r="D18" i="44"/>
  <c r="C18" i="44"/>
  <c r="B18" i="44"/>
  <c r="AB17" i="44"/>
  <c r="AA17" i="44"/>
  <c r="Z17" i="44"/>
  <c r="Y17" i="44"/>
  <c r="X17" i="44"/>
  <c r="W17" i="44"/>
  <c r="V17" i="44"/>
  <c r="U17" i="44"/>
  <c r="T17" i="44"/>
  <c r="S17" i="44"/>
  <c r="R17" i="44"/>
  <c r="Q17" i="44"/>
  <c r="P17" i="44"/>
  <c r="O17" i="44"/>
  <c r="N17" i="44"/>
  <c r="M17" i="44"/>
  <c r="L17" i="44"/>
  <c r="K17" i="44"/>
  <c r="J17" i="44"/>
  <c r="I17" i="44"/>
  <c r="H17" i="44"/>
  <c r="G17" i="44"/>
  <c r="F17" i="44"/>
  <c r="E17" i="44"/>
  <c r="D17" i="44"/>
  <c r="C17" i="44"/>
  <c r="B17" i="44"/>
  <c r="AB16" i="44"/>
  <c r="AA16" i="44"/>
  <c r="Z16" i="44"/>
  <c r="Y16" i="44"/>
  <c r="X16" i="44"/>
  <c r="W16" i="44"/>
  <c r="V16" i="44"/>
  <c r="U16" i="44"/>
  <c r="T16" i="44"/>
  <c r="S16" i="44"/>
  <c r="R16" i="44"/>
  <c r="Q16" i="44"/>
  <c r="P16" i="44"/>
  <c r="O16" i="44"/>
  <c r="N16" i="44"/>
  <c r="M16" i="44"/>
  <c r="L16" i="44"/>
  <c r="K16" i="44"/>
  <c r="J16" i="44"/>
  <c r="I16" i="44"/>
  <c r="H16" i="44"/>
  <c r="G16" i="44"/>
  <c r="F16" i="44"/>
  <c r="E16" i="44"/>
  <c r="D16" i="44"/>
  <c r="C16" i="44"/>
  <c r="B16" i="44"/>
  <c r="AB15" i="44"/>
  <c r="AA15" i="44"/>
  <c r="Z15" i="44"/>
  <c r="Y15" i="44"/>
  <c r="X15" i="44"/>
  <c r="W15" i="44"/>
  <c r="V15" i="44"/>
  <c r="U15" i="44"/>
  <c r="T15" i="44"/>
  <c r="S15" i="44"/>
  <c r="R15" i="44"/>
  <c r="Q15" i="44"/>
  <c r="P15" i="44"/>
  <c r="O15" i="44"/>
  <c r="N15" i="44"/>
  <c r="M15" i="44"/>
  <c r="L15" i="44"/>
  <c r="K15" i="44"/>
  <c r="J15" i="44"/>
  <c r="I15" i="44"/>
  <c r="H15" i="44"/>
  <c r="G15" i="44"/>
  <c r="F15" i="44"/>
  <c r="E15" i="44"/>
  <c r="D15" i="44"/>
  <c r="C15" i="44"/>
  <c r="B15" i="44"/>
  <c r="AB14" i="44"/>
  <c r="AA14" i="44"/>
  <c r="Z14" i="44"/>
  <c r="Y14" i="44"/>
  <c r="X14" i="44"/>
  <c r="W14" i="44"/>
  <c r="V14" i="44"/>
  <c r="U14" i="44"/>
  <c r="T14" i="44"/>
  <c r="S14" i="44"/>
  <c r="R14" i="44"/>
  <c r="Q14" i="44"/>
  <c r="P14" i="44"/>
  <c r="O14" i="44"/>
  <c r="N14" i="44"/>
  <c r="M14" i="44"/>
  <c r="L14" i="44"/>
  <c r="K14" i="44"/>
  <c r="J14" i="44"/>
  <c r="I14" i="44"/>
  <c r="H14" i="44"/>
  <c r="G14" i="44"/>
  <c r="F14" i="44"/>
  <c r="E14" i="44"/>
  <c r="D14" i="44"/>
  <c r="C14" i="44"/>
  <c r="B14" i="44"/>
  <c r="AB13" i="44"/>
  <c r="AA13" i="44"/>
  <c r="Z13" i="44"/>
  <c r="Y13" i="44"/>
  <c r="X13" i="44"/>
  <c r="W13" i="44"/>
  <c r="V13" i="44"/>
  <c r="U13" i="44"/>
  <c r="T13" i="44"/>
  <c r="S13" i="44"/>
  <c r="R13" i="44"/>
  <c r="Q13" i="44"/>
  <c r="P13" i="44"/>
  <c r="O13" i="44"/>
  <c r="N13" i="44"/>
  <c r="M13" i="44"/>
  <c r="L13" i="44"/>
  <c r="K13" i="44"/>
  <c r="J13" i="44"/>
  <c r="I13" i="44"/>
  <c r="H13" i="44"/>
  <c r="G13" i="44"/>
  <c r="F13" i="44"/>
  <c r="E13" i="44"/>
  <c r="D13" i="44"/>
  <c r="C13" i="44"/>
  <c r="B13" i="44"/>
  <c r="AB12" i="44"/>
  <c r="AA12" i="44"/>
  <c r="Z12" i="44"/>
  <c r="Y12" i="44"/>
  <c r="X12" i="44"/>
  <c r="W12" i="44"/>
  <c r="V12" i="44"/>
  <c r="U12" i="44"/>
  <c r="T12" i="44"/>
  <c r="S12" i="44"/>
  <c r="R12" i="44"/>
  <c r="Q12" i="44"/>
  <c r="P12" i="44"/>
  <c r="O12" i="44"/>
  <c r="N12" i="44"/>
  <c r="M12" i="44"/>
  <c r="L12" i="44"/>
  <c r="K12" i="44"/>
  <c r="J12" i="44"/>
  <c r="I12" i="44"/>
  <c r="H12" i="44"/>
  <c r="G12" i="44"/>
  <c r="F12" i="44"/>
  <c r="E12" i="44"/>
  <c r="D12" i="44"/>
  <c r="C12" i="44"/>
  <c r="B12" i="44"/>
  <c r="AB11" i="44"/>
  <c r="AA11" i="44"/>
  <c r="Z11" i="44"/>
  <c r="Y11" i="44"/>
  <c r="X11" i="44"/>
  <c r="W11" i="44"/>
  <c r="V11" i="44"/>
  <c r="U11" i="44"/>
  <c r="T11" i="44"/>
  <c r="S11" i="44"/>
  <c r="R11" i="44"/>
  <c r="Q11" i="44"/>
  <c r="P11" i="44"/>
  <c r="O11" i="44"/>
  <c r="N11" i="44"/>
  <c r="M11" i="44"/>
  <c r="L11" i="44"/>
  <c r="K11" i="44"/>
  <c r="J11" i="44"/>
  <c r="I11" i="44"/>
  <c r="H11" i="44"/>
  <c r="G11" i="44"/>
  <c r="F11" i="44"/>
  <c r="E11" i="44"/>
  <c r="D11" i="44"/>
  <c r="C11" i="44"/>
  <c r="B11" i="44"/>
  <c r="AB10" i="44"/>
  <c r="AA10" i="44"/>
  <c r="Z10" i="44"/>
  <c r="Y10" i="44"/>
  <c r="X10" i="44"/>
  <c r="W10" i="44"/>
  <c r="V10" i="44"/>
  <c r="U10" i="44"/>
  <c r="T10" i="44"/>
  <c r="S10" i="44"/>
  <c r="R10" i="44"/>
  <c r="Q10" i="44"/>
  <c r="P10" i="44"/>
  <c r="O10" i="44"/>
  <c r="N10" i="44"/>
  <c r="M10" i="44"/>
  <c r="L10" i="44"/>
  <c r="K10" i="44"/>
  <c r="J10" i="44"/>
  <c r="I10" i="44"/>
  <c r="H10" i="44"/>
  <c r="G10" i="44"/>
  <c r="F10" i="44"/>
  <c r="E10" i="44"/>
  <c r="D10" i="44"/>
  <c r="C10" i="44"/>
  <c r="B10" i="44"/>
  <c r="AB9" i="44"/>
  <c r="AA9" i="44"/>
  <c r="Z9" i="44"/>
  <c r="Y9" i="44"/>
  <c r="X9" i="44"/>
  <c r="W9" i="44"/>
  <c r="V9" i="44"/>
  <c r="U9" i="44"/>
  <c r="T9" i="44"/>
  <c r="S9" i="44"/>
  <c r="R9" i="44"/>
  <c r="Q9" i="44"/>
  <c r="P9" i="44"/>
  <c r="O9" i="44"/>
  <c r="N9" i="44"/>
  <c r="M9" i="44"/>
  <c r="L9" i="44"/>
  <c r="K9" i="44"/>
  <c r="J9" i="44"/>
  <c r="I9" i="44"/>
  <c r="H9" i="44"/>
  <c r="G9" i="44"/>
  <c r="F9" i="44"/>
  <c r="E9" i="44"/>
  <c r="D9" i="44"/>
  <c r="C9" i="44"/>
  <c r="B9" i="44"/>
  <c r="AB8" i="44"/>
  <c r="AA8" i="44"/>
  <c r="Z8" i="44"/>
  <c r="Y8" i="44"/>
  <c r="X8" i="44"/>
  <c r="W8" i="44"/>
  <c r="V8" i="44"/>
  <c r="U8" i="44"/>
  <c r="T8" i="44"/>
  <c r="S8" i="44"/>
  <c r="R8" i="44"/>
  <c r="Q8" i="44"/>
  <c r="P8" i="44"/>
  <c r="O8" i="44"/>
  <c r="N8" i="44"/>
  <c r="M8" i="44"/>
  <c r="L8" i="44"/>
  <c r="K8" i="44"/>
  <c r="J8" i="44"/>
  <c r="I8" i="44"/>
  <c r="H8" i="44"/>
  <c r="G8" i="44"/>
  <c r="F8" i="44"/>
  <c r="E8" i="44"/>
  <c r="D8" i="44"/>
  <c r="C8" i="44"/>
  <c r="B8" i="44"/>
  <c r="B2" i="46" l="1"/>
  <c r="B2" i="45"/>
  <c r="Q23" i="46"/>
  <c r="P23" i="46"/>
  <c r="O23" i="46"/>
  <c r="N23" i="46"/>
  <c r="M23" i="46"/>
  <c r="L23" i="46"/>
  <c r="K23" i="46"/>
  <c r="J23" i="46"/>
  <c r="I23" i="46"/>
  <c r="H23" i="46"/>
  <c r="G23" i="46"/>
  <c r="F23" i="46"/>
  <c r="E23" i="46"/>
  <c r="D23" i="46"/>
  <c r="C23" i="46"/>
  <c r="Q22" i="46"/>
  <c r="P22" i="46"/>
  <c r="O22" i="46"/>
  <c r="N22" i="46"/>
  <c r="M22" i="46"/>
  <c r="L22" i="46"/>
  <c r="K22" i="46"/>
  <c r="J22" i="46"/>
  <c r="I22" i="46"/>
  <c r="H22" i="46"/>
  <c r="G22" i="46"/>
  <c r="F22" i="46"/>
  <c r="E22" i="46"/>
  <c r="D22" i="46"/>
  <c r="C22" i="46"/>
  <c r="Q21" i="46"/>
  <c r="P21" i="46"/>
  <c r="O21" i="46"/>
  <c r="N21" i="46"/>
  <c r="M21" i="46"/>
  <c r="L21" i="46"/>
  <c r="K21" i="46"/>
  <c r="J21" i="46"/>
  <c r="I21" i="46"/>
  <c r="H21" i="46"/>
  <c r="G21" i="46"/>
  <c r="F21" i="46"/>
  <c r="E21" i="46"/>
  <c r="D21" i="46"/>
  <c r="C21" i="46"/>
  <c r="Q20" i="46"/>
  <c r="P20" i="46"/>
  <c r="O20" i="46"/>
  <c r="N20" i="46"/>
  <c r="M20" i="46"/>
  <c r="L20" i="46"/>
  <c r="K20" i="46"/>
  <c r="J20" i="46"/>
  <c r="I20" i="46"/>
  <c r="H20" i="46"/>
  <c r="G20" i="46"/>
  <c r="F20" i="46"/>
  <c r="E20" i="46"/>
  <c r="D20" i="46"/>
  <c r="C20" i="46"/>
  <c r="Q19" i="46"/>
  <c r="P19" i="46"/>
  <c r="O19" i="46"/>
  <c r="N19" i="46"/>
  <c r="M19" i="46"/>
  <c r="L19" i="46"/>
  <c r="K19" i="46"/>
  <c r="J19" i="46"/>
  <c r="I19" i="46"/>
  <c r="H19" i="46"/>
  <c r="G19" i="46"/>
  <c r="F19" i="46"/>
  <c r="E19" i="46"/>
  <c r="D19" i="46"/>
  <c r="C19" i="46"/>
  <c r="Q18" i="46"/>
  <c r="P18" i="46"/>
  <c r="O18" i="46"/>
  <c r="N18" i="46"/>
  <c r="M18" i="46"/>
  <c r="L18" i="46"/>
  <c r="K18" i="46"/>
  <c r="J18" i="46"/>
  <c r="I18" i="46"/>
  <c r="H18" i="46"/>
  <c r="G18" i="46"/>
  <c r="F18" i="46"/>
  <c r="E18" i="46"/>
  <c r="D18" i="46"/>
  <c r="C18" i="46"/>
  <c r="Q17" i="46"/>
  <c r="P17" i="46"/>
  <c r="O17" i="46"/>
  <c r="N17" i="46"/>
  <c r="M17" i="46"/>
  <c r="L17" i="46"/>
  <c r="K17" i="46"/>
  <c r="J17" i="46"/>
  <c r="I17" i="46"/>
  <c r="H17" i="46"/>
  <c r="G17" i="46"/>
  <c r="F17" i="46"/>
  <c r="E17" i="46"/>
  <c r="D17" i="46"/>
  <c r="C17" i="46"/>
  <c r="Q16" i="46"/>
  <c r="P16" i="46"/>
  <c r="O16" i="46"/>
  <c r="N16" i="46"/>
  <c r="M16" i="46"/>
  <c r="L16" i="46"/>
  <c r="K16" i="46"/>
  <c r="J16" i="46"/>
  <c r="I16" i="46"/>
  <c r="H16" i="46"/>
  <c r="G16" i="46"/>
  <c r="F16" i="46"/>
  <c r="E16" i="46"/>
  <c r="D16" i="46"/>
  <c r="C16" i="46"/>
  <c r="Q14" i="46"/>
  <c r="P14" i="46"/>
  <c r="O14" i="46"/>
  <c r="N14" i="46"/>
  <c r="M14" i="46"/>
  <c r="L14" i="46"/>
  <c r="K14" i="46"/>
  <c r="J14" i="46"/>
  <c r="I14" i="46"/>
  <c r="H14" i="46"/>
  <c r="G14" i="46"/>
  <c r="F14" i="46"/>
  <c r="E14" i="46"/>
  <c r="D14" i="46"/>
  <c r="C14" i="46"/>
  <c r="Q13" i="46"/>
  <c r="P13" i="46"/>
  <c r="O13" i="46"/>
  <c r="N13" i="46"/>
  <c r="M13" i="46"/>
  <c r="L13" i="46"/>
  <c r="K13" i="46"/>
  <c r="J13" i="46"/>
  <c r="I13" i="46"/>
  <c r="H13" i="46"/>
  <c r="G13" i="46"/>
  <c r="F13" i="46"/>
  <c r="E13" i="46"/>
  <c r="D13" i="46"/>
  <c r="C13" i="46"/>
  <c r="Q12" i="46"/>
  <c r="P12" i="46"/>
  <c r="O12" i="46"/>
  <c r="N12" i="46"/>
  <c r="M12" i="46"/>
  <c r="L12" i="46"/>
  <c r="K12" i="46"/>
  <c r="J12" i="46"/>
  <c r="I12" i="46"/>
  <c r="H12" i="46"/>
  <c r="G12" i="46"/>
  <c r="F12" i="46"/>
  <c r="E12" i="46"/>
  <c r="D12" i="46"/>
  <c r="C12" i="46"/>
  <c r="Q11" i="46"/>
  <c r="P11" i="46"/>
  <c r="O11" i="46"/>
  <c r="N11" i="46"/>
  <c r="M11" i="46"/>
  <c r="L11" i="46"/>
  <c r="K11" i="46"/>
  <c r="J11" i="46"/>
  <c r="I11" i="46"/>
  <c r="H11" i="46"/>
  <c r="G11" i="46"/>
  <c r="F11" i="46"/>
  <c r="E11" i="46"/>
  <c r="D11" i="46"/>
  <c r="C11" i="46"/>
  <c r="Q10" i="46"/>
  <c r="P10" i="46"/>
  <c r="O10" i="46"/>
  <c r="N10" i="46"/>
  <c r="M10" i="46"/>
  <c r="L10" i="46"/>
  <c r="K10" i="46"/>
  <c r="J10" i="46"/>
  <c r="I10" i="46"/>
  <c r="H10" i="46"/>
  <c r="G10" i="46"/>
  <c r="F10" i="46"/>
  <c r="E10" i="46"/>
  <c r="D10" i="46"/>
  <c r="C10" i="46"/>
  <c r="Q9" i="46"/>
  <c r="P9" i="46"/>
  <c r="O9" i="46"/>
  <c r="N9" i="46"/>
  <c r="M9" i="46"/>
  <c r="L9" i="46"/>
  <c r="K9" i="46"/>
  <c r="J9" i="46"/>
  <c r="I9" i="46"/>
  <c r="H9" i="46"/>
  <c r="G9" i="46"/>
  <c r="F9" i="46"/>
  <c r="E9" i="46"/>
  <c r="D9" i="46"/>
  <c r="C9" i="46"/>
  <c r="Q8" i="46"/>
  <c r="P8" i="46"/>
  <c r="O8" i="46"/>
  <c r="N8" i="46"/>
  <c r="M8" i="46"/>
  <c r="L8" i="46"/>
  <c r="K8" i="46"/>
  <c r="J8" i="46"/>
  <c r="I8" i="46"/>
  <c r="H8" i="46"/>
  <c r="G8" i="46"/>
  <c r="F8" i="46"/>
  <c r="E8" i="46"/>
  <c r="D8" i="46"/>
  <c r="C8" i="46"/>
  <c r="Q7" i="46"/>
  <c r="P7" i="46"/>
  <c r="O7" i="46"/>
  <c r="N7" i="46"/>
  <c r="M7" i="46"/>
  <c r="L7" i="46"/>
  <c r="K7" i="46"/>
  <c r="J7" i="46"/>
  <c r="I7" i="46"/>
  <c r="H7" i="46"/>
  <c r="G7" i="46"/>
  <c r="F7" i="46"/>
  <c r="E7" i="46"/>
  <c r="D7" i="46"/>
  <c r="C7" i="46"/>
  <c r="O46" i="17" l="1"/>
  <c r="N46" i="17"/>
  <c r="K46" i="17"/>
  <c r="J46" i="17"/>
  <c r="I46" i="17"/>
  <c r="H46" i="17"/>
  <c r="G46" i="17"/>
  <c r="F46" i="17"/>
  <c r="E46" i="17"/>
  <c r="D46" i="17"/>
  <c r="C46" i="17"/>
  <c r="B46" i="17"/>
  <c r="B21" i="17" s="1"/>
  <c r="F7" i="16" l="1"/>
  <c r="E7" i="16"/>
  <c r="D7" i="16"/>
  <c r="C7" i="16"/>
  <c r="C26" i="16" s="1"/>
  <c r="B31" i="16"/>
  <c r="D26" i="16" l="1"/>
  <c r="F26" i="16"/>
  <c r="E26" i="16"/>
  <c r="A3" i="43"/>
  <c r="O45" i="17" l="1"/>
  <c r="N45" i="17"/>
  <c r="K45" i="17"/>
  <c r="J45" i="17"/>
  <c r="I45" i="17"/>
  <c r="H45" i="17"/>
  <c r="G45" i="17"/>
  <c r="F45" i="17"/>
  <c r="E45" i="17"/>
  <c r="D45" i="17"/>
  <c r="C45" i="17"/>
  <c r="B45" i="17"/>
  <c r="B20" i="17" s="1"/>
  <c r="I7" i="14" l="1"/>
  <c r="I26" i="14" s="1"/>
  <c r="B7" i="16"/>
  <c r="C7" i="15"/>
  <c r="C26" i="15" s="1"/>
  <c r="D7" i="14"/>
  <c r="D26" i="14" s="1"/>
  <c r="E7" i="14"/>
  <c r="E26" i="14" s="1"/>
  <c r="F7" i="14"/>
  <c r="F26" i="14" s="1"/>
  <c r="G7" i="14"/>
  <c r="G26" i="14" s="1"/>
  <c r="H7" i="14"/>
  <c r="H26" i="14" s="1"/>
  <c r="J7" i="14"/>
  <c r="J26" i="14" s="1"/>
  <c r="D7" i="17"/>
  <c r="D26" i="17" s="1"/>
  <c r="E7" i="17"/>
  <c r="E26" i="17" s="1"/>
  <c r="F7" i="17"/>
  <c r="F26" i="17" s="1"/>
  <c r="R30" i="14"/>
  <c r="B3" i="16"/>
  <c r="O29" i="16" s="1"/>
  <c r="B3" i="15"/>
  <c r="R30" i="15" s="1"/>
  <c r="O29" i="17" s="1"/>
  <c r="B26" i="16"/>
  <c r="B44" i="17"/>
  <c r="B19" i="17" s="1"/>
  <c r="B43" i="17"/>
  <c r="B18" i="17" s="1"/>
  <c r="B42" i="17"/>
  <c r="B17" i="17" s="1"/>
  <c r="B41" i="17"/>
  <c r="B16" i="17" s="1"/>
  <c r="B40" i="17"/>
  <c r="B15" i="17" s="1"/>
  <c r="B39" i="17"/>
  <c r="B14" i="17" s="1"/>
  <c r="B38" i="17"/>
  <c r="B13" i="17" s="1"/>
  <c r="B37" i="17"/>
  <c r="B12" i="17" s="1"/>
  <c r="B36" i="17"/>
  <c r="B11" i="17" s="1"/>
  <c r="B35" i="17"/>
  <c r="B10" i="17" s="1"/>
  <c r="B34" i="17"/>
  <c r="B9" i="17" s="1"/>
  <c r="B33" i="17"/>
  <c r="B8" i="17" s="1"/>
  <c r="B32" i="17"/>
  <c r="B7" i="17" s="1"/>
  <c r="B31" i="17"/>
  <c r="O44" i="17"/>
  <c r="N44" i="17"/>
  <c r="K44" i="17"/>
  <c r="J44" i="17"/>
  <c r="I44" i="17"/>
  <c r="H44" i="17"/>
  <c r="G44" i="17"/>
  <c r="F44" i="17"/>
  <c r="E44" i="17"/>
  <c r="D44" i="17"/>
  <c r="C44" i="17"/>
  <c r="O43" i="17"/>
  <c r="N43" i="17"/>
  <c r="K43" i="17"/>
  <c r="J43" i="17"/>
  <c r="I43" i="17"/>
  <c r="H43" i="17"/>
  <c r="G43" i="17"/>
  <c r="F43" i="17"/>
  <c r="E43" i="17"/>
  <c r="D43" i="17"/>
  <c r="C43" i="17"/>
  <c r="O42" i="17"/>
  <c r="N42" i="17"/>
  <c r="K42" i="17"/>
  <c r="J42" i="17"/>
  <c r="I42" i="17"/>
  <c r="H42" i="17"/>
  <c r="G42" i="17"/>
  <c r="F42" i="17"/>
  <c r="E42" i="17"/>
  <c r="D42" i="17"/>
  <c r="C42" i="17"/>
  <c r="O41" i="17"/>
  <c r="N41" i="17"/>
  <c r="K41" i="17"/>
  <c r="J41" i="17"/>
  <c r="I41" i="17"/>
  <c r="H41" i="17"/>
  <c r="G41" i="17"/>
  <c r="F41" i="17"/>
  <c r="E41" i="17"/>
  <c r="D41" i="17"/>
  <c r="C41" i="17"/>
  <c r="O40" i="17"/>
  <c r="N40" i="17"/>
  <c r="K40" i="17"/>
  <c r="J40" i="17"/>
  <c r="I40" i="17"/>
  <c r="H40" i="17"/>
  <c r="G40" i="17"/>
  <c r="F40" i="17"/>
  <c r="E40" i="17"/>
  <c r="D40" i="17"/>
  <c r="C40" i="17"/>
  <c r="O39" i="17"/>
  <c r="N39" i="17"/>
  <c r="K39" i="17"/>
  <c r="J39" i="17"/>
  <c r="I39" i="17"/>
  <c r="H39" i="17"/>
  <c r="G39" i="17"/>
  <c r="F39" i="17"/>
  <c r="E39" i="17"/>
  <c r="D39" i="17"/>
  <c r="C39" i="17"/>
  <c r="O38" i="17"/>
  <c r="N38" i="17"/>
  <c r="K38" i="17"/>
  <c r="J38" i="17"/>
  <c r="I38" i="17"/>
  <c r="H38" i="17"/>
  <c r="G38" i="17"/>
  <c r="F38" i="17"/>
  <c r="E38" i="17"/>
  <c r="D38" i="17"/>
  <c r="C38" i="17"/>
  <c r="O37" i="17"/>
  <c r="N37" i="17"/>
  <c r="K37" i="17"/>
  <c r="J37" i="17"/>
  <c r="I37" i="17"/>
  <c r="H37" i="17"/>
  <c r="G37" i="17"/>
  <c r="F37" i="17"/>
  <c r="E37" i="17"/>
  <c r="D37" i="17"/>
  <c r="C37" i="17"/>
  <c r="O36" i="17"/>
  <c r="N36" i="17"/>
  <c r="K36" i="17"/>
  <c r="J36" i="17"/>
  <c r="I36" i="17"/>
  <c r="H36" i="17"/>
  <c r="G36" i="17"/>
  <c r="F36" i="17"/>
  <c r="E36" i="17"/>
  <c r="D36" i="17"/>
  <c r="C36" i="17"/>
  <c r="O35" i="17"/>
  <c r="N35" i="17"/>
  <c r="K35" i="17"/>
  <c r="J35" i="17"/>
  <c r="I35" i="17"/>
  <c r="H35" i="17"/>
  <c r="G35" i="17"/>
  <c r="F35" i="17"/>
  <c r="E35" i="17"/>
  <c r="D35" i="17"/>
  <c r="C35" i="17"/>
  <c r="O34" i="17"/>
  <c r="N34" i="17"/>
  <c r="K34" i="17"/>
  <c r="J34" i="17"/>
  <c r="I34" i="17"/>
  <c r="H34" i="17"/>
  <c r="G34" i="17"/>
  <c r="F34" i="17"/>
  <c r="E34" i="17"/>
  <c r="D34" i="17"/>
  <c r="C34" i="17"/>
  <c r="O33" i="17"/>
  <c r="N33" i="17"/>
  <c r="K33" i="17"/>
  <c r="J33" i="17"/>
  <c r="I33" i="17"/>
  <c r="H33" i="17"/>
  <c r="G33" i="17"/>
  <c r="F33" i="17"/>
  <c r="E33" i="17"/>
  <c r="D33" i="17"/>
  <c r="C33" i="17"/>
  <c r="O32" i="17"/>
  <c r="N32" i="17"/>
  <c r="K32" i="17"/>
  <c r="J32" i="17"/>
  <c r="I32" i="17"/>
  <c r="H32" i="17"/>
  <c r="G32" i="17"/>
  <c r="F32" i="17"/>
  <c r="E32" i="17"/>
  <c r="D32" i="17"/>
  <c r="C32" i="17"/>
  <c r="O31" i="17"/>
  <c r="N31" i="17"/>
  <c r="K31" i="17"/>
  <c r="J31" i="17"/>
  <c r="I31" i="17"/>
  <c r="H31" i="17"/>
  <c r="G31" i="17"/>
  <c r="F31" i="17"/>
  <c r="E31" i="17"/>
  <c r="D31" i="17"/>
  <c r="C31" i="17"/>
  <c r="F7" i="15" l="1"/>
  <c r="F26" i="15" s="1"/>
  <c r="J7" i="15"/>
  <c r="J26" i="15" s="1"/>
  <c r="E7" i="15"/>
  <c r="E26" i="15" s="1"/>
  <c r="H7" i="15"/>
  <c r="D7" i="15"/>
  <c r="D26" i="15" s="1"/>
  <c r="I7" i="15"/>
  <c r="G7" i="15"/>
  <c r="G26" i="15" s="1"/>
  <c r="B3" i="17"/>
  <c r="C7" i="17"/>
  <c r="C26" i="17" s="1"/>
  <c r="I26" i="15" l="1"/>
  <c r="H26" i="15"/>
</calcChain>
</file>

<file path=xl/sharedStrings.xml><?xml version="1.0" encoding="utf-8"?>
<sst xmlns="http://schemas.openxmlformats.org/spreadsheetml/2006/main" count="416" uniqueCount="291">
  <si>
    <t>N</t>
  </si>
  <si>
    <t>Assets</t>
  </si>
  <si>
    <t>Liabilities</t>
  </si>
  <si>
    <t>Capital</t>
  </si>
  <si>
    <t>Profit</t>
  </si>
  <si>
    <t>Total Assets</t>
  </si>
  <si>
    <t>Loan Portfolio</t>
  </si>
  <si>
    <t>Total Liabilities</t>
  </si>
  <si>
    <t>Deposits of Individuals</t>
  </si>
  <si>
    <t>Loan Loss Reserves</t>
  </si>
  <si>
    <t>Shareholders' Equity</t>
  </si>
  <si>
    <t>Share Capital</t>
  </si>
  <si>
    <t>Regulatory Capital</t>
  </si>
  <si>
    <t>Total</t>
  </si>
  <si>
    <t>Provisions for Possible Losses</t>
  </si>
  <si>
    <t>Net Interest Income</t>
  </si>
  <si>
    <t>Net Fee and Commission Income</t>
  </si>
  <si>
    <t>Total Interest Income</t>
  </si>
  <si>
    <t>Interest Income from Loans</t>
  </si>
  <si>
    <t>Total Interest Expenses</t>
  </si>
  <si>
    <t>Interest Expenses on Deposits</t>
  </si>
  <si>
    <t>Gain (Loss) on Foreign Exchange Trade</t>
  </si>
  <si>
    <t>GEL</t>
  </si>
  <si>
    <t>FX</t>
  </si>
  <si>
    <t>Deposits' Structure of Banking Sector</t>
  </si>
  <si>
    <t>Deposits of Legal Entities</t>
  </si>
  <si>
    <t>Total Deposits</t>
  </si>
  <si>
    <t>წილი საბანკო სექტორში</t>
  </si>
  <si>
    <t>აქტივები</t>
  </si>
  <si>
    <t>საკრედიტო დაბანდება</t>
  </si>
  <si>
    <t>მთლიანი ვალდებულებები</t>
  </si>
  <si>
    <t>დეპოზიტები</t>
  </si>
  <si>
    <t>არასაბანკო იურიდიული და ფიზიკური პირების დეპოზიტები</t>
  </si>
  <si>
    <t>მ.შ. იურიდიულ პირთა დეპოზიტები</t>
  </si>
  <si>
    <t>მ.შ. ფიზიკურ პირთა დეპოზიტები</t>
  </si>
  <si>
    <t>სააქციო კაპიტალი</t>
  </si>
  <si>
    <t>ათას ლარებში</t>
  </si>
  <si>
    <t>ვალდებულებები</t>
  </si>
  <si>
    <t>კაპიტალი</t>
  </si>
  <si>
    <t>მოგება</t>
  </si>
  <si>
    <t>მთლიანი აქტივები</t>
  </si>
  <si>
    <t>ფულადი სახსრები</t>
  </si>
  <si>
    <t>სესხების შესაძლო დანაკარგების რეზერვი</t>
  </si>
  <si>
    <t>სულ დეპოზიტები</t>
  </si>
  <si>
    <t>ნასესხები სახსრები</t>
  </si>
  <si>
    <t>მ.შ.საწესდებო კაპიტალი</t>
  </si>
  <si>
    <t>საზედამხედველო კაპიტალი</t>
  </si>
  <si>
    <t>Market Share</t>
  </si>
  <si>
    <t>Non Banking Deposits</t>
  </si>
  <si>
    <t>Total Banking Sector</t>
  </si>
  <si>
    <t>Cash Equivalents</t>
  </si>
  <si>
    <t>Borrowed Funds</t>
  </si>
  <si>
    <t>Thausands GEL</t>
  </si>
  <si>
    <t>წმინდა საპროცენტო შემოსავალი</t>
  </si>
  <si>
    <t>წმინდა საკომისიო შემოსავალი</t>
  </si>
  <si>
    <t>წმინდა მოგება</t>
  </si>
  <si>
    <t>მთლიანი აქტივების მოცულობა</t>
  </si>
  <si>
    <t>დანახარჯები აქტივების შესაძლო დანაკარგების მიხედვით</t>
  </si>
  <si>
    <t>მთლიანი საპროცენტო შემოსავალი</t>
  </si>
  <si>
    <t>მ.შ. საპროცენტო შემოსავლები სესხებიდან</t>
  </si>
  <si>
    <t>მთლიანი საპროცენტო ხარჯი</t>
  </si>
  <si>
    <t>მ.შ. დეპოზიტებზე გადახდილი პროცენტები</t>
  </si>
  <si>
    <t>წმინდა არასაპროცენტო შემოსავალი</t>
  </si>
  <si>
    <t>NET Interest Income</t>
  </si>
  <si>
    <t>NET Income</t>
  </si>
  <si>
    <t>Net Non-Interest Income</t>
  </si>
  <si>
    <t>სულ</t>
  </si>
  <si>
    <t>ლარი</t>
  </si>
  <si>
    <t>სებ–ის დეპოზიტები</t>
  </si>
  <si>
    <t>კომერციული ბანკების დეპოზიტები</t>
  </si>
  <si>
    <t>იურიდიული პირების დეპოზიტები</t>
  </si>
  <si>
    <t>რეზიდენტი იურიდიული პირების დეპოზიტები</t>
  </si>
  <si>
    <t>არარეზიდენტი იურიდიული პირების დეპოზიტები</t>
  </si>
  <si>
    <t>ფიზიკური პირების დეპოზიტები</t>
  </si>
  <si>
    <t>რეზიდენტი ფიზიკური პირების დეპოზიტები</t>
  </si>
  <si>
    <t>არარეზიდენტი ფიზიკური პირების დეპოზიტები</t>
  </si>
  <si>
    <t>ვადიანი დეპოზიტები</t>
  </si>
  <si>
    <t>მოგება აქტივებზე ROA, გაწლიურებული</t>
  </si>
  <si>
    <t>მოგება კაპიტალზე ROE, გაწლიურებული</t>
  </si>
  <si>
    <t>Return on Assets - ROA, Annualized</t>
  </si>
  <si>
    <t>Return on Equity - ROE, Annualized</t>
  </si>
  <si>
    <t>კონსოლიდირებული</t>
  </si>
  <si>
    <t>სახელმწიფო ორგანიზაციები</t>
  </si>
  <si>
    <t xml:space="preserve">საფინანსო ინსტიტუტები </t>
  </si>
  <si>
    <t>უძრავი ქონების დეველოპმენტი</t>
  </si>
  <si>
    <t>უძრავი ქონების მენეჯმენტი</t>
  </si>
  <si>
    <t>სამშენებლო კომპანიები (არა დეველოპერები)</t>
  </si>
  <si>
    <t>სამშენებლო მასალების მოპოვება, წარმოება და ვაჭრობა</t>
  </si>
  <si>
    <t>სამომხმარებლო საქონლის წარმოება</t>
  </si>
  <si>
    <t>ვაჭრობა (სხვა)</t>
  </si>
  <si>
    <t>წარმოება (სხვა)</t>
  </si>
  <si>
    <t>სასტუმროები და ტურიზმი</t>
  </si>
  <si>
    <t>რესტორნები, ბარები, კაფეები და სწრაფი კვების ობიექტები</t>
  </si>
  <si>
    <t>მძიმე მრეწველობა</t>
  </si>
  <si>
    <t>ენერგეტიკა</t>
  </si>
  <si>
    <t>ავტომობილების დილერები</t>
  </si>
  <si>
    <t>ჯანდაცვა</t>
  </si>
  <si>
    <t>ფარმაცევტიკა</t>
  </si>
  <si>
    <t>ტელეკომუნიკაცია</t>
  </si>
  <si>
    <t>სერვისი</t>
  </si>
  <si>
    <t>სოფლის მეურნეობის სექტორი</t>
  </si>
  <si>
    <t>საცალო პროდუქტები</t>
  </si>
  <si>
    <t>მომენტალური განვადება</t>
  </si>
  <si>
    <t>ოვერდრაფტები</t>
  </si>
  <si>
    <t>საკრედიტო ბარათები</t>
  </si>
  <si>
    <t>იპოთეკური სესხები</t>
  </si>
  <si>
    <t>Table N 7 - Credit portfolio by sectors</t>
  </si>
  <si>
    <t>State</t>
  </si>
  <si>
    <t>Financial Institutions</t>
  </si>
  <si>
    <t>Real Estate Management</t>
  </si>
  <si>
    <t>Construction Companies</t>
  </si>
  <si>
    <t>Production and Trade of Construction Materials</t>
  </si>
  <si>
    <t>Trade of Consumer Foods and Goods</t>
  </si>
  <si>
    <t>Production of Consumer Foods and Goods</t>
  </si>
  <si>
    <t>Production and Trade of Durable Goods</t>
  </si>
  <si>
    <t>Production and Trade of Clothes, Shoes and Textiles</t>
  </si>
  <si>
    <t>Trade (Other)</t>
  </si>
  <si>
    <t>Other Production</t>
  </si>
  <si>
    <t>Hotels, Tourism</t>
  </si>
  <si>
    <t>Restaurants</t>
  </si>
  <si>
    <t>Industry</t>
  </si>
  <si>
    <t>Energy</t>
  </si>
  <si>
    <t>Auto Dealers</t>
  </si>
  <si>
    <t>Health Care</t>
  </si>
  <si>
    <t>Pharmacy</t>
  </si>
  <si>
    <t>Telecommunication</t>
  </si>
  <si>
    <t>Service</t>
  </si>
  <si>
    <t>Agro</t>
  </si>
  <si>
    <t>Retail</t>
  </si>
  <si>
    <t>Car Loans</t>
  </si>
  <si>
    <t>Consumer Loans</t>
  </si>
  <si>
    <t>Momental Installments</t>
  </si>
  <si>
    <t>Payrolls (Overdrafts)</t>
  </si>
  <si>
    <t>Credit Cards</t>
  </si>
  <si>
    <t>Mortgages</t>
  </si>
  <si>
    <t>For Finished Property</t>
  </si>
  <si>
    <t>For in Progress Property</t>
  </si>
  <si>
    <t>საქართველოს ბანკი</t>
  </si>
  <si>
    <t>თი–ბი–სი ბანკი</t>
  </si>
  <si>
    <t>ლიბერთი ბანკი</t>
  </si>
  <si>
    <t>ვი–თი–ბი ბანკი</t>
  </si>
  <si>
    <t>პროკრედიტ ბანკი</t>
  </si>
  <si>
    <t>ბაზის ბანკი</t>
  </si>
  <si>
    <t>ქართუ ბანკი</t>
  </si>
  <si>
    <t>ტერა ბანკი</t>
  </si>
  <si>
    <t>კრედო ბანკი</t>
  </si>
  <si>
    <t>ხალიკ ბანკი</t>
  </si>
  <si>
    <t>ზირაათ ბანკი</t>
  </si>
  <si>
    <t>Bank of Georgia</t>
  </si>
  <si>
    <t>TBC Bank</t>
  </si>
  <si>
    <t>Liberty Bank</t>
  </si>
  <si>
    <t>VTB Bank Georgia</t>
  </si>
  <si>
    <t>ProCredit Bank</t>
  </si>
  <si>
    <t>Basis Bank</t>
  </si>
  <si>
    <t>Cartu Bank</t>
  </si>
  <si>
    <t>Tera bank</t>
  </si>
  <si>
    <t>Credo Bank</t>
  </si>
  <si>
    <t>HALYK Bank</t>
  </si>
  <si>
    <t>Pasha Bank</t>
  </si>
  <si>
    <t>Ziraat Bank</t>
  </si>
  <si>
    <t>Silk Bank</t>
  </si>
  <si>
    <t>სილქ ბანკი</t>
  </si>
  <si>
    <t xml:space="preserve">სახელმწიფო ინსტიტუტებისა და სახელმწიფო კონტროლს დაქვემდებარებულ ორგანიზაციებიდან მოზიდული უზრუნველყოფილი დეპოზიტები
</t>
  </si>
  <si>
    <t>Secured deposits of government institutions and government controlled entities</t>
  </si>
  <si>
    <t>პეისერა</t>
  </si>
  <si>
    <t>Paysera</t>
  </si>
  <si>
    <t>სხვა</t>
  </si>
  <si>
    <t>მოთხოვნამდე დეპოზიტები</t>
  </si>
  <si>
    <t>მიმდინარე დეპოზიტები</t>
  </si>
  <si>
    <t>სადეპოზიტო სერტიფიკატები (CD)</t>
  </si>
  <si>
    <t>ყველა სახის დეპოზიტები</t>
  </si>
  <si>
    <t>ფინანსური სექტორის დეპოზიტები</t>
  </si>
  <si>
    <t>რეზიდენტი კომერციული ბანკების დეპოზიტები</t>
  </si>
  <si>
    <t>არარეზიდენტი კომერციული ბანკების დეპოზიტები</t>
  </si>
  <si>
    <t>არასაბანკო ფინანსური ინსტიტუტების დეპოზიტები</t>
  </si>
  <si>
    <t>რეზიდენტი არასაბანკო ფინანსური ინსტიტუტების დეპოზიტები</t>
  </si>
  <si>
    <t>არარეზიდენტი არასაბანკო ფინანსური ინსტიტუტების დეპოზიტები</t>
  </si>
  <si>
    <t>სულ ფინანსური სექტორის დეპოზიტები</t>
  </si>
  <si>
    <t>არაფინანსური სექტორის დეპოზიტები</t>
  </si>
  <si>
    <t>სულ არასაბანკო იურიდიული და ფიზიკური პირების დეპოზიტები</t>
  </si>
  <si>
    <t>მოგება–ზარალი ვალუტის ყიდვა–გაყიდვის ოპერაციებიდან</t>
  </si>
  <si>
    <t>ცხრილი N5 – დეპოზიტების სტრუქტურა საბანკო სექტორში</t>
  </si>
  <si>
    <t>Other</t>
  </si>
  <si>
    <t>ფინანსური ინსტრუმენტის ამორტიზირებული ღირებულება</t>
  </si>
  <si>
    <t>ფინანსური ინსტრუმენტის მოსალოდნელი საკრედიტო ზარალი (BANK)</t>
  </si>
  <si>
    <t>სესხის ძირი თანხით შეწონილი საპროცენტო განაკვეთი</t>
  </si>
  <si>
    <t>სესხის ძირი თანხით შეწონილი საშუალო საკონტრაქტო ვადიანობა სტოკზე (თვე)</t>
  </si>
  <si>
    <t>91 და მეტი დღით ვადაგადაცილებული  ფინანსური ინსტრუმენტების ამორტიზებული ღირებულება</t>
  </si>
  <si>
    <t>1-ი დონის (BANK) საკრედიტო რისკი ფინანსური ინსტრუმენტების ამორტიზირებული ღირებულება</t>
  </si>
  <si>
    <t>მე-2 დონის (BANK) საკრედიტო რისკი ფინანსური ინსტრუმენტების ამორტიზირებული ღირებულება</t>
  </si>
  <si>
    <t>მე-3 დონის (BANK)  საკრედიტო რისკი ფინანსური ინსტრუმენტების ამორტიზირებული ღირებულება</t>
  </si>
  <si>
    <t>შეძენილი ან გამოშვებული, გაუფასურებული (POCI) (BANK)  ფინანსური ინსტრუმენტების ამორტიზირებული ღირებულება</t>
  </si>
  <si>
    <t>საბითუმო ლომბარდი</t>
  </si>
  <si>
    <t>სამომხმარებლო საქონლით ვაჭრობა</t>
  </si>
  <si>
    <t>ხანგრძლივი მოხმარების სამომხმარებლო საქონლის წარმოება და ვაჭრობა</t>
  </si>
  <si>
    <t>ფეხსაცმლის, ტანსაცმლისა და ტექსტილის წარმოება და ვაჭრობა</t>
  </si>
  <si>
    <t>ბენზინგასამართი სადგურები და ბენზინის იმპორტიორები</t>
  </si>
  <si>
    <t>მათ შორის: ექსპორტიორები</t>
  </si>
  <si>
    <t>სატრანსპორტო სესხები</t>
  </si>
  <si>
    <t>სამომხმარებლო სესხები</t>
  </si>
  <si>
    <t>სწრაფი სესხები (Pay Day Loans)</t>
  </si>
  <si>
    <t>იპოთეკური სესხები - დასრულებული უძრავი ქონების შეძენა</t>
  </si>
  <si>
    <t>იპოთეკური სესხები - მშენებლობა, მშენებლობის პროცესში მყოფი უძრავი ქონების შეძენა</t>
  </si>
  <si>
    <t>იპოთეკური სესხები - უძრავი ქონების რემონტისათვის</t>
  </si>
  <si>
    <t>საცალო ლომბარდული სესხები</t>
  </si>
  <si>
    <t>სტუდენტური სესხები</t>
  </si>
  <si>
    <t xml:space="preserve">კორპორატიული სეგმენტი </t>
  </si>
  <si>
    <t xml:space="preserve">მცირე და საშუალო სეგმენტი </t>
  </si>
  <si>
    <t>მიკრო სეგმენტი</t>
  </si>
  <si>
    <t xml:space="preserve">საცალო სეგმენტი </t>
  </si>
  <si>
    <t>სექტორები, საცალო პროდუქტები</t>
  </si>
  <si>
    <t>ცხრილი N6 - სასესხო პორტფელი სექტორების მიხედვით</t>
  </si>
  <si>
    <t>Sectors, retail products</t>
  </si>
  <si>
    <t>Oil Importers and Retailers</t>
  </si>
  <si>
    <t>i.a. Exporters</t>
  </si>
  <si>
    <t>Pay Day Loans</t>
  </si>
  <si>
    <t>For Housing Rennovations</t>
  </si>
  <si>
    <t>Student Loans</t>
  </si>
  <si>
    <t>Retail Pawn Shop Loans</t>
  </si>
  <si>
    <t>Wholesale Pawn Shop</t>
  </si>
  <si>
    <t>Corporate Segment</t>
  </si>
  <si>
    <t>SME Segment</t>
  </si>
  <si>
    <t>Micro Segment</t>
  </si>
  <si>
    <t>Retail Segment</t>
  </si>
  <si>
    <t>ECL (BANK)</t>
  </si>
  <si>
    <t>Amortised Cost</t>
  </si>
  <si>
    <t>Interest rate weighted by loan principal</t>
  </si>
  <si>
    <t>Average contract maturity on stock weighted by loan principal (month)</t>
  </si>
  <si>
    <t>Amortised cost of financial instruments overdue by 91 days and more</t>
  </si>
  <si>
    <t>Amortised cost of Stage 1 (BANK) financial instruments</t>
  </si>
  <si>
    <t>Amortised cost of Stage 2 (BANK) financial isntruments</t>
  </si>
  <si>
    <t>Amortised cost of Stage 3 (BANK) financial instruments</t>
  </si>
  <si>
    <t>Amortised cost of purchased or originated, credit-impaired (POCI) (BANK) financial instruments</t>
  </si>
  <si>
    <t>Real Estate Development</t>
  </si>
  <si>
    <t>წმინდა საკომისიო შემოსავალი მომსახურების მიხედვით</t>
  </si>
  <si>
    <t>მოგება გადასახადის გადახდამდე</t>
  </si>
  <si>
    <t>Net Fee and Commission Income from Services</t>
  </si>
  <si>
    <t>Net Income Before Taxes</t>
  </si>
  <si>
    <t>პაშაბანკი</t>
  </si>
  <si>
    <t>იშ ბანკ</t>
  </si>
  <si>
    <t>IS Bank</t>
  </si>
  <si>
    <t>უცხ. ვალუტა</t>
  </si>
  <si>
    <t>Current (Accounts) Deposits</t>
  </si>
  <si>
    <t>Demand Deposits</t>
  </si>
  <si>
    <t>Time Deposits</t>
  </si>
  <si>
    <t>Certificates of Deposit (CD)</t>
  </si>
  <si>
    <t>All Deposits</t>
  </si>
  <si>
    <t>Financial Sector Deposits</t>
  </si>
  <si>
    <t>NBG Deposits</t>
  </si>
  <si>
    <t>Commercial Banks Deposits</t>
  </si>
  <si>
    <t>Resident banks</t>
  </si>
  <si>
    <t>Non-resident banks</t>
  </si>
  <si>
    <t>Nonbank Financial Institutions Deposits</t>
  </si>
  <si>
    <t>Resident nonbank financial institutes</t>
  </si>
  <si>
    <t>Non-resident nonbank financial institutes</t>
  </si>
  <si>
    <t>Total Financial Sector Deposits</t>
  </si>
  <si>
    <t>Non-financial Sector Deposits</t>
  </si>
  <si>
    <t>Resident legal entitites</t>
  </si>
  <si>
    <t>Non-resident legal entities</t>
  </si>
  <si>
    <t>Resident individuals</t>
  </si>
  <si>
    <t>Non-resident individuals</t>
  </si>
  <si>
    <t>Total Non-financial Sector Deposits</t>
  </si>
  <si>
    <t>ათასი ლარი</t>
  </si>
  <si>
    <t>Consolidated</t>
  </si>
  <si>
    <t>Interbank Financial Instruments</t>
  </si>
  <si>
    <t>ბანკთაშორისი ფინანსური ინსტრუმენტები</t>
  </si>
  <si>
    <t>საკრედიტო პორტფელი (ბანკთაშორისი სესხების გარდა)</t>
  </si>
  <si>
    <t>Credit Portfolio (w/o Interbank financial instruments)</t>
  </si>
  <si>
    <t>Deposits of non-bank financial institutions</t>
  </si>
  <si>
    <t/>
  </si>
  <si>
    <t>პეივბანკი</t>
  </si>
  <si>
    <t>PaveBank</t>
  </si>
  <si>
    <t>ჰეშბანკი</t>
  </si>
  <si>
    <t>HashBank</t>
  </si>
  <si>
    <t>in 1000 GEL</t>
  </si>
  <si>
    <t>მთლიანი არასაპროცენტო ხარჯი</t>
  </si>
  <si>
    <t>Total non-Interest Expenses</t>
  </si>
  <si>
    <t>Non Interest Income/Expenses</t>
  </si>
  <si>
    <t>Interest Income/Expenses</t>
  </si>
  <si>
    <t>არასაპროცენტო შემოსავლები/ხარჯები</t>
  </si>
  <si>
    <t>საპროცენტო შემოსავლები/ხარჯები</t>
  </si>
  <si>
    <t>ცხრილი N 1 – კომერციული ბანკების/მიკრობანკების ფინანსური მონაცემები საბალანსო უწყისის მიხედვით</t>
  </si>
  <si>
    <t>ბანკის/მიკრობანკის დასახელება</t>
  </si>
  <si>
    <t>Name of The Bank/Microbank</t>
  </si>
  <si>
    <t>Income Statement Financial Data of Commercial Banks/Microbanks Operating in Georgia</t>
  </si>
  <si>
    <t xml:space="preserve">ცხრილი N 2 – კომერციული ბანკების/მიკრობანკების ფინანსური მონაცემები მოგება–ზარალის უწყისის მიხედვით </t>
  </si>
  <si>
    <t>Balance Sheet Financial Data of Commercial Banks/Microbanks Operating in Georgia</t>
  </si>
  <si>
    <t>მიკრობანკი ემბისი</t>
  </si>
  <si>
    <t>მიკრობანკი კრისტალი</t>
  </si>
  <si>
    <t>Microbank Crystal</t>
  </si>
  <si>
    <t>Microbank MBC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</si>
</sst>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43" formatCode="_(* #,##0.00_);_(* \(#,##0.00\);_(* &quot;-&quot;??_);_(@_)"/>
    <numFmt numFmtId="164" formatCode="_-* #,##0.00_$_-;\-* #,##0.00_$_-;_-* &quot;-&quot;??_$_-;_-@_-"/>
    <numFmt numFmtId="165" formatCode="_(* #,##0_);_(* \(#,##0\);_(* &quot;-&quot;??_);_(@_)"/>
    <numFmt numFmtId="166" formatCode="#,##0,"/>
    <numFmt numFmtId="167" formatCode="dd\/mm\/yyyy\ \მ\დ\გ\ო\მ\ა\რ\ე\ო\ბ\ი\თ"/>
    <numFmt numFmtId="168" formatCode="&quot;as on &quot;\ mmmm\ dd\,\ yyyy"/>
    <numFmt numFmtId="169" formatCode="&quot;as of &quot;\ mmmm\ dd\,\ yyyy"/>
    <numFmt numFmtId="170" formatCode="_(* #,##0.0_);_(* \(#,##0.0\);_(* &quot;-&quot;??_);_(@_)"/>
  </numFmts>
  <fonts count="21" x14ac:knownFonts="1">
    <font>
      <sz val="10"/>
      <name val="Arial"/>
      <family val="2"/>
    </font>
    <font>
      <sz val="10"/>
      <color theme="1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  <charset val="204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name val="Calibri"/>
      <family val="2"/>
    </font>
    <font>
      <b/>
      <sz val="10"/>
      <color theme="1"/>
      <name val="Calibri"/>
      <family val="2"/>
    </font>
    <font>
      <b/>
      <u/>
      <sz val="10"/>
      <name val="Calibri"/>
      <family val="2"/>
      <scheme val="minor"/>
    </font>
    <font>
      <b/>
      <i/>
      <sz val="1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</fills>
  <borders count="43">
    <border>
      <left/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medium">
        <color indexed="64"/>
      </bottom>
      <diagonal/>
    </border>
  </borders>
  <cellStyleXfs count="24">
    <xf numFmtId="0" fontId="0" fillId="0" borderId="0"/>
    <xf numFmtId="164" fontId="6" fillId="0" borderId="0" applyFill="0" applyBorder="0" applyAlignment="0" applyProtection="0"/>
    <xf numFmtId="9" fontId="6" fillId="0" borderId="0" applyFill="0" applyBorder="0" applyAlignment="0" applyProtection="0"/>
    <xf numFmtId="9" fontId="8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6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214">
    <xf numFmtId="0" fontId="0" fillId="0" borderId="0" xfId="0"/>
    <xf numFmtId="0" fontId="10" fillId="0" borderId="0" xfId="0" applyFont="1" applyFill="1"/>
    <xf numFmtId="0" fontId="10" fillId="0" borderId="0" xfId="0" applyFont="1"/>
    <xf numFmtId="0" fontId="10" fillId="0" borderId="0" xfId="0" applyFont="1" applyFill="1" applyBorder="1" applyAlignment="1" applyProtection="1">
      <alignment horizontal="right" vertical="center"/>
    </xf>
    <xf numFmtId="0" fontId="10" fillId="0" borderId="0" xfId="0" applyFont="1" applyFill="1" applyBorder="1"/>
    <xf numFmtId="0" fontId="9" fillId="0" borderId="0" xfId="0" applyFont="1" applyFill="1" applyBorder="1" applyAlignment="1">
      <alignment horizontal="left"/>
    </xf>
    <xf numFmtId="0" fontId="12" fillId="0" borderId="0" xfId="0" applyFont="1" applyProtection="1"/>
    <xf numFmtId="16" fontId="12" fillId="0" borderId="0" xfId="0" applyNumberFormat="1" applyFont="1" applyProtection="1"/>
    <xf numFmtId="0" fontId="12" fillId="0" borderId="4" xfId="0" applyFont="1" applyBorder="1" applyAlignment="1" applyProtection="1">
      <alignment horizontal="center" vertical="center" textRotation="90" wrapText="1"/>
    </xf>
    <xf numFmtId="0" fontId="12" fillId="0" borderId="3" xfId="0" applyFont="1" applyBorder="1" applyAlignment="1" applyProtection="1">
      <alignment horizontal="center" vertical="center" textRotation="90" wrapText="1"/>
    </xf>
    <xf numFmtId="0" fontId="12" fillId="0" borderId="5" xfId="0" applyFont="1" applyBorder="1" applyAlignment="1" applyProtection="1">
      <alignment horizontal="center" vertical="center" textRotation="90" wrapText="1"/>
    </xf>
    <xf numFmtId="0" fontId="12" fillId="0" borderId="0" xfId="0" applyFont="1" applyAlignment="1" applyProtection="1">
      <alignment wrapText="1"/>
    </xf>
    <xf numFmtId="10" fontId="10" fillId="2" borderId="6" xfId="2" applyNumberFormat="1" applyFont="1" applyFill="1" applyBorder="1" applyAlignment="1" applyProtection="1">
      <alignment horizontal="left"/>
    </xf>
    <xf numFmtId="10" fontId="13" fillId="2" borderId="7" xfId="3" applyNumberFormat="1" applyFont="1" applyFill="1" applyBorder="1" applyAlignment="1" applyProtection="1">
      <alignment horizontal="right"/>
    </xf>
    <xf numFmtId="10" fontId="13" fillId="2" borderId="2" xfId="3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left"/>
    </xf>
    <xf numFmtId="10" fontId="13" fillId="0" borderId="7" xfId="3" applyNumberFormat="1" applyFont="1" applyFill="1" applyBorder="1" applyAlignment="1" applyProtection="1">
      <alignment horizontal="right"/>
    </xf>
    <xf numFmtId="10" fontId="13" fillId="0" borderId="2" xfId="3" applyNumberFormat="1" applyFont="1" applyFill="1" applyBorder="1" applyAlignment="1" applyProtection="1">
      <alignment horizontal="right"/>
    </xf>
    <xf numFmtId="1" fontId="9" fillId="0" borderId="8" xfId="2" applyNumberFormat="1" applyFont="1" applyFill="1" applyBorder="1" applyAlignment="1" applyProtection="1">
      <alignment horizontal="center" vertical="center"/>
    </xf>
    <xf numFmtId="10" fontId="9" fillId="0" borderId="9" xfId="2" applyNumberFormat="1" applyFont="1" applyFill="1" applyBorder="1" applyAlignment="1" applyProtection="1">
      <alignment horizontal="left"/>
    </xf>
    <xf numFmtId="10" fontId="14" fillId="0" borderId="8" xfId="3" applyNumberFormat="1" applyFont="1" applyFill="1" applyBorder="1" applyAlignment="1" applyProtection="1">
      <alignment horizontal="right"/>
    </xf>
    <xf numFmtId="10" fontId="14" fillId="0" borderId="10" xfId="3" applyNumberFormat="1" applyFont="1" applyFill="1" applyBorder="1" applyAlignment="1" applyProtection="1">
      <alignment horizontal="right"/>
    </xf>
    <xf numFmtId="10" fontId="14" fillId="0" borderId="9" xfId="3" applyNumberFormat="1" applyFont="1" applyFill="1" applyBorder="1" applyAlignment="1" applyProtection="1">
      <alignment horizontal="right"/>
    </xf>
    <xf numFmtId="165" fontId="7" fillId="0" borderId="0" xfId="1" applyNumberFormat="1" applyFont="1" applyProtection="1"/>
    <xf numFmtId="166" fontId="10" fillId="2" borderId="7" xfId="0" applyNumberFormat="1" applyFont="1" applyFill="1" applyBorder="1" applyAlignment="1" applyProtection="1">
      <alignment horizontal="right"/>
    </xf>
    <xf numFmtId="166" fontId="10" fillId="2" borderId="2" xfId="0" applyNumberFormat="1" applyFont="1" applyFill="1" applyBorder="1" applyAlignment="1" applyProtection="1">
      <alignment horizontal="right"/>
    </xf>
    <xf numFmtId="166" fontId="10" fillId="2" borderId="6" xfId="0" applyNumberFormat="1" applyFont="1" applyFill="1" applyBorder="1" applyAlignment="1" applyProtection="1">
      <alignment horizontal="right"/>
    </xf>
    <xf numFmtId="166" fontId="10" fillId="0" borderId="7" xfId="0" applyNumberFormat="1" applyFont="1" applyFill="1" applyBorder="1" applyAlignment="1" applyProtection="1">
      <alignment horizontal="right"/>
    </xf>
    <xf numFmtId="166" fontId="10" fillId="0" borderId="2" xfId="0" applyNumberFormat="1" applyFont="1" applyFill="1" applyBorder="1" applyAlignment="1" applyProtection="1">
      <alignment horizontal="right"/>
    </xf>
    <xf numFmtId="166" fontId="10" fillId="0" borderId="6" xfId="0" applyNumberFormat="1" applyFont="1" applyFill="1" applyBorder="1" applyAlignment="1" applyProtection="1">
      <alignment horizontal="right"/>
    </xf>
    <xf numFmtId="10" fontId="10" fillId="2" borderId="7" xfId="2" applyNumberFormat="1" applyFont="1" applyFill="1" applyBorder="1" applyAlignment="1" applyProtection="1">
      <alignment horizontal="right"/>
    </xf>
    <xf numFmtId="10" fontId="10" fillId="2" borderId="2" xfId="2" applyNumberFormat="1" applyFont="1" applyFill="1" applyBorder="1" applyAlignment="1" applyProtection="1">
      <alignment horizontal="right"/>
    </xf>
    <xf numFmtId="10" fontId="10" fillId="2" borderId="6" xfId="2" applyNumberFormat="1" applyFont="1" applyFill="1" applyBorder="1" applyAlignment="1" applyProtection="1">
      <alignment horizontal="right"/>
    </xf>
    <xf numFmtId="10" fontId="10" fillId="0" borderId="7" xfId="2" applyNumberFormat="1" applyFont="1" applyFill="1" applyBorder="1" applyAlignment="1" applyProtection="1">
      <alignment horizontal="right"/>
    </xf>
    <xf numFmtId="10" fontId="10" fillId="0" borderId="2" xfId="2" applyNumberFormat="1" applyFont="1" applyFill="1" applyBorder="1" applyAlignment="1" applyProtection="1">
      <alignment horizontal="right"/>
    </xf>
    <xf numFmtId="10" fontId="10" fillId="0" borderId="6" xfId="2" applyNumberFormat="1" applyFont="1" applyFill="1" applyBorder="1" applyAlignment="1" applyProtection="1">
      <alignment horizontal="right"/>
    </xf>
    <xf numFmtId="0" fontId="10" fillId="0" borderId="3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1" fillId="0" borderId="0" xfId="0" applyFont="1" applyProtection="1"/>
    <xf numFmtId="0" fontId="10" fillId="0" borderId="4" xfId="0" applyFont="1" applyBorder="1" applyAlignment="1" applyProtection="1">
      <alignment horizontal="center" vertical="center" textRotation="90" wrapText="1"/>
    </xf>
    <xf numFmtId="0" fontId="10" fillId="0" borderId="13" xfId="0" applyFont="1" applyBorder="1" applyAlignment="1" applyProtection="1">
      <alignment horizontal="center" vertical="center" textRotation="90" wrapText="1"/>
    </xf>
    <xf numFmtId="166" fontId="10" fillId="2" borderId="13" xfId="0" applyNumberFormat="1" applyFont="1" applyFill="1" applyBorder="1" applyAlignment="1" applyProtection="1">
      <alignment horizontal="right"/>
    </xf>
    <xf numFmtId="166" fontId="10" fillId="2" borderId="4" xfId="0" applyNumberFormat="1" applyFont="1" applyFill="1" applyBorder="1" applyAlignment="1" applyProtection="1">
      <alignment horizontal="right"/>
    </xf>
    <xf numFmtId="166" fontId="10" fillId="2" borderId="3" xfId="0" applyNumberFormat="1" applyFont="1" applyFill="1" applyBorder="1" applyAlignment="1" applyProtection="1">
      <alignment horizontal="right"/>
    </xf>
    <xf numFmtId="166" fontId="10" fillId="2" borderId="5" xfId="0" applyNumberFormat="1" applyFont="1" applyFill="1" applyBorder="1" applyAlignment="1" applyProtection="1">
      <alignment horizontal="right"/>
    </xf>
    <xf numFmtId="166" fontId="10" fillId="0" borderId="13" xfId="0" applyNumberFormat="1" applyFont="1" applyFill="1" applyBorder="1" applyAlignment="1" applyProtection="1">
      <alignment horizontal="right"/>
    </xf>
    <xf numFmtId="166" fontId="10" fillId="0" borderId="4" xfId="0" applyNumberFormat="1" applyFont="1" applyFill="1" applyBorder="1" applyAlignment="1" applyProtection="1">
      <alignment horizontal="right"/>
    </xf>
    <xf numFmtId="166" fontId="10" fillId="0" borderId="3" xfId="0" applyNumberFormat="1" applyFont="1" applyFill="1" applyBorder="1" applyAlignment="1" applyProtection="1">
      <alignment horizontal="right"/>
    </xf>
    <xf numFmtId="166" fontId="10" fillId="0" borderId="5" xfId="0" applyNumberFormat="1" applyFont="1" applyFill="1" applyBorder="1" applyAlignment="1" applyProtection="1">
      <alignment horizontal="right"/>
    </xf>
    <xf numFmtId="3" fontId="10" fillId="0" borderId="0" xfId="0" applyNumberFormat="1" applyFont="1" applyBorder="1" applyProtection="1"/>
    <xf numFmtId="0" fontId="10" fillId="0" borderId="0" xfId="0" applyFont="1" applyProtection="1"/>
    <xf numFmtId="0" fontId="10" fillId="0" borderId="0" xfId="0" applyFont="1" applyFill="1" applyProtection="1"/>
    <xf numFmtId="0" fontId="10" fillId="0" borderId="0" xfId="0" applyFont="1" applyFill="1" applyBorder="1" applyProtection="1"/>
    <xf numFmtId="0" fontId="9" fillId="0" borderId="0" xfId="0" applyFont="1" applyFill="1" applyBorder="1" applyAlignment="1" applyProtection="1">
      <alignment horizontal="left"/>
    </xf>
    <xf numFmtId="165" fontId="10" fillId="2" borderId="7" xfId="1" applyNumberFormat="1" applyFont="1" applyFill="1" applyBorder="1" applyAlignment="1" applyProtection="1">
      <alignment horizontal="center" vertical="center"/>
    </xf>
    <xf numFmtId="165" fontId="10" fillId="0" borderId="7" xfId="1" applyNumberFormat="1" applyFont="1" applyFill="1" applyBorder="1" applyAlignment="1" applyProtection="1">
      <alignment horizontal="center" vertical="center"/>
    </xf>
    <xf numFmtId="10" fontId="10" fillId="2" borderId="7" xfId="3" applyNumberFormat="1" applyFont="1" applyFill="1" applyBorder="1" applyAlignment="1" applyProtection="1">
      <alignment horizontal="right"/>
    </xf>
    <xf numFmtId="10" fontId="10" fillId="2" borderId="2" xfId="3" applyNumberFormat="1" applyFont="1" applyFill="1" applyBorder="1" applyAlignment="1" applyProtection="1">
      <alignment horizontal="right"/>
    </xf>
    <xf numFmtId="10" fontId="10" fillId="2" borderId="6" xfId="3" applyNumberFormat="1" applyFont="1" applyFill="1" applyBorder="1" applyAlignment="1" applyProtection="1">
      <alignment horizontal="right"/>
    </xf>
    <xf numFmtId="10" fontId="10" fillId="0" borderId="7" xfId="3" applyNumberFormat="1" applyFont="1" applyFill="1" applyBorder="1" applyAlignment="1" applyProtection="1">
      <alignment horizontal="right"/>
    </xf>
    <xf numFmtId="10" fontId="10" fillId="0" borderId="2" xfId="3" applyNumberFormat="1" applyFont="1" applyFill="1" applyBorder="1" applyAlignment="1" applyProtection="1">
      <alignment horizontal="right"/>
    </xf>
    <xf numFmtId="166" fontId="12" fillId="0" borderId="0" xfId="0" applyNumberFormat="1" applyFont="1" applyProtection="1"/>
    <xf numFmtId="0" fontId="12" fillId="0" borderId="0" xfId="0" applyFont="1" applyAlignment="1" applyProtection="1">
      <alignment horizontal="right"/>
    </xf>
    <xf numFmtId="15" fontId="12" fillId="0" borderId="0" xfId="0" applyNumberFormat="1" applyFont="1" applyProtection="1"/>
    <xf numFmtId="167" fontId="12" fillId="0" borderId="0" xfId="0" applyNumberFormat="1" applyFont="1" applyProtection="1"/>
    <xf numFmtId="168" fontId="12" fillId="0" borderId="0" xfId="0" applyNumberFormat="1" applyFont="1" applyProtection="1"/>
    <xf numFmtId="167" fontId="12" fillId="3" borderId="0" xfId="0" applyNumberFormat="1" applyFont="1" applyFill="1" applyProtection="1"/>
    <xf numFmtId="167" fontId="16" fillId="0" borderId="0" xfId="0" applyNumberFormat="1" applyFont="1" applyProtection="1"/>
    <xf numFmtId="166" fontId="10" fillId="0" borderId="25" xfId="0" applyNumberFormat="1" applyFont="1" applyFill="1" applyBorder="1" applyAlignment="1" applyProtection="1">
      <alignment horizontal="right"/>
    </xf>
    <xf numFmtId="166" fontId="10" fillId="2" borderId="25" xfId="0" applyNumberFormat="1" applyFont="1" applyFill="1" applyBorder="1" applyAlignment="1" applyProtection="1">
      <alignment horizontal="right"/>
    </xf>
    <xf numFmtId="10" fontId="12" fillId="0" borderId="2" xfId="2" applyNumberFormat="1" applyFont="1" applyBorder="1" applyProtection="1"/>
    <xf numFmtId="10" fontId="12" fillId="0" borderId="6" xfId="2" applyNumberFormat="1" applyFont="1" applyBorder="1" applyProtection="1"/>
    <xf numFmtId="10" fontId="12" fillId="2" borderId="2" xfId="2" applyNumberFormat="1" applyFont="1" applyFill="1" applyBorder="1" applyProtection="1"/>
    <xf numFmtId="10" fontId="12" fillId="2" borderId="6" xfId="2" applyNumberFormat="1" applyFont="1" applyFill="1" applyBorder="1" applyProtection="1"/>
    <xf numFmtId="0" fontId="16" fillId="0" borderId="0" xfId="0" applyFont="1" applyAlignment="1" applyProtection="1"/>
    <xf numFmtId="0" fontId="16" fillId="0" borderId="0" xfId="0" applyFont="1" applyAlignment="1" applyProtection="1">
      <alignment horizontal="left" indent="4"/>
    </xf>
    <xf numFmtId="169" fontId="16" fillId="0" borderId="0" xfId="0" applyNumberFormat="1" applyFont="1" applyProtection="1"/>
    <xf numFmtId="169" fontId="12" fillId="0" borderId="0" xfId="0" applyNumberFormat="1" applyFont="1" applyProtection="1"/>
    <xf numFmtId="0" fontId="12" fillId="0" borderId="0" xfId="0" applyFont="1" applyFill="1" applyProtection="1"/>
    <xf numFmtId="0" fontId="12" fillId="0" borderId="14" xfId="0" applyFont="1" applyBorder="1" applyAlignment="1" applyProtection="1"/>
    <xf numFmtId="0" fontId="12" fillId="0" borderId="15" xfId="0" applyFont="1" applyBorder="1" applyAlignment="1" applyProtection="1"/>
    <xf numFmtId="0" fontId="12" fillId="0" borderId="16" xfId="0" applyFont="1" applyBorder="1" applyAlignment="1" applyProtection="1"/>
    <xf numFmtId="0" fontId="12" fillId="0" borderId="20" xfId="0" applyFont="1" applyBorder="1" applyAlignment="1" applyProtection="1">
      <alignment horizontal="center" vertical="center" textRotation="90" wrapText="1"/>
    </xf>
    <xf numFmtId="0" fontId="12" fillId="0" borderId="28" xfId="0" applyFont="1" applyBorder="1" applyAlignment="1" applyProtection="1">
      <alignment horizontal="center" vertical="center" textRotation="90" wrapText="1"/>
    </xf>
    <xf numFmtId="0" fontId="12" fillId="0" borderId="18" xfId="0" applyFont="1" applyBorder="1" applyAlignment="1" applyProtection="1">
      <alignment horizontal="center" vertical="center" textRotation="90" wrapText="1"/>
    </xf>
    <xf numFmtId="166" fontId="10" fillId="4" borderId="2" xfId="0" applyNumberFormat="1" applyFont="1" applyFill="1" applyBorder="1" applyAlignment="1" applyProtection="1">
      <alignment horizontal="right"/>
    </xf>
    <xf numFmtId="14" fontId="12" fillId="0" borderId="0" xfId="0" applyNumberFormat="1" applyFont="1" applyProtection="1"/>
    <xf numFmtId="3" fontId="12" fillId="0" borderId="0" xfId="0" applyNumberFormat="1" applyFont="1" applyProtection="1"/>
    <xf numFmtId="0" fontId="17" fillId="0" borderId="0" xfId="0" applyFont="1"/>
    <xf numFmtId="0" fontId="10" fillId="0" borderId="0" xfId="20" applyFont="1"/>
    <xf numFmtId="0" fontId="9" fillId="0" borderId="3" xfId="0" applyFont="1" applyFill="1" applyBorder="1" applyAlignment="1">
      <alignment horizontal="left" indent="1"/>
    </xf>
    <xf numFmtId="0" fontId="9" fillId="0" borderId="3" xfId="0" applyFont="1" applyFill="1" applyBorder="1" applyAlignment="1" applyProtection="1">
      <alignment horizontal="left" indent="1"/>
    </xf>
    <xf numFmtId="0" fontId="10" fillId="0" borderId="3" xfId="0" applyFont="1" applyFill="1" applyBorder="1" applyAlignment="1" applyProtection="1">
      <alignment horizontal="left" indent="2"/>
    </xf>
    <xf numFmtId="0" fontId="10" fillId="0" borderId="3" xfId="0" applyFont="1" applyFill="1" applyBorder="1" applyAlignment="1" applyProtection="1">
      <alignment horizontal="left" indent="2"/>
      <protection locked="0"/>
    </xf>
    <xf numFmtId="0" fontId="10" fillId="0" borderId="3" xfId="0" applyFont="1" applyFill="1" applyBorder="1" applyAlignment="1">
      <alignment horizontal="left" wrapText="1" indent="2"/>
    </xf>
    <xf numFmtId="0" fontId="9" fillId="0" borderId="3" xfId="0" applyFont="1" applyFill="1" applyBorder="1" applyAlignment="1" applyProtection="1">
      <alignment horizontal="left"/>
    </xf>
    <xf numFmtId="0" fontId="9" fillId="0" borderId="3" xfId="0" applyFont="1" applyFill="1" applyBorder="1" applyAlignment="1">
      <alignment horizontal="left" indent="2"/>
    </xf>
    <xf numFmtId="0" fontId="9" fillId="0" borderId="3" xfId="0" applyFont="1" applyFill="1" applyBorder="1" applyAlignment="1">
      <alignment wrapText="1"/>
    </xf>
    <xf numFmtId="0" fontId="9" fillId="0" borderId="3" xfId="0" applyFont="1" applyFill="1" applyBorder="1" applyAlignment="1">
      <alignment horizontal="left"/>
    </xf>
    <xf numFmtId="0" fontId="10" fillId="0" borderId="0" xfId="20" applyFont="1" applyProtection="1"/>
    <xf numFmtId="0" fontId="12" fillId="0" borderId="3" xfId="21" applyFont="1" applyFill="1" applyBorder="1"/>
    <xf numFmtId="0" fontId="15" fillId="0" borderId="3" xfId="21" applyFont="1" applyFill="1" applyBorder="1"/>
    <xf numFmtId="0" fontId="12" fillId="0" borderId="3" xfId="21" applyFont="1" applyFill="1" applyBorder="1" applyAlignment="1">
      <alignment horizontal="left" indent="2"/>
    </xf>
    <xf numFmtId="10" fontId="17" fillId="0" borderId="3" xfId="22" applyNumberFormat="1" applyFont="1" applyBorder="1"/>
    <xf numFmtId="170" fontId="17" fillId="0" borderId="3" xfId="23" applyNumberFormat="1" applyFont="1" applyBorder="1"/>
    <xf numFmtId="0" fontId="12" fillId="0" borderId="0" xfId="21" applyFont="1"/>
    <xf numFmtId="0" fontId="17" fillId="0" borderId="3" xfId="21" applyNumberFormat="1" applyFont="1" applyFill="1" applyBorder="1" applyAlignment="1">
      <alignment horizontal="center" vertical="center" wrapText="1"/>
    </xf>
    <xf numFmtId="10" fontId="12" fillId="0" borderId="3" xfId="21" applyNumberFormat="1" applyFont="1" applyBorder="1"/>
    <xf numFmtId="0" fontId="15" fillId="0" borderId="0" xfId="0" applyFont="1" applyAlignment="1">
      <alignment horizontal="left" vertical="center"/>
    </xf>
    <xf numFmtId="0" fontId="12" fillId="0" borderId="3" xfId="21" applyFont="1" applyFill="1" applyBorder="1" applyAlignment="1">
      <alignment horizontal="left" indent="1"/>
    </xf>
    <xf numFmtId="10" fontId="12" fillId="0" borderId="3" xfId="21" applyNumberFormat="1" applyFont="1" applyFill="1" applyBorder="1"/>
    <xf numFmtId="10" fontId="17" fillId="0" borderId="3" xfId="22" applyNumberFormat="1" applyFont="1" applyFill="1" applyBorder="1"/>
    <xf numFmtId="170" fontId="17" fillId="0" borderId="3" xfId="23" applyNumberFormat="1" applyFont="1" applyFill="1" applyBorder="1"/>
    <xf numFmtId="0" fontId="12" fillId="0" borderId="0" xfId="21" applyFont="1" applyFill="1"/>
    <xf numFmtId="1" fontId="9" fillId="6" borderId="8" xfId="2" applyNumberFormat="1" applyFont="1" applyFill="1" applyBorder="1" applyAlignment="1" applyProtection="1">
      <alignment horizontal="center" vertical="center"/>
    </xf>
    <xf numFmtId="10" fontId="9" fillId="6" borderId="9" xfId="2" applyNumberFormat="1" applyFont="1" applyFill="1" applyBorder="1" applyAlignment="1" applyProtection="1">
      <alignment horizontal="left"/>
    </xf>
    <xf numFmtId="166" fontId="9" fillId="6" borderId="8" xfId="0" applyNumberFormat="1" applyFont="1" applyFill="1" applyBorder="1" applyAlignment="1" applyProtection="1">
      <alignment horizontal="right"/>
    </xf>
    <xf numFmtId="10" fontId="15" fillId="6" borderId="11" xfId="2" applyNumberFormat="1" applyFont="1" applyFill="1" applyBorder="1" applyProtection="1"/>
    <xf numFmtId="10" fontId="15" fillId="6" borderId="12" xfId="2" applyNumberFormat="1" applyFont="1" applyFill="1" applyBorder="1" applyProtection="1"/>
    <xf numFmtId="165" fontId="10" fillId="6" borderId="7" xfId="1" applyNumberFormat="1" applyFont="1" applyFill="1" applyBorder="1" applyAlignment="1" applyProtection="1">
      <alignment horizontal="center" vertical="center"/>
    </xf>
    <xf numFmtId="10" fontId="9" fillId="6" borderId="6" xfId="2" applyNumberFormat="1" applyFont="1" applyFill="1" applyBorder="1" applyAlignment="1" applyProtection="1">
      <alignment horizontal="left"/>
    </xf>
    <xf numFmtId="166" fontId="9" fillId="6" borderId="7" xfId="0" applyNumberFormat="1" applyFont="1" applyFill="1" applyBorder="1" applyAlignment="1" applyProtection="1">
      <alignment horizontal="right"/>
    </xf>
    <xf numFmtId="166" fontId="9" fillId="6" borderId="2" xfId="0" applyNumberFormat="1" applyFont="1" applyFill="1" applyBorder="1" applyAlignment="1" applyProtection="1">
      <alignment horizontal="right"/>
    </xf>
    <xf numFmtId="166" fontId="9" fillId="6" borderId="6" xfId="0" applyNumberFormat="1" applyFont="1" applyFill="1" applyBorder="1" applyAlignment="1" applyProtection="1">
      <alignment horizontal="right"/>
    </xf>
    <xf numFmtId="166" fontId="9" fillId="6" borderId="26" xfId="0" applyNumberFormat="1" applyFont="1" applyFill="1" applyBorder="1" applyAlignment="1" applyProtection="1">
      <alignment horizontal="right"/>
    </xf>
    <xf numFmtId="10" fontId="15" fillId="6" borderId="1" xfId="2" applyNumberFormat="1" applyFont="1" applyFill="1" applyBorder="1" applyProtection="1"/>
    <xf numFmtId="10" fontId="15" fillId="6" borderId="27" xfId="2" applyNumberFormat="1" applyFont="1" applyFill="1" applyBorder="1" applyProtection="1"/>
    <xf numFmtId="1" fontId="9" fillId="0" borderId="0" xfId="2" applyNumberFormat="1" applyFont="1" applyFill="1" applyBorder="1" applyAlignment="1" applyProtection="1">
      <alignment horizontal="center" vertical="center"/>
    </xf>
    <xf numFmtId="10" fontId="9" fillId="0" borderId="0" xfId="2" applyNumberFormat="1" applyFont="1" applyFill="1" applyBorder="1" applyAlignment="1" applyProtection="1">
      <alignment horizontal="left"/>
    </xf>
    <xf numFmtId="10" fontId="14" fillId="0" borderId="0" xfId="3" applyNumberFormat="1" applyFont="1" applyFill="1" applyBorder="1" applyAlignment="1" applyProtection="1">
      <alignment horizontal="right"/>
    </xf>
    <xf numFmtId="165" fontId="9" fillId="5" borderId="7" xfId="1" applyNumberFormat="1" applyFont="1" applyFill="1" applyBorder="1" applyAlignment="1" applyProtection="1">
      <alignment horizontal="center" vertical="center"/>
    </xf>
    <xf numFmtId="10" fontId="9" fillId="5" borderId="6" xfId="2" applyNumberFormat="1" applyFont="1" applyFill="1" applyBorder="1" applyAlignment="1" applyProtection="1">
      <alignment horizontal="left"/>
    </xf>
    <xf numFmtId="166" fontId="9" fillId="5" borderId="24" xfId="0" applyNumberFormat="1" applyFont="1" applyFill="1" applyBorder="1" applyAlignment="1" applyProtection="1">
      <alignment horizontal="right"/>
    </xf>
    <xf numFmtId="165" fontId="9" fillId="6" borderId="7" xfId="1" applyNumberFormat="1" applyFont="1" applyFill="1" applyBorder="1" applyAlignment="1" applyProtection="1">
      <alignment horizontal="center" vertical="center"/>
    </xf>
    <xf numFmtId="166" fontId="9" fillId="6" borderId="13" xfId="0" applyNumberFormat="1" applyFont="1" applyFill="1" applyBorder="1" applyAlignment="1" applyProtection="1">
      <alignment horizontal="right"/>
    </xf>
    <xf numFmtId="166" fontId="9" fillId="6" borderId="4" xfId="0" applyNumberFormat="1" applyFont="1" applyFill="1" applyBorder="1" applyAlignment="1" applyProtection="1">
      <alignment horizontal="right"/>
    </xf>
    <xf numFmtId="166" fontId="9" fillId="6" borderId="3" xfId="0" applyNumberFormat="1" applyFont="1" applyFill="1" applyBorder="1" applyAlignment="1" applyProtection="1">
      <alignment horizontal="right"/>
    </xf>
    <xf numFmtId="166" fontId="9" fillId="6" borderId="5" xfId="0" applyNumberFormat="1" applyFont="1" applyFill="1" applyBorder="1" applyAlignment="1" applyProtection="1">
      <alignment horizontal="right"/>
    </xf>
    <xf numFmtId="0" fontId="9" fillId="0" borderId="3" xfId="0" applyFont="1" applyFill="1" applyBorder="1" applyAlignment="1">
      <alignment horizontal="center" vertical="center" wrapText="1"/>
    </xf>
    <xf numFmtId="0" fontId="9" fillId="0" borderId="3" xfId="0" applyFont="1" applyFill="1" applyBorder="1" applyAlignment="1">
      <alignment horizontal="center" vertical="center"/>
    </xf>
    <xf numFmtId="0" fontId="20" fillId="0" borderId="3" xfId="0" applyFont="1" applyFill="1" applyBorder="1" applyAlignment="1">
      <alignment horizontal="center" vertical="center" wrapText="1"/>
    </xf>
    <xf numFmtId="38" fontId="18" fillId="6" borderId="13" xfId="0" applyNumberFormat="1" applyFont="1" applyFill="1" applyBorder="1" applyAlignment="1" applyProtection="1">
      <alignment horizontal="center"/>
      <protection locked="0"/>
    </xf>
    <xf numFmtId="38" fontId="1" fillId="6" borderId="32" xfId="0" applyNumberFormat="1" applyFont="1" applyFill="1" applyBorder="1" applyAlignment="1" applyProtection="1">
      <protection locked="0"/>
    </xf>
    <xf numFmtId="166" fontId="10" fillId="0" borderId="3" xfId="1" applyNumberFormat="1" applyFont="1" applyFill="1" applyBorder="1" applyAlignment="1" applyProtection="1">
      <alignment horizontal="right"/>
      <protection locked="0"/>
    </xf>
    <xf numFmtId="166" fontId="9" fillId="7" borderId="3" xfId="1" applyNumberFormat="1" applyFont="1" applyFill="1" applyBorder="1" applyAlignment="1">
      <alignment horizontal="right"/>
    </xf>
    <xf numFmtId="166" fontId="10" fillId="7" borderId="3" xfId="1" applyNumberFormat="1" applyFont="1" applyFill="1" applyBorder="1" applyAlignment="1">
      <alignment horizontal="right"/>
    </xf>
    <xf numFmtId="166" fontId="1" fillId="6" borderId="32" xfId="1" applyNumberFormat="1" applyFont="1" applyFill="1" applyBorder="1" applyAlignment="1" applyProtection="1">
      <alignment horizontal="right"/>
      <protection locked="0"/>
    </xf>
    <xf numFmtId="166" fontId="18" fillId="6" borderId="1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  <protection locked="0"/>
    </xf>
    <xf numFmtId="166" fontId="10" fillId="7" borderId="3" xfId="1" applyNumberFormat="1" applyFont="1" applyFill="1" applyBorder="1" applyAlignment="1" applyProtection="1">
      <alignment horizontal="right"/>
    </xf>
    <xf numFmtId="0" fontId="10" fillId="0" borderId="36" xfId="0" applyFont="1" applyFill="1" applyBorder="1" applyAlignment="1" applyProtection="1">
      <alignment horizontal="left" indent="1"/>
    </xf>
    <xf numFmtId="0" fontId="10" fillId="0" borderId="37" xfId="0" applyFont="1" applyFill="1" applyBorder="1" applyAlignment="1" applyProtection="1">
      <alignment horizontal="left" indent="1"/>
    </xf>
    <xf numFmtId="0" fontId="9" fillId="2" borderId="3" xfId="0" applyFont="1" applyFill="1" applyBorder="1" applyAlignment="1">
      <alignment horizontal="left"/>
    </xf>
    <xf numFmtId="166" fontId="9" fillId="2" borderId="3" xfId="1" applyNumberFormat="1" applyFont="1" applyFill="1" applyBorder="1" applyAlignment="1">
      <alignment horizontal="right"/>
    </xf>
    <xf numFmtId="166" fontId="12" fillId="0" borderId="28" xfId="21" applyNumberFormat="1" applyFont="1" applyBorder="1"/>
    <xf numFmtId="166" fontId="12" fillId="0" borderId="3" xfId="21" applyNumberFormat="1" applyFont="1" applyBorder="1"/>
    <xf numFmtId="166" fontId="12" fillId="0" borderId="28" xfId="21" applyNumberFormat="1" applyFont="1" applyFill="1" applyBorder="1"/>
    <xf numFmtId="166" fontId="12" fillId="0" borderId="3" xfId="21" applyNumberFormat="1" applyFont="1" applyFill="1" applyBorder="1"/>
    <xf numFmtId="166" fontId="17" fillId="0" borderId="3" xfId="23" applyNumberFormat="1" applyFont="1" applyBorder="1"/>
    <xf numFmtId="166" fontId="17" fillId="0" borderId="3" xfId="23" applyNumberFormat="1" applyFont="1" applyFill="1" applyBorder="1"/>
    <xf numFmtId="0" fontId="12" fillId="0" borderId="29" xfId="0" applyFont="1" applyBorder="1" applyAlignment="1" applyProtection="1"/>
    <xf numFmtId="164" fontId="6" fillId="0" borderId="0" xfId="1"/>
    <xf numFmtId="0" fontId="12" fillId="0" borderId="0" xfId="21" applyFont="1" applyAlignment="1">
      <alignment horizontal="right"/>
    </xf>
    <xf numFmtId="164" fontId="6" fillId="0" borderId="0" xfId="1" applyBorder="1"/>
    <xf numFmtId="166" fontId="9" fillId="6" borderId="29" xfId="0" applyNumberFormat="1" applyFont="1" applyFill="1" applyBorder="1" applyAlignment="1" applyProtection="1">
      <alignment horizontal="right"/>
    </xf>
    <xf numFmtId="166" fontId="9" fillId="6" borderId="11" xfId="0" applyNumberFormat="1" applyFont="1" applyFill="1" applyBorder="1" applyAlignment="1" applyProtection="1">
      <alignment horizontal="right"/>
    </xf>
    <xf numFmtId="166" fontId="9" fillId="6" borderId="12" xfId="0" applyNumberFormat="1" applyFont="1" applyFill="1" applyBorder="1" applyAlignment="1" applyProtection="1">
      <alignment horizontal="right"/>
    </xf>
    <xf numFmtId="166" fontId="9" fillId="6" borderId="42" xfId="0" applyNumberFormat="1" applyFont="1" applyFill="1" applyBorder="1" applyAlignment="1" applyProtection="1">
      <alignment horizontal="right"/>
    </xf>
    <xf numFmtId="166" fontId="9" fillId="6" borderId="10" xfId="0" applyNumberFormat="1" applyFont="1" applyFill="1" applyBorder="1" applyAlignment="1" applyProtection="1">
      <alignment horizontal="right"/>
    </xf>
    <xf numFmtId="0" fontId="12" fillId="0" borderId="29" xfId="0" applyFont="1" applyBorder="1" applyAlignment="1" applyProtection="1">
      <alignment horizontal="center"/>
    </xf>
    <xf numFmtId="0" fontId="12" fillId="0" borderId="11" xfId="0" applyFont="1" applyBorder="1" applyAlignment="1" applyProtection="1">
      <alignment horizontal="center"/>
    </xf>
    <xf numFmtId="0" fontId="12" fillId="0" borderId="12" xfId="0" applyFont="1" applyBorder="1" applyAlignment="1" applyProtection="1">
      <alignment horizontal="center"/>
    </xf>
    <xf numFmtId="0" fontId="12" fillId="0" borderId="17" xfId="0" applyFont="1" applyBorder="1" applyAlignment="1" applyProtection="1">
      <alignment horizontal="center" vertical="center" wrapText="1"/>
    </xf>
    <xf numFmtId="0" fontId="12" fillId="0" borderId="18" xfId="0" applyFont="1" applyBorder="1" applyAlignment="1" applyProtection="1">
      <alignment horizontal="center" vertical="center" wrapText="1"/>
    </xf>
    <xf numFmtId="0" fontId="12" fillId="0" borderId="19" xfId="0" applyFont="1" applyBorder="1" applyAlignment="1" applyProtection="1">
      <alignment horizontal="center" vertical="center" wrapText="1"/>
    </xf>
    <xf numFmtId="0" fontId="12" fillId="0" borderId="20" xfId="0" applyFont="1" applyBorder="1" applyAlignment="1" applyProtection="1">
      <alignment horizontal="center" vertical="center" wrapText="1"/>
    </xf>
    <xf numFmtId="0" fontId="12" fillId="0" borderId="14" xfId="0" applyFont="1" applyBorder="1" applyAlignment="1" applyProtection="1">
      <alignment horizontal="center"/>
    </xf>
    <xf numFmtId="0" fontId="12" fillId="0" borderId="15" xfId="0" applyFont="1" applyBorder="1" applyAlignment="1" applyProtection="1">
      <alignment horizontal="center"/>
    </xf>
    <xf numFmtId="0" fontId="12" fillId="0" borderId="16" xfId="0" applyFont="1" applyBorder="1" applyAlignment="1" applyProtection="1">
      <alignment horizontal="center"/>
    </xf>
    <xf numFmtId="0" fontId="10" fillId="0" borderId="17" xfId="0" applyFont="1" applyBorder="1" applyAlignment="1" applyProtection="1">
      <alignment horizontal="center" vertical="center" textRotation="90" wrapText="1"/>
    </xf>
    <xf numFmtId="0" fontId="10" fillId="0" borderId="18" xfId="0" applyFont="1" applyBorder="1" applyAlignment="1" applyProtection="1">
      <alignment horizontal="center" vertical="center" textRotation="90" wrapText="1"/>
    </xf>
    <xf numFmtId="0" fontId="12" fillId="0" borderId="14" xfId="0" applyFont="1" applyBorder="1" applyAlignment="1" applyProtection="1">
      <alignment horizontal="center" vertical="center" wrapText="1"/>
    </xf>
    <xf numFmtId="0" fontId="12" fillId="0" borderId="4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horizontal="center" vertical="center" wrapText="1"/>
    </xf>
    <xf numFmtId="0" fontId="12" fillId="0" borderId="3" xfId="0" applyFont="1" applyBorder="1" applyAlignment="1" applyProtection="1">
      <alignment horizontal="center" vertical="center" wrapText="1"/>
    </xf>
    <xf numFmtId="0" fontId="12" fillId="0" borderId="23" xfId="0" applyFont="1" applyBorder="1" applyAlignment="1" applyProtection="1">
      <alignment horizontal="center" vertical="center" textRotation="90" wrapText="1"/>
    </xf>
    <xf numFmtId="0" fontId="12" fillId="0" borderId="13" xfId="0" applyFont="1" applyBorder="1" applyAlignment="1" applyProtection="1">
      <alignment horizontal="center" vertical="center" textRotation="90" wrapText="1"/>
    </xf>
    <xf numFmtId="0" fontId="10" fillId="0" borderId="14" xfId="0" applyFont="1" applyBorder="1" applyAlignment="1" applyProtection="1">
      <alignment horizontal="center"/>
    </xf>
    <xf numFmtId="0" fontId="10" fillId="0" borderId="15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/>
    </xf>
    <xf numFmtId="0" fontId="10" fillId="0" borderId="38" xfId="0" applyFont="1" applyBorder="1" applyAlignment="1" applyProtection="1">
      <alignment horizontal="center" vertical="center" textRotation="90" wrapText="1"/>
    </xf>
    <xf numFmtId="0" fontId="10" fillId="0" borderId="28" xfId="0" applyFont="1" applyBorder="1" applyAlignment="1" applyProtection="1">
      <alignment horizontal="center" vertical="center" textRotation="90" wrapText="1"/>
    </xf>
    <xf numFmtId="0" fontId="10" fillId="0" borderId="40" xfId="0" applyFont="1" applyBorder="1" applyAlignment="1" applyProtection="1">
      <alignment horizontal="center"/>
    </xf>
    <xf numFmtId="0" fontId="10" fillId="0" borderId="41" xfId="0" applyFont="1" applyBorder="1" applyAlignment="1" applyProtection="1">
      <alignment horizontal="center"/>
    </xf>
    <xf numFmtId="0" fontId="10" fillId="0" borderId="39" xfId="0" applyFont="1" applyBorder="1" applyAlignment="1" applyProtection="1">
      <alignment horizontal="center"/>
    </xf>
    <xf numFmtId="0" fontId="10" fillId="0" borderId="16" xfId="0" applyFont="1" applyBorder="1" applyAlignment="1" applyProtection="1">
      <alignment horizontal="center" vertical="center" textRotation="90" wrapText="1"/>
    </xf>
    <xf numFmtId="0" fontId="10" fillId="0" borderId="5" xfId="0" applyFont="1" applyBorder="1" applyAlignment="1" applyProtection="1">
      <alignment horizontal="center" vertical="center" textRotation="90" wrapText="1"/>
    </xf>
    <xf numFmtId="0" fontId="10" fillId="0" borderId="15" xfId="0" applyFont="1" applyBorder="1" applyAlignment="1" applyProtection="1">
      <alignment horizontal="center" vertical="center" textRotation="90" wrapText="1"/>
    </xf>
    <xf numFmtId="0" fontId="10" fillId="0" borderId="3" xfId="0" applyFont="1" applyBorder="1" applyAlignment="1" applyProtection="1">
      <alignment horizontal="center" vertical="center" textRotation="90" wrapText="1"/>
    </xf>
    <xf numFmtId="0" fontId="12" fillId="0" borderId="21" xfId="0" applyFont="1" applyBorder="1" applyAlignment="1" applyProtection="1">
      <alignment horizontal="center"/>
    </xf>
    <xf numFmtId="0" fontId="12" fillId="0" borderId="22" xfId="0" applyFont="1" applyBorder="1" applyAlignment="1" applyProtection="1">
      <alignment horizontal="center"/>
    </xf>
    <xf numFmtId="0" fontId="12" fillId="0" borderId="34" xfId="0" applyFont="1" applyBorder="1" applyAlignment="1" applyProtection="1">
      <alignment horizontal="center"/>
    </xf>
    <xf numFmtId="0" fontId="10" fillId="0" borderId="21" xfId="0" applyFont="1" applyBorder="1" applyAlignment="1" applyProtection="1">
      <alignment horizontal="center"/>
    </xf>
    <xf numFmtId="0" fontId="10" fillId="0" borderId="22" xfId="0" applyFont="1" applyBorder="1" applyAlignment="1" applyProtection="1">
      <alignment horizontal="center"/>
    </xf>
    <xf numFmtId="0" fontId="10" fillId="0" borderId="33" xfId="0" applyFont="1" applyBorder="1" applyAlignment="1" applyProtection="1">
      <alignment horizontal="center"/>
    </xf>
    <xf numFmtId="0" fontId="9" fillId="0" borderId="3" xfId="0" applyFont="1" applyFill="1" applyBorder="1" applyAlignment="1">
      <alignment horizontal="center" vertical="center" wrapText="1"/>
    </xf>
    <xf numFmtId="0" fontId="19" fillId="0" borderId="30" xfId="0" applyFont="1" applyFill="1" applyBorder="1" applyAlignment="1">
      <alignment horizontal="center"/>
    </xf>
    <xf numFmtId="0" fontId="19" fillId="0" borderId="31" xfId="0" applyFont="1" applyFill="1" applyBorder="1" applyAlignment="1">
      <alignment horizontal="center"/>
    </xf>
    <xf numFmtId="0" fontId="20" fillId="0" borderId="3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 applyProtection="1">
      <alignment horizontal="left" vertical="center" indent="1"/>
    </xf>
    <xf numFmtId="0" fontId="10" fillId="0" borderId="36" xfId="0" applyFont="1" applyFill="1" applyBorder="1" applyAlignment="1" applyProtection="1">
      <alignment horizontal="left" vertical="center" indent="1"/>
    </xf>
    <xf numFmtId="0" fontId="12" fillId="0" borderId="3" xfId="21" applyFont="1" applyBorder="1" applyAlignment="1">
      <alignment horizontal="center" vertical="center" wrapText="1"/>
    </xf>
    <xf numFmtId="0" fontId="15" fillId="0" borderId="3" xfId="21" applyFont="1" applyFill="1" applyBorder="1" applyAlignment="1">
      <alignment horizontal="center" vertical="center"/>
    </xf>
    <xf numFmtId="0" fontId="12" fillId="0" borderId="3" xfId="21" applyFont="1" applyFill="1" applyBorder="1" applyAlignment="1">
      <alignment horizontal="center" vertical="center" wrapText="1"/>
    </xf>
  </cellXfs>
  <cellStyles count="24">
    <cellStyle name="Comma" xfId="1" builtinId="3"/>
    <cellStyle name="Comma 2" xfId="5"/>
    <cellStyle name="Comma 2 2" xfId="9"/>
    <cellStyle name="Comma 3" xfId="10"/>
    <cellStyle name="Comma 3 2" xfId="16"/>
    <cellStyle name="Comma 4" xfId="13"/>
    <cellStyle name="Comma 5" xfId="15"/>
    <cellStyle name="Comma 6" xfId="23"/>
    <cellStyle name="Normal" xfId="0" builtinId="0"/>
    <cellStyle name="Normal 10" xfId="7"/>
    <cellStyle name="Normal 11" xfId="18"/>
    <cellStyle name="Normal 2" xfId="4"/>
    <cellStyle name="Normal 2 2" xfId="6"/>
    <cellStyle name="Normal 3" xfId="12"/>
    <cellStyle name="Normal 4" xfId="14"/>
    <cellStyle name="Normal 4 2" xfId="11"/>
    <cellStyle name="Normal 4 2 2" xfId="17"/>
    <cellStyle name="Normal 5" xfId="21"/>
    <cellStyle name="Normal_RC-D 2" xfId="20"/>
    <cellStyle name="Percent" xfId="2" builtinId="5"/>
    <cellStyle name="Percent 2" xfId="8"/>
    <cellStyle name="Percent 2 2" xfId="3"/>
    <cellStyle name="Percent 2 3" xfId="19"/>
    <cellStyle name="Percent 3" xfId="2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externalLink" Target="externalLinks/externalLink2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tepnadzem\AppData\Local\Microsoft\Windows\INetCache\Content.Outlook\TRKG25IM\FINAL%20Forms\FINREP%20Supplemental%20Form%20-%200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ListSheet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"/>
      <sheetName val="LD-A"/>
      <sheetName val="LD-D"/>
      <sheetName val="LD-AD"/>
      <sheetName val="Validation"/>
      <sheetName val="RCS"/>
      <sheetName val="CI"/>
      <sheetName val="Countries"/>
      <sheetName val="Currency Codes"/>
      <sheetName val="Ratings"/>
    </sheetNames>
    <sheetDataSet>
      <sheetData sheetId="0" refreshError="1"/>
      <sheetData sheetId="1" refreshError="1"/>
      <sheetData sheetId="2" refreshError="1"/>
      <sheetData sheetId="3" refreshError="1"/>
      <sheetData sheetId="4">
        <row r="3">
          <cell r="A3">
            <v>0</v>
          </cell>
        </row>
        <row r="4">
          <cell r="A4">
            <v>1</v>
          </cell>
        </row>
        <row r="8">
          <cell r="A8">
            <v>1</v>
          </cell>
          <cell r="B8">
            <v>0</v>
          </cell>
          <cell r="C8">
            <v>1</v>
          </cell>
          <cell r="D8">
            <v>1</v>
          </cell>
          <cell r="E8">
            <v>1</v>
          </cell>
          <cell r="F8">
            <v>0</v>
          </cell>
        </row>
        <row r="9">
          <cell r="A9">
            <v>2</v>
          </cell>
          <cell r="B9">
            <v>1</v>
          </cell>
          <cell r="C9">
            <v>2</v>
          </cell>
          <cell r="D9">
            <v>0</v>
          </cell>
          <cell r="E9">
            <v>0</v>
          </cell>
          <cell r="F9">
            <v>1</v>
          </cell>
        </row>
        <row r="10">
          <cell r="A10">
            <v>3</v>
          </cell>
          <cell r="B10">
            <v>2</v>
          </cell>
          <cell r="C10">
            <v>3</v>
          </cell>
          <cell r="F10">
            <v>2</v>
          </cell>
        </row>
        <row r="11">
          <cell r="A11">
            <v>4</v>
          </cell>
          <cell r="B11">
            <v>3</v>
          </cell>
          <cell r="C11">
            <v>4</v>
          </cell>
        </row>
        <row r="12">
          <cell r="A12">
            <v>5</v>
          </cell>
          <cell r="C12">
            <v>5</v>
          </cell>
        </row>
        <row r="13">
          <cell r="A13">
            <v>6</v>
          </cell>
          <cell r="C13">
            <v>6</v>
          </cell>
        </row>
        <row r="14">
          <cell r="C14">
            <v>7</v>
          </cell>
        </row>
        <row r="15">
          <cell r="C15">
            <v>8</v>
          </cell>
        </row>
        <row r="16">
          <cell r="C16">
            <v>9</v>
          </cell>
        </row>
      </sheetData>
      <sheetData sheetId="5" refreshError="1"/>
      <sheetData sheetId="6" refreshError="1"/>
      <sheetData sheetId="7">
        <row r="3">
          <cell r="A3" t="str">
            <v>AF</v>
          </cell>
        </row>
        <row r="4">
          <cell r="A4" t="str">
            <v>AX</v>
          </cell>
        </row>
        <row r="5">
          <cell r="A5" t="str">
            <v>AL</v>
          </cell>
        </row>
        <row r="6">
          <cell r="A6" t="str">
            <v>DZ</v>
          </cell>
        </row>
        <row r="7">
          <cell r="A7" t="str">
            <v>AS</v>
          </cell>
        </row>
        <row r="8">
          <cell r="A8" t="str">
            <v>AD</v>
          </cell>
        </row>
        <row r="9">
          <cell r="A9" t="str">
            <v>AO</v>
          </cell>
        </row>
        <row r="10">
          <cell r="A10" t="str">
            <v>AI</v>
          </cell>
        </row>
        <row r="11">
          <cell r="A11" t="str">
            <v>AQ</v>
          </cell>
        </row>
        <row r="12">
          <cell r="A12" t="str">
            <v>AG</v>
          </cell>
        </row>
        <row r="13">
          <cell r="A13" t="str">
            <v>AR</v>
          </cell>
        </row>
        <row r="14">
          <cell r="A14" t="str">
            <v>AM</v>
          </cell>
        </row>
        <row r="15">
          <cell r="A15" t="str">
            <v>AW</v>
          </cell>
        </row>
        <row r="16">
          <cell r="A16" t="str">
            <v>AC</v>
          </cell>
        </row>
        <row r="17">
          <cell r="A17" t="str">
            <v>AU</v>
          </cell>
        </row>
        <row r="18">
          <cell r="A18" t="str">
            <v>AT</v>
          </cell>
        </row>
        <row r="19">
          <cell r="A19" t="str">
            <v>AZ</v>
          </cell>
        </row>
        <row r="20">
          <cell r="A20" t="str">
            <v>BS</v>
          </cell>
        </row>
        <row r="21">
          <cell r="A21" t="str">
            <v>BH</v>
          </cell>
        </row>
        <row r="22">
          <cell r="A22" t="str">
            <v>BD</v>
          </cell>
        </row>
        <row r="23">
          <cell r="A23" t="str">
            <v>BB</v>
          </cell>
        </row>
        <row r="24">
          <cell r="A24" t="str">
            <v>BY</v>
          </cell>
        </row>
        <row r="25">
          <cell r="A25" t="str">
            <v>BE</v>
          </cell>
        </row>
        <row r="26">
          <cell r="A26" t="str">
            <v>BZ</v>
          </cell>
        </row>
        <row r="27">
          <cell r="A27" t="str">
            <v>BJ</v>
          </cell>
        </row>
        <row r="28">
          <cell r="A28" t="str">
            <v>BM</v>
          </cell>
        </row>
        <row r="29">
          <cell r="A29" t="str">
            <v>BT</v>
          </cell>
        </row>
        <row r="30">
          <cell r="A30" t="str">
            <v>BO</v>
          </cell>
        </row>
        <row r="31">
          <cell r="A31" t="str">
            <v>BA</v>
          </cell>
        </row>
        <row r="32">
          <cell r="A32" t="str">
            <v>BW</v>
          </cell>
        </row>
        <row r="33">
          <cell r="A33" t="str">
            <v>BV</v>
          </cell>
        </row>
        <row r="34">
          <cell r="A34" t="str">
            <v>BR</v>
          </cell>
        </row>
        <row r="35">
          <cell r="A35" t="str">
            <v>IO</v>
          </cell>
        </row>
        <row r="36">
          <cell r="A36" t="str">
            <v>VG</v>
          </cell>
        </row>
        <row r="37">
          <cell r="A37" t="str">
            <v>BN</v>
          </cell>
        </row>
        <row r="38">
          <cell r="A38" t="str">
            <v>BG</v>
          </cell>
        </row>
        <row r="39">
          <cell r="A39" t="str">
            <v>BF</v>
          </cell>
        </row>
        <row r="40">
          <cell r="A40" t="str">
            <v>BI</v>
          </cell>
        </row>
        <row r="41">
          <cell r="A41" t="str">
            <v>KH</v>
          </cell>
        </row>
        <row r="42">
          <cell r="A42" t="str">
            <v>CM</v>
          </cell>
        </row>
        <row r="43">
          <cell r="A43" t="str">
            <v>CA</v>
          </cell>
        </row>
        <row r="44">
          <cell r="A44" t="str">
            <v>CV</v>
          </cell>
        </row>
        <row r="45">
          <cell r="A45" t="str">
            <v>KY</v>
          </cell>
        </row>
        <row r="46">
          <cell r="A46" t="str">
            <v>CF</v>
          </cell>
        </row>
        <row r="47">
          <cell r="A47" t="str">
            <v>TD</v>
          </cell>
        </row>
        <row r="48">
          <cell r="A48" t="str">
            <v>CL</v>
          </cell>
        </row>
        <row r="49">
          <cell r="A49" t="str">
            <v>CN</v>
          </cell>
        </row>
        <row r="50">
          <cell r="A50" t="str">
            <v>CX</v>
          </cell>
        </row>
        <row r="51">
          <cell r="A51" t="str">
            <v>CC</v>
          </cell>
        </row>
        <row r="52">
          <cell r="A52" t="str">
            <v>CO</v>
          </cell>
        </row>
        <row r="53">
          <cell r="A53" t="str">
            <v>KM</v>
          </cell>
        </row>
        <row r="54">
          <cell r="A54" t="str">
            <v>CG</v>
          </cell>
        </row>
        <row r="55">
          <cell r="A55" t="str">
            <v>CD</v>
          </cell>
        </row>
        <row r="56">
          <cell r="A56" t="str">
            <v>CK</v>
          </cell>
        </row>
        <row r="57">
          <cell r="A57" t="str">
            <v>CR</v>
          </cell>
        </row>
        <row r="58">
          <cell r="A58" t="str">
            <v>CI</v>
          </cell>
        </row>
        <row r="59">
          <cell r="A59" t="str">
            <v>HR</v>
          </cell>
        </row>
        <row r="60">
          <cell r="A60" t="str">
            <v>CU</v>
          </cell>
        </row>
        <row r="61">
          <cell r="A61" t="str">
            <v>CY</v>
          </cell>
        </row>
        <row r="62">
          <cell r="A62" t="str">
            <v>CZ</v>
          </cell>
        </row>
        <row r="63">
          <cell r="A63" t="str">
            <v>CS</v>
          </cell>
        </row>
        <row r="64">
          <cell r="A64" t="str">
            <v>DK</v>
          </cell>
        </row>
        <row r="65">
          <cell r="A65" t="str">
            <v>DJ</v>
          </cell>
        </row>
        <row r="66">
          <cell r="A66" t="str">
            <v>DM</v>
          </cell>
        </row>
        <row r="67">
          <cell r="A67" t="str">
            <v>DO</v>
          </cell>
        </row>
        <row r="68">
          <cell r="A68" t="str">
            <v>TP</v>
          </cell>
        </row>
        <row r="69">
          <cell r="A69" t="str">
            <v>EC</v>
          </cell>
        </row>
        <row r="70">
          <cell r="A70" t="str">
            <v>EG</v>
          </cell>
        </row>
        <row r="71">
          <cell r="A71" t="str">
            <v>SV</v>
          </cell>
        </row>
        <row r="72">
          <cell r="A72" t="str">
            <v>GQ</v>
          </cell>
        </row>
        <row r="73">
          <cell r="A73" t="str">
            <v>ER</v>
          </cell>
        </row>
        <row r="74">
          <cell r="A74" t="str">
            <v>EE</v>
          </cell>
        </row>
        <row r="75">
          <cell r="A75" t="str">
            <v>ET</v>
          </cell>
        </row>
        <row r="76">
          <cell r="A76" t="str">
            <v>EU</v>
          </cell>
        </row>
        <row r="77">
          <cell r="A77" t="str">
            <v>MK</v>
          </cell>
        </row>
        <row r="78">
          <cell r="A78" t="str">
            <v>FK</v>
          </cell>
        </row>
        <row r="79">
          <cell r="A79" t="str">
            <v>FO</v>
          </cell>
        </row>
        <row r="80">
          <cell r="A80" t="str">
            <v>FJ</v>
          </cell>
        </row>
        <row r="81">
          <cell r="A81" t="str">
            <v>FI</v>
          </cell>
        </row>
        <row r="82">
          <cell r="A82" t="str">
            <v>FR</v>
          </cell>
        </row>
        <row r="83">
          <cell r="A83" t="str">
            <v>FX</v>
          </cell>
        </row>
        <row r="84">
          <cell r="A84" t="str">
            <v>GF</v>
          </cell>
        </row>
        <row r="85">
          <cell r="A85" t="str">
            <v>PF</v>
          </cell>
        </row>
        <row r="86">
          <cell r="A86" t="str">
            <v>TF</v>
          </cell>
        </row>
        <row r="87">
          <cell r="A87" t="str">
            <v>GA</v>
          </cell>
        </row>
        <row r="88">
          <cell r="A88" t="str">
            <v>GM</v>
          </cell>
        </row>
        <row r="89">
          <cell r="A89" t="str">
            <v>GE</v>
          </cell>
        </row>
        <row r="90">
          <cell r="A90" t="str">
            <v>DE</v>
          </cell>
        </row>
        <row r="91">
          <cell r="A91" t="str">
            <v>GH</v>
          </cell>
        </row>
        <row r="92">
          <cell r="A92" t="str">
            <v>GI</v>
          </cell>
        </row>
        <row r="93">
          <cell r="A93" t="str">
            <v>GB</v>
          </cell>
        </row>
        <row r="94">
          <cell r="A94" t="str">
            <v>GR</v>
          </cell>
        </row>
        <row r="95">
          <cell r="A95" t="str">
            <v>GL</v>
          </cell>
        </row>
        <row r="96">
          <cell r="A96" t="str">
            <v>GD</v>
          </cell>
        </row>
        <row r="97">
          <cell r="A97" t="str">
            <v>GP</v>
          </cell>
        </row>
        <row r="98">
          <cell r="A98" t="str">
            <v>GU</v>
          </cell>
        </row>
        <row r="99">
          <cell r="A99" t="str">
            <v>GT</v>
          </cell>
        </row>
        <row r="100">
          <cell r="A100" t="str">
            <v>GG</v>
          </cell>
        </row>
        <row r="101">
          <cell r="A101" t="str">
            <v>GN</v>
          </cell>
        </row>
        <row r="102">
          <cell r="A102" t="str">
            <v>GW</v>
          </cell>
        </row>
        <row r="103">
          <cell r="A103" t="str">
            <v>GY</v>
          </cell>
        </row>
        <row r="104">
          <cell r="A104" t="str">
            <v>HT</v>
          </cell>
        </row>
        <row r="105">
          <cell r="A105" t="str">
            <v>HM</v>
          </cell>
        </row>
        <row r="106">
          <cell r="A106" t="str">
            <v>HN</v>
          </cell>
        </row>
        <row r="107">
          <cell r="A107" t="str">
            <v>HK</v>
          </cell>
        </row>
        <row r="108">
          <cell r="A108" t="str">
            <v>HU</v>
          </cell>
        </row>
        <row r="109">
          <cell r="A109" t="str">
            <v>IS</v>
          </cell>
        </row>
        <row r="110">
          <cell r="A110" t="str">
            <v>IN</v>
          </cell>
        </row>
        <row r="111">
          <cell r="A111" t="str">
            <v>ID</v>
          </cell>
        </row>
        <row r="112">
          <cell r="A112" t="str">
            <v>IR</v>
          </cell>
        </row>
        <row r="113">
          <cell r="A113" t="str">
            <v>IQ</v>
          </cell>
        </row>
        <row r="114">
          <cell r="A114" t="str">
            <v>IE</v>
          </cell>
        </row>
        <row r="115">
          <cell r="A115" t="str">
            <v>IM</v>
          </cell>
        </row>
        <row r="116">
          <cell r="A116" t="str">
            <v>IL</v>
          </cell>
        </row>
        <row r="117">
          <cell r="A117" t="str">
            <v>IT</v>
          </cell>
        </row>
        <row r="118">
          <cell r="A118" t="str">
            <v>JM</v>
          </cell>
        </row>
        <row r="119">
          <cell r="A119" t="str">
            <v>JP</v>
          </cell>
        </row>
        <row r="120">
          <cell r="A120" t="str">
            <v>JE</v>
          </cell>
        </row>
        <row r="121">
          <cell r="A121" t="str">
            <v>JO</v>
          </cell>
        </row>
        <row r="122">
          <cell r="A122" t="str">
            <v>KZ</v>
          </cell>
        </row>
        <row r="123">
          <cell r="A123" t="str">
            <v>KE</v>
          </cell>
        </row>
        <row r="124">
          <cell r="A124" t="str">
            <v>KI</v>
          </cell>
        </row>
        <row r="125">
          <cell r="A125" t="str">
            <v>KP</v>
          </cell>
        </row>
        <row r="126">
          <cell r="A126" t="str">
            <v>KR</v>
          </cell>
        </row>
        <row r="127">
          <cell r="A127" t="str">
            <v>XK</v>
          </cell>
        </row>
        <row r="128">
          <cell r="A128" t="str">
            <v>KW</v>
          </cell>
        </row>
        <row r="129">
          <cell r="A129" t="str">
            <v>KG</v>
          </cell>
        </row>
        <row r="130">
          <cell r="A130" t="str">
            <v>LA</v>
          </cell>
        </row>
        <row r="131">
          <cell r="A131" t="str">
            <v>LV</v>
          </cell>
        </row>
        <row r="132">
          <cell r="A132" t="str">
            <v>LB</v>
          </cell>
        </row>
        <row r="133">
          <cell r="A133" t="str">
            <v>LS</v>
          </cell>
        </row>
        <row r="134">
          <cell r="A134" t="str">
            <v>LR</v>
          </cell>
        </row>
        <row r="135">
          <cell r="A135" t="str">
            <v>LY</v>
          </cell>
        </row>
        <row r="136">
          <cell r="A136" t="str">
            <v>LI</v>
          </cell>
        </row>
        <row r="137">
          <cell r="A137" t="str">
            <v>LT</v>
          </cell>
        </row>
        <row r="138">
          <cell r="A138" t="str">
            <v>LU</v>
          </cell>
        </row>
        <row r="139">
          <cell r="A139" t="str">
            <v>MO</v>
          </cell>
        </row>
        <row r="140">
          <cell r="A140" t="str">
            <v>MG</v>
          </cell>
        </row>
        <row r="141">
          <cell r="A141" t="str">
            <v>MW</v>
          </cell>
        </row>
        <row r="142">
          <cell r="A142" t="str">
            <v>MY</v>
          </cell>
        </row>
        <row r="143">
          <cell r="A143" t="str">
            <v>MV</v>
          </cell>
        </row>
        <row r="144">
          <cell r="A144" t="str">
            <v>ML</v>
          </cell>
        </row>
        <row r="145">
          <cell r="A145" t="str">
            <v>MT</v>
          </cell>
        </row>
        <row r="146">
          <cell r="A146" t="str">
            <v>MH</v>
          </cell>
        </row>
        <row r="147">
          <cell r="A147" t="str">
            <v>MQ</v>
          </cell>
        </row>
        <row r="148">
          <cell r="A148" t="str">
            <v>MR</v>
          </cell>
        </row>
        <row r="149">
          <cell r="A149" t="str">
            <v>MU</v>
          </cell>
        </row>
        <row r="150">
          <cell r="A150" t="str">
            <v>YT</v>
          </cell>
        </row>
        <row r="151">
          <cell r="A151" t="str">
            <v>MX</v>
          </cell>
        </row>
        <row r="152">
          <cell r="A152" t="str">
            <v>FM</v>
          </cell>
        </row>
        <row r="153">
          <cell r="A153" t="str">
            <v>MD</v>
          </cell>
        </row>
        <row r="154">
          <cell r="A154" t="str">
            <v>MC</v>
          </cell>
        </row>
        <row r="155">
          <cell r="A155" t="str">
            <v>MN</v>
          </cell>
        </row>
        <row r="156">
          <cell r="A156" t="str">
            <v>ME</v>
          </cell>
        </row>
        <row r="157">
          <cell r="A157" t="str">
            <v>MS</v>
          </cell>
        </row>
        <row r="158">
          <cell r="A158" t="str">
            <v>MA</v>
          </cell>
        </row>
        <row r="159">
          <cell r="A159" t="str">
            <v>MZ</v>
          </cell>
        </row>
        <row r="160">
          <cell r="A160" t="str">
            <v>MM</v>
          </cell>
        </row>
        <row r="161">
          <cell r="A161" t="str">
            <v>NA</v>
          </cell>
        </row>
        <row r="162">
          <cell r="A162" t="str">
            <v>NR</v>
          </cell>
        </row>
        <row r="163">
          <cell r="A163" t="str">
            <v>NP</v>
          </cell>
        </row>
        <row r="164">
          <cell r="A164" t="str">
            <v>NL</v>
          </cell>
        </row>
        <row r="165">
          <cell r="A165" t="str">
            <v>AN</v>
          </cell>
        </row>
        <row r="166">
          <cell r="A166" t="str">
            <v>NT</v>
          </cell>
        </row>
        <row r="167">
          <cell r="A167" t="str">
            <v>NC</v>
          </cell>
        </row>
        <row r="168">
          <cell r="A168" t="str">
            <v>NZ</v>
          </cell>
        </row>
        <row r="169">
          <cell r="A169" t="str">
            <v>NI</v>
          </cell>
        </row>
        <row r="170">
          <cell r="A170" t="str">
            <v>NE</v>
          </cell>
        </row>
        <row r="171">
          <cell r="A171" t="str">
            <v>NG</v>
          </cell>
        </row>
        <row r="172">
          <cell r="A172" t="str">
            <v>NU</v>
          </cell>
        </row>
        <row r="173">
          <cell r="A173" t="str">
            <v>NF</v>
          </cell>
        </row>
        <row r="174">
          <cell r="A174" t="str">
            <v>MP</v>
          </cell>
        </row>
        <row r="175">
          <cell r="A175" t="str">
            <v>NO</v>
          </cell>
        </row>
        <row r="176">
          <cell r="A176" t="str">
            <v>OM</v>
          </cell>
        </row>
        <row r="177">
          <cell r="A177" t="str">
            <v>PK</v>
          </cell>
        </row>
        <row r="178">
          <cell r="A178" t="str">
            <v>PW</v>
          </cell>
        </row>
        <row r="179">
          <cell r="A179" t="str">
            <v>PS</v>
          </cell>
        </row>
        <row r="180">
          <cell r="A180" t="str">
            <v>PA</v>
          </cell>
        </row>
        <row r="181">
          <cell r="A181" t="str">
            <v>PG</v>
          </cell>
        </row>
        <row r="182">
          <cell r="A182" t="str">
            <v>PY</v>
          </cell>
        </row>
        <row r="183">
          <cell r="A183" t="str">
            <v>PE</v>
          </cell>
        </row>
        <row r="184">
          <cell r="A184" t="str">
            <v>PH</v>
          </cell>
        </row>
        <row r="185">
          <cell r="A185" t="str">
            <v>PN</v>
          </cell>
        </row>
        <row r="186">
          <cell r="A186" t="str">
            <v>PL</v>
          </cell>
        </row>
        <row r="187">
          <cell r="A187" t="str">
            <v>PT</v>
          </cell>
        </row>
        <row r="188">
          <cell r="A188" t="str">
            <v>PR</v>
          </cell>
        </row>
        <row r="189">
          <cell r="A189" t="str">
            <v>QA</v>
          </cell>
        </row>
        <row r="190">
          <cell r="A190" t="str">
            <v>RE</v>
          </cell>
        </row>
        <row r="191">
          <cell r="A191" t="str">
            <v>RO</v>
          </cell>
        </row>
        <row r="192">
          <cell r="A192" t="str">
            <v>RU</v>
          </cell>
        </row>
        <row r="193">
          <cell r="A193" t="str">
            <v>RW</v>
          </cell>
        </row>
        <row r="194">
          <cell r="A194" t="str">
            <v>GS</v>
          </cell>
        </row>
        <row r="195">
          <cell r="A195" t="str">
            <v>KN</v>
          </cell>
        </row>
        <row r="196">
          <cell r="A196" t="str">
            <v>LC</v>
          </cell>
        </row>
        <row r="197">
          <cell r="A197" t="str">
            <v>MF</v>
          </cell>
        </row>
        <row r="198">
          <cell r="A198" t="str">
            <v>VC</v>
          </cell>
        </row>
        <row r="199">
          <cell r="A199" t="str">
            <v>WS</v>
          </cell>
        </row>
        <row r="200">
          <cell r="A200" t="str">
            <v>SM</v>
          </cell>
        </row>
        <row r="201">
          <cell r="A201" t="str">
            <v>ST</v>
          </cell>
        </row>
        <row r="202">
          <cell r="A202" t="str">
            <v>SA</v>
          </cell>
        </row>
        <row r="203">
          <cell r="A203" t="str">
            <v>SN</v>
          </cell>
        </row>
        <row r="204">
          <cell r="A204" t="str">
            <v>RS</v>
          </cell>
        </row>
        <row r="205">
          <cell r="A205" t="str">
            <v>YU</v>
          </cell>
        </row>
        <row r="206">
          <cell r="A206" t="str">
            <v>SC</v>
          </cell>
        </row>
        <row r="207">
          <cell r="A207" t="str">
            <v>SL</v>
          </cell>
        </row>
        <row r="208">
          <cell r="A208" t="str">
            <v>SG</v>
          </cell>
        </row>
        <row r="209">
          <cell r="A209" t="str">
            <v>SK</v>
          </cell>
        </row>
        <row r="210">
          <cell r="A210" t="str">
            <v>SI</v>
          </cell>
        </row>
        <row r="211">
          <cell r="A211" t="str">
            <v>SB</v>
          </cell>
        </row>
        <row r="212">
          <cell r="A212" t="str">
            <v>SO</v>
          </cell>
        </row>
        <row r="213">
          <cell r="A213" t="str">
            <v>ZA</v>
          </cell>
        </row>
        <row r="214">
          <cell r="A214" t="str">
            <v>SS</v>
          </cell>
        </row>
        <row r="215">
          <cell r="A215" t="str">
            <v>ES</v>
          </cell>
        </row>
        <row r="216">
          <cell r="A216" t="str">
            <v>LK</v>
          </cell>
        </row>
        <row r="217">
          <cell r="A217" t="str">
            <v>SH</v>
          </cell>
        </row>
        <row r="218">
          <cell r="A218" t="str">
            <v>PM</v>
          </cell>
        </row>
        <row r="219">
          <cell r="A219" t="str">
            <v>SD</v>
          </cell>
        </row>
        <row r="220">
          <cell r="A220" t="str">
            <v>SR</v>
          </cell>
        </row>
        <row r="221">
          <cell r="A221" t="str">
            <v>SJ</v>
          </cell>
        </row>
        <row r="222">
          <cell r="A222" t="str">
            <v>SZ</v>
          </cell>
        </row>
        <row r="223">
          <cell r="A223" t="str">
            <v>SE</v>
          </cell>
        </row>
        <row r="224">
          <cell r="A224" t="str">
            <v>CH</v>
          </cell>
        </row>
        <row r="225">
          <cell r="A225" t="str">
            <v>SY</v>
          </cell>
        </row>
        <row r="226">
          <cell r="A226" t="str">
            <v>TW</v>
          </cell>
        </row>
        <row r="227">
          <cell r="A227" t="str">
            <v>TJ</v>
          </cell>
        </row>
        <row r="228">
          <cell r="A228" t="str">
            <v>TZ</v>
          </cell>
        </row>
        <row r="229">
          <cell r="A229" t="str">
            <v>TH</v>
          </cell>
        </row>
        <row r="230">
          <cell r="A230" t="str">
            <v>TG</v>
          </cell>
        </row>
        <row r="231">
          <cell r="A231" t="str">
            <v>TK</v>
          </cell>
        </row>
        <row r="232">
          <cell r="A232" t="str">
            <v>TO</v>
          </cell>
        </row>
        <row r="233">
          <cell r="A233" t="str">
            <v>TT</v>
          </cell>
        </row>
        <row r="234">
          <cell r="A234" t="str">
            <v>TN</v>
          </cell>
        </row>
        <row r="235">
          <cell r="A235" t="str">
            <v>TR</v>
          </cell>
        </row>
        <row r="236">
          <cell r="A236" t="str">
            <v>TM</v>
          </cell>
        </row>
        <row r="237">
          <cell r="A237" t="str">
            <v>TC</v>
          </cell>
        </row>
        <row r="238">
          <cell r="A238" t="str">
            <v>TV</v>
          </cell>
        </row>
        <row r="239">
          <cell r="A239" t="str">
            <v>UG</v>
          </cell>
        </row>
        <row r="240">
          <cell r="A240" t="str">
            <v>UA</v>
          </cell>
        </row>
        <row r="241">
          <cell r="A241" t="str">
            <v>AE</v>
          </cell>
        </row>
        <row r="242">
          <cell r="A242" t="str">
            <v>UK</v>
          </cell>
        </row>
        <row r="243">
          <cell r="A243" t="str">
            <v>US</v>
          </cell>
        </row>
        <row r="244">
          <cell r="A244" t="str">
            <v>UY</v>
          </cell>
        </row>
        <row r="245">
          <cell r="A245" t="str">
            <v>UM</v>
          </cell>
        </row>
        <row r="246">
          <cell r="A246" t="str">
            <v>SU</v>
          </cell>
        </row>
        <row r="247">
          <cell r="A247" t="str">
            <v>UZ</v>
          </cell>
        </row>
        <row r="248">
          <cell r="A248" t="str">
            <v>VU</v>
          </cell>
        </row>
        <row r="249">
          <cell r="A249" t="str">
            <v>VA</v>
          </cell>
        </row>
        <row r="250">
          <cell r="A250" t="str">
            <v>VE</v>
          </cell>
        </row>
        <row r="251">
          <cell r="A251" t="str">
            <v>VN</v>
          </cell>
        </row>
        <row r="252">
          <cell r="A252" t="str">
            <v>VI</v>
          </cell>
        </row>
        <row r="253">
          <cell r="A253" t="str">
            <v>WF</v>
          </cell>
        </row>
        <row r="254">
          <cell r="A254" t="str">
            <v>EH</v>
          </cell>
        </row>
        <row r="255">
          <cell r="A255" t="str">
            <v>YE</v>
          </cell>
        </row>
        <row r="256">
          <cell r="A256" t="str">
            <v>ZR</v>
          </cell>
        </row>
        <row r="257">
          <cell r="A257" t="str">
            <v>ZM</v>
          </cell>
        </row>
        <row r="258">
          <cell r="A258" t="str">
            <v>ZW</v>
          </cell>
        </row>
        <row r="259">
          <cell r="A259" t="str">
            <v>IFI</v>
          </cell>
        </row>
        <row r="260">
          <cell r="A260" t="str">
            <v>BL</v>
          </cell>
        </row>
        <row r="261">
          <cell r="A261" t="str">
            <v>TL</v>
          </cell>
        </row>
        <row r="262">
          <cell r="A262" t="str">
            <v>OT</v>
          </cell>
        </row>
      </sheetData>
      <sheetData sheetId="8">
        <row r="3">
          <cell r="A3" t="str">
            <v>AED</v>
          </cell>
        </row>
        <row r="4">
          <cell r="A4" t="str">
            <v>AFN</v>
          </cell>
        </row>
        <row r="5">
          <cell r="A5" t="str">
            <v>ALL</v>
          </cell>
        </row>
        <row r="6">
          <cell r="A6" t="str">
            <v>AMD</v>
          </cell>
        </row>
        <row r="7">
          <cell r="A7" t="str">
            <v>ANG</v>
          </cell>
        </row>
        <row r="8">
          <cell r="A8" t="str">
            <v>AOA</v>
          </cell>
        </row>
        <row r="9">
          <cell r="A9" t="str">
            <v>ARS</v>
          </cell>
        </row>
        <row r="10">
          <cell r="A10" t="str">
            <v>AUD</v>
          </cell>
        </row>
        <row r="11">
          <cell r="A11" t="str">
            <v>AWG</v>
          </cell>
        </row>
        <row r="12">
          <cell r="A12" t="str">
            <v>AZN</v>
          </cell>
        </row>
        <row r="13">
          <cell r="A13" t="str">
            <v>BAM</v>
          </cell>
        </row>
        <row r="14">
          <cell r="A14" t="str">
            <v>BBD</v>
          </cell>
        </row>
        <row r="15">
          <cell r="A15" t="str">
            <v>BDT</v>
          </cell>
        </row>
        <row r="16">
          <cell r="A16" t="str">
            <v>BGN</v>
          </cell>
        </row>
        <row r="17">
          <cell r="A17" t="str">
            <v>BHD</v>
          </cell>
        </row>
        <row r="18">
          <cell r="A18" t="str">
            <v>BIF</v>
          </cell>
        </row>
        <row r="19">
          <cell r="A19" t="str">
            <v>BMD</v>
          </cell>
        </row>
        <row r="20">
          <cell r="A20" t="str">
            <v>BND</v>
          </cell>
        </row>
        <row r="21">
          <cell r="A21" t="str">
            <v>BOB</v>
          </cell>
        </row>
        <row r="22">
          <cell r="A22" t="str">
            <v>BRL</v>
          </cell>
        </row>
        <row r="23">
          <cell r="A23" t="str">
            <v>BSD</v>
          </cell>
        </row>
        <row r="24">
          <cell r="A24" t="str">
            <v>BTN</v>
          </cell>
        </row>
        <row r="25">
          <cell r="A25" t="str">
            <v>BWP</v>
          </cell>
        </row>
        <row r="26">
          <cell r="A26" t="str">
            <v>BYR</v>
          </cell>
        </row>
        <row r="27">
          <cell r="A27" t="str">
            <v>BZD</v>
          </cell>
        </row>
        <row r="28">
          <cell r="A28" t="str">
            <v>CAD</v>
          </cell>
        </row>
        <row r="29">
          <cell r="A29" t="str">
            <v>CDF</v>
          </cell>
        </row>
        <row r="30">
          <cell r="A30" t="str">
            <v>CHF</v>
          </cell>
        </row>
        <row r="31">
          <cell r="A31" t="str">
            <v>CLP</v>
          </cell>
        </row>
        <row r="32">
          <cell r="A32" t="str">
            <v>CNY</v>
          </cell>
        </row>
        <row r="33">
          <cell r="A33" t="str">
            <v>COP</v>
          </cell>
        </row>
        <row r="34">
          <cell r="A34" t="str">
            <v>CRC</v>
          </cell>
        </row>
        <row r="35">
          <cell r="A35" t="str">
            <v>CUC</v>
          </cell>
        </row>
        <row r="36">
          <cell r="A36" t="str">
            <v>CUP</v>
          </cell>
        </row>
        <row r="37">
          <cell r="A37" t="str">
            <v>CVE</v>
          </cell>
        </row>
        <row r="38">
          <cell r="A38" t="str">
            <v>CZK</v>
          </cell>
        </row>
        <row r="39">
          <cell r="A39" t="str">
            <v>DJF</v>
          </cell>
        </row>
        <row r="40">
          <cell r="A40" t="str">
            <v>DKK</v>
          </cell>
        </row>
        <row r="41">
          <cell r="A41" t="str">
            <v>DOP</v>
          </cell>
        </row>
        <row r="42">
          <cell r="A42" t="str">
            <v>DZD</v>
          </cell>
        </row>
        <row r="43">
          <cell r="A43" t="str">
            <v>EGP</v>
          </cell>
        </row>
        <row r="44">
          <cell r="A44" t="str">
            <v>ERN</v>
          </cell>
        </row>
        <row r="45">
          <cell r="A45" t="str">
            <v>ETB</v>
          </cell>
        </row>
        <row r="46">
          <cell r="A46" t="str">
            <v>EUR</v>
          </cell>
        </row>
        <row r="47">
          <cell r="A47" t="str">
            <v>FJD</v>
          </cell>
        </row>
        <row r="48">
          <cell r="A48" t="str">
            <v>FKP</v>
          </cell>
        </row>
        <row r="49">
          <cell r="A49" t="str">
            <v>GBP</v>
          </cell>
        </row>
        <row r="50">
          <cell r="A50" t="str">
            <v>GEL</v>
          </cell>
        </row>
        <row r="51">
          <cell r="A51" t="str">
            <v>GGP</v>
          </cell>
        </row>
        <row r="52">
          <cell r="A52" t="str">
            <v>GHS</v>
          </cell>
        </row>
        <row r="53">
          <cell r="A53" t="str">
            <v>GIP</v>
          </cell>
        </row>
        <row r="54">
          <cell r="A54" t="str">
            <v>GMD</v>
          </cell>
        </row>
        <row r="55">
          <cell r="A55" t="str">
            <v>GNF</v>
          </cell>
        </row>
        <row r="56">
          <cell r="A56" t="str">
            <v>GTQ</v>
          </cell>
        </row>
        <row r="57">
          <cell r="A57" t="str">
            <v>GYD</v>
          </cell>
        </row>
        <row r="58">
          <cell r="A58" t="str">
            <v>HKD</v>
          </cell>
        </row>
        <row r="59">
          <cell r="A59" t="str">
            <v>HNL</v>
          </cell>
        </row>
        <row r="60">
          <cell r="A60" t="str">
            <v>HRK</v>
          </cell>
        </row>
        <row r="61">
          <cell r="A61" t="str">
            <v>HTG</v>
          </cell>
        </row>
        <row r="62">
          <cell r="A62" t="str">
            <v>HUF</v>
          </cell>
        </row>
        <row r="63">
          <cell r="A63" t="str">
            <v>IDR</v>
          </cell>
        </row>
        <row r="64">
          <cell r="A64" t="str">
            <v>ILS</v>
          </cell>
        </row>
        <row r="65">
          <cell r="A65" t="str">
            <v>IMP</v>
          </cell>
        </row>
        <row r="66">
          <cell r="A66" t="str">
            <v>INR</v>
          </cell>
        </row>
        <row r="67">
          <cell r="A67" t="str">
            <v>IQD</v>
          </cell>
        </row>
        <row r="68">
          <cell r="A68" t="str">
            <v>IRR</v>
          </cell>
        </row>
        <row r="69">
          <cell r="A69" t="str">
            <v>ISK</v>
          </cell>
        </row>
        <row r="70">
          <cell r="A70" t="str">
            <v>JEP</v>
          </cell>
        </row>
        <row r="71">
          <cell r="A71" t="str">
            <v>JMD</v>
          </cell>
        </row>
        <row r="72">
          <cell r="A72" t="str">
            <v>JOD</v>
          </cell>
        </row>
        <row r="73">
          <cell r="A73" t="str">
            <v>JPY</v>
          </cell>
        </row>
        <row r="74">
          <cell r="A74" t="str">
            <v>KES</v>
          </cell>
        </row>
        <row r="75">
          <cell r="A75" t="str">
            <v>KGS</v>
          </cell>
        </row>
        <row r="76">
          <cell r="A76" t="str">
            <v>KHR</v>
          </cell>
        </row>
        <row r="77">
          <cell r="A77" t="str">
            <v>KMF</v>
          </cell>
        </row>
        <row r="78">
          <cell r="A78" t="str">
            <v>KPW</v>
          </cell>
        </row>
        <row r="79">
          <cell r="A79" t="str">
            <v>KRW</v>
          </cell>
        </row>
        <row r="80">
          <cell r="A80" t="str">
            <v>KWD</v>
          </cell>
        </row>
        <row r="81">
          <cell r="A81" t="str">
            <v>KYD</v>
          </cell>
        </row>
        <row r="82">
          <cell r="A82" t="str">
            <v>KZT</v>
          </cell>
        </row>
        <row r="83">
          <cell r="A83" t="str">
            <v>LAK</v>
          </cell>
        </row>
        <row r="84">
          <cell r="A84" t="str">
            <v>LBP</v>
          </cell>
        </row>
        <row r="85">
          <cell r="A85" t="str">
            <v>LKR</v>
          </cell>
        </row>
        <row r="86">
          <cell r="A86" t="str">
            <v>LRD</v>
          </cell>
        </row>
        <row r="87">
          <cell r="A87" t="str">
            <v>LSL</v>
          </cell>
        </row>
        <row r="88">
          <cell r="A88" t="str">
            <v>LTL</v>
          </cell>
        </row>
        <row r="89">
          <cell r="A89" t="str">
            <v>LVL</v>
          </cell>
        </row>
        <row r="90">
          <cell r="A90" t="str">
            <v>LYD</v>
          </cell>
        </row>
        <row r="91">
          <cell r="A91" t="str">
            <v>MAD</v>
          </cell>
        </row>
        <row r="92">
          <cell r="A92" t="str">
            <v>MDL</v>
          </cell>
        </row>
        <row r="93">
          <cell r="A93" t="str">
            <v>MGA</v>
          </cell>
        </row>
        <row r="94">
          <cell r="A94" t="str">
            <v>MKD</v>
          </cell>
        </row>
        <row r="95">
          <cell r="A95" t="str">
            <v>MMK</v>
          </cell>
        </row>
        <row r="96">
          <cell r="A96" t="str">
            <v>MNT</v>
          </cell>
        </row>
        <row r="97">
          <cell r="A97" t="str">
            <v>MOP</v>
          </cell>
        </row>
        <row r="98">
          <cell r="A98" t="str">
            <v>MRO</v>
          </cell>
        </row>
        <row r="99">
          <cell r="A99" t="str">
            <v>MUR</v>
          </cell>
        </row>
        <row r="100">
          <cell r="A100" t="str">
            <v>MVR</v>
          </cell>
        </row>
        <row r="101">
          <cell r="A101" t="str">
            <v>MWK</v>
          </cell>
        </row>
        <row r="102">
          <cell r="A102" t="str">
            <v>MXN</v>
          </cell>
        </row>
        <row r="103">
          <cell r="A103" t="str">
            <v>MYR</v>
          </cell>
        </row>
        <row r="104">
          <cell r="A104" t="str">
            <v>MZN</v>
          </cell>
        </row>
        <row r="105">
          <cell r="A105" t="str">
            <v>NAD</v>
          </cell>
        </row>
        <row r="106">
          <cell r="A106" t="str">
            <v>NGN</v>
          </cell>
        </row>
        <row r="107">
          <cell r="A107" t="str">
            <v>NIO</v>
          </cell>
        </row>
        <row r="108">
          <cell r="A108" t="str">
            <v>NOK</v>
          </cell>
        </row>
        <row r="109">
          <cell r="A109" t="str">
            <v>NPR</v>
          </cell>
        </row>
        <row r="110">
          <cell r="A110" t="str">
            <v>NZD</v>
          </cell>
        </row>
        <row r="111">
          <cell r="A111" t="str">
            <v>OMR</v>
          </cell>
        </row>
        <row r="112">
          <cell r="A112" t="str">
            <v>PAB</v>
          </cell>
        </row>
        <row r="113">
          <cell r="A113" t="str">
            <v>PEN</v>
          </cell>
        </row>
        <row r="114">
          <cell r="A114" t="str">
            <v>PGK</v>
          </cell>
        </row>
        <row r="115">
          <cell r="A115" t="str">
            <v>PHP</v>
          </cell>
        </row>
        <row r="116">
          <cell r="A116" t="str">
            <v>PKR</v>
          </cell>
        </row>
        <row r="117">
          <cell r="A117" t="str">
            <v>PLN</v>
          </cell>
        </row>
        <row r="118">
          <cell r="A118" t="str">
            <v>PYG</v>
          </cell>
        </row>
        <row r="119">
          <cell r="A119" t="str">
            <v>QAR</v>
          </cell>
        </row>
        <row r="120">
          <cell r="A120" t="str">
            <v>RON</v>
          </cell>
        </row>
        <row r="121">
          <cell r="A121" t="str">
            <v>RSD</v>
          </cell>
        </row>
        <row r="122">
          <cell r="A122" t="str">
            <v>RUB</v>
          </cell>
        </row>
        <row r="123">
          <cell r="A123" t="str">
            <v>RWF</v>
          </cell>
        </row>
        <row r="124">
          <cell r="A124" t="str">
            <v>SAR</v>
          </cell>
        </row>
        <row r="125">
          <cell r="A125" t="str">
            <v>SBD</v>
          </cell>
        </row>
        <row r="126">
          <cell r="A126" t="str">
            <v>SCR</v>
          </cell>
        </row>
        <row r="127">
          <cell r="A127" t="str">
            <v>SDG</v>
          </cell>
        </row>
        <row r="128">
          <cell r="A128" t="str">
            <v>SEK</v>
          </cell>
        </row>
        <row r="129">
          <cell r="A129" t="str">
            <v>SGD</v>
          </cell>
        </row>
        <row r="130">
          <cell r="A130" t="str">
            <v>SHP</v>
          </cell>
        </row>
        <row r="131">
          <cell r="A131" t="str">
            <v>SLL</v>
          </cell>
        </row>
        <row r="132">
          <cell r="A132" t="str">
            <v>SOS</v>
          </cell>
        </row>
        <row r="133">
          <cell r="A133" t="str">
            <v>SPL*</v>
          </cell>
        </row>
        <row r="134">
          <cell r="A134" t="str">
            <v>SRD</v>
          </cell>
        </row>
        <row r="135">
          <cell r="A135" t="str">
            <v>STD</v>
          </cell>
        </row>
        <row r="136">
          <cell r="A136" t="str">
            <v>SVC</v>
          </cell>
        </row>
        <row r="137">
          <cell r="A137" t="str">
            <v>SYP</v>
          </cell>
        </row>
        <row r="138">
          <cell r="A138" t="str">
            <v>SZL</v>
          </cell>
        </row>
        <row r="139">
          <cell r="A139" t="str">
            <v>THB</v>
          </cell>
        </row>
        <row r="140">
          <cell r="A140" t="str">
            <v>TJS</v>
          </cell>
        </row>
        <row r="141">
          <cell r="A141" t="str">
            <v>TMT</v>
          </cell>
        </row>
        <row r="142">
          <cell r="A142" t="str">
            <v>TND</v>
          </cell>
        </row>
        <row r="143">
          <cell r="A143" t="str">
            <v>TOP</v>
          </cell>
        </row>
        <row r="144">
          <cell r="A144" t="str">
            <v>TRY</v>
          </cell>
        </row>
        <row r="145">
          <cell r="A145" t="str">
            <v>TTD</v>
          </cell>
        </row>
        <row r="146">
          <cell r="A146" t="str">
            <v>TVD</v>
          </cell>
        </row>
        <row r="147">
          <cell r="A147" t="str">
            <v>TWD</v>
          </cell>
        </row>
        <row r="148">
          <cell r="A148" t="str">
            <v>TZS</v>
          </cell>
        </row>
        <row r="149">
          <cell r="A149" t="str">
            <v>UAH</v>
          </cell>
        </row>
        <row r="150">
          <cell r="A150" t="str">
            <v>UGX</v>
          </cell>
        </row>
        <row r="151">
          <cell r="A151" t="str">
            <v>USD</v>
          </cell>
        </row>
        <row r="152">
          <cell r="A152" t="str">
            <v>UYU</v>
          </cell>
        </row>
        <row r="153">
          <cell r="A153" t="str">
            <v>UZS</v>
          </cell>
        </row>
        <row r="154">
          <cell r="A154" t="str">
            <v>VEF</v>
          </cell>
        </row>
        <row r="155">
          <cell r="A155" t="str">
            <v>VND</v>
          </cell>
        </row>
        <row r="156">
          <cell r="A156" t="str">
            <v>VUV</v>
          </cell>
        </row>
        <row r="157">
          <cell r="A157" t="str">
            <v>WST</v>
          </cell>
        </row>
        <row r="158">
          <cell r="A158" t="str">
            <v>XAF</v>
          </cell>
        </row>
        <row r="159">
          <cell r="A159" t="str">
            <v>XCD</v>
          </cell>
        </row>
        <row r="160">
          <cell r="A160" t="str">
            <v>XDR</v>
          </cell>
        </row>
        <row r="161">
          <cell r="A161" t="str">
            <v>XOF</v>
          </cell>
        </row>
        <row r="162">
          <cell r="A162" t="str">
            <v>XPF</v>
          </cell>
        </row>
        <row r="163">
          <cell r="A163" t="str">
            <v>YER</v>
          </cell>
        </row>
        <row r="164">
          <cell r="A164" t="str">
            <v>ZAR</v>
          </cell>
        </row>
        <row r="165">
          <cell r="A165" t="str">
            <v>ZMK</v>
          </cell>
        </row>
        <row r="166">
          <cell r="A166" t="str">
            <v>ZWD</v>
          </cell>
        </row>
      </sheetData>
      <sheetData sheetId="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Sheet"/>
      <sheetName val="Sheet1"/>
      <sheetName val="Technical"/>
      <sheetName val="Ratings"/>
      <sheetName val="Trial Balance"/>
      <sheetName val="Deposit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00B050"/>
    <pageSetUpPr fitToPage="1"/>
  </sheetPr>
  <dimension ref="A2:U63"/>
  <sheetViews>
    <sheetView view="pageBreakPreview" zoomScaleNormal="100" zoomScaleSheetLayoutView="100" workbookViewId="0">
      <selection activeCell="E31" sqref="E31"/>
    </sheetView>
  </sheetViews>
  <sheetFormatPr defaultColWidth="9.140625" defaultRowHeight="12.75" x14ac:dyDescent="0.2"/>
  <cols>
    <col min="1" max="1" width="4.42578125" style="6" customWidth="1"/>
    <col min="2" max="2" width="42.28515625" style="6" bestFit="1" customWidth="1"/>
    <col min="3" max="3" width="17.28515625" style="6" bestFit="1" customWidth="1"/>
    <col min="4" max="4" width="10.42578125" style="6" bestFit="1" customWidth="1"/>
    <col min="5" max="5" width="10.28515625" style="6" bestFit="1" customWidth="1"/>
    <col min="6" max="6" width="9.7109375" style="6" bestFit="1" customWidth="1"/>
    <col min="7" max="7" width="10.5703125" style="6" bestFit="1" customWidth="1"/>
    <col min="8" max="8" width="10.28515625" style="6" bestFit="1" customWidth="1"/>
    <col min="9" max="9" width="10.5703125" style="6" bestFit="1" customWidth="1"/>
    <col min="10" max="11" width="10.28515625" style="6" bestFit="1" customWidth="1"/>
    <col min="12" max="12" width="11.140625" style="6" customWidth="1"/>
    <col min="13" max="13" width="9.85546875" style="6" bestFit="1" customWidth="1"/>
    <col min="14" max="15" width="10.42578125" style="6" bestFit="1" customWidth="1"/>
    <col min="16" max="16" width="9.85546875" style="6" bestFit="1" customWidth="1"/>
    <col min="17" max="17" width="10.42578125" style="6" bestFit="1" customWidth="1"/>
    <col min="18" max="18" width="11" style="6" customWidth="1"/>
    <col min="19" max="19" width="12.140625" style="6" bestFit="1" customWidth="1"/>
    <col min="20" max="16384" width="9.140625" style="6"/>
  </cols>
  <sheetData>
    <row r="2" spans="1:10" x14ac:dyDescent="0.2">
      <c r="A2" s="6" t="s">
        <v>281</v>
      </c>
    </row>
    <row r="3" spans="1:10" x14ac:dyDescent="0.2">
      <c r="B3" s="66">
        <v>45808</v>
      </c>
    </row>
    <row r="4" spans="1:10" ht="13.5" thickBot="1" x14ac:dyDescent="0.25"/>
    <row r="5" spans="1:10" x14ac:dyDescent="0.2">
      <c r="A5" s="174" t="s">
        <v>0</v>
      </c>
      <c r="B5" s="172" t="s">
        <v>282</v>
      </c>
      <c r="C5" s="176" t="s">
        <v>27</v>
      </c>
      <c r="D5" s="177"/>
      <c r="E5" s="177"/>
      <c r="F5" s="177"/>
      <c r="G5" s="177"/>
      <c r="H5" s="177"/>
      <c r="I5" s="177"/>
      <c r="J5" s="178"/>
    </row>
    <row r="6" spans="1:10" s="11" customFormat="1" ht="117.75" customHeight="1" x14ac:dyDescent="0.2">
      <c r="A6" s="175"/>
      <c r="B6" s="173"/>
      <c r="C6" s="8" t="s">
        <v>28</v>
      </c>
      <c r="D6" s="9" t="s">
        <v>29</v>
      </c>
      <c r="E6" s="9" t="s">
        <v>30</v>
      </c>
      <c r="F6" s="9" t="s">
        <v>31</v>
      </c>
      <c r="G6" s="9" t="s">
        <v>32</v>
      </c>
      <c r="H6" s="9" t="s">
        <v>33</v>
      </c>
      <c r="I6" s="9" t="s">
        <v>34</v>
      </c>
      <c r="J6" s="10" t="s">
        <v>35</v>
      </c>
    </row>
    <row r="7" spans="1:10" x14ac:dyDescent="0.2">
      <c r="A7" s="55">
        <f t="shared" ref="A7:A25" si="0">A32</f>
        <v>1</v>
      </c>
      <c r="B7" s="15" t="str">
        <f t="shared" ref="B7:B25" si="1">B32</f>
        <v>საქართველოს ბანკი</v>
      </c>
      <c r="C7" s="59">
        <f t="shared" ref="C7:C25" si="2">C32/C$31</f>
        <v>0.39532600477713198</v>
      </c>
      <c r="D7" s="60">
        <f t="shared" ref="D7" si="3">E32/E$31</f>
        <v>0.37734400092661818</v>
      </c>
      <c r="E7" s="60">
        <f t="shared" ref="E7" si="4">G32/G$31</f>
        <v>0.39980683330483213</v>
      </c>
      <c r="F7" s="60">
        <f t="shared" ref="F7" si="5">H32/H$31</f>
        <v>0.41254917565760291</v>
      </c>
      <c r="G7" s="60">
        <f t="shared" ref="G7" si="6">J32/J$31</f>
        <v>0.42205713108773152</v>
      </c>
      <c r="H7" s="60">
        <f t="shared" ref="H7" si="7">K32/K$31</f>
        <v>0.35595738498818491</v>
      </c>
      <c r="I7" s="60">
        <f t="shared" ref="I7" si="8">L32/L$31</f>
        <v>0.46350983881238467</v>
      </c>
      <c r="J7" s="58">
        <f t="shared" ref="J7" si="9">O32/O$31</f>
        <v>0.3695953154285947</v>
      </c>
    </row>
    <row r="8" spans="1:10" x14ac:dyDescent="0.2">
      <c r="A8" s="54">
        <f t="shared" si="0"/>
        <v>2</v>
      </c>
      <c r="B8" s="12" t="str">
        <f t="shared" si="1"/>
        <v>თი–ბი–სი ბანკი</v>
      </c>
      <c r="C8" s="56">
        <f t="shared" si="2"/>
        <v>0.3716572518921949</v>
      </c>
      <c r="D8" s="57">
        <f t="shared" ref="D8:D24" si="10">E33/E$31</f>
        <v>0.37414571968384019</v>
      </c>
      <c r="E8" s="57">
        <f t="shared" ref="E8:E24" si="11">G33/G$31</f>
        <v>0.37379199494036158</v>
      </c>
      <c r="F8" s="57">
        <f t="shared" ref="F8:F24" si="12">H33/H$31</f>
        <v>0.37580336209631798</v>
      </c>
      <c r="G8" s="57">
        <f t="shared" ref="G8:G24" si="13">J33/J$31</f>
        <v>0.36183189555870532</v>
      </c>
      <c r="H8" s="57">
        <f t="shared" ref="H8:H24" si="14">K33/K$31</f>
        <v>0.38061048214239795</v>
      </c>
      <c r="I8" s="57">
        <f t="shared" ref="I8:I24" si="15">L33/L$31</f>
        <v>0.35005540159209475</v>
      </c>
      <c r="J8" s="58">
        <f t="shared" ref="J8:J24" si="16">O33/O$31</f>
        <v>0.35939871131003703</v>
      </c>
    </row>
    <row r="9" spans="1:10" x14ac:dyDescent="0.2">
      <c r="A9" s="55">
        <f t="shared" si="0"/>
        <v>3</v>
      </c>
      <c r="B9" s="15" t="str">
        <f t="shared" si="1"/>
        <v>ლიბერთი ბანკი</v>
      </c>
      <c r="C9" s="59">
        <f t="shared" si="2"/>
        <v>5.5732404481380692E-2</v>
      </c>
      <c r="D9" s="60">
        <f t="shared" si="10"/>
        <v>5.9403028300888665E-2</v>
      </c>
      <c r="E9" s="60">
        <f t="shared" si="11"/>
        <v>5.7537183438941791E-2</v>
      </c>
      <c r="F9" s="60">
        <f t="shared" si="12"/>
        <v>5.9853504722432505E-2</v>
      </c>
      <c r="G9" s="60">
        <f t="shared" si="13"/>
        <v>6.594002843246756E-2</v>
      </c>
      <c r="H9" s="60">
        <f t="shared" si="14"/>
        <v>7.5780953611777613E-2</v>
      </c>
      <c r="I9" s="60">
        <f t="shared" si="15"/>
        <v>5.9768552454575401E-2</v>
      </c>
      <c r="J9" s="58">
        <f t="shared" si="16"/>
        <v>4.5368649789717698E-2</v>
      </c>
    </row>
    <row r="10" spans="1:10" x14ac:dyDescent="0.2">
      <c r="A10" s="54">
        <f t="shared" si="0"/>
        <v>4</v>
      </c>
      <c r="B10" s="12" t="str">
        <f t="shared" si="1"/>
        <v>ბაზის ბანკი</v>
      </c>
      <c r="C10" s="56">
        <f t="shared" si="2"/>
        <v>4.2963750360279419E-2</v>
      </c>
      <c r="D10" s="57">
        <f t="shared" si="10"/>
        <v>4.5325398600596242E-2</v>
      </c>
      <c r="E10" s="57">
        <f t="shared" si="11"/>
        <v>4.2762281381998557E-2</v>
      </c>
      <c r="F10" s="57">
        <f t="shared" si="12"/>
        <v>4.4202138934051109E-2</v>
      </c>
      <c r="G10" s="57">
        <f t="shared" si="13"/>
        <v>4.6086560347274805E-2</v>
      </c>
      <c r="H10" s="57">
        <f t="shared" si="14"/>
        <v>5.489877188960323E-2</v>
      </c>
      <c r="I10" s="57">
        <f t="shared" si="15"/>
        <v>4.056021492195605E-2</v>
      </c>
      <c r="J10" s="58">
        <f t="shared" si="16"/>
        <v>4.4120665039446054E-2</v>
      </c>
    </row>
    <row r="11" spans="1:10" x14ac:dyDescent="0.2">
      <c r="A11" s="55">
        <f t="shared" si="0"/>
        <v>5</v>
      </c>
      <c r="B11" s="15" t="str">
        <f t="shared" si="1"/>
        <v>კრედო ბანკი</v>
      </c>
      <c r="C11" s="59">
        <f t="shared" si="2"/>
        <v>3.3445460614740019E-2</v>
      </c>
      <c r="D11" s="60">
        <f t="shared" si="10"/>
        <v>4.0904098559908501E-2</v>
      </c>
      <c r="E11" s="60">
        <f t="shared" si="11"/>
        <v>3.4346087418408618E-2</v>
      </c>
      <c r="F11" s="60">
        <f t="shared" si="12"/>
        <v>2.2572304185804436E-2</v>
      </c>
      <c r="G11" s="60">
        <f t="shared" si="13"/>
        <v>2.4352181511079467E-2</v>
      </c>
      <c r="H11" s="60">
        <f t="shared" si="14"/>
        <v>1.9529304124647061E-2</v>
      </c>
      <c r="I11" s="60">
        <f t="shared" si="15"/>
        <v>2.7376721520515398E-2</v>
      </c>
      <c r="J11" s="58">
        <f t="shared" si="16"/>
        <v>2.8273705421070272E-2</v>
      </c>
    </row>
    <row r="12" spans="1:10" x14ac:dyDescent="0.2">
      <c r="A12" s="54">
        <f t="shared" si="0"/>
        <v>6</v>
      </c>
      <c r="B12" s="12" t="str">
        <f t="shared" si="1"/>
        <v>ტერა ბანკი</v>
      </c>
      <c r="C12" s="56">
        <f t="shared" si="2"/>
        <v>2.097188762590823E-2</v>
      </c>
      <c r="D12" s="57">
        <f t="shared" si="10"/>
        <v>2.3487124013408328E-2</v>
      </c>
      <c r="E12" s="57">
        <f t="shared" si="11"/>
        <v>2.1115614013356501E-2</v>
      </c>
      <c r="F12" s="57">
        <f t="shared" si="12"/>
        <v>2.0057840216353671E-2</v>
      </c>
      <c r="G12" s="57">
        <f t="shared" si="13"/>
        <v>1.9350904763536982E-2</v>
      </c>
      <c r="H12" s="57">
        <f t="shared" si="14"/>
        <v>2.2596767085400728E-2</v>
      </c>
      <c r="I12" s="57">
        <f t="shared" si="15"/>
        <v>1.7315348046873489E-2</v>
      </c>
      <c r="J12" s="58">
        <f t="shared" si="16"/>
        <v>2.0146553885388149E-2</v>
      </c>
    </row>
    <row r="13" spans="1:10" x14ac:dyDescent="0.2">
      <c r="A13" s="55">
        <f t="shared" si="0"/>
        <v>7</v>
      </c>
      <c r="B13" s="15" t="str">
        <f t="shared" si="1"/>
        <v>პროკრედიტ ბანკი</v>
      </c>
      <c r="C13" s="59">
        <f t="shared" si="2"/>
        <v>2.0542842564025224E-2</v>
      </c>
      <c r="D13" s="60">
        <f t="shared" si="10"/>
        <v>2.0916201400206853E-2</v>
      </c>
      <c r="E13" s="60">
        <f t="shared" si="11"/>
        <v>2.0200832361716436E-2</v>
      </c>
      <c r="F13" s="60">
        <f t="shared" si="12"/>
        <v>2.1431828692728333E-2</v>
      </c>
      <c r="G13" s="60">
        <f t="shared" si="13"/>
        <v>2.142598598091186E-2</v>
      </c>
      <c r="H13" s="60">
        <f t="shared" si="14"/>
        <v>2.7114483928916171E-2</v>
      </c>
      <c r="I13" s="60">
        <f t="shared" si="15"/>
        <v>1.7858594928065824E-2</v>
      </c>
      <c r="J13" s="58">
        <f t="shared" si="16"/>
        <v>2.2506800458488282E-2</v>
      </c>
    </row>
    <row r="14" spans="1:10" x14ac:dyDescent="0.2">
      <c r="A14" s="54">
        <f t="shared" si="0"/>
        <v>8</v>
      </c>
      <c r="B14" s="12" t="str">
        <f t="shared" si="1"/>
        <v>ქართუ ბანკი</v>
      </c>
      <c r="C14" s="56">
        <f t="shared" si="2"/>
        <v>1.8241319873790466E-2</v>
      </c>
      <c r="D14" s="57">
        <f t="shared" si="10"/>
        <v>1.6242857574369232E-2</v>
      </c>
      <c r="E14" s="57">
        <f t="shared" si="11"/>
        <v>1.5859177044874793E-2</v>
      </c>
      <c r="F14" s="57">
        <f t="shared" si="12"/>
        <v>2.0306094275663066E-2</v>
      </c>
      <c r="G14" s="57">
        <f t="shared" si="13"/>
        <v>2.2700580673344167E-2</v>
      </c>
      <c r="H14" s="57">
        <f t="shared" si="14"/>
        <v>3.4763053273097318E-2</v>
      </c>
      <c r="I14" s="57">
        <f t="shared" si="15"/>
        <v>1.5135919980681372E-2</v>
      </c>
      <c r="J14" s="58">
        <f t="shared" si="16"/>
        <v>3.1920526408751954E-2</v>
      </c>
    </row>
    <row r="15" spans="1:10" x14ac:dyDescent="0.2">
      <c r="A15" s="55">
        <f t="shared" si="0"/>
        <v>9</v>
      </c>
      <c r="B15" s="15" t="str">
        <f t="shared" si="1"/>
        <v>ხალიკ ბანკი</v>
      </c>
      <c r="C15" s="59">
        <f t="shared" si="2"/>
        <v>1.0987303881421958E-2</v>
      </c>
      <c r="D15" s="60">
        <f t="shared" si="10"/>
        <v>1.3481811301705726E-2</v>
      </c>
      <c r="E15" s="60">
        <f t="shared" si="11"/>
        <v>9.8184153643422496E-3</v>
      </c>
      <c r="F15" s="60">
        <f t="shared" si="12"/>
        <v>5.6000183659307848E-3</v>
      </c>
      <c r="G15" s="60">
        <f t="shared" si="13"/>
        <v>2.909470510321911E-3</v>
      </c>
      <c r="H15" s="60">
        <f t="shared" si="14"/>
        <v>3.6755009468484646E-3</v>
      </c>
      <c r="I15" s="60">
        <f t="shared" si="15"/>
        <v>2.4290747801219391E-3</v>
      </c>
      <c r="J15" s="58">
        <f t="shared" si="16"/>
        <v>1.7699524224908808E-2</v>
      </c>
    </row>
    <row r="16" spans="1:10" x14ac:dyDescent="0.2">
      <c r="A16" s="54">
        <f t="shared" si="0"/>
        <v>10</v>
      </c>
      <c r="B16" s="12" t="str">
        <f t="shared" si="1"/>
        <v>პაშაბანკი</v>
      </c>
      <c r="C16" s="56">
        <f t="shared" si="2"/>
        <v>6.4124408321428782E-3</v>
      </c>
      <c r="D16" s="57">
        <f t="shared" si="10"/>
        <v>5.6304598286597302E-3</v>
      </c>
      <c r="E16" s="57">
        <f t="shared" si="11"/>
        <v>6.045212455203979E-3</v>
      </c>
      <c r="F16" s="57">
        <f t="shared" si="12"/>
        <v>7.1144647066492478E-3</v>
      </c>
      <c r="G16" s="57">
        <f t="shared" si="13"/>
        <v>5.8310790578461544E-3</v>
      </c>
      <c r="H16" s="57">
        <f t="shared" si="14"/>
        <v>1.1195418629715832E-2</v>
      </c>
      <c r="I16" s="57">
        <f t="shared" si="15"/>
        <v>2.4669753580584476E-3</v>
      </c>
      <c r="J16" s="58">
        <f t="shared" si="16"/>
        <v>8.5212114757862775E-3</v>
      </c>
    </row>
    <row r="17" spans="1:20" x14ac:dyDescent="0.2">
      <c r="A17" s="55">
        <f t="shared" si="0"/>
        <v>11</v>
      </c>
      <c r="B17" s="15" t="str">
        <f t="shared" si="1"/>
        <v>მიკრობანკი კრისტალი</v>
      </c>
      <c r="C17" s="59">
        <f t="shared" si="2"/>
        <v>6.1913505422028364E-3</v>
      </c>
      <c r="D17" s="60">
        <f t="shared" si="10"/>
        <v>8.5781529705516966E-3</v>
      </c>
      <c r="E17" s="60">
        <f t="shared" si="11"/>
        <v>6.0718532987403826E-3</v>
      </c>
      <c r="F17" s="60">
        <f t="shared" si="12"/>
        <v>0</v>
      </c>
      <c r="G17" s="60">
        <f t="shared" si="13"/>
        <v>0</v>
      </c>
      <c r="H17" s="60">
        <f t="shared" si="14"/>
        <v>0</v>
      </c>
      <c r="I17" s="60">
        <f t="shared" si="15"/>
        <v>0</v>
      </c>
      <c r="J17" s="58">
        <f t="shared" si="16"/>
        <v>6.8775510050949236E-3</v>
      </c>
    </row>
    <row r="18" spans="1:20" x14ac:dyDescent="0.2">
      <c r="A18" s="54">
        <f t="shared" si="0"/>
        <v>12</v>
      </c>
      <c r="B18" s="12" t="str">
        <f t="shared" si="1"/>
        <v>იშ ბანკ</v>
      </c>
      <c r="C18" s="56">
        <f t="shared" si="2"/>
        <v>4.9323318429477965E-3</v>
      </c>
      <c r="D18" s="57">
        <f t="shared" si="10"/>
        <v>4.9008231887539251E-3</v>
      </c>
      <c r="E18" s="57">
        <f t="shared" si="11"/>
        <v>3.9733853322788618E-3</v>
      </c>
      <c r="F18" s="57">
        <f t="shared" si="12"/>
        <v>3.8943018266009636E-3</v>
      </c>
      <c r="G18" s="57">
        <f t="shared" si="13"/>
        <v>1.72621023381904E-3</v>
      </c>
      <c r="H18" s="57">
        <f t="shared" si="14"/>
        <v>3.3634996642223323E-3</v>
      </c>
      <c r="I18" s="57">
        <f t="shared" si="15"/>
        <v>6.9942746650006652E-4</v>
      </c>
      <c r="J18" s="58">
        <f t="shared" si="16"/>
        <v>1.0438982111659917E-2</v>
      </c>
    </row>
    <row r="19" spans="1:20" ht="12" customHeight="1" x14ac:dyDescent="0.2">
      <c r="A19" s="55">
        <f t="shared" si="0"/>
        <v>13</v>
      </c>
      <c r="B19" s="15" t="str">
        <f t="shared" si="1"/>
        <v>ვი–თი–ბი ბანკი</v>
      </c>
      <c r="C19" s="59">
        <f t="shared" si="2"/>
        <v>4.5444892035732065E-3</v>
      </c>
      <c r="D19" s="60">
        <f t="shared" si="10"/>
        <v>2.5290330448802995E-3</v>
      </c>
      <c r="E19" s="60">
        <f t="shared" si="11"/>
        <v>1.900943135261831E-3</v>
      </c>
      <c r="F19" s="60">
        <f t="shared" si="12"/>
        <v>2.0933225705136932E-4</v>
      </c>
      <c r="G19" s="60">
        <f t="shared" si="13"/>
        <v>2.3290051759312705E-4</v>
      </c>
      <c r="H19" s="60">
        <f t="shared" si="14"/>
        <v>4.3826141116564261E-4</v>
      </c>
      <c r="I19" s="60">
        <f t="shared" si="15"/>
        <v>1.0411386406324626E-4</v>
      </c>
      <c r="J19" s="58">
        <f t="shared" si="16"/>
        <v>1.9724776619770314E-2</v>
      </c>
    </row>
    <row r="20" spans="1:20" x14ac:dyDescent="0.2">
      <c r="A20" s="54">
        <f t="shared" si="0"/>
        <v>14</v>
      </c>
      <c r="B20" s="12" t="str">
        <f t="shared" si="1"/>
        <v>ზირაათ ბანკი</v>
      </c>
      <c r="C20" s="56">
        <f t="shared" si="2"/>
        <v>2.9585667440696251E-3</v>
      </c>
      <c r="D20" s="57">
        <f t="shared" si="10"/>
        <v>2.9010909401631217E-3</v>
      </c>
      <c r="E20" s="57">
        <f t="shared" si="11"/>
        <v>2.467689883488465E-3</v>
      </c>
      <c r="F20" s="57">
        <f t="shared" si="12"/>
        <v>3.0659425783937529E-3</v>
      </c>
      <c r="G20" s="57">
        <f t="shared" si="13"/>
        <v>2.310589052640275E-3</v>
      </c>
      <c r="H20" s="57">
        <f t="shared" si="14"/>
        <v>4.0009590090873508E-3</v>
      </c>
      <c r="I20" s="57">
        <f t="shared" si="15"/>
        <v>1.2505182371546704E-3</v>
      </c>
      <c r="J20" s="58">
        <f t="shared" si="16"/>
        <v>5.7773758925040112E-3</v>
      </c>
    </row>
    <row r="21" spans="1:20" x14ac:dyDescent="0.2">
      <c r="A21" s="55">
        <f t="shared" si="0"/>
        <v>15</v>
      </c>
      <c r="B21" s="15" t="str">
        <f t="shared" si="1"/>
        <v>სილქ ბანკი</v>
      </c>
      <c r="C21" s="59">
        <f t="shared" si="2"/>
        <v>2.5151950999830783E-3</v>
      </c>
      <c r="D21" s="60">
        <f t="shared" si="10"/>
        <v>2.0918736056553763E-3</v>
      </c>
      <c r="E21" s="60">
        <f t="shared" si="11"/>
        <v>2.1411610647503964E-3</v>
      </c>
      <c r="F21" s="60">
        <f t="shared" si="12"/>
        <v>2.7749897497932313E-3</v>
      </c>
      <c r="G21" s="60">
        <f t="shared" si="13"/>
        <v>2.6013896352929133E-3</v>
      </c>
      <c r="H21" s="60">
        <f t="shared" si="14"/>
        <v>4.5174862802590428E-3</v>
      </c>
      <c r="I21" s="60">
        <f t="shared" si="15"/>
        <v>1.3997602965605961E-3</v>
      </c>
      <c r="J21" s="58">
        <f t="shared" si="16"/>
        <v>4.6630465284746665E-3</v>
      </c>
    </row>
    <row r="22" spans="1:20" x14ac:dyDescent="0.2">
      <c r="A22" s="54">
        <f t="shared" si="0"/>
        <v>16</v>
      </c>
      <c r="B22" s="12" t="str">
        <f t="shared" si="1"/>
        <v>მიკრობანკი ემბისი</v>
      </c>
      <c r="C22" s="56">
        <f t="shared" si="2"/>
        <v>1.5677887513343011E-3</v>
      </c>
      <c r="D22" s="57">
        <f t="shared" si="10"/>
        <v>2.1183260597930102E-3</v>
      </c>
      <c r="E22" s="57">
        <f t="shared" si="11"/>
        <v>1.5584423571083285E-3</v>
      </c>
      <c r="F22" s="57">
        <f t="shared" si="12"/>
        <v>1.4634873773936254E-5</v>
      </c>
      <c r="G22" s="57">
        <f t="shared" si="13"/>
        <v>1.6666455907202218E-5</v>
      </c>
      <c r="H22" s="57">
        <f t="shared" si="14"/>
        <v>1.9333458410209665E-6</v>
      </c>
      <c r="I22" s="57">
        <f t="shared" si="15"/>
        <v>2.5905936260558296E-5</v>
      </c>
      <c r="J22" s="58">
        <f t="shared" si="16"/>
        <v>1.6214594488066821E-3</v>
      </c>
    </row>
    <row r="23" spans="1:20" x14ac:dyDescent="0.2">
      <c r="A23" s="55">
        <f t="shared" si="0"/>
        <v>17</v>
      </c>
      <c r="B23" s="15" t="str">
        <f t="shared" si="1"/>
        <v>პეივბანკი</v>
      </c>
      <c r="C23" s="59">
        <f t="shared" si="2"/>
        <v>4.1387088441399375E-4</v>
      </c>
      <c r="D23" s="60">
        <f t="shared" si="10"/>
        <v>0</v>
      </c>
      <c r="E23" s="60">
        <f t="shared" si="11"/>
        <v>3.9808342555214054E-4</v>
      </c>
      <c r="F23" s="60">
        <f t="shared" si="12"/>
        <v>4.9630360206712881E-4</v>
      </c>
      <c r="G23" s="60">
        <f t="shared" si="13"/>
        <v>5.6519960107946036E-4</v>
      </c>
      <c r="H23" s="60">
        <f t="shared" si="14"/>
        <v>1.4664567728684358E-3</v>
      </c>
      <c r="I23" s="60">
        <f t="shared" si="15"/>
        <v>0</v>
      </c>
      <c r="J23" s="58">
        <f t="shared" si="16"/>
        <v>5.0452872018881805E-4</v>
      </c>
    </row>
    <row r="24" spans="1:20" x14ac:dyDescent="0.2">
      <c r="A24" s="54">
        <f t="shared" si="0"/>
        <v>18</v>
      </c>
      <c r="B24" s="12" t="str">
        <f t="shared" si="1"/>
        <v>ჰეშბანკი</v>
      </c>
      <c r="C24" s="56">
        <f t="shared" si="2"/>
        <v>3.601831763011432E-4</v>
      </c>
      <c r="D24" s="57">
        <f t="shared" si="10"/>
        <v>0</v>
      </c>
      <c r="E24" s="57">
        <f t="shared" si="11"/>
        <v>3.9577732289378357E-5</v>
      </c>
      <c r="F24" s="57">
        <f t="shared" si="12"/>
        <v>6.3181416455307228E-6</v>
      </c>
      <c r="G24" s="57">
        <f t="shared" si="13"/>
        <v>7.1952150311705443E-6</v>
      </c>
      <c r="H24" s="57">
        <f t="shared" si="14"/>
        <v>0</v>
      </c>
      <c r="I24" s="57">
        <f t="shared" si="15"/>
        <v>1.1707503856818598E-5</v>
      </c>
      <c r="J24" s="58">
        <f t="shared" si="16"/>
        <v>2.2012265146357556E-3</v>
      </c>
    </row>
    <row r="25" spans="1:20" ht="13.5" thickBot="1" x14ac:dyDescent="0.25">
      <c r="A25" s="55">
        <f t="shared" si="0"/>
        <v>19</v>
      </c>
      <c r="B25" s="15" t="str">
        <f t="shared" si="1"/>
        <v>პეისერა</v>
      </c>
      <c r="C25" s="59">
        <f t="shared" si="2"/>
        <v>2.3555685215801182E-4</v>
      </c>
      <c r="D25" s="60">
        <f t="shared" ref="D25" si="17">E50/E$31</f>
        <v>0</v>
      </c>
      <c r="E25" s="60">
        <f t="shared" ref="E25" si="18">G50/G$31</f>
        <v>1.6523204649346177E-4</v>
      </c>
      <c r="F25" s="60">
        <f t="shared" ref="F25" si="19">H50/H$31</f>
        <v>4.7445117140663947E-5</v>
      </c>
      <c r="G25" s="60">
        <f t="shared" ref="G25" si="20">J50/J$31</f>
        <v>5.4031365417018413E-5</v>
      </c>
      <c r="H25" s="60">
        <f t="shared" ref="H25" si="21">K50/K$31</f>
        <v>8.9282895970786417E-5</v>
      </c>
      <c r="I25" s="60">
        <f t="shared" ref="I25" si="22">L50/L$31</f>
        <v>3.1924300275022364E-5</v>
      </c>
      <c r="J25" s="58">
        <f t="shared" ref="J25" si="23">O50/O$31</f>
        <v>6.39389716680888E-4</v>
      </c>
    </row>
    <row r="26" spans="1:20" ht="13.5" thickBot="1" x14ac:dyDescent="0.25">
      <c r="A26" s="18"/>
      <c r="B26" s="19" t="str">
        <f>B31</f>
        <v>კონსოლიდირებული</v>
      </c>
      <c r="C26" s="20">
        <f>SUM(C7:C25)</f>
        <v>1</v>
      </c>
      <c r="D26" s="21">
        <f t="shared" ref="D26:J26" si="24">SUM(D7:D25)</f>
        <v>0.999999999999999</v>
      </c>
      <c r="E26" s="21">
        <f t="shared" si="24"/>
        <v>0.99999999999999978</v>
      </c>
      <c r="F26" s="21">
        <f t="shared" si="24"/>
        <v>1.0000000000000007</v>
      </c>
      <c r="G26" s="21">
        <f t="shared" si="24"/>
        <v>0.99999999999999989</v>
      </c>
      <c r="H26" s="21">
        <f t="shared" si="24"/>
        <v>1.0000000000000038</v>
      </c>
      <c r="I26" s="21">
        <f t="shared" si="24"/>
        <v>0.99999999999999833</v>
      </c>
      <c r="J26" s="22">
        <f t="shared" si="24"/>
        <v>1.0000000000000053</v>
      </c>
    </row>
    <row r="27" spans="1:20" x14ac:dyDescent="0.2">
      <c r="A27" s="127"/>
      <c r="B27" s="128"/>
      <c r="C27" s="129"/>
      <c r="D27" s="129"/>
      <c r="E27" s="129"/>
      <c r="F27" s="129"/>
      <c r="G27" s="129"/>
      <c r="H27" s="129"/>
      <c r="I27" s="129"/>
      <c r="J27" s="129"/>
    </row>
    <row r="28" spans="1:20" ht="13.5" thickBot="1" x14ac:dyDescent="0.25">
      <c r="B28" s="62" t="s">
        <v>36</v>
      </c>
      <c r="S28" s="23"/>
    </row>
    <row r="29" spans="1:20" ht="13.5" thickBot="1" x14ac:dyDescent="0.25">
      <c r="A29" s="174" t="s">
        <v>0</v>
      </c>
      <c r="B29" s="172" t="s">
        <v>282</v>
      </c>
      <c r="C29" s="176" t="s">
        <v>28</v>
      </c>
      <c r="D29" s="177"/>
      <c r="E29" s="177"/>
      <c r="F29" s="178"/>
      <c r="G29" s="160" t="s">
        <v>37</v>
      </c>
      <c r="H29" s="170"/>
      <c r="I29" s="170"/>
      <c r="J29" s="170"/>
      <c r="K29" s="170"/>
      <c r="L29" s="170"/>
      <c r="M29" s="170"/>
      <c r="N29" s="171"/>
      <c r="O29" s="169" t="s">
        <v>38</v>
      </c>
      <c r="P29" s="170"/>
      <c r="Q29" s="171"/>
      <c r="R29" s="169" t="s">
        <v>39</v>
      </c>
      <c r="S29" s="170"/>
      <c r="T29" s="171"/>
    </row>
    <row r="30" spans="1:20" ht="150.75" customHeight="1" thickBot="1" x14ac:dyDescent="0.25">
      <c r="A30" s="175"/>
      <c r="B30" s="173"/>
      <c r="C30" s="8" t="s">
        <v>40</v>
      </c>
      <c r="D30" s="9" t="s">
        <v>41</v>
      </c>
      <c r="E30" s="9" t="s">
        <v>29</v>
      </c>
      <c r="F30" s="10" t="s">
        <v>42</v>
      </c>
      <c r="G30" s="82" t="s">
        <v>30</v>
      </c>
      <c r="H30" s="83" t="s">
        <v>43</v>
      </c>
      <c r="I30" s="83" t="s">
        <v>174</v>
      </c>
      <c r="J30" s="83" t="s">
        <v>32</v>
      </c>
      <c r="K30" s="83" t="s">
        <v>33</v>
      </c>
      <c r="L30" s="83" t="s">
        <v>34</v>
      </c>
      <c r="M30" s="83" t="s">
        <v>162</v>
      </c>
      <c r="N30" s="84" t="s">
        <v>44</v>
      </c>
      <c r="O30" s="82" t="s">
        <v>35</v>
      </c>
      <c r="P30" s="83" t="s">
        <v>45</v>
      </c>
      <c r="Q30" s="84" t="s">
        <v>46</v>
      </c>
      <c r="R30" s="82" t="str">
        <f>YEAR($B$3)&amp;" წლის "&amp;MONTH($B$3)&amp;" თვის წმინდა მოგება"</f>
        <v>2025 წლის 5 თვის წმინდა მოგება</v>
      </c>
      <c r="S30" s="83" t="s">
        <v>77</v>
      </c>
      <c r="T30" s="84" t="s">
        <v>78</v>
      </c>
    </row>
    <row r="31" spans="1:20" ht="13.5" thickBot="1" x14ac:dyDescent="0.25">
      <c r="A31" s="114"/>
      <c r="B31" s="115" t="s">
        <v>81</v>
      </c>
      <c r="C31" s="164">
        <v>98228359812.172897</v>
      </c>
      <c r="D31" s="165">
        <v>13146742832.882299</v>
      </c>
      <c r="E31" s="165">
        <v>66661523017.036499</v>
      </c>
      <c r="F31" s="166">
        <v>-1167305698.5186701</v>
      </c>
      <c r="G31" s="164">
        <v>83659597416.818207</v>
      </c>
      <c r="H31" s="165">
        <v>60627502751.693001</v>
      </c>
      <c r="I31" s="165">
        <v>5669923039.5253</v>
      </c>
      <c r="J31" s="165">
        <v>53237206718.710602</v>
      </c>
      <c r="K31" s="165">
        <v>20518605496.3923</v>
      </c>
      <c r="L31" s="165">
        <v>32718601222.318199</v>
      </c>
      <c r="M31" s="165">
        <v>1353358480.8099999</v>
      </c>
      <c r="N31" s="166">
        <v>20669757739.544689</v>
      </c>
      <c r="O31" s="116">
        <v>14568762363.5165</v>
      </c>
      <c r="P31" s="168">
        <v>1169294635.1199999</v>
      </c>
      <c r="Q31" s="167">
        <v>17603661125.395</v>
      </c>
      <c r="R31" s="116">
        <v>1272865012.1051099</v>
      </c>
      <c r="S31" s="117">
        <v>3.1425826132884062E-2</v>
      </c>
      <c r="T31" s="118">
        <v>0.21344835992813979</v>
      </c>
    </row>
    <row r="32" spans="1:20" x14ac:dyDescent="0.2">
      <c r="A32" s="55">
        <v>1</v>
      </c>
      <c r="B32" s="15" t="s">
        <v>137</v>
      </c>
      <c r="C32" s="27">
        <v>38832225040.356903</v>
      </c>
      <c r="D32" s="28">
        <v>4513719921.0899992</v>
      </c>
      <c r="E32" s="28">
        <v>25154325803.110401</v>
      </c>
      <c r="F32" s="29">
        <v>-354398960.23157001</v>
      </c>
      <c r="G32" s="27">
        <v>33447678718.7752</v>
      </c>
      <c r="H32" s="28">
        <v>25011826282.389999</v>
      </c>
      <c r="I32" s="28">
        <v>1883234299.4565001</v>
      </c>
      <c r="J32" s="28">
        <v>22469142734.823502</v>
      </c>
      <c r="K32" s="28">
        <v>7303749156.1000004</v>
      </c>
      <c r="L32" s="28">
        <v>15165393578.7234</v>
      </c>
      <c r="M32" s="85"/>
      <c r="N32" s="29">
        <v>7574934981.6962996</v>
      </c>
      <c r="O32" s="27">
        <v>5384546321.1481199</v>
      </c>
      <c r="P32" s="28">
        <v>27993660.18</v>
      </c>
      <c r="Q32" s="29">
        <v>6551884051.5058203</v>
      </c>
      <c r="R32" s="27">
        <v>655849130.31177402</v>
      </c>
      <c r="S32" s="70">
        <v>4.0954360091420818E-2</v>
      </c>
      <c r="T32" s="71">
        <v>0.30158126998398604</v>
      </c>
    </row>
    <row r="33" spans="1:21" x14ac:dyDescent="0.2">
      <c r="A33" s="54">
        <v>2</v>
      </c>
      <c r="B33" s="12" t="s">
        <v>138</v>
      </c>
      <c r="C33" s="24">
        <v>36507282265.669899</v>
      </c>
      <c r="D33" s="25">
        <v>4957468481.7299995</v>
      </c>
      <c r="E33" s="25">
        <v>24941123504.43</v>
      </c>
      <c r="F33" s="26">
        <v>-360883472.13</v>
      </c>
      <c r="G33" s="24">
        <v>31271287814.34</v>
      </c>
      <c r="H33" s="25">
        <v>22784019369.59</v>
      </c>
      <c r="I33" s="25">
        <v>2888986978.4520402</v>
      </c>
      <c r="J33" s="25">
        <v>19262919421.2817</v>
      </c>
      <c r="K33" s="25">
        <v>7809596330.8715296</v>
      </c>
      <c r="L33" s="25">
        <v>11453323090.4102</v>
      </c>
      <c r="M33" s="85"/>
      <c r="N33" s="26">
        <v>7416211512.7299995</v>
      </c>
      <c r="O33" s="24">
        <v>5235994418.8299999</v>
      </c>
      <c r="P33" s="25">
        <v>21015907.690000001</v>
      </c>
      <c r="Q33" s="26">
        <v>6785881638.2229996</v>
      </c>
      <c r="R33" s="24">
        <v>485715278.56999999</v>
      </c>
      <c r="S33" s="72">
        <v>3.1788678163411313E-2</v>
      </c>
      <c r="T33" s="73">
        <v>0.22154340911214185</v>
      </c>
    </row>
    <row r="34" spans="1:21" x14ac:dyDescent="0.2">
      <c r="A34" s="55">
        <v>3</v>
      </c>
      <c r="B34" s="15" t="s">
        <v>139</v>
      </c>
      <c r="C34" s="27">
        <v>5474502680.5946198</v>
      </c>
      <c r="D34" s="28">
        <v>549253234.86000001</v>
      </c>
      <c r="E34" s="28">
        <v>3959896338.3613601</v>
      </c>
      <c r="F34" s="29">
        <v>-134778134.968916</v>
      </c>
      <c r="G34" s="27">
        <v>4813537602.9994898</v>
      </c>
      <c r="H34" s="28">
        <v>3628768522.2577467</v>
      </c>
      <c r="I34" s="28">
        <v>98067877.221313998</v>
      </c>
      <c r="J34" s="28">
        <v>3510462924.6969299</v>
      </c>
      <c r="K34" s="28">
        <v>1554919491.3004701</v>
      </c>
      <c r="L34" s="28">
        <v>1955543433.3964601</v>
      </c>
      <c r="M34" s="85"/>
      <c r="N34" s="29">
        <v>1087819713.2655621</v>
      </c>
      <c r="O34" s="27">
        <v>660965077.53999996</v>
      </c>
      <c r="P34" s="28">
        <v>44490459.259999998</v>
      </c>
      <c r="Q34" s="29">
        <v>659192102.36989999</v>
      </c>
      <c r="R34" s="27">
        <v>51493289.001341</v>
      </c>
      <c r="S34" s="70">
        <v>2.3439347725904686E-2</v>
      </c>
      <c r="T34" s="71">
        <v>0.19647729503808634</v>
      </c>
    </row>
    <row r="35" spans="1:21" x14ac:dyDescent="0.2">
      <c r="A35" s="54">
        <v>4</v>
      </c>
      <c r="B35" s="12" t="s">
        <v>142</v>
      </c>
      <c r="C35" s="24">
        <v>4220258729.2698998</v>
      </c>
      <c r="D35" s="25">
        <v>599840058.57159996</v>
      </c>
      <c r="E35" s="25">
        <v>3021460102.0700002</v>
      </c>
      <c r="F35" s="26">
        <v>-35827350.789999999</v>
      </c>
      <c r="G35" s="24">
        <v>3577475245.0426998</v>
      </c>
      <c r="H35" s="25">
        <v>2679865299.8548999</v>
      </c>
      <c r="I35" s="25">
        <v>223298878.65239999</v>
      </c>
      <c r="J35" s="25">
        <v>2453519740.1622</v>
      </c>
      <c r="K35" s="25">
        <v>1126446242.6392</v>
      </c>
      <c r="L35" s="25">
        <v>1327073497.523</v>
      </c>
      <c r="M35" s="85"/>
      <c r="N35" s="26">
        <v>832331180.52779996</v>
      </c>
      <c r="O35" s="24">
        <v>642783484.27999997</v>
      </c>
      <c r="P35" s="25">
        <v>18212575</v>
      </c>
      <c r="Q35" s="26">
        <v>721025205.64999998</v>
      </c>
      <c r="R35" s="24">
        <v>40266778.189999998</v>
      </c>
      <c r="S35" s="72">
        <v>2.377109447562489E-2</v>
      </c>
      <c r="T35" s="73">
        <v>0.15505281649507466</v>
      </c>
    </row>
    <row r="36" spans="1:21" x14ac:dyDescent="0.2">
      <c r="A36" s="55">
        <v>5</v>
      </c>
      <c r="B36" s="15" t="s">
        <v>145</v>
      </c>
      <c r="C36" s="27">
        <v>3285292739.3485398</v>
      </c>
      <c r="D36" s="28">
        <v>412695944.28202498</v>
      </c>
      <c r="E36" s="28">
        <v>2726729507.6424699</v>
      </c>
      <c r="F36" s="29">
        <v>-80067194.69596</v>
      </c>
      <c r="G36" s="27">
        <v>2873379846.2669101</v>
      </c>
      <c r="H36" s="28">
        <v>1368502434.13691</v>
      </c>
      <c r="I36" s="28">
        <v>45731428.020000003</v>
      </c>
      <c r="J36" s="28">
        <v>1296442121.1568999</v>
      </c>
      <c r="K36" s="28">
        <v>400714086.95270002</v>
      </c>
      <c r="L36" s="28">
        <v>895728034.20420003</v>
      </c>
      <c r="M36" s="85"/>
      <c r="N36" s="29">
        <v>1413228823.77</v>
      </c>
      <c r="O36" s="27">
        <v>411912895.41564101</v>
      </c>
      <c r="P36" s="28">
        <v>5270620</v>
      </c>
      <c r="Q36" s="29">
        <v>485139280.94564098</v>
      </c>
      <c r="R36" s="27">
        <v>31632963.095640998</v>
      </c>
      <c r="S36" s="70">
        <v>2.4049509309927875E-2</v>
      </c>
      <c r="T36" s="71">
        <v>0.19247795435652576</v>
      </c>
    </row>
    <row r="37" spans="1:21" x14ac:dyDescent="0.2">
      <c r="A37" s="54">
        <v>6</v>
      </c>
      <c r="B37" s="12" t="s">
        <v>144</v>
      </c>
      <c r="C37" s="24">
        <v>2060034123.65817</v>
      </c>
      <c r="D37" s="25">
        <v>207962672.80999997</v>
      </c>
      <c r="E37" s="25">
        <v>1565687458.0238099</v>
      </c>
      <c r="F37" s="26">
        <v>-35761085.206430003</v>
      </c>
      <c r="G37" s="24">
        <v>1766523767.56633</v>
      </c>
      <c r="H37" s="25">
        <v>1216056762.9100008</v>
      </c>
      <c r="I37" s="25">
        <v>175591029.34720001</v>
      </c>
      <c r="J37" s="25">
        <v>1030188117.0905</v>
      </c>
      <c r="K37" s="25">
        <v>463654149.31919998</v>
      </c>
      <c r="L37" s="25">
        <v>566533967.77129996</v>
      </c>
      <c r="M37" s="85"/>
      <c r="N37" s="26">
        <v>519270807.10000002</v>
      </c>
      <c r="O37" s="24">
        <v>293510356</v>
      </c>
      <c r="P37" s="25">
        <v>121372000</v>
      </c>
      <c r="Q37" s="26">
        <v>333237984.70625103</v>
      </c>
      <c r="R37" s="24">
        <v>10949285.401512001</v>
      </c>
      <c r="S37" s="72">
        <v>1.3076851104047294E-2</v>
      </c>
      <c r="T37" s="73">
        <v>9.1071471846520466E-2</v>
      </c>
    </row>
    <row r="38" spans="1:21" x14ac:dyDescent="0.2">
      <c r="A38" s="55">
        <v>7</v>
      </c>
      <c r="B38" s="15" t="s">
        <v>141</v>
      </c>
      <c r="C38" s="27">
        <v>2017889730.9438901</v>
      </c>
      <c r="D38" s="28">
        <v>473396851.57478601</v>
      </c>
      <c r="E38" s="28">
        <v>1394305841.0688601</v>
      </c>
      <c r="F38" s="29">
        <v>-28426168.991303001</v>
      </c>
      <c r="G38" s="27">
        <v>1689993502.8658299</v>
      </c>
      <c r="H38" s="28">
        <v>1299358253.0422001</v>
      </c>
      <c r="I38" s="28">
        <v>117730750.7603</v>
      </c>
      <c r="J38" s="28">
        <v>1140659644.8180001</v>
      </c>
      <c r="K38" s="28">
        <v>556351398.97570002</v>
      </c>
      <c r="L38" s="28">
        <v>584308245.84230006</v>
      </c>
      <c r="M38" s="85"/>
      <c r="N38" s="29">
        <v>376472981.53538603</v>
      </c>
      <c r="O38" s="27">
        <v>327896227.44279999</v>
      </c>
      <c r="P38" s="28">
        <v>112482804.98999999</v>
      </c>
      <c r="Q38" s="29">
        <v>338337029.45999998</v>
      </c>
      <c r="R38" s="27">
        <v>12623450.072728001</v>
      </c>
      <c r="S38" s="70">
        <v>1.5403749474752952E-2</v>
      </c>
      <c r="T38" s="71">
        <v>9.4382922360437035E-2</v>
      </c>
    </row>
    <row r="39" spans="1:21" x14ac:dyDescent="0.2">
      <c r="A39" s="54">
        <v>8</v>
      </c>
      <c r="B39" s="12" t="s">
        <v>143</v>
      </c>
      <c r="C39" s="24">
        <v>1791814932.0116301</v>
      </c>
      <c r="D39" s="25">
        <v>601666852.80576599</v>
      </c>
      <c r="E39" s="25">
        <v>1082773624.0562601</v>
      </c>
      <c r="F39" s="26">
        <v>-51594346.087025002</v>
      </c>
      <c r="G39" s="24">
        <v>1326772366.93627</v>
      </c>
      <c r="H39" s="25">
        <v>1231107786.5739</v>
      </c>
      <c r="I39" s="25">
        <v>22583063.921544001</v>
      </c>
      <c r="J39" s="25">
        <v>1208515505.9415901</v>
      </c>
      <c r="K39" s="25">
        <v>713289375.96075296</v>
      </c>
      <c r="L39" s="25">
        <v>495226129.98083198</v>
      </c>
      <c r="M39" s="85"/>
      <c r="N39" s="26">
        <v>82774551.219899997</v>
      </c>
      <c r="O39" s="24">
        <v>465042563.76745999</v>
      </c>
      <c r="P39" s="25">
        <v>114430000</v>
      </c>
      <c r="Q39" s="26">
        <v>515735254.55746001</v>
      </c>
      <c r="R39" s="24">
        <v>18207638.888978001</v>
      </c>
      <c r="S39" s="72">
        <v>2.3201468412807957E-2</v>
      </c>
      <c r="T39" s="73">
        <v>9.6164302332606963E-2</v>
      </c>
    </row>
    <row r="40" spans="1:21" x14ac:dyDescent="0.2">
      <c r="A40" s="55">
        <v>9</v>
      </c>
      <c r="B40" s="15" t="s">
        <v>146</v>
      </c>
      <c r="C40" s="27">
        <v>1079264839.03</v>
      </c>
      <c r="D40" s="28">
        <v>146930470.94999999</v>
      </c>
      <c r="E40" s="28">
        <v>898718074.39999902</v>
      </c>
      <c r="F40" s="29">
        <v>-18345845.300000001</v>
      </c>
      <c r="G40" s="27">
        <v>821404676.65197504</v>
      </c>
      <c r="H40" s="28">
        <v>339515128.88999999</v>
      </c>
      <c r="I40" s="28">
        <v>90341074.25</v>
      </c>
      <c r="J40" s="28">
        <v>154892083</v>
      </c>
      <c r="K40" s="28">
        <v>75416153.930000007</v>
      </c>
      <c r="L40" s="28">
        <v>79475929.069999993</v>
      </c>
      <c r="M40" s="85"/>
      <c r="N40" s="29">
        <v>466551546.20999998</v>
      </c>
      <c r="O40" s="27">
        <v>257860162.38</v>
      </c>
      <c r="P40" s="28">
        <v>76000000</v>
      </c>
      <c r="Q40" s="29">
        <v>266298975.28</v>
      </c>
      <c r="R40" s="27">
        <v>6788864.2699999996</v>
      </c>
      <c r="S40" s="70">
        <v>1.6076045746264096E-2</v>
      </c>
      <c r="T40" s="71">
        <v>6.3318682332220794E-2</v>
      </c>
    </row>
    <row r="41" spans="1:21" x14ac:dyDescent="0.2">
      <c r="A41" s="54">
        <v>10</v>
      </c>
      <c r="B41" s="12" t="s">
        <v>238</v>
      </c>
      <c r="C41" s="24">
        <v>629883545.33399999</v>
      </c>
      <c r="D41" s="25">
        <v>149059302.89629999</v>
      </c>
      <c r="E41" s="25">
        <v>375335027.46469998</v>
      </c>
      <c r="F41" s="26">
        <v>-11426806.0173</v>
      </c>
      <c r="G41" s="24">
        <v>505740040.30150002</v>
      </c>
      <c r="H41" s="25">
        <v>431332228.57920003</v>
      </c>
      <c r="I41" s="25">
        <v>58963986.769500002</v>
      </c>
      <c r="J41" s="25">
        <v>310430361.19569999</v>
      </c>
      <c r="K41" s="25">
        <v>229714378.23010001</v>
      </c>
      <c r="L41" s="25">
        <v>80715982.965599999</v>
      </c>
      <c r="M41" s="85"/>
      <c r="N41" s="26">
        <v>62611619.021499999</v>
      </c>
      <c r="O41" s="24">
        <v>124143505.04000001</v>
      </c>
      <c r="P41" s="25">
        <v>136800000</v>
      </c>
      <c r="Q41" s="26">
        <v>147286966.84999999</v>
      </c>
      <c r="R41" s="24">
        <v>118777.0857</v>
      </c>
      <c r="S41" s="72">
        <v>4.2534935844265376E-4</v>
      </c>
      <c r="T41" s="73">
        <v>2.3310198861663132E-3</v>
      </c>
    </row>
    <row r="42" spans="1:21" x14ac:dyDescent="0.2">
      <c r="A42" s="55">
        <v>11</v>
      </c>
      <c r="B42" s="15" t="s">
        <v>288</v>
      </c>
      <c r="C42" s="27">
        <v>608166208.78279197</v>
      </c>
      <c r="D42" s="28">
        <v>19333027.918899998</v>
      </c>
      <c r="E42" s="28">
        <v>571832741.69009197</v>
      </c>
      <c r="F42" s="29">
        <v>-17125146.779999997</v>
      </c>
      <c r="G42" s="27">
        <v>507968802.54659998</v>
      </c>
      <c r="H42" s="28">
        <v>0</v>
      </c>
      <c r="I42" s="28">
        <v>0</v>
      </c>
      <c r="J42" s="28">
        <v>0</v>
      </c>
      <c r="K42" s="28">
        <v>0</v>
      </c>
      <c r="L42" s="28">
        <v>0</v>
      </c>
      <c r="M42" s="85"/>
      <c r="N42" s="29">
        <v>477947618.98949999</v>
      </c>
      <c r="O42" s="27">
        <v>100197406.236192</v>
      </c>
      <c r="P42" s="28">
        <v>3634576</v>
      </c>
      <c r="Q42" s="29">
        <v>113006751.666192</v>
      </c>
      <c r="R42" s="27">
        <v>6240122.3399999999</v>
      </c>
      <c r="S42" s="70">
        <v>2.4572250212453121E-2</v>
      </c>
      <c r="T42" s="71">
        <v>0.15314268262683781</v>
      </c>
    </row>
    <row r="43" spans="1:21" x14ac:dyDescent="0.2">
      <c r="A43" s="54">
        <v>12</v>
      </c>
      <c r="B43" s="12" t="s">
        <v>239</v>
      </c>
      <c r="C43" s="24">
        <v>484494866.98211402</v>
      </c>
      <c r="D43" s="25">
        <v>101846910.55843699</v>
      </c>
      <c r="E43" s="25">
        <v>326696337.799546</v>
      </c>
      <c r="F43" s="26">
        <v>-1748687.0148980001</v>
      </c>
      <c r="G43" s="24">
        <v>332411817.28034002</v>
      </c>
      <c r="H43" s="25">
        <v>236101794.70817301</v>
      </c>
      <c r="I43" s="25">
        <v>32556241.521798</v>
      </c>
      <c r="J43" s="25">
        <v>91898611.057778001</v>
      </c>
      <c r="K43" s="25">
        <v>69014322.697426006</v>
      </c>
      <c r="L43" s="25">
        <v>22884288.360351998</v>
      </c>
      <c r="M43" s="85"/>
      <c r="N43" s="26">
        <v>87310098.663903996</v>
      </c>
      <c r="O43" s="24">
        <v>152083049.70177299</v>
      </c>
      <c r="P43" s="25">
        <v>69161600</v>
      </c>
      <c r="Q43" s="26">
        <v>149443431.30177301</v>
      </c>
      <c r="R43" s="24">
        <v>6057259.5202360004</v>
      </c>
      <c r="S43" s="72">
        <v>2.9767953286590321E-2</v>
      </c>
      <c r="T43" s="73">
        <v>9.7543658666416067E-2</v>
      </c>
    </row>
    <row r="44" spans="1:21" x14ac:dyDescent="0.2">
      <c r="A44" s="55">
        <v>13</v>
      </c>
      <c r="B44" s="15" t="s">
        <v>140</v>
      </c>
      <c r="C44" s="27">
        <v>446397720.651124</v>
      </c>
      <c r="D44" s="28">
        <v>195171420.18330002</v>
      </c>
      <c r="E44" s="28">
        <v>168589194.532134</v>
      </c>
      <c r="F44" s="29">
        <v>-24416542.512141999</v>
      </c>
      <c r="G44" s="27">
        <v>159032137.40826899</v>
      </c>
      <c r="H44" s="28">
        <v>12691291.9904</v>
      </c>
      <c r="I44" s="28">
        <v>0</v>
      </c>
      <c r="J44" s="28">
        <v>12398973</v>
      </c>
      <c r="K44" s="28">
        <v>8992513</v>
      </c>
      <c r="L44" s="28">
        <v>3406460</v>
      </c>
      <c r="M44" s="85"/>
      <c r="N44" s="29">
        <v>126837715.0477</v>
      </c>
      <c r="O44" s="27">
        <v>287365583.24687999</v>
      </c>
      <c r="P44" s="28">
        <v>209008277</v>
      </c>
      <c r="Q44" s="29">
        <v>333462284.85159999</v>
      </c>
      <c r="R44" s="27">
        <v>-43214585.386390999</v>
      </c>
      <c r="S44" s="70">
        <v>-0.23023061127082847</v>
      </c>
      <c r="T44" s="71">
        <v>-0.33986656173191016</v>
      </c>
    </row>
    <row r="45" spans="1:21" x14ac:dyDescent="0.2">
      <c r="A45" s="54">
        <v>14</v>
      </c>
      <c r="B45" s="12" t="s">
        <v>147</v>
      </c>
      <c r="C45" s="24">
        <v>290615158.66479999</v>
      </c>
      <c r="D45" s="25">
        <v>92580335.361000001</v>
      </c>
      <c r="E45" s="25">
        <v>193391140.4822</v>
      </c>
      <c r="F45" s="26">
        <v>-4630935.8941000002</v>
      </c>
      <c r="G45" s="24">
        <v>206445942.2022</v>
      </c>
      <c r="H45" s="25">
        <v>185880442.1081</v>
      </c>
      <c r="I45" s="25">
        <v>13098135.1512</v>
      </c>
      <c r="J45" s="25">
        <v>123009307.03740001</v>
      </c>
      <c r="K45" s="25">
        <v>82094099.514699996</v>
      </c>
      <c r="L45" s="25">
        <v>40915207.522699997</v>
      </c>
      <c r="M45" s="85"/>
      <c r="N45" s="26">
        <v>15634795.867699999</v>
      </c>
      <c r="O45" s="24">
        <v>84169216.462599993</v>
      </c>
      <c r="P45" s="25">
        <v>50000000</v>
      </c>
      <c r="Q45" s="26">
        <v>83005542.6426</v>
      </c>
      <c r="R45" s="24">
        <v>2201155.5227000001</v>
      </c>
      <c r="S45" s="72">
        <v>2.0291442984590249E-2</v>
      </c>
      <c r="T45" s="73">
        <v>6.3430941375122868E-2</v>
      </c>
    </row>
    <row r="46" spans="1:21" x14ac:dyDescent="0.2">
      <c r="A46" s="55">
        <v>15</v>
      </c>
      <c r="B46" s="15" t="s">
        <v>161</v>
      </c>
      <c r="C46" s="27">
        <v>247063489.278952</v>
      </c>
      <c r="D46" s="28">
        <v>52343773.490000002</v>
      </c>
      <c r="E46" s="28">
        <v>139447480.51212701</v>
      </c>
      <c r="F46" s="29">
        <v>-3432634.2118950002</v>
      </c>
      <c r="G46" s="27">
        <v>179128672.681584</v>
      </c>
      <c r="H46" s="28">
        <v>168240698.69150901</v>
      </c>
      <c r="I46" s="28">
        <v>19739296.001509</v>
      </c>
      <c r="J46" s="28">
        <v>138490717.77000001</v>
      </c>
      <c r="K46" s="28">
        <v>92692518.819999993</v>
      </c>
      <c r="L46" s="28">
        <v>45798198.950000003</v>
      </c>
      <c r="M46" s="85"/>
      <c r="N46" s="29">
        <v>8078600.5365260001</v>
      </c>
      <c r="O46" s="27">
        <v>67934816.763367996</v>
      </c>
      <c r="P46" s="28">
        <v>99215900</v>
      </c>
      <c r="Q46" s="29">
        <v>54392636.471029997</v>
      </c>
      <c r="R46" s="27">
        <v>-8907356.6122510005</v>
      </c>
      <c r="S46" s="70">
        <v>-9.2417047878295897E-2</v>
      </c>
      <c r="T46" s="71">
        <v>-0.31588318445489882</v>
      </c>
      <c r="U46" s="75"/>
    </row>
    <row r="47" spans="1:21" x14ac:dyDescent="0.2">
      <c r="A47" s="54">
        <v>16</v>
      </c>
      <c r="B47" s="12" t="s">
        <v>287</v>
      </c>
      <c r="C47" s="24">
        <v>154001317.57554299</v>
      </c>
      <c r="D47" s="25">
        <v>6712090.7001999998</v>
      </c>
      <c r="E47" s="25">
        <v>141210841.39247999</v>
      </c>
      <c r="F47" s="26">
        <v>-4442387.6871379996</v>
      </c>
      <c r="G47" s="24">
        <v>130378660.193</v>
      </c>
      <c r="H47" s="25">
        <v>887275.85</v>
      </c>
      <c r="I47" s="25">
        <v>0</v>
      </c>
      <c r="J47" s="25">
        <v>887275.55839999998</v>
      </c>
      <c r="K47" s="25">
        <v>39669.560599999997</v>
      </c>
      <c r="L47" s="25">
        <v>847605.99780000001</v>
      </c>
      <c r="M47" s="85"/>
      <c r="N47" s="26">
        <v>120896117.053</v>
      </c>
      <c r="O47" s="24">
        <v>23622657.391743001</v>
      </c>
      <c r="P47" s="25">
        <v>2254500</v>
      </c>
      <c r="Q47" s="26">
        <v>26138353.093743</v>
      </c>
      <c r="R47" s="24">
        <v>1012906.704943</v>
      </c>
      <c r="S47" s="72">
        <v>1.6419535738177858E-2</v>
      </c>
      <c r="T47" s="73">
        <v>0.10684147334873557</v>
      </c>
    </row>
    <row r="48" spans="1:21" x14ac:dyDescent="0.2">
      <c r="A48" s="55">
        <v>17</v>
      </c>
      <c r="B48" s="15" t="s">
        <v>270</v>
      </c>
      <c r="C48" s="27">
        <v>40653858.149999999</v>
      </c>
      <c r="D48" s="28">
        <v>37994649.170000002</v>
      </c>
      <c r="E48" s="28">
        <v>0</v>
      </c>
      <c r="F48" s="29">
        <v>0</v>
      </c>
      <c r="G48" s="27">
        <v>33303499.120000001</v>
      </c>
      <c r="H48" s="28">
        <v>30089648</v>
      </c>
      <c r="I48" s="28">
        <v>0</v>
      </c>
      <c r="J48" s="28">
        <v>30089648</v>
      </c>
      <c r="K48" s="28">
        <v>30089648</v>
      </c>
      <c r="L48" s="28">
        <v>0</v>
      </c>
      <c r="M48" s="85"/>
      <c r="N48" s="29">
        <v>845076.31</v>
      </c>
      <c r="O48" s="27">
        <v>7350359.0300000003</v>
      </c>
      <c r="P48" s="28">
        <v>8052000</v>
      </c>
      <c r="Q48" s="29">
        <v>7093408.3200000003</v>
      </c>
      <c r="R48" s="27">
        <v>-72360.36</v>
      </c>
      <c r="S48" s="70">
        <v>-6.2117814561778693E-3</v>
      </c>
      <c r="T48" s="71">
        <v>-2.3666893016273734E-2</v>
      </c>
      <c r="U48" s="75"/>
    </row>
    <row r="49" spans="1:21" x14ac:dyDescent="0.2">
      <c r="A49" s="54">
        <v>18</v>
      </c>
      <c r="B49" s="12" t="s">
        <v>272</v>
      </c>
      <c r="C49" s="24">
        <v>35380202.640000001</v>
      </c>
      <c r="D49" s="25">
        <v>14694681.640000001</v>
      </c>
      <c r="E49" s="25">
        <v>0</v>
      </c>
      <c r="F49" s="26">
        <v>0</v>
      </c>
      <c r="G49" s="24">
        <v>3311057.15</v>
      </c>
      <c r="H49" s="25">
        <v>383053.15</v>
      </c>
      <c r="I49" s="25">
        <v>0</v>
      </c>
      <c r="J49" s="25">
        <v>383053.15</v>
      </c>
      <c r="K49" s="25">
        <v>0</v>
      </c>
      <c r="L49" s="25">
        <v>383053.15</v>
      </c>
      <c r="M49" s="85"/>
      <c r="N49" s="26">
        <v>0</v>
      </c>
      <c r="O49" s="24">
        <v>32069146</v>
      </c>
      <c r="P49" s="25">
        <v>43274750</v>
      </c>
      <c r="Q49" s="26">
        <v>24010750</v>
      </c>
      <c r="R49" s="24">
        <v>-3735268.76</v>
      </c>
      <c r="S49" s="72">
        <v>-0.27975444269304245</v>
      </c>
      <c r="T49" s="73">
        <v>-0.29349732881209462</v>
      </c>
    </row>
    <row r="50" spans="1:21" x14ac:dyDescent="0.2">
      <c r="A50" s="55">
        <v>19</v>
      </c>
      <c r="B50" s="15" t="s">
        <v>164</v>
      </c>
      <c r="C50" s="27">
        <v>23138363.23</v>
      </c>
      <c r="D50" s="28">
        <v>14072152.289999999</v>
      </c>
      <c r="E50" s="28">
        <v>0</v>
      </c>
      <c r="F50" s="29">
        <v>0</v>
      </c>
      <c r="G50" s="27">
        <v>13823246.49</v>
      </c>
      <c r="H50" s="28">
        <v>2876478.97</v>
      </c>
      <c r="I50" s="28">
        <v>0</v>
      </c>
      <c r="J50" s="28">
        <v>2876478.97</v>
      </c>
      <c r="K50" s="28">
        <v>1831960.52</v>
      </c>
      <c r="L50" s="28">
        <v>1044518.45</v>
      </c>
      <c r="M50" s="85"/>
      <c r="N50" s="29">
        <v>0</v>
      </c>
      <c r="O50" s="27">
        <v>9315116.8399999999</v>
      </c>
      <c r="P50" s="28">
        <v>6625005</v>
      </c>
      <c r="Q50" s="29">
        <v>9089477.5</v>
      </c>
      <c r="R50" s="27">
        <v>-362315.75180000003</v>
      </c>
      <c r="S50" s="70">
        <v>-4.1283165906967616E-2</v>
      </c>
      <c r="T50" s="71">
        <v>-9.0406766299736027E-2</v>
      </c>
      <c r="U50" s="75"/>
    </row>
    <row r="51" spans="1:21" x14ac:dyDescent="0.2">
      <c r="A51" s="61"/>
      <c r="B51" s="61"/>
      <c r="C51" s="61"/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</row>
    <row r="52" spans="1:21" x14ac:dyDescent="0.2">
      <c r="K52" s="86"/>
      <c r="L52" s="87"/>
    </row>
    <row r="53" spans="1:21" x14ac:dyDescent="0.2">
      <c r="C53" s="61"/>
      <c r="K53" s="86"/>
      <c r="L53" s="87"/>
    </row>
    <row r="54" spans="1:21" x14ac:dyDescent="0.2">
      <c r="K54" s="86"/>
      <c r="L54" s="87"/>
    </row>
    <row r="55" spans="1:21" x14ac:dyDescent="0.2">
      <c r="K55" s="86"/>
      <c r="L55" s="87"/>
    </row>
    <row r="56" spans="1:21" x14ac:dyDescent="0.2">
      <c r="K56" s="86"/>
      <c r="L56" s="87"/>
    </row>
    <row r="57" spans="1:21" x14ac:dyDescent="0.2">
      <c r="K57" s="86"/>
      <c r="L57" s="87"/>
    </row>
    <row r="58" spans="1:21" x14ac:dyDescent="0.2">
      <c r="K58" s="86"/>
      <c r="L58" s="87"/>
    </row>
    <row r="59" spans="1:21" x14ac:dyDescent="0.2">
      <c r="K59" s="86"/>
      <c r="L59" s="87"/>
    </row>
    <row r="60" spans="1:21" x14ac:dyDescent="0.2">
      <c r="K60" s="86"/>
      <c r="L60" s="87"/>
    </row>
    <row r="61" spans="1:21" x14ac:dyDescent="0.2">
      <c r="K61" s="86"/>
      <c r="L61" s="87"/>
    </row>
    <row r="62" spans="1:21" x14ac:dyDescent="0.2">
      <c r="K62" s="86"/>
      <c r="L62" s="87"/>
    </row>
    <row r="63" spans="1:21" x14ac:dyDescent="0.2">
      <c r="K63" s="86"/>
      <c r="L63" s="87"/>
    </row>
  </sheetData>
  <mergeCells count="9">
    <mergeCell ref="R29:T29"/>
    <mergeCell ref="O29:Q29"/>
    <mergeCell ref="B5:B6"/>
    <mergeCell ref="A5:A6"/>
    <mergeCell ref="A29:A30"/>
    <mergeCell ref="B29:B30"/>
    <mergeCell ref="C5:J5"/>
    <mergeCell ref="C29:F29"/>
    <mergeCell ref="H29:N29"/>
  </mergeCells>
  <pageMargins left="0" right="0" top="0.25" bottom="0.25" header="0.05" footer="0.05"/>
  <pageSetup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tabColor rgb="FF00B050"/>
    <pageSetUpPr fitToPage="1"/>
  </sheetPr>
  <dimension ref="A1:Z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5.85546875" style="6" customWidth="1"/>
    <col min="2" max="2" width="33.7109375" style="6" bestFit="1" customWidth="1"/>
    <col min="3" max="3" width="12.28515625" style="6" bestFit="1" customWidth="1"/>
    <col min="4" max="5" width="12.7109375" style="6" bestFit="1" customWidth="1"/>
    <col min="6" max="6" width="11.85546875" style="6" bestFit="1" customWidth="1"/>
    <col min="7" max="8" width="13.42578125" style="6" bestFit="1" customWidth="1"/>
    <col min="9" max="9" width="13" style="6" bestFit="1" customWidth="1"/>
    <col min="10" max="10" width="12.5703125" style="6" bestFit="1" customWidth="1"/>
    <col min="11" max="11" width="12.28515625" style="6" bestFit="1" customWidth="1"/>
    <col min="12" max="12" width="12.5703125" style="6" bestFit="1" customWidth="1"/>
    <col min="13" max="13" width="11.5703125" style="6" bestFit="1" customWidth="1"/>
    <col min="14" max="14" width="10.85546875" style="6" bestFit="1" customWidth="1"/>
    <col min="15" max="15" width="12.5703125" style="6" bestFit="1" customWidth="1"/>
    <col min="16" max="16" width="14" style="6" bestFit="1" customWidth="1"/>
    <col min="17" max="17" width="9.5703125" style="6" customWidth="1"/>
    <col min="18" max="18" width="9.42578125" style="6" bestFit="1" customWidth="1"/>
    <col min="19" max="19" width="8.85546875" style="6" bestFit="1" customWidth="1"/>
    <col min="20" max="20" width="8" style="6" bestFit="1" customWidth="1"/>
    <col min="21" max="21" width="9.28515625" style="6" bestFit="1" customWidth="1"/>
    <col min="22" max="22" width="12.28515625" style="6" bestFit="1" customWidth="1"/>
    <col min="23" max="23" width="6.7109375" style="6" bestFit="1" customWidth="1"/>
    <col min="24" max="24" width="7.28515625" style="6" bestFit="1" customWidth="1"/>
    <col min="25" max="26" width="12.140625" style="6" bestFit="1" customWidth="1"/>
    <col min="27" max="16384" width="9.140625" style="6"/>
  </cols>
  <sheetData>
    <row r="1" spans="1:10" x14ac:dyDescent="0.2">
      <c r="C1" s="63"/>
    </row>
    <row r="2" spans="1:10" x14ac:dyDescent="0.2">
      <c r="A2" s="6" t="s">
        <v>286</v>
      </c>
    </row>
    <row r="3" spans="1:10" x14ac:dyDescent="0.2">
      <c r="B3" s="77">
        <f>BS!B3</f>
        <v>45808</v>
      </c>
    </row>
    <row r="4" spans="1:10" ht="13.5" thickBot="1" x14ac:dyDescent="0.25"/>
    <row r="5" spans="1:10" x14ac:dyDescent="0.2">
      <c r="A5" s="174" t="s">
        <v>0</v>
      </c>
      <c r="B5" s="172" t="s">
        <v>283</v>
      </c>
      <c r="C5" s="176" t="s">
        <v>47</v>
      </c>
      <c r="D5" s="177"/>
      <c r="E5" s="177"/>
      <c r="F5" s="177"/>
      <c r="G5" s="177"/>
      <c r="H5" s="177"/>
      <c r="I5" s="177"/>
      <c r="J5" s="178"/>
    </row>
    <row r="6" spans="1:10" s="11" customFormat="1" ht="55.5" x14ac:dyDescent="0.2">
      <c r="A6" s="175"/>
      <c r="B6" s="173"/>
      <c r="C6" s="8" t="s">
        <v>1</v>
      </c>
      <c r="D6" s="9" t="s">
        <v>6</v>
      </c>
      <c r="E6" s="9" t="s">
        <v>7</v>
      </c>
      <c r="F6" s="9" t="s">
        <v>26</v>
      </c>
      <c r="G6" s="9" t="s">
        <v>48</v>
      </c>
      <c r="H6" s="9" t="s">
        <v>25</v>
      </c>
      <c r="I6" s="9" t="s">
        <v>8</v>
      </c>
      <c r="J6" s="8" t="s">
        <v>10</v>
      </c>
    </row>
    <row r="7" spans="1:10" x14ac:dyDescent="0.2">
      <c r="A7" s="54">
        <f t="shared" ref="A7:A25" si="0">A32</f>
        <v>1</v>
      </c>
      <c r="B7" s="12" t="str">
        <f t="shared" ref="B7:B25" si="1">B32</f>
        <v>Bank of Georgia</v>
      </c>
      <c r="C7" s="30">
        <f>BS!C7</f>
        <v>0.39532600477713198</v>
      </c>
      <c r="D7" s="31">
        <f>BS!D7</f>
        <v>0.37734400092661818</v>
      </c>
      <c r="E7" s="31">
        <f>BS!E7</f>
        <v>0.39980683330483213</v>
      </c>
      <c r="F7" s="31">
        <f>BS!F7</f>
        <v>0.41254917565760291</v>
      </c>
      <c r="G7" s="31">
        <f>BS!G7</f>
        <v>0.42205713108773152</v>
      </c>
      <c r="H7" s="31">
        <f>BS!H7</f>
        <v>0.35595738498818491</v>
      </c>
      <c r="I7" s="31">
        <f>BS!I7</f>
        <v>0.46350983881238467</v>
      </c>
      <c r="J7" s="32">
        <f>BS!J7</f>
        <v>0.3695953154285947</v>
      </c>
    </row>
    <row r="8" spans="1:10" x14ac:dyDescent="0.2">
      <c r="A8" s="55">
        <f t="shared" si="0"/>
        <v>2</v>
      </c>
      <c r="B8" s="15" t="str">
        <f t="shared" si="1"/>
        <v>TBC Bank</v>
      </c>
      <c r="C8" s="33">
        <f>BS!C8</f>
        <v>0.3716572518921949</v>
      </c>
      <c r="D8" s="34">
        <f>BS!D8</f>
        <v>0.37414571968384019</v>
      </c>
      <c r="E8" s="34">
        <f>BS!E8</f>
        <v>0.37379199494036158</v>
      </c>
      <c r="F8" s="34">
        <f>BS!F8</f>
        <v>0.37580336209631798</v>
      </c>
      <c r="G8" s="34">
        <f>BS!G8</f>
        <v>0.36183189555870532</v>
      </c>
      <c r="H8" s="34">
        <f>BS!H8</f>
        <v>0.38061048214239795</v>
      </c>
      <c r="I8" s="34">
        <f>BS!I8</f>
        <v>0.35005540159209475</v>
      </c>
      <c r="J8" s="35">
        <f>BS!J8</f>
        <v>0.35939871131003703</v>
      </c>
    </row>
    <row r="9" spans="1:10" x14ac:dyDescent="0.2">
      <c r="A9" s="54">
        <f t="shared" si="0"/>
        <v>3</v>
      </c>
      <c r="B9" s="12" t="str">
        <f t="shared" si="1"/>
        <v>Liberty Bank</v>
      </c>
      <c r="C9" s="30">
        <f>BS!C9</f>
        <v>5.5732404481380692E-2</v>
      </c>
      <c r="D9" s="31">
        <f>BS!D9</f>
        <v>5.9403028300888665E-2</v>
      </c>
      <c r="E9" s="31">
        <f>BS!E9</f>
        <v>5.7537183438941791E-2</v>
      </c>
      <c r="F9" s="31">
        <f>BS!F9</f>
        <v>5.9853504722432505E-2</v>
      </c>
      <c r="G9" s="31">
        <f>BS!G9</f>
        <v>6.594002843246756E-2</v>
      </c>
      <c r="H9" s="31">
        <f>BS!H9</f>
        <v>7.5780953611777613E-2</v>
      </c>
      <c r="I9" s="31">
        <f>BS!I9</f>
        <v>5.9768552454575401E-2</v>
      </c>
      <c r="J9" s="32">
        <f>BS!J9</f>
        <v>4.5368649789717698E-2</v>
      </c>
    </row>
    <row r="10" spans="1:10" x14ac:dyDescent="0.2">
      <c r="A10" s="55">
        <f t="shared" si="0"/>
        <v>4</v>
      </c>
      <c r="B10" s="15" t="str">
        <f t="shared" si="1"/>
        <v>Basis Bank</v>
      </c>
      <c r="C10" s="33">
        <f>BS!C10</f>
        <v>4.2963750360279419E-2</v>
      </c>
      <c r="D10" s="34">
        <f>BS!D10</f>
        <v>4.5325398600596242E-2</v>
      </c>
      <c r="E10" s="34">
        <f>BS!E10</f>
        <v>4.2762281381998557E-2</v>
      </c>
      <c r="F10" s="34">
        <f>BS!F10</f>
        <v>4.4202138934051109E-2</v>
      </c>
      <c r="G10" s="34">
        <f>BS!G10</f>
        <v>4.6086560347274805E-2</v>
      </c>
      <c r="H10" s="34">
        <f>BS!H10</f>
        <v>5.489877188960323E-2</v>
      </c>
      <c r="I10" s="34">
        <f>BS!I10</f>
        <v>4.056021492195605E-2</v>
      </c>
      <c r="J10" s="35">
        <f>BS!J10</f>
        <v>4.4120665039446054E-2</v>
      </c>
    </row>
    <row r="11" spans="1:10" x14ac:dyDescent="0.2">
      <c r="A11" s="54">
        <f t="shared" si="0"/>
        <v>5</v>
      </c>
      <c r="B11" s="12" t="str">
        <f t="shared" si="1"/>
        <v>Credo Bank</v>
      </c>
      <c r="C11" s="30">
        <f>BS!C11</f>
        <v>3.3445460614740019E-2</v>
      </c>
      <c r="D11" s="31">
        <f>BS!D11</f>
        <v>4.0904098559908501E-2</v>
      </c>
      <c r="E11" s="31">
        <f>BS!E11</f>
        <v>3.4346087418408618E-2</v>
      </c>
      <c r="F11" s="31">
        <f>BS!F11</f>
        <v>2.2572304185804436E-2</v>
      </c>
      <c r="G11" s="31">
        <f>BS!G11</f>
        <v>2.4352181511079467E-2</v>
      </c>
      <c r="H11" s="31">
        <f>BS!H11</f>
        <v>1.9529304124647061E-2</v>
      </c>
      <c r="I11" s="31">
        <f>BS!I11</f>
        <v>2.7376721520515398E-2</v>
      </c>
      <c r="J11" s="32">
        <f>BS!J11</f>
        <v>2.8273705421070272E-2</v>
      </c>
    </row>
    <row r="12" spans="1:10" x14ac:dyDescent="0.2">
      <c r="A12" s="55">
        <f t="shared" si="0"/>
        <v>6</v>
      </c>
      <c r="B12" s="15" t="str">
        <f t="shared" si="1"/>
        <v>Tera bank</v>
      </c>
      <c r="C12" s="33">
        <f>BS!C12</f>
        <v>2.097188762590823E-2</v>
      </c>
      <c r="D12" s="34">
        <f>BS!D12</f>
        <v>2.3487124013408328E-2</v>
      </c>
      <c r="E12" s="34">
        <f>BS!E12</f>
        <v>2.1115614013356501E-2</v>
      </c>
      <c r="F12" s="34">
        <f>BS!F12</f>
        <v>2.0057840216353671E-2</v>
      </c>
      <c r="G12" s="34">
        <f>BS!G12</f>
        <v>1.9350904763536982E-2</v>
      </c>
      <c r="H12" s="34">
        <f>BS!H12</f>
        <v>2.2596767085400728E-2</v>
      </c>
      <c r="I12" s="34">
        <f>BS!I12</f>
        <v>1.7315348046873489E-2</v>
      </c>
      <c r="J12" s="35">
        <f>BS!J12</f>
        <v>2.0146553885388149E-2</v>
      </c>
    </row>
    <row r="13" spans="1:10" x14ac:dyDescent="0.2">
      <c r="A13" s="54">
        <f t="shared" si="0"/>
        <v>7</v>
      </c>
      <c r="B13" s="12" t="str">
        <f t="shared" si="1"/>
        <v>ProCredit Bank</v>
      </c>
      <c r="C13" s="30">
        <f>BS!C13</f>
        <v>2.0542842564025224E-2</v>
      </c>
      <c r="D13" s="31">
        <f>BS!D13</f>
        <v>2.0916201400206853E-2</v>
      </c>
      <c r="E13" s="31">
        <f>BS!E13</f>
        <v>2.0200832361716436E-2</v>
      </c>
      <c r="F13" s="31">
        <f>BS!F13</f>
        <v>2.1431828692728333E-2</v>
      </c>
      <c r="G13" s="31">
        <f>BS!G13</f>
        <v>2.142598598091186E-2</v>
      </c>
      <c r="H13" s="31">
        <f>BS!H13</f>
        <v>2.7114483928916171E-2</v>
      </c>
      <c r="I13" s="31">
        <f>BS!I13</f>
        <v>1.7858594928065824E-2</v>
      </c>
      <c r="J13" s="32">
        <f>BS!J13</f>
        <v>2.2506800458488282E-2</v>
      </c>
    </row>
    <row r="14" spans="1:10" x14ac:dyDescent="0.2">
      <c r="A14" s="55">
        <f t="shared" si="0"/>
        <v>8</v>
      </c>
      <c r="B14" s="15" t="str">
        <f t="shared" si="1"/>
        <v>Cartu Bank</v>
      </c>
      <c r="C14" s="33">
        <f>BS!C14</f>
        <v>1.8241319873790466E-2</v>
      </c>
      <c r="D14" s="34">
        <f>BS!D14</f>
        <v>1.6242857574369232E-2</v>
      </c>
      <c r="E14" s="34">
        <f>BS!E14</f>
        <v>1.5859177044874793E-2</v>
      </c>
      <c r="F14" s="34">
        <f>BS!F14</f>
        <v>2.0306094275663066E-2</v>
      </c>
      <c r="G14" s="34">
        <f>BS!G14</f>
        <v>2.2700580673344167E-2</v>
      </c>
      <c r="H14" s="34">
        <f>BS!H14</f>
        <v>3.4763053273097318E-2</v>
      </c>
      <c r="I14" s="34">
        <f>BS!I14</f>
        <v>1.5135919980681372E-2</v>
      </c>
      <c r="J14" s="35">
        <f>BS!J14</f>
        <v>3.1920526408751954E-2</v>
      </c>
    </row>
    <row r="15" spans="1:10" x14ac:dyDescent="0.2">
      <c r="A15" s="54">
        <f t="shared" si="0"/>
        <v>9</v>
      </c>
      <c r="B15" s="12" t="str">
        <f t="shared" si="1"/>
        <v>HALYK Bank</v>
      </c>
      <c r="C15" s="30">
        <f>BS!C15</f>
        <v>1.0987303881421958E-2</v>
      </c>
      <c r="D15" s="31">
        <f>BS!D15</f>
        <v>1.3481811301705726E-2</v>
      </c>
      <c r="E15" s="31">
        <f>BS!E15</f>
        <v>9.8184153643422496E-3</v>
      </c>
      <c r="F15" s="31">
        <f>BS!F15</f>
        <v>5.6000183659307848E-3</v>
      </c>
      <c r="G15" s="31">
        <f>BS!G15</f>
        <v>2.909470510321911E-3</v>
      </c>
      <c r="H15" s="31">
        <f>BS!H15</f>
        <v>3.6755009468484646E-3</v>
      </c>
      <c r="I15" s="31">
        <f>BS!I15</f>
        <v>2.4290747801219391E-3</v>
      </c>
      <c r="J15" s="32">
        <f>BS!J15</f>
        <v>1.7699524224908808E-2</v>
      </c>
    </row>
    <row r="16" spans="1:10" x14ac:dyDescent="0.2">
      <c r="A16" s="55">
        <f t="shared" si="0"/>
        <v>10</v>
      </c>
      <c r="B16" s="15" t="str">
        <f t="shared" si="1"/>
        <v>Pasha Bank</v>
      </c>
      <c r="C16" s="33">
        <f>BS!C16</f>
        <v>6.4124408321428782E-3</v>
      </c>
      <c r="D16" s="34">
        <f>BS!D16</f>
        <v>5.6304598286597302E-3</v>
      </c>
      <c r="E16" s="34">
        <f>BS!E16</f>
        <v>6.045212455203979E-3</v>
      </c>
      <c r="F16" s="34">
        <f>BS!F16</f>
        <v>7.1144647066492478E-3</v>
      </c>
      <c r="G16" s="34">
        <f>BS!G16</f>
        <v>5.8310790578461544E-3</v>
      </c>
      <c r="H16" s="34">
        <f>BS!H16</f>
        <v>1.1195418629715832E-2</v>
      </c>
      <c r="I16" s="34">
        <f>BS!I16</f>
        <v>2.4669753580584476E-3</v>
      </c>
      <c r="J16" s="35">
        <f>BS!J16</f>
        <v>8.5212114757862775E-3</v>
      </c>
    </row>
    <row r="17" spans="1:26" x14ac:dyDescent="0.2">
      <c r="A17" s="54">
        <f t="shared" si="0"/>
        <v>11</v>
      </c>
      <c r="B17" s="12" t="str">
        <f t="shared" si="1"/>
        <v>Microbank Crystal</v>
      </c>
      <c r="C17" s="30">
        <f>BS!C17</f>
        <v>6.1913505422028364E-3</v>
      </c>
      <c r="D17" s="31">
        <f>BS!D17</f>
        <v>8.5781529705516966E-3</v>
      </c>
      <c r="E17" s="31">
        <f>BS!E17</f>
        <v>6.0718532987403826E-3</v>
      </c>
      <c r="F17" s="31">
        <f>BS!F17</f>
        <v>0</v>
      </c>
      <c r="G17" s="31">
        <f>BS!G17</f>
        <v>0</v>
      </c>
      <c r="H17" s="31">
        <f>BS!H17</f>
        <v>0</v>
      </c>
      <c r="I17" s="31">
        <f>BS!I17</f>
        <v>0</v>
      </c>
      <c r="J17" s="32">
        <f>BS!J17</f>
        <v>6.8775510050949236E-3</v>
      </c>
    </row>
    <row r="18" spans="1:26" x14ac:dyDescent="0.2">
      <c r="A18" s="55">
        <f t="shared" si="0"/>
        <v>12</v>
      </c>
      <c r="B18" s="15" t="str">
        <f t="shared" si="1"/>
        <v>IS Bank</v>
      </c>
      <c r="C18" s="33">
        <f>BS!C18</f>
        <v>4.9323318429477965E-3</v>
      </c>
      <c r="D18" s="34">
        <f>BS!D18</f>
        <v>4.9008231887539251E-3</v>
      </c>
      <c r="E18" s="34">
        <f>BS!E18</f>
        <v>3.9733853322788618E-3</v>
      </c>
      <c r="F18" s="34">
        <f>BS!F18</f>
        <v>3.8943018266009636E-3</v>
      </c>
      <c r="G18" s="34">
        <f>BS!G18</f>
        <v>1.72621023381904E-3</v>
      </c>
      <c r="H18" s="34">
        <f>BS!H18</f>
        <v>3.3634996642223323E-3</v>
      </c>
      <c r="I18" s="34">
        <f>BS!I18</f>
        <v>6.9942746650006652E-4</v>
      </c>
      <c r="J18" s="35">
        <f>BS!J18</f>
        <v>1.0438982111659917E-2</v>
      </c>
    </row>
    <row r="19" spans="1:26" x14ac:dyDescent="0.2">
      <c r="A19" s="54">
        <f t="shared" si="0"/>
        <v>13</v>
      </c>
      <c r="B19" s="12" t="str">
        <f t="shared" si="1"/>
        <v>VTB Bank Georgia</v>
      </c>
      <c r="C19" s="30">
        <f>BS!C19</f>
        <v>4.5444892035732065E-3</v>
      </c>
      <c r="D19" s="31">
        <f>BS!D19</f>
        <v>2.5290330448802995E-3</v>
      </c>
      <c r="E19" s="31">
        <f>BS!E19</f>
        <v>1.900943135261831E-3</v>
      </c>
      <c r="F19" s="31">
        <f>BS!F19</f>
        <v>2.0933225705136932E-4</v>
      </c>
      <c r="G19" s="31">
        <f>BS!G19</f>
        <v>2.3290051759312705E-4</v>
      </c>
      <c r="H19" s="31">
        <f>BS!H19</f>
        <v>4.3826141116564261E-4</v>
      </c>
      <c r="I19" s="31">
        <f>BS!I19</f>
        <v>1.0411386406324626E-4</v>
      </c>
      <c r="J19" s="32">
        <f>BS!J19</f>
        <v>1.9724776619770314E-2</v>
      </c>
    </row>
    <row r="20" spans="1:26" x14ac:dyDescent="0.2">
      <c r="A20" s="55">
        <f t="shared" si="0"/>
        <v>14</v>
      </c>
      <c r="B20" s="15" t="str">
        <f t="shared" si="1"/>
        <v>Ziraat Bank</v>
      </c>
      <c r="C20" s="33">
        <f>BS!C20</f>
        <v>2.9585667440696251E-3</v>
      </c>
      <c r="D20" s="34">
        <f>BS!D20</f>
        <v>2.9010909401631217E-3</v>
      </c>
      <c r="E20" s="34">
        <f>BS!E20</f>
        <v>2.467689883488465E-3</v>
      </c>
      <c r="F20" s="34">
        <f>BS!F20</f>
        <v>3.0659425783937529E-3</v>
      </c>
      <c r="G20" s="34">
        <f>BS!G20</f>
        <v>2.310589052640275E-3</v>
      </c>
      <c r="H20" s="34">
        <f>BS!H20</f>
        <v>4.0009590090873508E-3</v>
      </c>
      <c r="I20" s="34">
        <f>BS!I20</f>
        <v>1.2505182371546704E-3</v>
      </c>
      <c r="J20" s="35">
        <f>BS!J20</f>
        <v>5.7773758925040112E-3</v>
      </c>
    </row>
    <row r="21" spans="1:26" x14ac:dyDescent="0.2">
      <c r="A21" s="54">
        <f t="shared" si="0"/>
        <v>15</v>
      </c>
      <c r="B21" s="12" t="str">
        <f t="shared" si="1"/>
        <v>Silk Bank</v>
      </c>
      <c r="C21" s="30">
        <f>BS!C21</f>
        <v>2.5151950999830783E-3</v>
      </c>
      <c r="D21" s="31">
        <f>BS!D21</f>
        <v>2.0918736056553763E-3</v>
      </c>
      <c r="E21" s="31">
        <f>BS!E21</f>
        <v>2.1411610647503964E-3</v>
      </c>
      <c r="F21" s="31">
        <f>BS!F21</f>
        <v>2.7749897497932313E-3</v>
      </c>
      <c r="G21" s="31">
        <f>BS!G21</f>
        <v>2.6013896352929133E-3</v>
      </c>
      <c r="H21" s="31">
        <f>BS!H21</f>
        <v>4.5174862802590428E-3</v>
      </c>
      <c r="I21" s="31">
        <f>BS!I21</f>
        <v>1.3997602965605961E-3</v>
      </c>
      <c r="J21" s="32">
        <f>BS!J21</f>
        <v>4.6630465284746665E-3</v>
      </c>
    </row>
    <row r="22" spans="1:26" s="78" customFormat="1" x14ac:dyDescent="0.2">
      <c r="A22" s="55">
        <f t="shared" si="0"/>
        <v>16</v>
      </c>
      <c r="B22" s="15" t="str">
        <f t="shared" si="1"/>
        <v>Microbank MBC</v>
      </c>
      <c r="C22" s="33">
        <f>BS!C22</f>
        <v>1.5677887513343011E-3</v>
      </c>
      <c r="D22" s="34">
        <f>BS!D22</f>
        <v>2.1183260597930102E-3</v>
      </c>
      <c r="E22" s="34">
        <f>BS!E22</f>
        <v>1.5584423571083285E-3</v>
      </c>
      <c r="F22" s="34">
        <f>BS!F22</f>
        <v>1.4634873773936254E-5</v>
      </c>
      <c r="G22" s="34">
        <f>BS!G22</f>
        <v>1.6666455907202218E-5</v>
      </c>
      <c r="H22" s="34">
        <f>BS!H22</f>
        <v>1.9333458410209665E-6</v>
      </c>
      <c r="I22" s="34">
        <f>BS!I22</f>
        <v>2.5905936260558296E-5</v>
      </c>
      <c r="J22" s="35">
        <f>BS!J22</f>
        <v>1.6214594488066821E-3</v>
      </c>
    </row>
    <row r="23" spans="1:26" x14ac:dyDescent="0.2">
      <c r="A23" s="54">
        <f t="shared" si="0"/>
        <v>17</v>
      </c>
      <c r="B23" s="12" t="str">
        <f t="shared" si="1"/>
        <v>PaveBank</v>
      </c>
      <c r="C23" s="30">
        <f>BS!C23</f>
        <v>4.1387088441399375E-4</v>
      </c>
      <c r="D23" s="31">
        <f>BS!D23</f>
        <v>0</v>
      </c>
      <c r="E23" s="31">
        <f>BS!E23</f>
        <v>3.9808342555214054E-4</v>
      </c>
      <c r="F23" s="31">
        <f>BS!F23</f>
        <v>4.9630360206712881E-4</v>
      </c>
      <c r="G23" s="31">
        <f>BS!G23</f>
        <v>5.6519960107946036E-4</v>
      </c>
      <c r="H23" s="31">
        <f>BS!H23</f>
        <v>1.4664567728684358E-3</v>
      </c>
      <c r="I23" s="31">
        <f>BS!I23</f>
        <v>0</v>
      </c>
      <c r="J23" s="32">
        <f>BS!J23</f>
        <v>5.0452872018881805E-4</v>
      </c>
    </row>
    <row r="24" spans="1:26" x14ac:dyDescent="0.2">
      <c r="A24" s="55">
        <f t="shared" si="0"/>
        <v>18</v>
      </c>
      <c r="B24" s="15" t="str">
        <f t="shared" si="1"/>
        <v>HashBank</v>
      </c>
      <c r="C24" s="33">
        <f>BS!C24</f>
        <v>3.601831763011432E-4</v>
      </c>
      <c r="D24" s="34">
        <f>BS!D24</f>
        <v>0</v>
      </c>
      <c r="E24" s="34">
        <f>BS!E24</f>
        <v>3.9577732289378357E-5</v>
      </c>
      <c r="F24" s="34">
        <f>BS!F24</f>
        <v>6.3181416455307228E-6</v>
      </c>
      <c r="G24" s="34">
        <f>BS!G24</f>
        <v>7.1952150311705443E-6</v>
      </c>
      <c r="H24" s="34">
        <f>BS!H24</f>
        <v>0</v>
      </c>
      <c r="I24" s="34">
        <f>BS!I24</f>
        <v>1.1707503856818598E-5</v>
      </c>
      <c r="J24" s="35">
        <f>BS!J24</f>
        <v>2.2012265146357556E-3</v>
      </c>
    </row>
    <row r="25" spans="1:26" ht="13.5" thickBot="1" x14ac:dyDescent="0.25">
      <c r="A25" s="54">
        <f t="shared" si="0"/>
        <v>19</v>
      </c>
      <c r="B25" s="12" t="str">
        <f t="shared" si="1"/>
        <v>Paysera</v>
      </c>
      <c r="C25" s="30">
        <f>BS!C25</f>
        <v>2.3555685215801182E-4</v>
      </c>
      <c r="D25" s="31">
        <f>BS!D25</f>
        <v>0</v>
      </c>
      <c r="E25" s="31">
        <f>BS!E25</f>
        <v>1.6523204649346177E-4</v>
      </c>
      <c r="F25" s="31">
        <f>BS!F25</f>
        <v>4.7445117140663947E-5</v>
      </c>
      <c r="G25" s="31">
        <f>BS!G25</f>
        <v>5.4031365417018413E-5</v>
      </c>
      <c r="H25" s="31">
        <f>BS!H25</f>
        <v>8.9282895970786417E-5</v>
      </c>
      <c r="I25" s="31">
        <f>BS!I25</f>
        <v>3.1924300275022364E-5</v>
      </c>
      <c r="J25" s="32">
        <f>BS!J25</f>
        <v>6.39389716680888E-4</v>
      </c>
    </row>
    <row r="26" spans="1:26" ht="13.5" thickBot="1" x14ac:dyDescent="0.25">
      <c r="A26" s="55"/>
      <c r="B26" s="19" t="s">
        <v>49</v>
      </c>
      <c r="C26" s="20">
        <f>SUM(C7:C25)</f>
        <v>1</v>
      </c>
      <c r="D26" s="21">
        <f t="shared" ref="D26:J26" si="2">SUM(D7:D25)</f>
        <v>0.999999999999999</v>
      </c>
      <c r="E26" s="21">
        <f t="shared" si="2"/>
        <v>0.99999999999999978</v>
      </c>
      <c r="F26" s="21">
        <f t="shared" si="2"/>
        <v>1.0000000000000007</v>
      </c>
      <c r="G26" s="21">
        <f t="shared" si="2"/>
        <v>0.99999999999999989</v>
      </c>
      <c r="H26" s="21">
        <f t="shared" si="2"/>
        <v>1.0000000000000038</v>
      </c>
      <c r="I26" s="21">
        <f t="shared" si="2"/>
        <v>0.99999999999999833</v>
      </c>
      <c r="J26" s="22">
        <f t="shared" si="2"/>
        <v>1.0000000000000053</v>
      </c>
    </row>
    <row r="27" spans="1:26" x14ac:dyDescent="0.2">
      <c r="A27" s="55"/>
      <c r="B27" s="15"/>
      <c r="Y27" s="23"/>
      <c r="Z27" s="23"/>
    </row>
    <row r="28" spans="1:26" ht="13.5" thickBot="1" x14ac:dyDescent="0.25">
      <c r="B28" s="62" t="s">
        <v>52</v>
      </c>
    </row>
    <row r="29" spans="1:26" x14ac:dyDescent="0.2">
      <c r="A29" s="174" t="s">
        <v>0</v>
      </c>
      <c r="B29" s="172" t="s">
        <v>283</v>
      </c>
      <c r="C29" s="176" t="s">
        <v>1</v>
      </c>
      <c r="D29" s="177"/>
      <c r="E29" s="177"/>
      <c r="F29" s="178"/>
      <c r="G29" s="79" t="s">
        <v>2</v>
      </c>
      <c r="H29" s="80"/>
      <c r="I29" s="80"/>
      <c r="J29" s="80"/>
      <c r="K29" s="80"/>
      <c r="L29" s="80"/>
      <c r="M29" s="80"/>
      <c r="N29" s="81"/>
      <c r="O29" s="176" t="s">
        <v>3</v>
      </c>
      <c r="P29" s="177"/>
      <c r="Q29" s="178"/>
      <c r="R29" s="176" t="s">
        <v>4</v>
      </c>
      <c r="S29" s="177"/>
      <c r="T29" s="178"/>
    </row>
    <row r="30" spans="1:26" ht="105" x14ac:dyDescent="0.2">
      <c r="A30" s="175"/>
      <c r="B30" s="173"/>
      <c r="C30" s="8" t="s">
        <v>5</v>
      </c>
      <c r="D30" s="9" t="s">
        <v>50</v>
      </c>
      <c r="E30" s="9" t="s">
        <v>6</v>
      </c>
      <c r="F30" s="10" t="s">
        <v>9</v>
      </c>
      <c r="G30" s="8" t="s">
        <v>7</v>
      </c>
      <c r="H30" s="9" t="s">
        <v>26</v>
      </c>
      <c r="I30" s="9" t="s">
        <v>268</v>
      </c>
      <c r="J30" s="9" t="s">
        <v>48</v>
      </c>
      <c r="K30" s="9" t="s">
        <v>25</v>
      </c>
      <c r="L30" s="9" t="s">
        <v>8</v>
      </c>
      <c r="M30" s="9" t="s">
        <v>163</v>
      </c>
      <c r="N30" s="10" t="s">
        <v>51</v>
      </c>
      <c r="O30" s="8" t="s">
        <v>10</v>
      </c>
      <c r="P30" s="9" t="s">
        <v>11</v>
      </c>
      <c r="Q30" s="10" t="s">
        <v>12</v>
      </c>
      <c r="R30" s="8" t="str">
        <f>"NET Income of "&amp;MONTH($B$3)&amp;" months "&amp;YEAR($B$3)</f>
        <v>NET Income of 5 months 2025</v>
      </c>
      <c r="S30" s="9" t="s">
        <v>79</v>
      </c>
      <c r="T30" s="10" t="s">
        <v>80</v>
      </c>
    </row>
    <row r="31" spans="1:26" x14ac:dyDescent="0.2">
      <c r="A31" s="119"/>
      <c r="B31" s="120" t="s">
        <v>263</v>
      </c>
      <c r="C31" s="121">
        <f>BS!C31</f>
        <v>98228359812.172897</v>
      </c>
      <c r="D31" s="122">
        <f>BS!D31</f>
        <v>13146742832.882299</v>
      </c>
      <c r="E31" s="122">
        <f>BS!E31</f>
        <v>66661523017.036499</v>
      </c>
      <c r="F31" s="123">
        <f>BS!F31</f>
        <v>-1167305698.5186701</v>
      </c>
      <c r="G31" s="121">
        <f>BS!G31</f>
        <v>83659597416.818207</v>
      </c>
      <c r="H31" s="122">
        <f>BS!H31</f>
        <v>60627502751.693001</v>
      </c>
      <c r="I31" s="122">
        <f>BS!I31</f>
        <v>5669923039.5253</v>
      </c>
      <c r="J31" s="122">
        <f>BS!J31</f>
        <v>53237206718.710602</v>
      </c>
      <c r="K31" s="122">
        <f>BS!K31</f>
        <v>20518605496.3923</v>
      </c>
      <c r="L31" s="122">
        <f>BS!L31</f>
        <v>32718601222.318199</v>
      </c>
      <c r="M31" s="122">
        <f>BS!M31</f>
        <v>1353358480.8099999</v>
      </c>
      <c r="N31" s="123">
        <f>BS!N31</f>
        <v>20669757739.544689</v>
      </c>
      <c r="O31" s="121">
        <f>BS!O31</f>
        <v>14568762363.5165</v>
      </c>
      <c r="P31" s="122">
        <f>BS!P31</f>
        <v>1169294635.1199999</v>
      </c>
      <c r="Q31" s="123">
        <f>BS!Q31</f>
        <v>17603661125.395</v>
      </c>
      <c r="R31" s="124">
        <f>BS!R31</f>
        <v>1272865012.1051099</v>
      </c>
      <c r="S31" s="125">
        <f>BS!S31</f>
        <v>3.1425826132884062E-2</v>
      </c>
      <c r="T31" s="126">
        <f>BS!T31</f>
        <v>0.21344835992813979</v>
      </c>
    </row>
    <row r="32" spans="1:26" x14ac:dyDescent="0.2">
      <c r="A32" s="55">
        <v>1</v>
      </c>
      <c r="B32" s="15" t="s">
        <v>148</v>
      </c>
      <c r="C32" s="27">
        <f>BS!C32</f>
        <v>38832225040.356903</v>
      </c>
      <c r="D32" s="28">
        <f>BS!D32</f>
        <v>4513719921.0899992</v>
      </c>
      <c r="E32" s="28">
        <f>BS!E32</f>
        <v>25154325803.110401</v>
      </c>
      <c r="F32" s="29">
        <f>BS!F32</f>
        <v>-354398960.23157001</v>
      </c>
      <c r="G32" s="27">
        <f>BS!G32</f>
        <v>33447678718.7752</v>
      </c>
      <c r="H32" s="28">
        <f>BS!H32</f>
        <v>25011826282.389999</v>
      </c>
      <c r="I32" s="28">
        <f>BS!I32</f>
        <v>1883234299.4565001</v>
      </c>
      <c r="J32" s="28">
        <f>BS!J32</f>
        <v>22469142734.823502</v>
      </c>
      <c r="K32" s="28">
        <f>BS!K32</f>
        <v>7303749156.1000004</v>
      </c>
      <c r="L32" s="28">
        <f>BS!L32</f>
        <v>15165393578.7234</v>
      </c>
      <c r="M32" s="85"/>
      <c r="N32" s="29">
        <f>BS!N32</f>
        <v>7574934981.6962996</v>
      </c>
      <c r="O32" s="27">
        <f>BS!O32</f>
        <v>5384546321.1481199</v>
      </c>
      <c r="P32" s="28">
        <f>BS!P32</f>
        <v>27993660.18</v>
      </c>
      <c r="Q32" s="29">
        <f>BS!Q32</f>
        <v>6551884051.5058203</v>
      </c>
      <c r="R32" s="27">
        <f>BS!R32</f>
        <v>655849130.31177402</v>
      </c>
      <c r="S32" s="70">
        <f>BS!S32</f>
        <v>4.0954360091420818E-2</v>
      </c>
      <c r="T32" s="71">
        <f>BS!T32</f>
        <v>0.30158126998398604</v>
      </c>
    </row>
    <row r="33" spans="1:21" x14ac:dyDescent="0.2">
      <c r="A33" s="54">
        <v>2</v>
      </c>
      <c r="B33" s="12" t="s">
        <v>149</v>
      </c>
      <c r="C33" s="24">
        <f>BS!C33</f>
        <v>36507282265.669899</v>
      </c>
      <c r="D33" s="25">
        <f>BS!D33</f>
        <v>4957468481.7299995</v>
      </c>
      <c r="E33" s="25">
        <f>BS!E33</f>
        <v>24941123504.43</v>
      </c>
      <c r="F33" s="26">
        <f>BS!F33</f>
        <v>-360883472.13</v>
      </c>
      <c r="G33" s="24">
        <f>BS!G33</f>
        <v>31271287814.34</v>
      </c>
      <c r="H33" s="25">
        <f>BS!H33</f>
        <v>22784019369.59</v>
      </c>
      <c r="I33" s="25">
        <f>BS!I33</f>
        <v>2888986978.4520402</v>
      </c>
      <c r="J33" s="25">
        <f>BS!J33</f>
        <v>19262919421.2817</v>
      </c>
      <c r="K33" s="25">
        <f>BS!K33</f>
        <v>7809596330.8715296</v>
      </c>
      <c r="L33" s="25">
        <f>BS!L33</f>
        <v>11453323090.4102</v>
      </c>
      <c r="M33" s="85"/>
      <c r="N33" s="26">
        <f>BS!N33</f>
        <v>7416211512.7299995</v>
      </c>
      <c r="O33" s="24">
        <f>BS!O33</f>
        <v>5235994418.8299999</v>
      </c>
      <c r="P33" s="25">
        <f>BS!P33</f>
        <v>21015907.690000001</v>
      </c>
      <c r="Q33" s="26">
        <f>BS!Q33</f>
        <v>6785881638.2229996</v>
      </c>
      <c r="R33" s="24">
        <f>BS!R33</f>
        <v>485715278.56999999</v>
      </c>
      <c r="S33" s="72">
        <f>BS!S33</f>
        <v>3.1788678163411313E-2</v>
      </c>
      <c r="T33" s="73">
        <f>BS!T33</f>
        <v>0.22154340911214185</v>
      </c>
    </row>
    <row r="34" spans="1:21" x14ac:dyDescent="0.2">
      <c r="A34" s="55">
        <v>3</v>
      </c>
      <c r="B34" s="15" t="s">
        <v>150</v>
      </c>
      <c r="C34" s="27">
        <f>BS!C34</f>
        <v>5474502680.5946198</v>
      </c>
      <c r="D34" s="28">
        <f>BS!D34</f>
        <v>549253234.86000001</v>
      </c>
      <c r="E34" s="28">
        <f>BS!E34</f>
        <v>3959896338.3613601</v>
      </c>
      <c r="F34" s="29">
        <f>BS!F34</f>
        <v>-134778134.968916</v>
      </c>
      <c r="G34" s="27">
        <f>BS!G34</f>
        <v>4813537602.9994898</v>
      </c>
      <c r="H34" s="28">
        <f>BS!H34</f>
        <v>3628768522.2577467</v>
      </c>
      <c r="I34" s="28">
        <f>BS!I34</f>
        <v>98067877.221313998</v>
      </c>
      <c r="J34" s="28">
        <f>BS!J34</f>
        <v>3510462924.6969299</v>
      </c>
      <c r="K34" s="28">
        <f>BS!K34</f>
        <v>1554919491.3004701</v>
      </c>
      <c r="L34" s="28">
        <f>BS!L34</f>
        <v>1955543433.3964601</v>
      </c>
      <c r="M34" s="85"/>
      <c r="N34" s="29">
        <f>BS!N34</f>
        <v>1087819713.2655621</v>
      </c>
      <c r="O34" s="27">
        <f>BS!O34</f>
        <v>660965077.53999996</v>
      </c>
      <c r="P34" s="28">
        <f>BS!P34</f>
        <v>44490459.259999998</v>
      </c>
      <c r="Q34" s="29">
        <f>BS!Q34</f>
        <v>659192102.36989999</v>
      </c>
      <c r="R34" s="27">
        <f>BS!R34</f>
        <v>51493289.001341</v>
      </c>
      <c r="S34" s="70">
        <f>BS!S34</f>
        <v>2.3439347725904686E-2</v>
      </c>
      <c r="T34" s="71">
        <f>BS!T34</f>
        <v>0.19647729503808634</v>
      </c>
    </row>
    <row r="35" spans="1:21" x14ac:dyDescent="0.2">
      <c r="A35" s="54">
        <v>4</v>
      </c>
      <c r="B35" s="12" t="s">
        <v>153</v>
      </c>
      <c r="C35" s="24">
        <f>BS!C35</f>
        <v>4220258729.2698998</v>
      </c>
      <c r="D35" s="25">
        <f>BS!D35</f>
        <v>599840058.57159996</v>
      </c>
      <c r="E35" s="25">
        <f>BS!E35</f>
        <v>3021460102.0700002</v>
      </c>
      <c r="F35" s="26">
        <f>BS!F35</f>
        <v>-35827350.789999999</v>
      </c>
      <c r="G35" s="24">
        <f>BS!G35</f>
        <v>3577475245.0426998</v>
      </c>
      <c r="H35" s="25">
        <f>BS!H35</f>
        <v>2679865299.8548999</v>
      </c>
      <c r="I35" s="25">
        <f>BS!I35</f>
        <v>223298878.65239999</v>
      </c>
      <c r="J35" s="25">
        <f>BS!J35</f>
        <v>2453519740.1622</v>
      </c>
      <c r="K35" s="25">
        <f>BS!K35</f>
        <v>1126446242.6392</v>
      </c>
      <c r="L35" s="25">
        <f>BS!L35</f>
        <v>1327073497.523</v>
      </c>
      <c r="M35" s="85"/>
      <c r="N35" s="26">
        <f>BS!N35</f>
        <v>832331180.52779996</v>
      </c>
      <c r="O35" s="24">
        <f>BS!O35</f>
        <v>642783484.27999997</v>
      </c>
      <c r="P35" s="25">
        <f>BS!P35</f>
        <v>18212575</v>
      </c>
      <c r="Q35" s="26">
        <f>BS!Q35</f>
        <v>721025205.64999998</v>
      </c>
      <c r="R35" s="24">
        <f>BS!R35</f>
        <v>40266778.189999998</v>
      </c>
      <c r="S35" s="72">
        <f>BS!S35</f>
        <v>2.377109447562489E-2</v>
      </c>
      <c r="T35" s="73">
        <f>BS!T35</f>
        <v>0.15505281649507466</v>
      </c>
    </row>
    <row r="36" spans="1:21" x14ac:dyDescent="0.2">
      <c r="A36" s="55">
        <v>5</v>
      </c>
      <c r="B36" s="15" t="s">
        <v>156</v>
      </c>
      <c r="C36" s="27">
        <f>BS!C36</f>
        <v>3285292739.3485398</v>
      </c>
      <c r="D36" s="28">
        <f>BS!D36</f>
        <v>412695944.28202498</v>
      </c>
      <c r="E36" s="28">
        <f>BS!E36</f>
        <v>2726729507.6424699</v>
      </c>
      <c r="F36" s="29">
        <f>BS!F36</f>
        <v>-80067194.69596</v>
      </c>
      <c r="G36" s="27">
        <f>BS!G36</f>
        <v>2873379846.2669101</v>
      </c>
      <c r="H36" s="28">
        <f>BS!H36</f>
        <v>1368502434.13691</v>
      </c>
      <c r="I36" s="28">
        <f>BS!I36</f>
        <v>45731428.020000003</v>
      </c>
      <c r="J36" s="28">
        <f>BS!J36</f>
        <v>1296442121.1568999</v>
      </c>
      <c r="K36" s="28">
        <f>BS!K36</f>
        <v>400714086.95270002</v>
      </c>
      <c r="L36" s="28">
        <f>BS!L36</f>
        <v>895728034.20420003</v>
      </c>
      <c r="M36" s="85"/>
      <c r="N36" s="29">
        <f>BS!N36</f>
        <v>1413228823.77</v>
      </c>
      <c r="O36" s="27">
        <f>BS!O36</f>
        <v>411912895.41564101</v>
      </c>
      <c r="P36" s="28">
        <f>BS!P36</f>
        <v>5270620</v>
      </c>
      <c r="Q36" s="29">
        <f>BS!Q36</f>
        <v>485139280.94564098</v>
      </c>
      <c r="R36" s="27">
        <f>BS!R36</f>
        <v>31632963.095640998</v>
      </c>
      <c r="S36" s="70">
        <f>BS!S36</f>
        <v>2.4049509309927875E-2</v>
      </c>
      <c r="T36" s="71">
        <f>BS!T36</f>
        <v>0.19247795435652576</v>
      </c>
    </row>
    <row r="37" spans="1:21" x14ac:dyDescent="0.2">
      <c r="A37" s="54">
        <v>6</v>
      </c>
      <c r="B37" s="12" t="s">
        <v>155</v>
      </c>
      <c r="C37" s="24">
        <f>BS!C37</f>
        <v>2060034123.65817</v>
      </c>
      <c r="D37" s="25">
        <f>BS!D37</f>
        <v>207962672.80999997</v>
      </c>
      <c r="E37" s="25">
        <f>BS!E37</f>
        <v>1565687458.0238099</v>
      </c>
      <c r="F37" s="26">
        <f>BS!F37</f>
        <v>-35761085.206430003</v>
      </c>
      <c r="G37" s="24">
        <f>BS!G37</f>
        <v>1766523767.56633</v>
      </c>
      <c r="H37" s="25">
        <f>BS!H37</f>
        <v>1216056762.9100008</v>
      </c>
      <c r="I37" s="25">
        <f>BS!I37</f>
        <v>175591029.34720001</v>
      </c>
      <c r="J37" s="25">
        <f>BS!J37</f>
        <v>1030188117.0905</v>
      </c>
      <c r="K37" s="25">
        <f>BS!K37</f>
        <v>463654149.31919998</v>
      </c>
      <c r="L37" s="25">
        <f>BS!L37</f>
        <v>566533967.77129996</v>
      </c>
      <c r="M37" s="85"/>
      <c r="N37" s="26">
        <f>BS!N37</f>
        <v>519270807.10000002</v>
      </c>
      <c r="O37" s="24">
        <f>BS!O37</f>
        <v>293510356</v>
      </c>
      <c r="P37" s="25">
        <f>BS!P37</f>
        <v>121372000</v>
      </c>
      <c r="Q37" s="26">
        <f>BS!Q37</f>
        <v>333237984.70625103</v>
      </c>
      <c r="R37" s="24">
        <f>BS!R37</f>
        <v>10949285.401512001</v>
      </c>
      <c r="S37" s="72">
        <f>BS!S37</f>
        <v>1.3076851104047294E-2</v>
      </c>
      <c r="T37" s="73">
        <f>BS!T37</f>
        <v>9.1071471846520466E-2</v>
      </c>
    </row>
    <row r="38" spans="1:21" x14ac:dyDescent="0.2">
      <c r="A38" s="55">
        <v>7</v>
      </c>
      <c r="B38" s="15" t="s">
        <v>152</v>
      </c>
      <c r="C38" s="27">
        <f>BS!C38</f>
        <v>2017889730.9438901</v>
      </c>
      <c r="D38" s="28">
        <f>BS!D38</f>
        <v>473396851.57478601</v>
      </c>
      <c r="E38" s="28">
        <f>BS!E38</f>
        <v>1394305841.0688601</v>
      </c>
      <c r="F38" s="29">
        <f>BS!F38</f>
        <v>-28426168.991303001</v>
      </c>
      <c r="G38" s="27">
        <f>BS!G38</f>
        <v>1689993502.8658299</v>
      </c>
      <c r="H38" s="28">
        <f>BS!H38</f>
        <v>1299358253.0422001</v>
      </c>
      <c r="I38" s="28">
        <f>BS!I38</f>
        <v>117730750.7603</v>
      </c>
      <c r="J38" s="28">
        <f>BS!J38</f>
        <v>1140659644.8180001</v>
      </c>
      <c r="K38" s="28">
        <f>BS!K38</f>
        <v>556351398.97570002</v>
      </c>
      <c r="L38" s="28">
        <f>BS!L38</f>
        <v>584308245.84230006</v>
      </c>
      <c r="M38" s="85"/>
      <c r="N38" s="29">
        <f>BS!N38</f>
        <v>376472981.53538603</v>
      </c>
      <c r="O38" s="27">
        <f>BS!O38</f>
        <v>327896227.44279999</v>
      </c>
      <c r="P38" s="28">
        <f>BS!P38</f>
        <v>112482804.98999999</v>
      </c>
      <c r="Q38" s="29">
        <f>BS!Q38</f>
        <v>338337029.45999998</v>
      </c>
      <c r="R38" s="27">
        <f>BS!R38</f>
        <v>12623450.072728001</v>
      </c>
      <c r="S38" s="70">
        <f>BS!S38</f>
        <v>1.5403749474752952E-2</v>
      </c>
      <c r="T38" s="71">
        <f>BS!T38</f>
        <v>9.4382922360437035E-2</v>
      </c>
    </row>
    <row r="39" spans="1:21" x14ac:dyDescent="0.2">
      <c r="A39" s="54">
        <v>8</v>
      </c>
      <c r="B39" s="12" t="s">
        <v>154</v>
      </c>
      <c r="C39" s="24">
        <f>BS!C39</f>
        <v>1791814932.0116301</v>
      </c>
      <c r="D39" s="25">
        <f>BS!D39</f>
        <v>601666852.80576599</v>
      </c>
      <c r="E39" s="25">
        <f>BS!E39</f>
        <v>1082773624.0562601</v>
      </c>
      <c r="F39" s="26">
        <f>BS!F39</f>
        <v>-51594346.087025002</v>
      </c>
      <c r="G39" s="24">
        <f>BS!G39</f>
        <v>1326772366.93627</v>
      </c>
      <c r="H39" s="25">
        <f>BS!H39</f>
        <v>1231107786.5739</v>
      </c>
      <c r="I39" s="25">
        <f>BS!I39</f>
        <v>22583063.921544001</v>
      </c>
      <c r="J39" s="25">
        <f>BS!J39</f>
        <v>1208515505.9415901</v>
      </c>
      <c r="K39" s="25">
        <f>BS!K39</f>
        <v>713289375.96075296</v>
      </c>
      <c r="L39" s="25">
        <f>BS!L39</f>
        <v>495226129.98083198</v>
      </c>
      <c r="M39" s="85"/>
      <c r="N39" s="26">
        <f>BS!N39</f>
        <v>82774551.219899997</v>
      </c>
      <c r="O39" s="24">
        <f>BS!O39</f>
        <v>465042563.76745999</v>
      </c>
      <c r="P39" s="25">
        <f>BS!P39</f>
        <v>114430000</v>
      </c>
      <c r="Q39" s="26">
        <f>BS!Q39</f>
        <v>515735254.55746001</v>
      </c>
      <c r="R39" s="24">
        <f>BS!R39</f>
        <v>18207638.888978001</v>
      </c>
      <c r="S39" s="72">
        <f>BS!S39</f>
        <v>2.3201468412807957E-2</v>
      </c>
      <c r="T39" s="73">
        <f>BS!T39</f>
        <v>9.6164302332606963E-2</v>
      </c>
    </row>
    <row r="40" spans="1:21" x14ac:dyDescent="0.2">
      <c r="A40" s="55">
        <v>9</v>
      </c>
      <c r="B40" s="15" t="s">
        <v>157</v>
      </c>
      <c r="C40" s="27">
        <f>BS!C40</f>
        <v>1079264839.03</v>
      </c>
      <c r="D40" s="28">
        <f>BS!D40</f>
        <v>146930470.94999999</v>
      </c>
      <c r="E40" s="28">
        <f>BS!E40</f>
        <v>898718074.39999902</v>
      </c>
      <c r="F40" s="29">
        <f>BS!F40</f>
        <v>-18345845.300000001</v>
      </c>
      <c r="G40" s="27">
        <f>BS!G40</f>
        <v>821404676.65197504</v>
      </c>
      <c r="H40" s="28">
        <f>BS!H40</f>
        <v>339515128.88999999</v>
      </c>
      <c r="I40" s="28">
        <f>BS!I40</f>
        <v>90341074.25</v>
      </c>
      <c r="J40" s="28">
        <f>BS!J40</f>
        <v>154892083</v>
      </c>
      <c r="K40" s="28">
        <f>BS!K40</f>
        <v>75416153.930000007</v>
      </c>
      <c r="L40" s="28">
        <f>BS!L40</f>
        <v>79475929.069999993</v>
      </c>
      <c r="M40" s="85"/>
      <c r="N40" s="29">
        <f>BS!N40</f>
        <v>466551546.20999998</v>
      </c>
      <c r="O40" s="27">
        <f>BS!O40</f>
        <v>257860162.38</v>
      </c>
      <c r="P40" s="28">
        <f>BS!P40</f>
        <v>76000000</v>
      </c>
      <c r="Q40" s="29">
        <f>BS!Q40</f>
        <v>266298975.28</v>
      </c>
      <c r="R40" s="27">
        <f>BS!R40</f>
        <v>6788864.2699999996</v>
      </c>
      <c r="S40" s="70">
        <f>BS!S40</f>
        <v>1.6076045746264096E-2</v>
      </c>
      <c r="T40" s="71">
        <f>BS!T40</f>
        <v>6.3318682332220794E-2</v>
      </c>
    </row>
    <row r="41" spans="1:21" x14ac:dyDescent="0.2">
      <c r="A41" s="54">
        <v>10</v>
      </c>
      <c r="B41" s="12" t="s">
        <v>158</v>
      </c>
      <c r="C41" s="24">
        <f>BS!C41</f>
        <v>629883545.33399999</v>
      </c>
      <c r="D41" s="25">
        <f>BS!D41</f>
        <v>149059302.89629999</v>
      </c>
      <c r="E41" s="25">
        <f>BS!E41</f>
        <v>375335027.46469998</v>
      </c>
      <c r="F41" s="26">
        <f>BS!F41</f>
        <v>-11426806.0173</v>
      </c>
      <c r="G41" s="24">
        <f>BS!G41</f>
        <v>505740040.30150002</v>
      </c>
      <c r="H41" s="25">
        <f>BS!H41</f>
        <v>431332228.57920003</v>
      </c>
      <c r="I41" s="25">
        <f>BS!I41</f>
        <v>58963986.769500002</v>
      </c>
      <c r="J41" s="25">
        <f>BS!J41</f>
        <v>310430361.19569999</v>
      </c>
      <c r="K41" s="25">
        <f>BS!K41</f>
        <v>229714378.23010001</v>
      </c>
      <c r="L41" s="25">
        <f>BS!L41</f>
        <v>80715982.965599999</v>
      </c>
      <c r="M41" s="85"/>
      <c r="N41" s="26">
        <f>BS!N41</f>
        <v>62611619.021499999</v>
      </c>
      <c r="O41" s="24">
        <f>BS!O41</f>
        <v>124143505.04000001</v>
      </c>
      <c r="P41" s="25">
        <f>BS!P41</f>
        <v>136800000</v>
      </c>
      <c r="Q41" s="26">
        <f>BS!Q41</f>
        <v>147286966.84999999</v>
      </c>
      <c r="R41" s="24">
        <f>BS!R41</f>
        <v>118777.0857</v>
      </c>
      <c r="S41" s="72">
        <f>BS!S41</f>
        <v>4.2534935844265376E-4</v>
      </c>
      <c r="T41" s="73">
        <f>BS!T41</f>
        <v>2.3310198861663132E-3</v>
      </c>
    </row>
    <row r="42" spans="1:21" x14ac:dyDescent="0.2">
      <c r="A42" s="55">
        <v>11</v>
      </c>
      <c r="B42" s="15" t="s">
        <v>289</v>
      </c>
      <c r="C42" s="27">
        <f>BS!C42</f>
        <v>608166208.78279197</v>
      </c>
      <c r="D42" s="28">
        <f>BS!D42</f>
        <v>19333027.918899998</v>
      </c>
      <c r="E42" s="28">
        <f>BS!E42</f>
        <v>571832741.69009197</v>
      </c>
      <c r="F42" s="29">
        <f>BS!F42</f>
        <v>-17125146.779999997</v>
      </c>
      <c r="G42" s="27">
        <f>BS!G42</f>
        <v>507968802.54659998</v>
      </c>
      <c r="H42" s="28">
        <f>BS!H42</f>
        <v>0</v>
      </c>
      <c r="I42" s="28">
        <f>BS!I42</f>
        <v>0</v>
      </c>
      <c r="J42" s="28">
        <f>BS!J42</f>
        <v>0</v>
      </c>
      <c r="K42" s="28">
        <f>BS!K42</f>
        <v>0</v>
      </c>
      <c r="L42" s="28">
        <f>BS!L42</f>
        <v>0</v>
      </c>
      <c r="M42" s="85"/>
      <c r="N42" s="29">
        <f>BS!N42</f>
        <v>477947618.98949999</v>
      </c>
      <c r="O42" s="27">
        <f>BS!O42</f>
        <v>100197406.236192</v>
      </c>
      <c r="P42" s="28">
        <f>BS!P42</f>
        <v>3634576</v>
      </c>
      <c r="Q42" s="29">
        <f>BS!Q42</f>
        <v>113006751.666192</v>
      </c>
      <c r="R42" s="27">
        <f>BS!R42</f>
        <v>6240122.3399999999</v>
      </c>
      <c r="S42" s="70">
        <f>BS!S42</f>
        <v>2.4572250212453121E-2</v>
      </c>
      <c r="T42" s="71">
        <f>BS!T42</f>
        <v>0.15314268262683781</v>
      </c>
    </row>
    <row r="43" spans="1:21" x14ac:dyDescent="0.2">
      <c r="A43" s="54">
        <v>12</v>
      </c>
      <c r="B43" s="12" t="s">
        <v>240</v>
      </c>
      <c r="C43" s="24">
        <f>BS!C43</f>
        <v>484494866.98211402</v>
      </c>
      <c r="D43" s="25">
        <f>BS!D43</f>
        <v>101846910.55843699</v>
      </c>
      <c r="E43" s="25">
        <f>BS!E43</f>
        <v>326696337.799546</v>
      </c>
      <c r="F43" s="26">
        <f>BS!F43</f>
        <v>-1748687.0148980001</v>
      </c>
      <c r="G43" s="24">
        <f>BS!G43</f>
        <v>332411817.28034002</v>
      </c>
      <c r="H43" s="25">
        <f>BS!H43</f>
        <v>236101794.70817301</v>
      </c>
      <c r="I43" s="25">
        <f>BS!I43</f>
        <v>32556241.521798</v>
      </c>
      <c r="J43" s="25">
        <f>BS!J43</f>
        <v>91898611.057778001</v>
      </c>
      <c r="K43" s="25">
        <f>BS!K43</f>
        <v>69014322.697426006</v>
      </c>
      <c r="L43" s="25">
        <f>BS!L43</f>
        <v>22884288.360351998</v>
      </c>
      <c r="M43" s="85"/>
      <c r="N43" s="26">
        <f>BS!N43</f>
        <v>87310098.663903996</v>
      </c>
      <c r="O43" s="24">
        <f>BS!O43</f>
        <v>152083049.70177299</v>
      </c>
      <c r="P43" s="25">
        <f>BS!P43</f>
        <v>69161600</v>
      </c>
      <c r="Q43" s="26">
        <f>BS!Q43</f>
        <v>149443431.30177301</v>
      </c>
      <c r="R43" s="24">
        <f>BS!R43</f>
        <v>6057259.5202360004</v>
      </c>
      <c r="S43" s="72">
        <f>BS!S43</f>
        <v>2.9767953286590321E-2</v>
      </c>
      <c r="T43" s="73">
        <f>BS!T43</f>
        <v>9.7543658666416067E-2</v>
      </c>
    </row>
    <row r="44" spans="1:21" x14ac:dyDescent="0.2">
      <c r="A44" s="55">
        <v>13</v>
      </c>
      <c r="B44" s="15" t="s">
        <v>151</v>
      </c>
      <c r="C44" s="27">
        <f>BS!C44</f>
        <v>446397720.651124</v>
      </c>
      <c r="D44" s="28">
        <f>BS!D44</f>
        <v>195171420.18330002</v>
      </c>
      <c r="E44" s="28">
        <f>BS!E44</f>
        <v>168589194.532134</v>
      </c>
      <c r="F44" s="29">
        <f>BS!F44</f>
        <v>-24416542.512141999</v>
      </c>
      <c r="G44" s="27">
        <f>BS!G44</f>
        <v>159032137.40826899</v>
      </c>
      <c r="H44" s="28">
        <f>BS!H44</f>
        <v>12691291.9904</v>
      </c>
      <c r="I44" s="28">
        <f>BS!I44</f>
        <v>0</v>
      </c>
      <c r="J44" s="28">
        <f>BS!J44</f>
        <v>12398973</v>
      </c>
      <c r="K44" s="28">
        <f>BS!K44</f>
        <v>8992513</v>
      </c>
      <c r="L44" s="28">
        <f>BS!L44</f>
        <v>3406460</v>
      </c>
      <c r="M44" s="85"/>
      <c r="N44" s="29">
        <f>BS!N44</f>
        <v>126837715.0477</v>
      </c>
      <c r="O44" s="27">
        <f>BS!O44</f>
        <v>287365583.24687999</v>
      </c>
      <c r="P44" s="28">
        <f>BS!P44</f>
        <v>209008277</v>
      </c>
      <c r="Q44" s="29">
        <f>BS!Q44</f>
        <v>333462284.85159999</v>
      </c>
      <c r="R44" s="27">
        <f>BS!R44</f>
        <v>-43214585.386390999</v>
      </c>
      <c r="S44" s="70">
        <f>BS!S44</f>
        <v>-0.23023061127082847</v>
      </c>
      <c r="T44" s="71">
        <f>BS!T44</f>
        <v>-0.33986656173191016</v>
      </c>
    </row>
    <row r="45" spans="1:21" x14ac:dyDescent="0.2">
      <c r="A45" s="54">
        <v>14</v>
      </c>
      <c r="B45" s="12" t="s">
        <v>159</v>
      </c>
      <c r="C45" s="24">
        <f>BS!C45</f>
        <v>290615158.66479999</v>
      </c>
      <c r="D45" s="25">
        <f>BS!D45</f>
        <v>92580335.361000001</v>
      </c>
      <c r="E45" s="25">
        <f>BS!E45</f>
        <v>193391140.4822</v>
      </c>
      <c r="F45" s="26">
        <f>BS!F45</f>
        <v>-4630935.8941000002</v>
      </c>
      <c r="G45" s="24">
        <f>BS!G45</f>
        <v>206445942.2022</v>
      </c>
      <c r="H45" s="25">
        <f>BS!H45</f>
        <v>185880442.1081</v>
      </c>
      <c r="I45" s="25">
        <f>BS!I45</f>
        <v>13098135.1512</v>
      </c>
      <c r="J45" s="25">
        <f>BS!J45</f>
        <v>123009307.03740001</v>
      </c>
      <c r="K45" s="25">
        <f>BS!K45</f>
        <v>82094099.514699996</v>
      </c>
      <c r="L45" s="25">
        <f>BS!L45</f>
        <v>40915207.522699997</v>
      </c>
      <c r="M45" s="85"/>
      <c r="N45" s="26">
        <f>BS!N45</f>
        <v>15634795.867699999</v>
      </c>
      <c r="O45" s="24">
        <f>BS!O45</f>
        <v>84169216.462599993</v>
      </c>
      <c r="P45" s="25">
        <f>BS!P45</f>
        <v>50000000</v>
      </c>
      <c r="Q45" s="26">
        <f>BS!Q45</f>
        <v>83005542.6426</v>
      </c>
      <c r="R45" s="24">
        <f>BS!R45</f>
        <v>2201155.5227000001</v>
      </c>
      <c r="S45" s="72">
        <f>BS!S45</f>
        <v>2.0291442984590249E-2</v>
      </c>
      <c r="T45" s="73">
        <f>BS!T45</f>
        <v>6.3430941375122868E-2</v>
      </c>
      <c r="U45" s="74"/>
    </row>
    <row r="46" spans="1:21" x14ac:dyDescent="0.2">
      <c r="A46" s="55">
        <v>15</v>
      </c>
      <c r="B46" s="15" t="s">
        <v>160</v>
      </c>
      <c r="C46" s="27">
        <f>BS!C46</f>
        <v>247063489.278952</v>
      </c>
      <c r="D46" s="28">
        <f>BS!D46</f>
        <v>52343773.490000002</v>
      </c>
      <c r="E46" s="28">
        <f>BS!E46</f>
        <v>139447480.51212701</v>
      </c>
      <c r="F46" s="29">
        <f>BS!F46</f>
        <v>-3432634.2118950002</v>
      </c>
      <c r="G46" s="27">
        <f>BS!G46</f>
        <v>179128672.681584</v>
      </c>
      <c r="H46" s="28">
        <f>BS!H46</f>
        <v>168240698.69150901</v>
      </c>
      <c r="I46" s="28">
        <f>BS!I46</f>
        <v>19739296.001509</v>
      </c>
      <c r="J46" s="28">
        <f>BS!J46</f>
        <v>138490717.77000001</v>
      </c>
      <c r="K46" s="28">
        <f>BS!K46</f>
        <v>92692518.819999993</v>
      </c>
      <c r="L46" s="28">
        <f>BS!L46</f>
        <v>45798198.950000003</v>
      </c>
      <c r="M46" s="85"/>
      <c r="N46" s="29">
        <f>BS!N46</f>
        <v>8078600.5365260001</v>
      </c>
      <c r="O46" s="27">
        <f>BS!O46</f>
        <v>67934816.763367996</v>
      </c>
      <c r="P46" s="28">
        <f>BS!P46</f>
        <v>99215900</v>
      </c>
      <c r="Q46" s="29">
        <f>BS!Q46</f>
        <v>54392636.471029997</v>
      </c>
      <c r="R46" s="27">
        <f>BS!R46</f>
        <v>-8907356.6122510005</v>
      </c>
      <c r="S46" s="70">
        <f>BS!S46</f>
        <v>-9.2417047878295897E-2</v>
      </c>
      <c r="T46" s="71">
        <f>BS!T46</f>
        <v>-0.31588318445489882</v>
      </c>
      <c r="U46" s="75"/>
    </row>
    <row r="47" spans="1:21" x14ac:dyDescent="0.2">
      <c r="A47" s="55">
        <v>16</v>
      </c>
      <c r="B47" s="12" t="s">
        <v>290</v>
      </c>
      <c r="C47" s="24">
        <f>BS!C47</f>
        <v>154001317.57554299</v>
      </c>
      <c r="D47" s="25">
        <f>BS!D47</f>
        <v>6712090.7001999998</v>
      </c>
      <c r="E47" s="25">
        <f>BS!E47</f>
        <v>141210841.39247999</v>
      </c>
      <c r="F47" s="26">
        <f>BS!F47</f>
        <v>-4442387.6871379996</v>
      </c>
      <c r="G47" s="24">
        <f>BS!G47</f>
        <v>130378660.193</v>
      </c>
      <c r="H47" s="25">
        <f>BS!H47</f>
        <v>887275.85</v>
      </c>
      <c r="I47" s="25">
        <f>BS!I47</f>
        <v>0</v>
      </c>
      <c r="J47" s="25">
        <f>BS!J47</f>
        <v>887275.55839999998</v>
      </c>
      <c r="K47" s="25">
        <f>BS!K47</f>
        <v>39669.560599999997</v>
      </c>
      <c r="L47" s="25">
        <f>BS!L47</f>
        <v>847605.99780000001</v>
      </c>
      <c r="M47" s="85"/>
      <c r="N47" s="26">
        <f>BS!N47</f>
        <v>120896117.053</v>
      </c>
      <c r="O47" s="24">
        <f>BS!O47</f>
        <v>23622657.391743001</v>
      </c>
      <c r="P47" s="25">
        <f>BS!P47</f>
        <v>2254500</v>
      </c>
      <c r="Q47" s="26">
        <f>BS!Q47</f>
        <v>26138353.093743</v>
      </c>
      <c r="R47" s="24">
        <f>BS!R47</f>
        <v>1012906.704943</v>
      </c>
      <c r="S47" s="72">
        <f>BS!S47</f>
        <v>1.6419535738177858E-2</v>
      </c>
      <c r="T47" s="73">
        <f>BS!T47</f>
        <v>0.10684147334873557</v>
      </c>
    </row>
    <row r="48" spans="1:21" x14ac:dyDescent="0.2">
      <c r="A48" s="55">
        <v>17</v>
      </c>
      <c r="B48" s="15" t="s">
        <v>271</v>
      </c>
      <c r="C48" s="27">
        <f>BS!C48</f>
        <v>40653858.149999999</v>
      </c>
      <c r="D48" s="28">
        <f>BS!D48</f>
        <v>37994649.170000002</v>
      </c>
      <c r="E48" s="28">
        <f>BS!E48</f>
        <v>0</v>
      </c>
      <c r="F48" s="29">
        <f>BS!F48</f>
        <v>0</v>
      </c>
      <c r="G48" s="27">
        <f>BS!G48</f>
        <v>33303499.120000001</v>
      </c>
      <c r="H48" s="28">
        <f>BS!H48</f>
        <v>30089648</v>
      </c>
      <c r="I48" s="28">
        <f>BS!I48</f>
        <v>0</v>
      </c>
      <c r="J48" s="28">
        <f>BS!J48</f>
        <v>30089648</v>
      </c>
      <c r="K48" s="28">
        <f>BS!K48</f>
        <v>30089648</v>
      </c>
      <c r="L48" s="28">
        <f>BS!L48</f>
        <v>0</v>
      </c>
      <c r="M48" s="85"/>
      <c r="N48" s="29">
        <f>BS!N48</f>
        <v>845076.31</v>
      </c>
      <c r="O48" s="27">
        <f>BS!O48</f>
        <v>7350359.0300000003</v>
      </c>
      <c r="P48" s="28">
        <f>BS!P48</f>
        <v>8052000</v>
      </c>
      <c r="Q48" s="29">
        <f>BS!Q48</f>
        <v>7093408.3200000003</v>
      </c>
      <c r="R48" s="27">
        <f>BS!R48</f>
        <v>-72360.36</v>
      </c>
      <c r="S48" s="70">
        <f>BS!S48</f>
        <v>-6.2117814561778693E-3</v>
      </c>
      <c r="T48" s="71">
        <f>BS!T48</f>
        <v>-2.3666893016273734E-2</v>
      </c>
      <c r="U48" s="75"/>
    </row>
    <row r="49" spans="1:21" x14ac:dyDescent="0.2">
      <c r="A49" s="55">
        <v>18</v>
      </c>
      <c r="B49" s="12" t="s">
        <v>273</v>
      </c>
      <c r="C49" s="24">
        <f>BS!C49</f>
        <v>35380202.640000001</v>
      </c>
      <c r="D49" s="25">
        <f>BS!D49</f>
        <v>14694681.640000001</v>
      </c>
      <c r="E49" s="25">
        <f>BS!E49</f>
        <v>0</v>
      </c>
      <c r="F49" s="26">
        <f>BS!F49</f>
        <v>0</v>
      </c>
      <c r="G49" s="24">
        <f>BS!G49</f>
        <v>3311057.15</v>
      </c>
      <c r="H49" s="25">
        <f>BS!H49</f>
        <v>383053.15</v>
      </c>
      <c r="I49" s="25">
        <f>BS!I49</f>
        <v>0</v>
      </c>
      <c r="J49" s="25">
        <f>BS!J49</f>
        <v>383053.15</v>
      </c>
      <c r="K49" s="25">
        <f>BS!K49</f>
        <v>0</v>
      </c>
      <c r="L49" s="25">
        <f>BS!L49</f>
        <v>383053.15</v>
      </c>
      <c r="M49" s="85"/>
      <c r="N49" s="26">
        <f>BS!N49</f>
        <v>0</v>
      </c>
      <c r="O49" s="24">
        <f>BS!O49</f>
        <v>32069146</v>
      </c>
      <c r="P49" s="25">
        <f>BS!P49</f>
        <v>43274750</v>
      </c>
      <c r="Q49" s="26">
        <f>BS!Q49</f>
        <v>24010750</v>
      </c>
      <c r="R49" s="24">
        <f>BS!R49</f>
        <v>-3735268.76</v>
      </c>
      <c r="S49" s="72">
        <f>BS!S49</f>
        <v>-0.27975444269304245</v>
      </c>
      <c r="T49" s="73">
        <f>BS!T49</f>
        <v>-0.29349732881209462</v>
      </c>
    </row>
    <row r="50" spans="1:21" x14ac:dyDescent="0.2">
      <c r="A50" s="55">
        <v>19</v>
      </c>
      <c r="B50" s="15" t="s">
        <v>165</v>
      </c>
      <c r="C50" s="27">
        <f>BS!C50</f>
        <v>23138363.23</v>
      </c>
      <c r="D50" s="28">
        <f>BS!D50</f>
        <v>14072152.289999999</v>
      </c>
      <c r="E50" s="28">
        <f>BS!E50</f>
        <v>0</v>
      </c>
      <c r="F50" s="29">
        <f>BS!F50</f>
        <v>0</v>
      </c>
      <c r="G50" s="27">
        <f>BS!G50</f>
        <v>13823246.49</v>
      </c>
      <c r="H50" s="28">
        <f>BS!H50</f>
        <v>2876478.97</v>
      </c>
      <c r="I50" s="28">
        <f>BS!I50</f>
        <v>0</v>
      </c>
      <c r="J50" s="28">
        <f>BS!J50</f>
        <v>2876478.97</v>
      </c>
      <c r="K50" s="28">
        <f>BS!K50</f>
        <v>1831960.52</v>
      </c>
      <c r="L50" s="28">
        <f>BS!L50</f>
        <v>1044518.45</v>
      </c>
      <c r="M50" s="85"/>
      <c r="N50" s="29">
        <f>BS!N50</f>
        <v>0</v>
      </c>
      <c r="O50" s="27">
        <f>BS!O50</f>
        <v>9315116.8399999999</v>
      </c>
      <c r="P50" s="28">
        <f>BS!P50</f>
        <v>6625005</v>
      </c>
      <c r="Q50" s="29">
        <f>BS!Q50</f>
        <v>9089477.5</v>
      </c>
      <c r="R50" s="27">
        <f>BS!R50</f>
        <v>-362315.75180000003</v>
      </c>
      <c r="S50" s="70">
        <f>BS!S50</f>
        <v>-4.1283165906967616E-2</v>
      </c>
      <c r="T50" s="71">
        <f>BS!T50</f>
        <v>-9.0406766299736027E-2</v>
      </c>
      <c r="U50" s="75"/>
    </row>
  </sheetData>
  <mergeCells count="8">
    <mergeCell ref="O29:Q29"/>
    <mergeCell ref="R29:T29"/>
    <mergeCell ref="B29:B30"/>
    <mergeCell ref="A29:A30"/>
    <mergeCell ref="B5:B6"/>
    <mergeCell ref="A5:A6"/>
    <mergeCell ref="C5:J5"/>
    <mergeCell ref="C29:F29"/>
  </mergeCells>
  <pageMargins left="0.7" right="0.2" top="0.25" bottom="0.25" header="0.05" footer="0.05"/>
  <pageSetup scale="52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tabColor rgb="FF00B050"/>
    <pageSetUpPr fitToPage="1"/>
  </sheetPr>
  <dimension ref="A1:V50"/>
  <sheetViews>
    <sheetView view="pageBreakPreview" zoomScaleNormal="100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42.28515625" style="6" bestFit="1" customWidth="1"/>
    <col min="3" max="6" width="10.85546875" style="6" bestFit="1" customWidth="1"/>
    <col min="7" max="7" width="11.85546875" style="6" customWidth="1"/>
    <col min="8" max="8" width="9.7109375" style="6" bestFit="1" customWidth="1"/>
    <col min="9" max="9" width="9.42578125" style="6" bestFit="1" customWidth="1"/>
    <col min="10" max="10" width="10.28515625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9.28515625" style="6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x14ac:dyDescent="0.2">
      <c r="C1" s="7"/>
    </row>
    <row r="2" spans="1:6" x14ac:dyDescent="0.2">
      <c r="A2" s="6" t="s">
        <v>285</v>
      </c>
      <c r="C2" s="7"/>
    </row>
    <row r="3" spans="1:6" x14ac:dyDescent="0.2">
      <c r="A3" s="49"/>
      <c r="B3" s="64">
        <f>BS!B3</f>
        <v>45808</v>
      </c>
    </row>
    <row r="4" spans="1:6" ht="13.5" thickBot="1" x14ac:dyDescent="0.25"/>
    <row r="5" spans="1:6" ht="15.75" customHeight="1" x14ac:dyDescent="0.2">
      <c r="A5" s="181" t="s">
        <v>0</v>
      </c>
      <c r="B5" s="183" t="s">
        <v>282</v>
      </c>
      <c r="C5" s="80" t="s">
        <v>27</v>
      </c>
      <c r="D5" s="80"/>
      <c r="E5" s="80"/>
      <c r="F5" s="81"/>
    </row>
    <row r="6" spans="1:6" s="11" customFormat="1" ht="111" customHeight="1" x14ac:dyDescent="0.2">
      <c r="A6" s="182"/>
      <c r="B6" s="184"/>
      <c r="C6" s="9" t="s">
        <v>40</v>
      </c>
      <c r="D6" s="36" t="s">
        <v>53</v>
      </c>
      <c r="E6" s="36" t="s">
        <v>54</v>
      </c>
      <c r="F6" s="37" t="s">
        <v>55</v>
      </c>
    </row>
    <row r="7" spans="1:6" x14ac:dyDescent="0.2">
      <c r="A7" s="54">
        <f t="shared" ref="A7:A20" si="0">A32</f>
        <v>1</v>
      </c>
      <c r="B7" s="12" t="str">
        <f>BS!B7</f>
        <v>საქართველოს ბანკი</v>
      </c>
      <c r="C7" s="13">
        <f t="shared" ref="C7:C20" si="1">IFERROR(C32/C$31,0)</f>
        <v>0.39532600477713198</v>
      </c>
      <c r="D7" s="14">
        <f>IFERROR(H32/ABS(H$31),0)</f>
        <v>0.40268177728140364</v>
      </c>
      <c r="E7" s="14">
        <f>IFERROR(I32/ABS(I$31),0)</f>
        <v>0.46612471335717642</v>
      </c>
      <c r="F7" s="14">
        <f t="shared" ref="F7:F20" si="2">IFERROR(O32/ABS(O$31),0)</f>
        <v>0.5152542681859934</v>
      </c>
    </row>
    <row r="8" spans="1:6" x14ac:dyDescent="0.2">
      <c r="A8" s="55">
        <f t="shared" si="0"/>
        <v>2</v>
      </c>
      <c r="B8" s="15" t="str">
        <f>BS!B8</f>
        <v>თი–ბი–სი ბანკი</v>
      </c>
      <c r="C8" s="16">
        <f t="shared" si="1"/>
        <v>0.3716572518921949</v>
      </c>
      <c r="D8" s="17">
        <f t="shared" ref="D8:E8" si="3">IFERROR(H33/ABS(H$31),0)</f>
        <v>0.31354549243204488</v>
      </c>
      <c r="E8" s="17">
        <f t="shared" si="3"/>
        <v>0.40477262084441301</v>
      </c>
      <c r="F8" s="17">
        <f t="shared" si="2"/>
        <v>0.38159213581234869</v>
      </c>
    </row>
    <row r="9" spans="1:6" x14ac:dyDescent="0.2">
      <c r="A9" s="54">
        <f t="shared" si="0"/>
        <v>3</v>
      </c>
      <c r="B9" s="12" t="str">
        <f>BS!B9</f>
        <v>ლიბერთი ბანკი</v>
      </c>
      <c r="C9" s="13">
        <f t="shared" si="1"/>
        <v>5.5732404481380692E-2</v>
      </c>
      <c r="D9" s="14">
        <f t="shared" ref="D9:E9" si="4">IFERROR(H34/ABS(H$31),0)</f>
        <v>7.3074686339518108E-2</v>
      </c>
      <c r="E9" s="14">
        <f t="shared" si="4"/>
        <v>3.6127692062341565E-2</v>
      </c>
      <c r="F9" s="14">
        <f t="shared" si="2"/>
        <v>4.0454634632606915E-2</v>
      </c>
    </row>
    <row r="10" spans="1:6" x14ac:dyDescent="0.2">
      <c r="A10" s="55">
        <f t="shared" si="0"/>
        <v>4</v>
      </c>
      <c r="B10" s="15" t="str">
        <f>BS!B10</f>
        <v>ბაზის ბანკი</v>
      </c>
      <c r="C10" s="16">
        <f t="shared" si="1"/>
        <v>4.2963750360279419E-2</v>
      </c>
      <c r="D10" s="17">
        <f t="shared" ref="D10:E10" si="5">IFERROR(H35/ABS(H$31),0)</f>
        <v>3.4484686495657883E-2</v>
      </c>
      <c r="E10" s="17">
        <f t="shared" si="5"/>
        <v>2.3269194880469881E-2</v>
      </c>
      <c r="F10" s="17">
        <f t="shared" si="2"/>
        <v>3.1634759229814444E-2</v>
      </c>
    </row>
    <row r="11" spans="1:6" x14ac:dyDescent="0.2">
      <c r="A11" s="54">
        <f t="shared" si="0"/>
        <v>5</v>
      </c>
      <c r="B11" s="12" t="str">
        <f>BS!B11</f>
        <v>კრედო ბანკი</v>
      </c>
      <c r="C11" s="13">
        <f t="shared" si="1"/>
        <v>3.3445460614740019E-2</v>
      </c>
      <c r="D11" s="14">
        <f t="shared" ref="D11:E11" si="6">IFERROR(H36/ABS(H$31),0)</f>
        <v>7.5281929991128468E-2</v>
      </c>
      <c r="E11" s="14">
        <f t="shared" si="6"/>
        <v>4.7815713690713454E-2</v>
      </c>
      <c r="F11" s="14">
        <f t="shared" si="2"/>
        <v>2.4851781449570419E-2</v>
      </c>
    </row>
    <row r="12" spans="1:6" x14ac:dyDescent="0.2">
      <c r="A12" s="55">
        <f t="shared" si="0"/>
        <v>6</v>
      </c>
      <c r="B12" s="15" t="str">
        <f>BS!B12</f>
        <v>ტერა ბანკი</v>
      </c>
      <c r="C12" s="16">
        <f t="shared" si="1"/>
        <v>2.097188762590823E-2</v>
      </c>
      <c r="D12" s="17">
        <f t="shared" ref="D12:E12" si="7">IFERROR(H37/ABS(H$31),0)</f>
        <v>1.6673323338105419E-2</v>
      </c>
      <c r="E12" s="17">
        <f t="shared" si="7"/>
        <v>4.8215241665694134E-3</v>
      </c>
      <c r="F12" s="17">
        <f t="shared" si="2"/>
        <v>8.6020790086795453E-3</v>
      </c>
    </row>
    <row r="13" spans="1:6" x14ac:dyDescent="0.2">
      <c r="A13" s="54">
        <f t="shared" si="0"/>
        <v>7</v>
      </c>
      <c r="B13" s="12" t="str">
        <f>BS!B13</f>
        <v>პროკრედიტ ბანკი</v>
      </c>
      <c r="C13" s="13">
        <f t="shared" si="1"/>
        <v>2.0542842564025224E-2</v>
      </c>
      <c r="D13" s="14">
        <f t="shared" ref="D13:E13" si="8">IFERROR(H38/ABS(H$31),0)</f>
        <v>1.462056649666498E-2</v>
      </c>
      <c r="E13" s="14">
        <f t="shared" si="8"/>
        <v>4.8437549766403958E-3</v>
      </c>
      <c r="F13" s="14">
        <f t="shared" si="2"/>
        <v>9.9173517636806478E-3</v>
      </c>
    </row>
    <row r="14" spans="1:6" x14ac:dyDescent="0.2">
      <c r="A14" s="55">
        <f t="shared" si="0"/>
        <v>8</v>
      </c>
      <c r="B14" s="15" t="str">
        <f>BS!B14</f>
        <v>ქართუ ბანკი</v>
      </c>
      <c r="C14" s="16">
        <f t="shared" si="1"/>
        <v>1.8241319873790466E-2</v>
      </c>
      <c r="D14" s="17">
        <f t="shared" ref="D14:E14" si="9">IFERROR(H39/ABS(H$31),0)</f>
        <v>1.5753490684399886E-2</v>
      </c>
      <c r="E14" s="17">
        <f t="shared" si="9"/>
        <v>5.1214081333240732E-3</v>
      </c>
      <c r="F14" s="17">
        <f t="shared" si="2"/>
        <v>1.4304453901883557E-2</v>
      </c>
    </row>
    <row r="15" spans="1:6" x14ac:dyDescent="0.2">
      <c r="A15" s="54">
        <f t="shared" si="0"/>
        <v>9</v>
      </c>
      <c r="B15" s="12" t="str">
        <f>BS!B15</f>
        <v>ხალიკ ბანკი</v>
      </c>
      <c r="C15" s="13">
        <f t="shared" si="1"/>
        <v>1.0987303881421958E-2</v>
      </c>
      <c r="D15" s="14">
        <f t="shared" ref="D15:E15" si="10">IFERROR(H40/ABS(H$31),0)</f>
        <v>9.4486650771033968E-3</v>
      </c>
      <c r="E15" s="14">
        <f t="shared" si="10"/>
        <v>2.2429210646026992E-4</v>
      </c>
      <c r="F15" s="14">
        <f t="shared" si="2"/>
        <v>5.3335304258008724E-3</v>
      </c>
    </row>
    <row r="16" spans="1:6" x14ac:dyDescent="0.2">
      <c r="A16" s="55">
        <f t="shared" si="0"/>
        <v>10</v>
      </c>
      <c r="B16" s="15" t="str">
        <f>BS!B16</f>
        <v>პაშაბანკი</v>
      </c>
      <c r="C16" s="16">
        <f t="shared" si="1"/>
        <v>6.4124408321428782E-3</v>
      </c>
      <c r="D16" s="17">
        <f t="shared" ref="D16:E16" si="11">IFERROR(H41/ABS(H$31),0)</f>
        <v>4.9782278298814899E-3</v>
      </c>
      <c r="E16" s="17">
        <f t="shared" si="11"/>
        <v>7.0944038968567857E-4</v>
      </c>
      <c r="F16" s="17">
        <f t="shared" si="2"/>
        <v>9.3314754172999206E-5</v>
      </c>
    </row>
    <row r="17" spans="1:22" x14ac:dyDescent="0.2">
      <c r="A17" s="54">
        <f t="shared" si="0"/>
        <v>11</v>
      </c>
      <c r="B17" s="12" t="str">
        <f>BS!B17</f>
        <v>მიკრობანკი კრისტალი</v>
      </c>
      <c r="C17" s="13">
        <f t="shared" si="1"/>
        <v>6.1913505422028364E-3</v>
      </c>
      <c r="D17" s="14">
        <f t="shared" ref="D17:E17" si="12">IFERROR(H42/ABS(H$31),0)</f>
        <v>2.3485839707029825E-2</v>
      </c>
      <c r="E17" s="14">
        <f t="shared" si="12"/>
        <v>1.6645491292513388E-3</v>
      </c>
      <c r="F17" s="14">
        <f t="shared" si="2"/>
        <v>4.9024227083434881E-3</v>
      </c>
    </row>
    <row r="18" spans="1:22" x14ac:dyDescent="0.2">
      <c r="A18" s="55">
        <f t="shared" si="0"/>
        <v>12</v>
      </c>
      <c r="B18" s="15" t="str">
        <f>BS!B18</f>
        <v>იშ ბანკ</v>
      </c>
      <c r="C18" s="16">
        <f t="shared" si="1"/>
        <v>4.9323318429477965E-3</v>
      </c>
      <c r="D18" s="17">
        <f t="shared" ref="D18:E18" si="13">IFERROR(H43/ABS(H$31),0)</f>
        <v>4.6726845542096251E-3</v>
      </c>
      <c r="E18" s="17">
        <f t="shared" si="13"/>
        <v>3.9970553862854327E-3</v>
      </c>
      <c r="F18" s="17">
        <f t="shared" si="2"/>
        <v>4.7587603262173785E-3</v>
      </c>
    </row>
    <row r="19" spans="1:22" x14ac:dyDescent="0.2">
      <c r="A19" s="54">
        <f t="shared" si="0"/>
        <v>13</v>
      </c>
      <c r="B19" s="12" t="str">
        <f>BS!B19</f>
        <v>ვი–თი–ბი ბანკი</v>
      </c>
      <c r="C19" s="13">
        <f t="shared" si="1"/>
        <v>4.5444892035732065E-3</v>
      </c>
      <c r="D19" s="14">
        <f t="shared" ref="D19:E19" si="14">IFERROR(H44/ABS(H$31),0)</f>
        <v>8.237514996300492E-4</v>
      </c>
      <c r="E19" s="14">
        <f t="shared" si="14"/>
        <v>-8.3341878113783524E-6</v>
      </c>
      <c r="F19" s="14">
        <f t="shared" si="2"/>
        <v>-3.3950642821834784E-2</v>
      </c>
    </row>
    <row r="20" spans="1:22" x14ac:dyDescent="0.2">
      <c r="A20" s="55">
        <f t="shared" si="0"/>
        <v>14</v>
      </c>
      <c r="B20" s="15" t="str">
        <f>BS!B20</f>
        <v>ზირაათ ბანკი</v>
      </c>
      <c r="C20" s="16">
        <f t="shared" si="1"/>
        <v>2.9585667440696251E-3</v>
      </c>
      <c r="D20" s="17">
        <f t="shared" ref="D20:E20" si="15">IFERROR(H45/ABS(H$31),0)</f>
        <v>3.0197755526512504E-3</v>
      </c>
      <c r="E20" s="17">
        <f t="shared" si="15"/>
        <v>4.984380008325836E-4</v>
      </c>
      <c r="F20" s="17">
        <f t="shared" si="2"/>
        <v>1.7292921886977236E-3</v>
      </c>
    </row>
    <row r="21" spans="1:22" x14ac:dyDescent="0.2">
      <c r="A21" s="54">
        <f t="shared" ref="A21:A25" si="16">A46</f>
        <v>15</v>
      </c>
      <c r="B21" s="12" t="str">
        <f>BS!B21</f>
        <v>სილქ ბანკი</v>
      </c>
      <c r="C21" s="13">
        <f t="shared" ref="C21:C25" si="17">IFERROR(C46/C$31,0)</f>
        <v>2.5151950999830783E-3</v>
      </c>
      <c r="D21" s="14">
        <f t="shared" ref="D21:D24" si="18">IFERROR(H46/ABS(H$31),0)</f>
        <v>2.1095220870660952E-3</v>
      </c>
      <c r="E21" s="14">
        <f t="shared" ref="E21:E24" si="19">IFERROR(I46/ABS(I$31),0)</f>
        <v>-2.9621893572964183E-4</v>
      </c>
      <c r="F21" s="14">
        <f t="shared" ref="F21:F24" si="20">IFERROR(O46/ABS(O$31),0)</f>
        <v>-6.9978800010534453E-3</v>
      </c>
    </row>
    <row r="22" spans="1:22" x14ac:dyDescent="0.2">
      <c r="A22" s="55">
        <f t="shared" si="16"/>
        <v>16</v>
      </c>
      <c r="B22" s="15" t="str">
        <f>BS!B22</f>
        <v>მიკრობანკი ემბისი</v>
      </c>
      <c r="C22" s="16">
        <f t="shared" si="17"/>
        <v>1.5677887513343011E-3</v>
      </c>
      <c r="D22" s="17">
        <f t="shared" si="18"/>
        <v>4.5045682369430646E-3</v>
      </c>
      <c r="E22" s="17">
        <f t="shared" si="19"/>
        <v>-6.8588216213789997E-4</v>
      </c>
      <c r="F22" s="17">
        <f t="shared" si="20"/>
        <v>7.9576914701097684E-4</v>
      </c>
    </row>
    <row r="23" spans="1:22" x14ac:dyDescent="0.2">
      <c r="A23" s="54">
        <f t="shared" si="16"/>
        <v>17</v>
      </c>
      <c r="B23" s="12" t="str">
        <f>BS!B23</f>
        <v>პეივბანკი</v>
      </c>
      <c r="C23" s="13">
        <f t="shared" si="17"/>
        <v>4.1387088441399375E-4</v>
      </c>
      <c r="D23" s="14">
        <f t="shared" si="18"/>
        <v>1.8946754406979775E-4</v>
      </c>
      <c r="E23" s="14">
        <f t="shared" si="19"/>
        <v>9.7252814568052424E-4</v>
      </c>
      <c r="F23" s="14">
        <f t="shared" si="20"/>
        <v>-5.6848416219979078E-5</v>
      </c>
    </row>
    <row r="24" spans="1:22" s="78" customFormat="1" x14ac:dyDescent="0.2">
      <c r="A24" s="55">
        <f t="shared" si="16"/>
        <v>18</v>
      </c>
      <c r="B24" s="15" t="str">
        <f>BS!B24</f>
        <v>ჰეშბანკი</v>
      </c>
      <c r="C24" s="16">
        <f t="shared" si="17"/>
        <v>3.601831763011432E-4</v>
      </c>
      <c r="D24" s="17">
        <f t="shared" si="18"/>
        <v>5.3517766850101785E-4</v>
      </c>
      <c r="E24" s="17">
        <f t="shared" si="19"/>
        <v>-1.0012510623527301E-4</v>
      </c>
      <c r="F24" s="17">
        <f t="shared" si="20"/>
        <v>-2.9345364390387933E-3</v>
      </c>
    </row>
    <row r="25" spans="1:22" s="78" customFormat="1" ht="13.5" thickBot="1" x14ac:dyDescent="0.25">
      <c r="A25" s="54">
        <f t="shared" si="16"/>
        <v>19</v>
      </c>
      <c r="B25" s="12" t="str">
        <f>BS!B25</f>
        <v>პეისერა</v>
      </c>
      <c r="C25" s="13">
        <f t="shared" si="17"/>
        <v>2.3555685215801182E-4</v>
      </c>
      <c r="D25" s="14">
        <f t="shared" ref="D25" si="21">IFERROR(H50/ABS(H$31),0)</f>
        <v>1.1636718398904108E-4</v>
      </c>
      <c r="E25" s="14">
        <f t="shared" ref="E25" si="22">IFERROR(I50/ABS(I$31),0)</f>
        <v>1.2763512207021856E-4</v>
      </c>
      <c r="F25" s="14">
        <f t="shared" ref="F25" si="23">IFERROR(O50/ABS(O$31),0)</f>
        <v>-2.8464585667319835E-4</v>
      </c>
    </row>
    <row r="26" spans="1:22" ht="13.5" thickBot="1" x14ac:dyDescent="0.25">
      <c r="A26" s="18"/>
      <c r="B26" s="19" t="str">
        <f>BS!B26</f>
        <v>კონსოლიდირებული</v>
      </c>
      <c r="C26" s="20">
        <f>SUM(C7:C25)</f>
        <v>1</v>
      </c>
      <c r="D26" s="20">
        <f t="shared" ref="D26:F26" si="24">SUM(D7:D25)</f>
        <v>0.99999999999999778</v>
      </c>
      <c r="E26" s="20">
        <f t="shared" si="24"/>
        <v>1</v>
      </c>
      <c r="F26" s="20">
        <f t="shared" si="24"/>
        <v>1.0000000000000009</v>
      </c>
    </row>
    <row r="27" spans="1:22" x14ac:dyDescent="0.2">
      <c r="A27" s="127"/>
      <c r="B27" s="128"/>
      <c r="C27" s="129"/>
      <c r="D27" s="129"/>
      <c r="E27" s="129"/>
      <c r="F27" s="129"/>
    </row>
    <row r="28" spans="1:22" ht="13.5" thickBot="1" x14ac:dyDescent="0.25">
      <c r="B28" s="62" t="s">
        <v>36</v>
      </c>
      <c r="U28" s="23"/>
      <c r="V28" s="23"/>
    </row>
    <row r="29" spans="1:22" ht="15.75" customHeight="1" x14ac:dyDescent="0.2">
      <c r="A29" s="181" t="s">
        <v>0</v>
      </c>
      <c r="B29" s="183" t="s">
        <v>282</v>
      </c>
      <c r="C29" s="185" t="s">
        <v>56</v>
      </c>
      <c r="D29" s="187" t="s">
        <v>280</v>
      </c>
      <c r="E29" s="188"/>
      <c r="F29" s="188"/>
      <c r="G29" s="188"/>
      <c r="H29" s="189"/>
      <c r="I29" s="192" t="s">
        <v>279</v>
      </c>
      <c r="J29" s="193"/>
      <c r="K29" s="193"/>
      <c r="L29" s="194"/>
      <c r="M29" s="190" t="s">
        <v>57</v>
      </c>
      <c r="N29" s="190" t="s">
        <v>235</v>
      </c>
      <c r="O29" s="179" t="str">
        <f>YEAR($B$3)&amp;" წლის "&amp;MONTH($B$3)&amp;" თვის წმინდა მოგება"</f>
        <v>2025 წლის 5 თვის წმინდა მოგება</v>
      </c>
      <c r="P29" s="38"/>
    </row>
    <row r="30" spans="1:22" ht="121.5" customHeight="1" x14ac:dyDescent="0.2">
      <c r="A30" s="182"/>
      <c r="B30" s="184"/>
      <c r="C30" s="186"/>
      <c r="D30" s="39" t="s">
        <v>58</v>
      </c>
      <c r="E30" s="36" t="s">
        <v>59</v>
      </c>
      <c r="F30" s="36" t="s">
        <v>60</v>
      </c>
      <c r="G30" s="36" t="s">
        <v>61</v>
      </c>
      <c r="H30" s="37" t="s">
        <v>53</v>
      </c>
      <c r="I30" s="36" t="s">
        <v>234</v>
      </c>
      <c r="J30" s="36" t="s">
        <v>180</v>
      </c>
      <c r="K30" s="40" t="s">
        <v>275</v>
      </c>
      <c r="L30" s="40" t="s">
        <v>62</v>
      </c>
      <c r="M30" s="191"/>
      <c r="N30" s="191"/>
      <c r="O30" s="180"/>
      <c r="P30" s="38"/>
    </row>
    <row r="31" spans="1:22" x14ac:dyDescent="0.2">
      <c r="A31" s="130"/>
      <c r="B31" s="131" t="str">
        <f>BS!B31</f>
        <v>კონსოლიდირებული</v>
      </c>
      <c r="C31" s="132">
        <v>98228359812.172897</v>
      </c>
      <c r="D31" s="132">
        <v>3992424315.7160501</v>
      </c>
      <c r="E31" s="132">
        <v>3353277474.9890399</v>
      </c>
      <c r="F31" s="132">
        <v>-1945244351.96927</v>
      </c>
      <c r="G31" s="132">
        <v>-1167269923.5564671</v>
      </c>
      <c r="H31" s="132">
        <v>2047179963.7467802</v>
      </c>
      <c r="I31" s="132">
        <v>331903967.44161201</v>
      </c>
      <c r="J31" s="132">
        <v>298246787.54986298</v>
      </c>
      <c r="K31" s="132">
        <v>-1006288750.55582</v>
      </c>
      <c r="L31" s="132">
        <v>-342456444.51203698</v>
      </c>
      <c r="M31" s="132">
        <v>-203761585.82381099</v>
      </c>
      <c r="N31" s="132">
        <v>1500961933.4109321</v>
      </c>
      <c r="O31" s="132">
        <v>1272865012.1051099</v>
      </c>
    </row>
    <row r="32" spans="1:22" x14ac:dyDescent="0.2">
      <c r="A32" s="55">
        <f>BS!A32</f>
        <v>1</v>
      </c>
      <c r="B32" s="15" t="str">
        <f>BS!B32</f>
        <v>საქართველოს ბანკი</v>
      </c>
      <c r="C32" s="68">
        <v>38832225040.356903</v>
      </c>
      <c r="D32" s="27">
        <v>1541972266.81635</v>
      </c>
      <c r="E32" s="28">
        <v>1257116164.1657801</v>
      </c>
      <c r="F32" s="28">
        <v>-717610200.59991705</v>
      </c>
      <c r="G32" s="28">
        <v>-440406782.839917</v>
      </c>
      <c r="H32" s="29">
        <v>824362066.21643293</v>
      </c>
      <c r="I32" s="28">
        <v>154708641.68583101</v>
      </c>
      <c r="J32" s="28">
        <v>154035894.47999999</v>
      </c>
      <c r="K32" s="28">
        <v>-324197684.81999999</v>
      </c>
      <c r="L32" s="29">
        <v>-7443000.4630049998</v>
      </c>
      <c r="M32" s="28">
        <v>-48044944.441657998</v>
      </c>
      <c r="N32" s="28">
        <v>768874121.31176996</v>
      </c>
      <c r="O32" s="29">
        <v>655849130.31177402</v>
      </c>
    </row>
    <row r="33" spans="1:16" x14ac:dyDescent="0.2">
      <c r="A33" s="54">
        <f>BS!A33</f>
        <v>2</v>
      </c>
      <c r="B33" s="12" t="str">
        <f>BS!B33</f>
        <v>თი–ბი–სი ბანკი</v>
      </c>
      <c r="C33" s="69">
        <v>36507282265.669899</v>
      </c>
      <c r="D33" s="24">
        <v>1377885869.3299999</v>
      </c>
      <c r="E33" s="25">
        <v>1150084175.45</v>
      </c>
      <c r="F33" s="25">
        <v>-736001819.5</v>
      </c>
      <c r="G33" s="25">
        <v>-435381245.20999998</v>
      </c>
      <c r="H33" s="26">
        <v>641884049.82999992</v>
      </c>
      <c r="I33" s="25">
        <v>134345638.77000001</v>
      </c>
      <c r="J33" s="25">
        <v>121250119.83</v>
      </c>
      <c r="K33" s="25">
        <v>-294570552.31</v>
      </c>
      <c r="L33" s="26">
        <v>9978361.7200000007</v>
      </c>
      <c r="M33" s="25">
        <v>-87190376.110000014</v>
      </c>
      <c r="N33" s="25">
        <v>564672035.43999994</v>
      </c>
      <c r="O33" s="26">
        <v>485715278.56999999</v>
      </c>
    </row>
    <row r="34" spans="1:16" x14ac:dyDescent="0.2">
      <c r="A34" s="55">
        <f>BS!A34</f>
        <v>3</v>
      </c>
      <c r="B34" s="15" t="str">
        <f>BS!B34</f>
        <v>ლიბერთი ბანკი</v>
      </c>
      <c r="C34" s="68">
        <v>5474502680.5946198</v>
      </c>
      <c r="D34" s="27">
        <v>283157605.45700002</v>
      </c>
      <c r="E34" s="28">
        <v>248878134.21700001</v>
      </c>
      <c r="F34" s="28">
        <v>-133560571.725658</v>
      </c>
      <c r="G34" s="28">
        <v>-94090031.923774987</v>
      </c>
      <c r="H34" s="29">
        <v>149597033.73134202</v>
      </c>
      <c r="I34" s="28">
        <v>11990924.33</v>
      </c>
      <c r="J34" s="28">
        <v>4036703.31</v>
      </c>
      <c r="K34" s="28">
        <v>-106133731.84999999</v>
      </c>
      <c r="L34" s="29">
        <v>-79161407.849999994</v>
      </c>
      <c r="M34" s="28">
        <v>-11786823.880000001</v>
      </c>
      <c r="N34" s="28">
        <v>58648802.001342021</v>
      </c>
      <c r="O34" s="29">
        <v>51493289.001341</v>
      </c>
    </row>
    <row r="35" spans="1:16" x14ac:dyDescent="0.2">
      <c r="A35" s="54">
        <f>BS!A35</f>
        <v>4</v>
      </c>
      <c r="B35" s="12" t="str">
        <f>BS!B35</f>
        <v>ბაზის ბანკი</v>
      </c>
      <c r="C35" s="69">
        <v>4220258729.2698998</v>
      </c>
      <c r="D35" s="24">
        <v>161620230.75999999</v>
      </c>
      <c r="E35" s="25">
        <v>141218443.09</v>
      </c>
      <c r="F35" s="25">
        <v>-91023871.510000005</v>
      </c>
      <c r="G35" s="25">
        <v>-68101654.409999996</v>
      </c>
      <c r="H35" s="26">
        <v>70596359.249999985</v>
      </c>
      <c r="I35" s="25">
        <v>7723138.0999999996</v>
      </c>
      <c r="J35" s="25">
        <v>5051136.3</v>
      </c>
      <c r="K35" s="25">
        <v>-37077522.18</v>
      </c>
      <c r="L35" s="26">
        <v>-22332241.710000001</v>
      </c>
      <c r="M35" s="25">
        <v>-2107178.27</v>
      </c>
      <c r="N35" s="25">
        <v>46156939.269999981</v>
      </c>
      <c r="O35" s="26">
        <v>40266778.189999998</v>
      </c>
    </row>
    <row r="36" spans="1:16" x14ac:dyDescent="0.2">
      <c r="A36" s="55">
        <f>BS!A36</f>
        <v>5</v>
      </c>
      <c r="B36" s="15" t="str">
        <f>BS!B36</f>
        <v>კრედო ბანკი</v>
      </c>
      <c r="C36" s="68">
        <v>3285292739.3485398</v>
      </c>
      <c r="D36" s="27">
        <v>255998546.79002601</v>
      </c>
      <c r="E36" s="28">
        <v>233285332.57001701</v>
      </c>
      <c r="F36" s="28">
        <v>-101882888.08</v>
      </c>
      <c r="G36" s="28">
        <v>-36678985.010000005</v>
      </c>
      <c r="H36" s="29">
        <v>154115658.71002603</v>
      </c>
      <c r="I36" s="28">
        <v>15870225.08</v>
      </c>
      <c r="J36" s="28">
        <v>3894188.69</v>
      </c>
      <c r="K36" s="28">
        <v>-85730632.930000007</v>
      </c>
      <c r="L36" s="29">
        <v>-73559034.780000001</v>
      </c>
      <c r="M36" s="28">
        <v>-41015420.064383999</v>
      </c>
      <c r="N36" s="28">
        <v>39541203.865642026</v>
      </c>
      <c r="O36" s="29">
        <v>31632963.095640998</v>
      </c>
    </row>
    <row r="37" spans="1:16" x14ac:dyDescent="0.2">
      <c r="A37" s="54">
        <f>BS!A37</f>
        <v>6</v>
      </c>
      <c r="B37" s="12" t="str">
        <f>BS!B37</f>
        <v>ტერა ბანკი</v>
      </c>
      <c r="C37" s="69">
        <v>2060034123.65817</v>
      </c>
      <c r="D37" s="24">
        <v>83677144</v>
      </c>
      <c r="E37" s="25">
        <v>73010287.987253994</v>
      </c>
      <c r="F37" s="25">
        <v>-49543850.533159003</v>
      </c>
      <c r="G37" s="25">
        <v>-31260022.199999999</v>
      </c>
      <c r="H37" s="26">
        <v>34133293.466840997</v>
      </c>
      <c r="I37" s="25">
        <v>1600283</v>
      </c>
      <c r="J37" s="25">
        <v>-488006</v>
      </c>
      <c r="K37" s="25">
        <v>-21575257.428890001</v>
      </c>
      <c r="L37" s="26">
        <v>-17418622.433635999</v>
      </c>
      <c r="M37" s="25">
        <v>-3562842.6316939997</v>
      </c>
      <c r="N37" s="25">
        <v>13151828.401510999</v>
      </c>
      <c r="O37" s="26">
        <v>10949285.401512001</v>
      </c>
    </row>
    <row r="38" spans="1:16" x14ac:dyDescent="0.2">
      <c r="A38" s="55">
        <f>BS!A38</f>
        <v>7</v>
      </c>
      <c r="B38" s="15" t="str">
        <f>BS!B38</f>
        <v>პროკრედიტ ბანკი</v>
      </c>
      <c r="C38" s="68">
        <v>2017889730.9438901</v>
      </c>
      <c r="D38" s="27">
        <v>56639122.918700002</v>
      </c>
      <c r="E38" s="28">
        <v>49323458.528407</v>
      </c>
      <c r="F38" s="28">
        <v>-26708192.1281</v>
      </c>
      <c r="G38" s="28">
        <v>-18422870.582699999</v>
      </c>
      <c r="H38" s="29">
        <v>29930930.790600002</v>
      </c>
      <c r="I38" s="28">
        <v>1607661.494062</v>
      </c>
      <c r="J38" s="28">
        <v>5298950.49</v>
      </c>
      <c r="K38" s="28">
        <v>-28287822.577500001</v>
      </c>
      <c r="L38" s="29">
        <v>-20464323.865572002</v>
      </c>
      <c r="M38" s="28">
        <v>4752759.2076999992</v>
      </c>
      <c r="N38" s="28">
        <v>14219366.132727999</v>
      </c>
      <c r="O38" s="29">
        <v>12623450.072728001</v>
      </c>
    </row>
    <row r="39" spans="1:16" x14ac:dyDescent="0.2">
      <c r="A39" s="54">
        <f>BS!A39</f>
        <v>8</v>
      </c>
      <c r="B39" s="12" t="str">
        <f>BS!B39</f>
        <v>ქართუ ბანკი</v>
      </c>
      <c r="C39" s="69">
        <v>1791814932.0116301</v>
      </c>
      <c r="D39" s="24">
        <v>48839007.717317</v>
      </c>
      <c r="E39" s="25">
        <v>40197165.386211999</v>
      </c>
      <c r="F39" s="25">
        <v>-16588777.229142001</v>
      </c>
      <c r="G39" s="25">
        <v>-13819914.905999999</v>
      </c>
      <c r="H39" s="26">
        <v>32250230.488174997</v>
      </c>
      <c r="I39" s="25">
        <v>1699815.6783380001</v>
      </c>
      <c r="J39" s="25">
        <v>4096302.04</v>
      </c>
      <c r="K39" s="25">
        <v>-20071823.048470002</v>
      </c>
      <c r="L39" s="26">
        <v>-15319134.433383999</v>
      </c>
      <c r="M39" s="25">
        <v>5869474.3081219997</v>
      </c>
      <c r="N39" s="25">
        <v>22800570.362912998</v>
      </c>
      <c r="O39" s="26">
        <v>18207638.888978001</v>
      </c>
    </row>
    <row r="40" spans="1:16" x14ac:dyDescent="0.2">
      <c r="A40" s="55">
        <f>BS!A40</f>
        <v>9</v>
      </c>
      <c r="B40" s="15" t="str">
        <f>BS!B40</f>
        <v>ხალიკ ბანკი</v>
      </c>
      <c r="C40" s="68">
        <v>1079264839.03</v>
      </c>
      <c r="D40" s="27">
        <v>35002736.649999999</v>
      </c>
      <c r="E40" s="28">
        <v>32886516.280000001</v>
      </c>
      <c r="F40" s="28">
        <v>-15659618.82</v>
      </c>
      <c r="G40" s="28">
        <v>-7058542.6799999997</v>
      </c>
      <c r="H40" s="29">
        <v>19343117.829999998</v>
      </c>
      <c r="I40" s="28">
        <v>74443.44</v>
      </c>
      <c r="J40" s="28">
        <v>654058.27</v>
      </c>
      <c r="K40" s="28">
        <v>-11373319.92</v>
      </c>
      <c r="L40" s="29">
        <v>-9951535.4399999995</v>
      </c>
      <c r="M40" s="28">
        <v>-1037665.8800000001</v>
      </c>
      <c r="N40" s="28">
        <v>8353916.5099999988</v>
      </c>
      <c r="O40" s="29">
        <v>6788864.2699999996</v>
      </c>
    </row>
    <row r="41" spans="1:16" x14ac:dyDescent="0.2">
      <c r="A41" s="54">
        <f>BS!A41</f>
        <v>10</v>
      </c>
      <c r="B41" s="12" t="str">
        <f>BS!B41</f>
        <v>პაშაბანკი</v>
      </c>
      <c r="C41" s="69">
        <v>629883545.33399999</v>
      </c>
      <c r="D41" s="24">
        <v>21468315.592500001</v>
      </c>
      <c r="E41" s="25">
        <v>15994794.83</v>
      </c>
      <c r="F41" s="25">
        <v>-11276987.324200001</v>
      </c>
      <c r="G41" s="25">
        <v>-9475516.4166999999</v>
      </c>
      <c r="H41" s="26">
        <v>10191328.268300001</v>
      </c>
      <c r="I41" s="25">
        <v>235466.08</v>
      </c>
      <c r="J41" s="25">
        <v>550473.92000000004</v>
      </c>
      <c r="K41" s="25">
        <v>-12529307.699999999</v>
      </c>
      <c r="L41" s="26">
        <v>-6305779.6200000001</v>
      </c>
      <c r="M41" s="25">
        <v>-2882501.8325999998</v>
      </c>
      <c r="N41" s="25">
        <v>1003046.8157000006</v>
      </c>
      <c r="O41" s="26">
        <v>118777.0857</v>
      </c>
    </row>
    <row r="42" spans="1:16" x14ac:dyDescent="0.2">
      <c r="A42" s="55">
        <f>BS!A42</f>
        <v>11</v>
      </c>
      <c r="B42" s="15" t="str">
        <f>BS!B42</f>
        <v>მიკრობანკი კრისტალი</v>
      </c>
      <c r="C42" s="68">
        <v>608166208.78279197</v>
      </c>
      <c r="D42" s="27">
        <v>68532541.900000006</v>
      </c>
      <c r="E42" s="28">
        <v>61843202.68</v>
      </c>
      <c r="F42" s="28">
        <v>-20452801.420000002</v>
      </c>
      <c r="G42" s="28">
        <v>0</v>
      </c>
      <c r="H42" s="29">
        <v>48079740.480000004</v>
      </c>
      <c r="I42" s="28">
        <v>552470.46</v>
      </c>
      <c r="J42" s="28">
        <v>-3090814.2</v>
      </c>
      <c r="K42" s="28">
        <v>-27040541.670000002</v>
      </c>
      <c r="L42" s="29">
        <v>-30444752.879999999</v>
      </c>
      <c r="M42" s="28">
        <v>-9834834.6799999997</v>
      </c>
      <c r="N42" s="28">
        <v>7800152.9200000055</v>
      </c>
      <c r="O42" s="29">
        <v>6240122.3399999999</v>
      </c>
    </row>
    <row r="43" spans="1:16" x14ac:dyDescent="0.2">
      <c r="A43" s="54">
        <f>BS!A43</f>
        <v>12</v>
      </c>
      <c r="B43" s="12" t="str">
        <f>BS!B43</f>
        <v>იშ ბანკ</v>
      </c>
      <c r="C43" s="69">
        <v>484494866.98211402</v>
      </c>
      <c r="D43" s="24">
        <v>16761880.626341</v>
      </c>
      <c r="E43" s="25">
        <v>13994226.030052001</v>
      </c>
      <c r="F43" s="25">
        <v>-7196054.4300539996</v>
      </c>
      <c r="G43" s="25">
        <v>-4570115.8271300001</v>
      </c>
      <c r="H43" s="26">
        <v>9565826.1962870006</v>
      </c>
      <c r="I43" s="25">
        <v>1326638.540792</v>
      </c>
      <c r="J43" s="25">
        <v>1173239.97</v>
      </c>
      <c r="K43" s="25">
        <v>-3799081.0649999999</v>
      </c>
      <c r="L43" s="26">
        <v>-1978762.2042080001</v>
      </c>
      <c r="M43" s="25">
        <v>-59248.969957000008</v>
      </c>
      <c r="N43" s="25">
        <v>7527815.0221220013</v>
      </c>
      <c r="O43" s="26">
        <v>6057259.5202360004</v>
      </c>
    </row>
    <row r="44" spans="1:16" x14ac:dyDescent="0.2">
      <c r="A44" s="55">
        <f>BS!A44</f>
        <v>13</v>
      </c>
      <c r="B44" s="15" t="str">
        <f>BS!B44</f>
        <v>ვი–თი–ბი ბანკი</v>
      </c>
      <c r="C44" s="68">
        <v>446397720.651124</v>
      </c>
      <c r="D44" s="27">
        <v>5846287.6951489998</v>
      </c>
      <c r="E44" s="28">
        <v>5846287.6951489998</v>
      </c>
      <c r="F44" s="28">
        <v>-4159920.13</v>
      </c>
      <c r="G44" s="28">
        <v>-390994.13</v>
      </c>
      <c r="H44" s="29">
        <v>1686367.5651489999</v>
      </c>
      <c r="I44" s="28">
        <v>-2766.15</v>
      </c>
      <c r="J44" s="28">
        <v>0</v>
      </c>
      <c r="K44" s="28">
        <v>-5052405</v>
      </c>
      <c r="L44" s="29">
        <v>-40418668.804756999</v>
      </c>
      <c r="M44" s="28">
        <v>-4071512.1467840001</v>
      </c>
      <c r="N44" s="28">
        <v>-42803813.386391997</v>
      </c>
      <c r="O44" s="29">
        <v>-43214585.386390999</v>
      </c>
    </row>
    <row r="45" spans="1:16" x14ac:dyDescent="0.2">
      <c r="A45" s="54">
        <f>BS!A45</f>
        <v>14</v>
      </c>
      <c r="B45" s="12" t="str">
        <f>BS!B45</f>
        <v>ზირაათ ბანკი</v>
      </c>
      <c r="C45" s="69">
        <v>290615158.66479999</v>
      </c>
      <c r="D45" s="24">
        <v>8930558.6464000009</v>
      </c>
      <c r="E45" s="25">
        <v>8082331.7863999996</v>
      </c>
      <c r="F45" s="25">
        <v>-2748534.64</v>
      </c>
      <c r="G45" s="25">
        <v>-2334536.1799999997</v>
      </c>
      <c r="H45" s="26">
        <v>6182024.0064000003</v>
      </c>
      <c r="I45" s="25">
        <v>165433.54999999999</v>
      </c>
      <c r="J45" s="25">
        <v>687610.07</v>
      </c>
      <c r="K45" s="25">
        <v>-3326873.26</v>
      </c>
      <c r="L45" s="26">
        <v>-2402585.69</v>
      </c>
      <c r="M45" s="25">
        <v>-959145.79369999992</v>
      </c>
      <c r="N45" s="25">
        <v>2820292.5227000006</v>
      </c>
      <c r="O45" s="26">
        <v>2201155.5227000001</v>
      </c>
      <c r="P45" s="74"/>
    </row>
    <row r="46" spans="1:16" x14ac:dyDescent="0.2">
      <c r="A46" s="55">
        <f>BS!A46</f>
        <v>15</v>
      </c>
      <c r="B46" s="15" t="str">
        <f>BS!B46</f>
        <v>სილქ ბანკი</v>
      </c>
      <c r="C46" s="68">
        <v>247063489.278952</v>
      </c>
      <c r="D46" s="27">
        <v>9987999.4327700008</v>
      </c>
      <c r="E46" s="28">
        <v>8383633.2827700004</v>
      </c>
      <c r="F46" s="28">
        <v>-5669428.0830469998</v>
      </c>
      <c r="G46" s="28">
        <v>-5277816.4502449995</v>
      </c>
      <c r="H46" s="29">
        <v>4318571.349723001</v>
      </c>
      <c r="I46" s="28">
        <v>-98316.24</v>
      </c>
      <c r="J46" s="28">
        <v>546436.01</v>
      </c>
      <c r="K46" s="28">
        <v>-12144384.263266999</v>
      </c>
      <c r="L46" s="29">
        <v>-12203636.960564001</v>
      </c>
      <c r="M46" s="28">
        <v>-1016332.0014099999</v>
      </c>
      <c r="N46" s="28">
        <v>-8901397.6122509986</v>
      </c>
      <c r="O46" s="29">
        <v>-8907356.6122510005</v>
      </c>
      <c r="P46" s="75"/>
    </row>
    <row r="47" spans="1:16" x14ac:dyDescent="0.2">
      <c r="A47" s="54">
        <f>BS!A47</f>
        <v>16</v>
      </c>
      <c r="B47" s="12" t="str">
        <f>BS!B47</f>
        <v>მიკრობანკი ემბისი</v>
      </c>
      <c r="C47" s="69">
        <v>154001317.57554299</v>
      </c>
      <c r="D47" s="24">
        <v>14346034.859999999</v>
      </c>
      <c r="E47" s="25">
        <v>13133321.01</v>
      </c>
      <c r="F47" s="25">
        <v>-5124373.0199999996</v>
      </c>
      <c r="G47" s="25">
        <v>-894.79</v>
      </c>
      <c r="H47" s="26">
        <v>9221661.8399999999</v>
      </c>
      <c r="I47" s="25">
        <v>-227647.01081099999</v>
      </c>
      <c r="J47" s="25">
        <v>120874.449863</v>
      </c>
      <c r="K47" s="25">
        <v>-6051873.3499999996</v>
      </c>
      <c r="L47" s="26">
        <v>-7125697.547611</v>
      </c>
      <c r="M47" s="25">
        <v>-808057.58744599996</v>
      </c>
      <c r="N47" s="25">
        <v>1287906.7049429999</v>
      </c>
      <c r="O47" s="26">
        <v>1012906.704943</v>
      </c>
      <c r="P47" s="74"/>
    </row>
    <row r="48" spans="1:16" x14ac:dyDescent="0.2">
      <c r="A48" s="55">
        <f>BS!A48</f>
        <v>17</v>
      </c>
      <c r="B48" s="15" t="str">
        <f>BS!B48</f>
        <v>პეივბანკი</v>
      </c>
      <c r="C48" s="68">
        <v>40653858.149999999</v>
      </c>
      <c r="D48" s="27">
        <v>410588.69</v>
      </c>
      <c r="E48" s="28">
        <v>0</v>
      </c>
      <c r="F48" s="28">
        <v>-22714.53</v>
      </c>
      <c r="G48" s="28">
        <v>0</v>
      </c>
      <c r="H48" s="29">
        <v>387874.16000000003</v>
      </c>
      <c r="I48" s="28">
        <v>322785.95</v>
      </c>
      <c r="J48" s="28">
        <v>137084.32</v>
      </c>
      <c r="K48" s="28">
        <v>-1368866.85</v>
      </c>
      <c r="L48" s="29">
        <v>-460234.52</v>
      </c>
      <c r="M48" s="28">
        <v>0</v>
      </c>
      <c r="N48" s="28">
        <v>-72360.359999999986</v>
      </c>
      <c r="O48" s="29">
        <v>-72360.36</v>
      </c>
      <c r="P48" s="75"/>
    </row>
    <row r="49" spans="1:16" x14ac:dyDescent="0.2">
      <c r="A49" s="54">
        <f>BS!A49</f>
        <v>18</v>
      </c>
      <c r="B49" s="12" t="str">
        <f>BS!B49</f>
        <v>ჰეშბანკი</v>
      </c>
      <c r="C49" s="69">
        <v>35380202.640000001</v>
      </c>
      <c r="D49" s="24">
        <v>1108442</v>
      </c>
      <c r="E49" s="25">
        <v>0</v>
      </c>
      <c r="F49" s="25">
        <v>-12837</v>
      </c>
      <c r="G49" s="25">
        <v>0</v>
      </c>
      <c r="H49" s="26">
        <v>1095605</v>
      </c>
      <c r="I49" s="25">
        <v>-33231.919999999998</v>
      </c>
      <c r="J49" s="25">
        <v>-2457</v>
      </c>
      <c r="K49" s="25">
        <v>-4818959.9400000004</v>
      </c>
      <c r="L49" s="26">
        <v>-4846386.8600000003</v>
      </c>
      <c r="M49" s="25">
        <v>-7701.9</v>
      </c>
      <c r="N49" s="25">
        <v>-3758483.7600000002</v>
      </c>
      <c r="O49" s="26">
        <v>-3735268.76</v>
      </c>
      <c r="P49" s="74"/>
    </row>
    <row r="50" spans="1:16" x14ac:dyDescent="0.2">
      <c r="A50" s="55">
        <f>BS!A50</f>
        <v>19</v>
      </c>
      <c r="B50" s="15" t="str">
        <f>BS!B50</f>
        <v>პეისერა</v>
      </c>
      <c r="C50" s="68">
        <v>23138363.23</v>
      </c>
      <c r="D50" s="27">
        <v>239135.83350000001</v>
      </c>
      <c r="E50" s="28">
        <v>0</v>
      </c>
      <c r="F50" s="28">
        <v>-911.26599999999996</v>
      </c>
      <c r="G50" s="28">
        <v>0</v>
      </c>
      <c r="H50" s="29">
        <v>238224.5675</v>
      </c>
      <c r="I50" s="28">
        <v>42362.6034</v>
      </c>
      <c r="J50" s="28">
        <v>294992.59999999998</v>
      </c>
      <c r="K50" s="28">
        <v>-1138110.3927</v>
      </c>
      <c r="L50" s="29">
        <v>-599000.16929999995</v>
      </c>
      <c r="M50" s="28">
        <v>766.85</v>
      </c>
      <c r="N50" s="28">
        <v>-360008.75179999997</v>
      </c>
      <c r="O50" s="29">
        <v>-362315.75180000003</v>
      </c>
      <c r="P50" s="75"/>
    </row>
  </sheetData>
  <mergeCells count="10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I29:L29"/>
  </mergeCells>
  <pageMargins left="0.7" right="0.2" top="0.25" bottom="0.25" header="0.3" footer="0.3"/>
  <pageSetup scale="6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tabColor rgb="FF00B050"/>
    <pageSetUpPr fitToPage="1"/>
  </sheetPr>
  <dimension ref="A1:V50"/>
  <sheetViews>
    <sheetView view="pageBreakPreview" topLeftCell="A2" zoomScaleNormal="85" zoomScaleSheetLayoutView="100" workbookViewId="0">
      <selection activeCell="B3" sqref="B3"/>
    </sheetView>
  </sheetViews>
  <sheetFormatPr defaultColWidth="9.140625" defaultRowHeight="12.75" x14ac:dyDescent="0.2"/>
  <cols>
    <col min="1" max="1" width="4.5703125" style="6" customWidth="1"/>
    <col min="2" max="2" width="30.42578125" style="6" bestFit="1" customWidth="1"/>
    <col min="3" max="6" width="10.85546875" style="6" bestFit="1" customWidth="1"/>
    <col min="7" max="7" width="11.85546875" style="6" bestFit="1" customWidth="1"/>
    <col min="8" max="8" width="9.7109375" style="6" bestFit="1" customWidth="1"/>
    <col min="9" max="9" width="9.42578125" style="6" bestFit="1" customWidth="1"/>
    <col min="10" max="10" width="9" style="6" bestFit="1" customWidth="1"/>
    <col min="11" max="11" width="9.42578125" style="6" bestFit="1" customWidth="1"/>
    <col min="12" max="12" width="9.28515625" style="6" bestFit="1" customWidth="1"/>
    <col min="13" max="13" width="12.28515625" style="6" bestFit="1" customWidth="1"/>
    <col min="14" max="14" width="12.5703125" style="6" customWidth="1"/>
    <col min="15" max="15" width="8.85546875" style="6" bestFit="1" customWidth="1"/>
    <col min="16" max="16" width="8" style="6" bestFit="1" customWidth="1"/>
    <col min="17" max="17" width="9.28515625" style="6" bestFit="1" customWidth="1"/>
    <col min="18" max="18" width="12.28515625" style="6" bestFit="1" customWidth="1"/>
    <col min="19" max="19" width="6.7109375" style="6" bestFit="1" customWidth="1"/>
    <col min="20" max="20" width="7.28515625" style="6" bestFit="1" customWidth="1"/>
    <col min="21" max="22" width="12.140625" style="6" bestFit="1" customWidth="1"/>
    <col min="23" max="16384" width="9.140625" style="6"/>
  </cols>
  <sheetData>
    <row r="1" spans="1:6" ht="9" hidden="1" customHeight="1" x14ac:dyDescent="0.2"/>
    <row r="2" spans="1:6" x14ac:dyDescent="0.2">
      <c r="A2" s="6" t="s">
        <v>284</v>
      </c>
    </row>
    <row r="3" spans="1:6" x14ac:dyDescent="0.2">
      <c r="B3" s="65">
        <f>'BS-E'!B3</f>
        <v>45808</v>
      </c>
    </row>
    <row r="4" spans="1:6" ht="13.5" thickBot="1" x14ac:dyDescent="0.25"/>
    <row r="5" spans="1:6" ht="15.75" customHeight="1" x14ac:dyDescent="0.2">
      <c r="A5" s="174" t="s">
        <v>0</v>
      </c>
      <c r="B5" s="172" t="s">
        <v>283</v>
      </c>
      <c r="C5" s="199" t="s">
        <v>47</v>
      </c>
      <c r="D5" s="200"/>
      <c r="E5" s="200"/>
      <c r="F5" s="201"/>
    </row>
    <row r="6" spans="1:6" s="11" customFormat="1" ht="180.75" customHeight="1" x14ac:dyDescent="0.2">
      <c r="A6" s="175"/>
      <c r="B6" s="173"/>
      <c r="C6" s="9" t="s">
        <v>5</v>
      </c>
      <c r="D6" s="36" t="s">
        <v>63</v>
      </c>
      <c r="E6" s="36" t="s">
        <v>16</v>
      </c>
      <c r="F6" s="37" t="s">
        <v>64</v>
      </c>
    </row>
    <row r="7" spans="1:6" x14ac:dyDescent="0.2">
      <c r="A7" s="54">
        <f>A32</f>
        <v>1</v>
      </c>
      <c r="B7" s="12" t="str">
        <f>B32</f>
        <v>Bank of Georgia</v>
      </c>
      <c r="C7" s="30">
        <f>IS!C7</f>
        <v>0.39532600477713198</v>
      </c>
      <c r="D7" s="31">
        <f>IS!D7</f>
        <v>0.40268177728140364</v>
      </c>
      <c r="E7" s="31">
        <f>IS!E7</f>
        <v>0.46612471335717642</v>
      </c>
      <c r="F7" s="32">
        <f>IS!F7</f>
        <v>0.5152542681859934</v>
      </c>
    </row>
    <row r="8" spans="1:6" x14ac:dyDescent="0.2">
      <c r="A8" s="55">
        <f t="shared" ref="A8" si="0">A33</f>
        <v>2</v>
      </c>
      <c r="B8" s="15" t="str">
        <f t="shared" ref="B8:B22" si="1">B33</f>
        <v>TBC Bank</v>
      </c>
      <c r="C8" s="33">
        <f>IS!C8</f>
        <v>0.3716572518921949</v>
      </c>
      <c r="D8" s="34">
        <f>IS!D8</f>
        <v>0.31354549243204488</v>
      </c>
      <c r="E8" s="34">
        <f>IS!E8</f>
        <v>0.40477262084441301</v>
      </c>
      <c r="F8" s="35">
        <f>IS!F8</f>
        <v>0.38159213581234869</v>
      </c>
    </row>
    <row r="9" spans="1:6" x14ac:dyDescent="0.2">
      <c r="A9" s="54">
        <f t="shared" ref="A9" si="2">A34</f>
        <v>3</v>
      </c>
      <c r="B9" s="12" t="str">
        <f t="shared" si="1"/>
        <v>Liberty Bank</v>
      </c>
      <c r="C9" s="30">
        <f>IS!C9</f>
        <v>5.5732404481380692E-2</v>
      </c>
      <c r="D9" s="31">
        <f>IS!D9</f>
        <v>7.3074686339518108E-2</v>
      </c>
      <c r="E9" s="31">
        <f>IS!E9</f>
        <v>3.6127692062341565E-2</v>
      </c>
      <c r="F9" s="32">
        <f>IS!F9</f>
        <v>4.0454634632606915E-2</v>
      </c>
    </row>
    <row r="10" spans="1:6" x14ac:dyDescent="0.2">
      <c r="A10" s="55">
        <f t="shared" ref="A10" si="3">A35</f>
        <v>4</v>
      </c>
      <c r="B10" s="15" t="str">
        <f t="shared" si="1"/>
        <v>Basis Bank</v>
      </c>
      <c r="C10" s="33">
        <f>IS!C10</f>
        <v>4.2963750360279419E-2</v>
      </c>
      <c r="D10" s="34">
        <f>IS!D10</f>
        <v>3.4484686495657883E-2</v>
      </c>
      <c r="E10" s="34">
        <f>IS!E10</f>
        <v>2.3269194880469881E-2</v>
      </c>
      <c r="F10" s="35">
        <f>IS!F10</f>
        <v>3.1634759229814444E-2</v>
      </c>
    </row>
    <row r="11" spans="1:6" x14ac:dyDescent="0.2">
      <c r="A11" s="54">
        <f t="shared" ref="A11" si="4">A36</f>
        <v>5</v>
      </c>
      <c r="B11" s="12" t="str">
        <f t="shared" si="1"/>
        <v>Credo Bank</v>
      </c>
      <c r="C11" s="30">
        <f>IS!C11</f>
        <v>3.3445460614740019E-2</v>
      </c>
      <c r="D11" s="31">
        <f>IS!D11</f>
        <v>7.5281929991128468E-2</v>
      </c>
      <c r="E11" s="31">
        <f>IS!E11</f>
        <v>4.7815713690713454E-2</v>
      </c>
      <c r="F11" s="32">
        <f>IS!F11</f>
        <v>2.4851781449570419E-2</v>
      </c>
    </row>
    <row r="12" spans="1:6" x14ac:dyDescent="0.2">
      <c r="A12" s="55">
        <f t="shared" ref="A12" si="5">A37</f>
        <v>6</v>
      </c>
      <c r="B12" s="15" t="str">
        <f t="shared" si="1"/>
        <v>Tera bank</v>
      </c>
      <c r="C12" s="33">
        <f>IS!C12</f>
        <v>2.097188762590823E-2</v>
      </c>
      <c r="D12" s="34">
        <f>IS!D12</f>
        <v>1.6673323338105419E-2</v>
      </c>
      <c r="E12" s="34">
        <f>IS!E12</f>
        <v>4.8215241665694134E-3</v>
      </c>
      <c r="F12" s="35">
        <f>IS!F12</f>
        <v>8.6020790086795453E-3</v>
      </c>
    </row>
    <row r="13" spans="1:6" x14ac:dyDescent="0.2">
      <c r="A13" s="54">
        <f t="shared" ref="A13" si="6">A38</f>
        <v>7</v>
      </c>
      <c r="B13" s="12" t="str">
        <f t="shared" si="1"/>
        <v>ProCredit Bank</v>
      </c>
      <c r="C13" s="30">
        <f>IS!C13</f>
        <v>2.0542842564025224E-2</v>
      </c>
      <c r="D13" s="31">
        <f>IS!D13</f>
        <v>1.462056649666498E-2</v>
      </c>
      <c r="E13" s="31">
        <f>IS!E13</f>
        <v>4.8437549766403958E-3</v>
      </c>
      <c r="F13" s="32">
        <f>IS!F13</f>
        <v>9.9173517636806478E-3</v>
      </c>
    </row>
    <row r="14" spans="1:6" x14ac:dyDescent="0.2">
      <c r="A14" s="55">
        <f t="shared" ref="A14" si="7">A39</f>
        <v>8</v>
      </c>
      <c r="B14" s="15" t="str">
        <f t="shared" si="1"/>
        <v>Cartu Bank</v>
      </c>
      <c r="C14" s="33">
        <f>IS!C14</f>
        <v>1.8241319873790466E-2</v>
      </c>
      <c r="D14" s="34">
        <f>IS!D14</f>
        <v>1.5753490684399886E-2</v>
      </c>
      <c r="E14" s="34">
        <f>IS!E14</f>
        <v>5.1214081333240732E-3</v>
      </c>
      <c r="F14" s="35">
        <f>IS!F14</f>
        <v>1.4304453901883557E-2</v>
      </c>
    </row>
    <row r="15" spans="1:6" x14ac:dyDescent="0.2">
      <c r="A15" s="54">
        <f t="shared" ref="A15" si="8">A40</f>
        <v>9</v>
      </c>
      <c r="B15" s="12" t="str">
        <f t="shared" si="1"/>
        <v>HALYK Bank</v>
      </c>
      <c r="C15" s="30">
        <f>IS!C15</f>
        <v>1.0987303881421958E-2</v>
      </c>
      <c r="D15" s="31">
        <f>IS!D15</f>
        <v>9.4486650771033968E-3</v>
      </c>
      <c r="E15" s="31">
        <f>IS!E15</f>
        <v>2.2429210646026992E-4</v>
      </c>
      <c r="F15" s="32">
        <f>IS!F15</f>
        <v>5.3335304258008724E-3</v>
      </c>
    </row>
    <row r="16" spans="1:6" x14ac:dyDescent="0.2">
      <c r="A16" s="55">
        <f t="shared" ref="A16" si="9">A41</f>
        <v>10</v>
      </c>
      <c r="B16" s="15" t="str">
        <f t="shared" si="1"/>
        <v>Pasha Bank</v>
      </c>
      <c r="C16" s="33">
        <f>IS!C16</f>
        <v>6.4124408321428782E-3</v>
      </c>
      <c r="D16" s="34">
        <f>IS!D16</f>
        <v>4.9782278298814899E-3</v>
      </c>
      <c r="E16" s="34">
        <f>IS!E16</f>
        <v>7.0944038968567857E-4</v>
      </c>
      <c r="F16" s="35">
        <f>IS!F16</f>
        <v>9.3314754172999206E-5</v>
      </c>
    </row>
    <row r="17" spans="1:22" x14ac:dyDescent="0.2">
      <c r="A17" s="54">
        <f t="shared" ref="A17" si="10">A42</f>
        <v>11</v>
      </c>
      <c r="B17" s="12" t="str">
        <f t="shared" si="1"/>
        <v>Microbank Crystal</v>
      </c>
      <c r="C17" s="30">
        <f>IS!C17</f>
        <v>6.1913505422028364E-3</v>
      </c>
      <c r="D17" s="31">
        <f>IS!D17</f>
        <v>2.3485839707029825E-2</v>
      </c>
      <c r="E17" s="31">
        <f>IS!E17</f>
        <v>1.6645491292513388E-3</v>
      </c>
      <c r="F17" s="32">
        <f>IS!F17</f>
        <v>4.9024227083434881E-3</v>
      </c>
    </row>
    <row r="18" spans="1:22" x14ac:dyDescent="0.2">
      <c r="A18" s="55">
        <f t="shared" ref="A18" si="11">A43</f>
        <v>12</v>
      </c>
      <c r="B18" s="15" t="str">
        <f t="shared" si="1"/>
        <v>IS Bank</v>
      </c>
      <c r="C18" s="33">
        <f>IS!C18</f>
        <v>4.9323318429477965E-3</v>
      </c>
      <c r="D18" s="34">
        <f>IS!D18</f>
        <v>4.6726845542096251E-3</v>
      </c>
      <c r="E18" s="34">
        <f>IS!E18</f>
        <v>3.9970553862854327E-3</v>
      </c>
      <c r="F18" s="35">
        <f>IS!F18</f>
        <v>4.7587603262173785E-3</v>
      </c>
    </row>
    <row r="19" spans="1:22" x14ac:dyDescent="0.2">
      <c r="A19" s="54">
        <f t="shared" ref="A19" si="12">A44</f>
        <v>13</v>
      </c>
      <c r="B19" s="12" t="str">
        <f t="shared" si="1"/>
        <v>VTB Bank Georgia</v>
      </c>
      <c r="C19" s="30">
        <f>IS!C19</f>
        <v>4.5444892035732065E-3</v>
      </c>
      <c r="D19" s="31">
        <f>IS!D19</f>
        <v>8.237514996300492E-4</v>
      </c>
      <c r="E19" s="31">
        <f>IS!E19</f>
        <v>-8.3341878113783524E-6</v>
      </c>
      <c r="F19" s="32">
        <f>IS!F19</f>
        <v>-3.3950642821834784E-2</v>
      </c>
    </row>
    <row r="20" spans="1:22" x14ac:dyDescent="0.2">
      <c r="A20" s="55">
        <f t="shared" ref="A20" si="13">A45</f>
        <v>14</v>
      </c>
      <c r="B20" s="15" t="str">
        <f t="shared" si="1"/>
        <v>Ziraat Bank</v>
      </c>
      <c r="C20" s="33">
        <f>IS!C20</f>
        <v>2.9585667440696251E-3</v>
      </c>
      <c r="D20" s="34">
        <f>IS!D20</f>
        <v>3.0197755526512504E-3</v>
      </c>
      <c r="E20" s="34">
        <f>IS!E20</f>
        <v>4.984380008325836E-4</v>
      </c>
      <c r="F20" s="35">
        <f>IS!F20</f>
        <v>1.7292921886977236E-3</v>
      </c>
    </row>
    <row r="21" spans="1:22" x14ac:dyDescent="0.2">
      <c r="A21" s="54">
        <f t="shared" ref="A21" si="14">A46</f>
        <v>15</v>
      </c>
      <c r="B21" s="12" t="str">
        <f t="shared" si="1"/>
        <v>Silk Bank</v>
      </c>
      <c r="C21" s="30">
        <f>IS!C21</f>
        <v>2.5151950999830783E-3</v>
      </c>
      <c r="D21" s="31">
        <f>IS!D21</f>
        <v>2.1095220870660952E-3</v>
      </c>
      <c r="E21" s="31">
        <f>IS!E21</f>
        <v>-2.9621893572964183E-4</v>
      </c>
      <c r="F21" s="32">
        <f>IS!F21</f>
        <v>-6.9978800010534453E-3</v>
      </c>
    </row>
    <row r="22" spans="1:22" x14ac:dyDescent="0.2">
      <c r="A22" s="55">
        <f t="shared" ref="A22:B25" si="15">A47</f>
        <v>16</v>
      </c>
      <c r="B22" s="15" t="str">
        <f t="shared" si="1"/>
        <v>Microbank MBC</v>
      </c>
      <c r="C22" s="33">
        <f>IS!C22</f>
        <v>1.5677887513343011E-3</v>
      </c>
      <c r="D22" s="34">
        <f>IS!D22</f>
        <v>4.5045682369430646E-3</v>
      </c>
      <c r="E22" s="34">
        <f>IS!E22</f>
        <v>-6.8588216213789997E-4</v>
      </c>
      <c r="F22" s="35">
        <f>IS!F22</f>
        <v>7.9576914701097684E-4</v>
      </c>
    </row>
    <row r="23" spans="1:22" x14ac:dyDescent="0.2">
      <c r="A23" s="54">
        <f t="shared" si="15"/>
        <v>17</v>
      </c>
      <c r="B23" s="12" t="str">
        <f t="shared" si="15"/>
        <v>PaveBank</v>
      </c>
      <c r="C23" s="30">
        <f>IS!C23</f>
        <v>4.1387088441399375E-4</v>
      </c>
      <c r="D23" s="31">
        <f>IS!D23</f>
        <v>1.8946754406979775E-4</v>
      </c>
      <c r="E23" s="31">
        <f>IS!E23</f>
        <v>9.7252814568052424E-4</v>
      </c>
      <c r="F23" s="32">
        <f>IS!F23</f>
        <v>-5.6848416219979078E-5</v>
      </c>
    </row>
    <row r="24" spans="1:22" x14ac:dyDescent="0.2">
      <c r="A24" s="55">
        <f t="shared" si="15"/>
        <v>18</v>
      </c>
      <c r="B24" s="15" t="str">
        <f t="shared" si="15"/>
        <v>HashBank</v>
      </c>
      <c r="C24" s="33">
        <f>IS!C24</f>
        <v>3.601831763011432E-4</v>
      </c>
      <c r="D24" s="34">
        <f>IS!D24</f>
        <v>5.3517766850101785E-4</v>
      </c>
      <c r="E24" s="34">
        <f>IS!E24</f>
        <v>-1.0012510623527301E-4</v>
      </c>
      <c r="F24" s="35">
        <f>IS!F24</f>
        <v>-2.9345364390387933E-3</v>
      </c>
    </row>
    <row r="25" spans="1:22" ht="13.5" thickBot="1" x14ac:dyDescent="0.25">
      <c r="A25" s="55">
        <f t="shared" si="15"/>
        <v>19</v>
      </c>
      <c r="B25" s="15" t="str">
        <f t="shared" si="15"/>
        <v>Paysera</v>
      </c>
      <c r="C25" s="33">
        <f>IS!C25</f>
        <v>2.3555685215801182E-4</v>
      </c>
      <c r="D25" s="34">
        <f>IS!D25</f>
        <v>1.1636718398904108E-4</v>
      </c>
      <c r="E25" s="34">
        <f>IS!E25</f>
        <v>1.2763512207021856E-4</v>
      </c>
      <c r="F25" s="35">
        <f>IS!F25</f>
        <v>-2.8464585667319835E-4</v>
      </c>
    </row>
    <row r="26" spans="1:22" ht="13.5" thickBot="1" x14ac:dyDescent="0.25">
      <c r="A26" s="18"/>
      <c r="B26" s="19" t="s">
        <v>49</v>
      </c>
      <c r="C26" s="20">
        <f>SUM(C7:C25)</f>
        <v>1</v>
      </c>
      <c r="D26" s="21">
        <f t="shared" ref="D26:F26" si="16">SUM(D7:D25)</f>
        <v>0.99999999999999778</v>
      </c>
      <c r="E26" s="21">
        <f t="shared" si="16"/>
        <v>1</v>
      </c>
      <c r="F26" s="21">
        <f t="shared" si="16"/>
        <v>1.0000000000000009</v>
      </c>
    </row>
    <row r="27" spans="1:22" x14ac:dyDescent="0.2">
      <c r="A27" s="127"/>
      <c r="B27" s="128"/>
      <c r="C27" s="129"/>
      <c r="D27" s="129"/>
      <c r="E27" s="129"/>
      <c r="F27" s="129"/>
    </row>
    <row r="28" spans="1:22" ht="13.5" thickBot="1" x14ac:dyDescent="0.25">
      <c r="B28" s="62" t="s">
        <v>52</v>
      </c>
      <c r="U28" s="23"/>
      <c r="V28" s="23"/>
    </row>
    <row r="29" spans="1:22" ht="15.75" customHeight="1" x14ac:dyDescent="0.2">
      <c r="A29" s="174" t="s">
        <v>0</v>
      </c>
      <c r="B29" s="172" t="s">
        <v>283</v>
      </c>
      <c r="C29" s="185" t="s">
        <v>5</v>
      </c>
      <c r="D29" s="187" t="s">
        <v>278</v>
      </c>
      <c r="E29" s="188"/>
      <c r="F29" s="188"/>
      <c r="G29" s="188"/>
      <c r="H29" s="189"/>
      <c r="I29" s="202" t="s">
        <v>277</v>
      </c>
      <c r="J29" s="203"/>
      <c r="K29" s="203"/>
      <c r="L29" s="204"/>
      <c r="M29" s="197" t="s">
        <v>14</v>
      </c>
      <c r="N29" s="197" t="s">
        <v>237</v>
      </c>
      <c r="O29" s="195" t="str">
        <f>'BS-E'!$R$30</f>
        <v>NET Income of 5 months 2025</v>
      </c>
      <c r="P29" s="38"/>
    </row>
    <row r="30" spans="1:22" ht="131.25" customHeight="1" x14ac:dyDescent="0.2">
      <c r="A30" s="175"/>
      <c r="B30" s="173"/>
      <c r="C30" s="186"/>
      <c r="D30" s="39" t="s">
        <v>17</v>
      </c>
      <c r="E30" s="36" t="s">
        <v>18</v>
      </c>
      <c r="F30" s="36" t="s">
        <v>19</v>
      </c>
      <c r="G30" s="36" t="s">
        <v>20</v>
      </c>
      <c r="H30" s="37" t="s">
        <v>15</v>
      </c>
      <c r="I30" s="36" t="s">
        <v>236</v>
      </c>
      <c r="J30" s="36" t="s">
        <v>21</v>
      </c>
      <c r="K30" s="40" t="s">
        <v>276</v>
      </c>
      <c r="L30" s="40" t="s">
        <v>65</v>
      </c>
      <c r="M30" s="198"/>
      <c r="N30" s="198"/>
      <c r="O30" s="196"/>
      <c r="P30" s="38"/>
    </row>
    <row r="31" spans="1:22" x14ac:dyDescent="0.2">
      <c r="A31" s="133"/>
      <c r="B31" s="120" t="str">
        <f>'BS-E'!B31</f>
        <v>Consolidated</v>
      </c>
      <c r="C31" s="134">
        <f>IS!C31</f>
        <v>98228359812.172897</v>
      </c>
      <c r="D31" s="135">
        <f>IS!D31</f>
        <v>3992424315.7160501</v>
      </c>
      <c r="E31" s="135">
        <f>IS!E31</f>
        <v>3353277474.9890399</v>
      </c>
      <c r="F31" s="135">
        <f>IS!F31</f>
        <v>-1945244351.96927</v>
      </c>
      <c r="G31" s="135">
        <f>IS!G31</f>
        <v>-1167269923.5564671</v>
      </c>
      <c r="H31" s="135">
        <f>IS!H31</f>
        <v>2047179963.7467802</v>
      </c>
      <c r="I31" s="136">
        <f>IS!I31</f>
        <v>331903967.44161201</v>
      </c>
      <c r="J31" s="136">
        <f>IS!J31</f>
        <v>298246787.54986298</v>
      </c>
      <c r="K31" s="134">
        <f>IS!K31</f>
        <v>-1006288750.55582</v>
      </c>
      <c r="L31" s="136">
        <f>IS!L31</f>
        <v>-342456444.51203698</v>
      </c>
      <c r="M31" s="136">
        <f>IS!M31</f>
        <v>-203761585.82381099</v>
      </c>
      <c r="N31" s="136">
        <f>IS!N31</f>
        <v>1500961933.4109321</v>
      </c>
      <c r="O31" s="137">
        <f>IS!O31</f>
        <v>1272865012.1051099</v>
      </c>
    </row>
    <row r="32" spans="1:22" x14ac:dyDescent="0.2">
      <c r="A32" s="55">
        <f>'BS-E'!A32</f>
        <v>1</v>
      </c>
      <c r="B32" s="15" t="str">
        <f>'BS-E'!B32</f>
        <v>Bank of Georgia</v>
      </c>
      <c r="C32" s="45">
        <f>IS!C32</f>
        <v>38832225040.356903</v>
      </c>
      <c r="D32" s="46">
        <f>IS!D32</f>
        <v>1541972266.81635</v>
      </c>
      <c r="E32" s="47">
        <f>IS!E32</f>
        <v>1257116164.1657801</v>
      </c>
      <c r="F32" s="47">
        <f>IS!F32</f>
        <v>-717610200.59991705</v>
      </c>
      <c r="G32" s="47">
        <f>IS!G32</f>
        <v>-440406782.839917</v>
      </c>
      <c r="H32" s="48">
        <f>IS!H32</f>
        <v>824362066.21643293</v>
      </c>
      <c r="I32" s="47">
        <f>IS!I32</f>
        <v>154708641.68583101</v>
      </c>
      <c r="J32" s="47">
        <f>IS!J32</f>
        <v>154035894.47999999</v>
      </c>
      <c r="K32" s="45">
        <f>IS!K32</f>
        <v>-324197684.81999999</v>
      </c>
      <c r="L32" s="47">
        <f>IS!L32</f>
        <v>-7443000.4630049998</v>
      </c>
      <c r="M32" s="47">
        <f>IS!M32</f>
        <v>-48044944.441657998</v>
      </c>
      <c r="N32" s="47">
        <f>IS!N32</f>
        <v>768874121.31176996</v>
      </c>
      <c r="O32" s="48">
        <f>IS!O32</f>
        <v>655849130.31177402</v>
      </c>
    </row>
    <row r="33" spans="1:16" x14ac:dyDescent="0.2">
      <c r="A33" s="54">
        <f>'BS-E'!A33</f>
        <v>2</v>
      </c>
      <c r="B33" s="12" t="str">
        <f>'BS-E'!B33</f>
        <v>TBC Bank</v>
      </c>
      <c r="C33" s="41">
        <f>IS!C33</f>
        <v>36507282265.669899</v>
      </c>
      <c r="D33" s="42">
        <f>IS!D33</f>
        <v>1377885869.3299999</v>
      </c>
      <c r="E33" s="43">
        <f>IS!E33</f>
        <v>1150084175.45</v>
      </c>
      <c r="F33" s="43">
        <f>IS!F33</f>
        <v>-736001819.5</v>
      </c>
      <c r="G33" s="43">
        <f>IS!G33</f>
        <v>-435381245.20999998</v>
      </c>
      <c r="H33" s="44">
        <f>IS!H33</f>
        <v>641884049.82999992</v>
      </c>
      <c r="I33" s="43">
        <f>IS!I33</f>
        <v>134345638.77000001</v>
      </c>
      <c r="J33" s="43">
        <f>IS!J33</f>
        <v>121250119.83</v>
      </c>
      <c r="K33" s="41">
        <f>IS!K33</f>
        <v>-294570552.31</v>
      </c>
      <c r="L33" s="43">
        <f>IS!L33</f>
        <v>9978361.7200000007</v>
      </c>
      <c r="M33" s="43">
        <f>IS!M33</f>
        <v>-87190376.110000014</v>
      </c>
      <c r="N33" s="43">
        <f>IS!N33</f>
        <v>564672035.43999994</v>
      </c>
      <c r="O33" s="44">
        <f>IS!O33</f>
        <v>485715278.56999999</v>
      </c>
    </row>
    <row r="34" spans="1:16" x14ac:dyDescent="0.2">
      <c r="A34" s="55">
        <f>'BS-E'!A34</f>
        <v>3</v>
      </c>
      <c r="B34" s="15" t="str">
        <f>'BS-E'!B34</f>
        <v>Liberty Bank</v>
      </c>
      <c r="C34" s="45">
        <f>IS!C34</f>
        <v>5474502680.5946198</v>
      </c>
      <c r="D34" s="46">
        <f>IS!D34</f>
        <v>283157605.45700002</v>
      </c>
      <c r="E34" s="47">
        <f>IS!E34</f>
        <v>248878134.21700001</v>
      </c>
      <c r="F34" s="47">
        <f>IS!F34</f>
        <v>-133560571.725658</v>
      </c>
      <c r="G34" s="47">
        <f>IS!G34</f>
        <v>-94090031.923774987</v>
      </c>
      <c r="H34" s="48">
        <f>IS!H34</f>
        <v>149597033.73134202</v>
      </c>
      <c r="I34" s="47">
        <f>IS!I34</f>
        <v>11990924.33</v>
      </c>
      <c r="J34" s="47">
        <f>IS!J34</f>
        <v>4036703.31</v>
      </c>
      <c r="K34" s="45">
        <f>IS!K34</f>
        <v>-106133731.84999999</v>
      </c>
      <c r="L34" s="47">
        <f>IS!L34</f>
        <v>-79161407.849999994</v>
      </c>
      <c r="M34" s="47">
        <f>IS!M34</f>
        <v>-11786823.880000001</v>
      </c>
      <c r="N34" s="47">
        <f>IS!N34</f>
        <v>58648802.001342021</v>
      </c>
      <c r="O34" s="48">
        <f>IS!O34</f>
        <v>51493289.001341</v>
      </c>
    </row>
    <row r="35" spans="1:16" x14ac:dyDescent="0.2">
      <c r="A35" s="54">
        <f>'BS-E'!A35</f>
        <v>4</v>
      </c>
      <c r="B35" s="12" t="str">
        <f>'BS-E'!B35</f>
        <v>Basis Bank</v>
      </c>
      <c r="C35" s="41">
        <f>IS!C35</f>
        <v>4220258729.2698998</v>
      </c>
      <c r="D35" s="42">
        <f>IS!D35</f>
        <v>161620230.75999999</v>
      </c>
      <c r="E35" s="43">
        <f>IS!E35</f>
        <v>141218443.09</v>
      </c>
      <c r="F35" s="43">
        <f>IS!F35</f>
        <v>-91023871.510000005</v>
      </c>
      <c r="G35" s="43">
        <f>IS!G35</f>
        <v>-68101654.409999996</v>
      </c>
      <c r="H35" s="44">
        <f>IS!H35</f>
        <v>70596359.249999985</v>
      </c>
      <c r="I35" s="43">
        <f>IS!I35</f>
        <v>7723138.0999999996</v>
      </c>
      <c r="J35" s="43">
        <f>IS!J35</f>
        <v>5051136.3</v>
      </c>
      <c r="K35" s="41">
        <f>IS!K35</f>
        <v>-37077522.18</v>
      </c>
      <c r="L35" s="43">
        <f>IS!L35</f>
        <v>-22332241.710000001</v>
      </c>
      <c r="M35" s="43">
        <f>IS!M35</f>
        <v>-2107178.27</v>
      </c>
      <c r="N35" s="43">
        <f>IS!N35</f>
        <v>46156939.269999981</v>
      </c>
      <c r="O35" s="44">
        <f>IS!O35</f>
        <v>40266778.189999998</v>
      </c>
    </row>
    <row r="36" spans="1:16" x14ac:dyDescent="0.2">
      <c r="A36" s="55">
        <f>'BS-E'!A36</f>
        <v>5</v>
      </c>
      <c r="B36" s="15" t="str">
        <f>'BS-E'!B36</f>
        <v>Credo Bank</v>
      </c>
      <c r="C36" s="45">
        <f>IS!C36</f>
        <v>3285292739.3485398</v>
      </c>
      <c r="D36" s="46">
        <f>IS!D36</f>
        <v>255998546.79002601</v>
      </c>
      <c r="E36" s="47">
        <f>IS!E36</f>
        <v>233285332.57001701</v>
      </c>
      <c r="F36" s="47">
        <f>IS!F36</f>
        <v>-101882888.08</v>
      </c>
      <c r="G36" s="47">
        <f>IS!G36</f>
        <v>-36678985.010000005</v>
      </c>
      <c r="H36" s="48">
        <f>IS!H36</f>
        <v>154115658.71002603</v>
      </c>
      <c r="I36" s="47">
        <f>IS!I36</f>
        <v>15870225.08</v>
      </c>
      <c r="J36" s="47">
        <f>IS!J36</f>
        <v>3894188.69</v>
      </c>
      <c r="K36" s="45">
        <f>IS!K36</f>
        <v>-85730632.930000007</v>
      </c>
      <c r="L36" s="47">
        <f>IS!L36</f>
        <v>-73559034.780000001</v>
      </c>
      <c r="M36" s="47">
        <f>IS!M36</f>
        <v>-41015420.064383999</v>
      </c>
      <c r="N36" s="47">
        <f>IS!N36</f>
        <v>39541203.865642026</v>
      </c>
      <c r="O36" s="48">
        <f>IS!O36</f>
        <v>31632963.095640998</v>
      </c>
    </row>
    <row r="37" spans="1:16" x14ac:dyDescent="0.2">
      <c r="A37" s="54">
        <f>'BS-E'!A37</f>
        <v>6</v>
      </c>
      <c r="B37" s="12" t="str">
        <f>'BS-E'!B37</f>
        <v>Tera bank</v>
      </c>
      <c r="C37" s="41">
        <f>IS!C37</f>
        <v>2060034123.65817</v>
      </c>
      <c r="D37" s="42">
        <f>IS!D37</f>
        <v>83677144</v>
      </c>
      <c r="E37" s="43">
        <f>IS!E37</f>
        <v>73010287.987253994</v>
      </c>
      <c r="F37" s="43">
        <f>IS!F37</f>
        <v>-49543850.533159003</v>
      </c>
      <c r="G37" s="43">
        <f>IS!G37</f>
        <v>-31260022.199999999</v>
      </c>
      <c r="H37" s="44">
        <f>IS!H37</f>
        <v>34133293.466840997</v>
      </c>
      <c r="I37" s="43">
        <f>IS!I37</f>
        <v>1600283</v>
      </c>
      <c r="J37" s="43">
        <f>IS!J37</f>
        <v>-488006</v>
      </c>
      <c r="K37" s="41">
        <f>IS!K37</f>
        <v>-21575257.428890001</v>
      </c>
      <c r="L37" s="43">
        <f>IS!L37</f>
        <v>-17418622.433635999</v>
      </c>
      <c r="M37" s="43">
        <f>IS!M37</f>
        <v>-3562842.6316939997</v>
      </c>
      <c r="N37" s="43">
        <f>IS!N37</f>
        <v>13151828.401510999</v>
      </c>
      <c r="O37" s="44">
        <f>IS!O37</f>
        <v>10949285.401512001</v>
      </c>
    </row>
    <row r="38" spans="1:16" x14ac:dyDescent="0.2">
      <c r="A38" s="55">
        <f>'BS-E'!A38</f>
        <v>7</v>
      </c>
      <c r="B38" s="15" t="str">
        <f>'BS-E'!B38</f>
        <v>ProCredit Bank</v>
      </c>
      <c r="C38" s="45">
        <f>IS!C38</f>
        <v>2017889730.9438901</v>
      </c>
      <c r="D38" s="46">
        <f>IS!D38</f>
        <v>56639122.918700002</v>
      </c>
      <c r="E38" s="47">
        <f>IS!E38</f>
        <v>49323458.528407</v>
      </c>
      <c r="F38" s="47">
        <f>IS!F38</f>
        <v>-26708192.1281</v>
      </c>
      <c r="G38" s="47">
        <f>IS!G38</f>
        <v>-18422870.582699999</v>
      </c>
      <c r="H38" s="48">
        <f>IS!H38</f>
        <v>29930930.790600002</v>
      </c>
      <c r="I38" s="47">
        <f>IS!I38</f>
        <v>1607661.494062</v>
      </c>
      <c r="J38" s="47">
        <f>IS!J38</f>
        <v>5298950.49</v>
      </c>
      <c r="K38" s="45">
        <f>IS!K38</f>
        <v>-28287822.577500001</v>
      </c>
      <c r="L38" s="47">
        <f>IS!L38</f>
        <v>-20464323.865572002</v>
      </c>
      <c r="M38" s="47">
        <f>IS!M38</f>
        <v>4752759.2076999992</v>
      </c>
      <c r="N38" s="47">
        <f>IS!N38</f>
        <v>14219366.132727999</v>
      </c>
      <c r="O38" s="48">
        <f>IS!O38</f>
        <v>12623450.072728001</v>
      </c>
    </row>
    <row r="39" spans="1:16" x14ac:dyDescent="0.2">
      <c r="A39" s="54">
        <f>'BS-E'!A39</f>
        <v>8</v>
      </c>
      <c r="B39" s="12" t="str">
        <f>'BS-E'!B39</f>
        <v>Cartu Bank</v>
      </c>
      <c r="C39" s="41">
        <f>IS!C39</f>
        <v>1791814932.0116301</v>
      </c>
      <c r="D39" s="42">
        <f>IS!D39</f>
        <v>48839007.717317</v>
      </c>
      <c r="E39" s="43">
        <f>IS!E39</f>
        <v>40197165.386211999</v>
      </c>
      <c r="F39" s="43">
        <f>IS!F39</f>
        <v>-16588777.229142001</v>
      </c>
      <c r="G39" s="43">
        <f>IS!G39</f>
        <v>-13819914.905999999</v>
      </c>
      <c r="H39" s="44">
        <f>IS!H39</f>
        <v>32250230.488174997</v>
      </c>
      <c r="I39" s="43">
        <f>IS!I39</f>
        <v>1699815.6783380001</v>
      </c>
      <c r="J39" s="43">
        <f>IS!J39</f>
        <v>4096302.04</v>
      </c>
      <c r="K39" s="41">
        <f>IS!K39</f>
        <v>-20071823.048470002</v>
      </c>
      <c r="L39" s="43">
        <f>IS!L39</f>
        <v>-15319134.433383999</v>
      </c>
      <c r="M39" s="43">
        <f>IS!M39</f>
        <v>5869474.3081219997</v>
      </c>
      <c r="N39" s="43">
        <f>IS!N39</f>
        <v>22800570.362912998</v>
      </c>
      <c r="O39" s="44">
        <f>IS!O39</f>
        <v>18207638.888978001</v>
      </c>
    </row>
    <row r="40" spans="1:16" x14ac:dyDescent="0.2">
      <c r="A40" s="55">
        <f>'BS-E'!A40</f>
        <v>9</v>
      </c>
      <c r="B40" s="15" t="str">
        <f>'BS-E'!B40</f>
        <v>HALYK Bank</v>
      </c>
      <c r="C40" s="45">
        <f>IS!C40</f>
        <v>1079264839.03</v>
      </c>
      <c r="D40" s="46">
        <f>IS!D40</f>
        <v>35002736.649999999</v>
      </c>
      <c r="E40" s="47">
        <f>IS!E40</f>
        <v>32886516.280000001</v>
      </c>
      <c r="F40" s="47">
        <f>IS!F40</f>
        <v>-15659618.82</v>
      </c>
      <c r="G40" s="47">
        <f>IS!G40</f>
        <v>-7058542.6799999997</v>
      </c>
      <c r="H40" s="48">
        <f>IS!H40</f>
        <v>19343117.829999998</v>
      </c>
      <c r="I40" s="47">
        <f>IS!I40</f>
        <v>74443.44</v>
      </c>
      <c r="J40" s="47">
        <f>IS!J40</f>
        <v>654058.27</v>
      </c>
      <c r="K40" s="45">
        <f>IS!K40</f>
        <v>-11373319.92</v>
      </c>
      <c r="L40" s="47">
        <f>IS!L40</f>
        <v>-9951535.4399999995</v>
      </c>
      <c r="M40" s="47">
        <f>IS!M40</f>
        <v>-1037665.8800000001</v>
      </c>
      <c r="N40" s="47">
        <f>IS!N40</f>
        <v>8353916.5099999988</v>
      </c>
      <c r="O40" s="48">
        <f>IS!O40</f>
        <v>6788864.2699999996</v>
      </c>
    </row>
    <row r="41" spans="1:16" x14ac:dyDescent="0.2">
      <c r="A41" s="54">
        <f>'BS-E'!A41</f>
        <v>10</v>
      </c>
      <c r="B41" s="12" t="str">
        <f>'BS-E'!B41</f>
        <v>Pasha Bank</v>
      </c>
      <c r="C41" s="41">
        <f>IS!C41</f>
        <v>629883545.33399999</v>
      </c>
      <c r="D41" s="42">
        <f>IS!D41</f>
        <v>21468315.592500001</v>
      </c>
      <c r="E41" s="43">
        <f>IS!E41</f>
        <v>15994794.83</v>
      </c>
      <c r="F41" s="43">
        <f>IS!F41</f>
        <v>-11276987.324200001</v>
      </c>
      <c r="G41" s="43">
        <f>IS!G41</f>
        <v>-9475516.4166999999</v>
      </c>
      <c r="H41" s="44">
        <f>IS!H41</f>
        <v>10191328.268300001</v>
      </c>
      <c r="I41" s="43">
        <f>IS!I41</f>
        <v>235466.08</v>
      </c>
      <c r="J41" s="43">
        <f>IS!J41</f>
        <v>550473.92000000004</v>
      </c>
      <c r="K41" s="41">
        <f>IS!K41</f>
        <v>-12529307.699999999</v>
      </c>
      <c r="L41" s="43">
        <f>IS!L41</f>
        <v>-6305779.6200000001</v>
      </c>
      <c r="M41" s="43">
        <f>IS!M41</f>
        <v>-2882501.8325999998</v>
      </c>
      <c r="N41" s="43">
        <f>IS!N41</f>
        <v>1003046.8157000006</v>
      </c>
      <c r="O41" s="44">
        <f>IS!O41</f>
        <v>118777.0857</v>
      </c>
    </row>
    <row r="42" spans="1:16" x14ac:dyDescent="0.2">
      <c r="A42" s="55">
        <f>'BS-E'!A42</f>
        <v>11</v>
      </c>
      <c r="B42" s="15" t="str">
        <f>'BS-E'!B42</f>
        <v>Microbank Crystal</v>
      </c>
      <c r="C42" s="45">
        <f>IS!C42</f>
        <v>608166208.78279197</v>
      </c>
      <c r="D42" s="46">
        <f>IS!D42</f>
        <v>68532541.900000006</v>
      </c>
      <c r="E42" s="47">
        <f>IS!E42</f>
        <v>61843202.68</v>
      </c>
      <c r="F42" s="47">
        <f>IS!F42</f>
        <v>-20452801.420000002</v>
      </c>
      <c r="G42" s="47">
        <f>IS!G42</f>
        <v>0</v>
      </c>
      <c r="H42" s="48">
        <f>IS!H42</f>
        <v>48079740.480000004</v>
      </c>
      <c r="I42" s="47">
        <f>IS!I42</f>
        <v>552470.46</v>
      </c>
      <c r="J42" s="47">
        <f>IS!J42</f>
        <v>-3090814.2</v>
      </c>
      <c r="K42" s="45">
        <f>IS!K42</f>
        <v>-27040541.670000002</v>
      </c>
      <c r="L42" s="47">
        <f>IS!L42</f>
        <v>-30444752.879999999</v>
      </c>
      <c r="M42" s="47">
        <f>IS!M42</f>
        <v>-9834834.6799999997</v>
      </c>
      <c r="N42" s="47">
        <f>IS!N42</f>
        <v>7800152.9200000055</v>
      </c>
      <c r="O42" s="48">
        <f>IS!O42</f>
        <v>6240122.3399999999</v>
      </c>
    </row>
    <row r="43" spans="1:16" x14ac:dyDescent="0.2">
      <c r="A43" s="54">
        <f>'BS-E'!A43</f>
        <v>12</v>
      </c>
      <c r="B43" s="12" t="str">
        <f>'BS-E'!B43</f>
        <v>IS Bank</v>
      </c>
      <c r="C43" s="41">
        <f>IS!C43</f>
        <v>484494866.98211402</v>
      </c>
      <c r="D43" s="42">
        <f>IS!D43</f>
        <v>16761880.626341</v>
      </c>
      <c r="E43" s="43">
        <f>IS!E43</f>
        <v>13994226.030052001</v>
      </c>
      <c r="F43" s="43">
        <f>IS!F43</f>
        <v>-7196054.4300539996</v>
      </c>
      <c r="G43" s="43">
        <f>IS!G43</f>
        <v>-4570115.8271300001</v>
      </c>
      <c r="H43" s="44">
        <f>IS!H43</f>
        <v>9565826.1962870006</v>
      </c>
      <c r="I43" s="43">
        <f>IS!I43</f>
        <v>1326638.540792</v>
      </c>
      <c r="J43" s="43">
        <f>IS!J43</f>
        <v>1173239.97</v>
      </c>
      <c r="K43" s="41">
        <f>IS!K43</f>
        <v>-3799081.0649999999</v>
      </c>
      <c r="L43" s="43">
        <f>IS!L43</f>
        <v>-1978762.2042080001</v>
      </c>
      <c r="M43" s="43">
        <f>IS!M43</f>
        <v>-59248.969957000008</v>
      </c>
      <c r="N43" s="43">
        <f>IS!N43</f>
        <v>7527815.0221220013</v>
      </c>
      <c r="O43" s="44">
        <f>IS!O43</f>
        <v>6057259.5202360004</v>
      </c>
    </row>
    <row r="44" spans="1:16" x14ac:dyDescent="0.2">
      <c r="A44" s="55">
        <f>'BS-E'!A44</f>
        <v>13</v>
      </c>
      <c r="B44" s="15" t="str">
        <f>'BS-E'!B44</f>
        <v>VTB Bank Georgia</v>
      </c>
      <c r="C44" s="45">
        <f>IS!C44</f>
        <v>446397720.651124</v>
      </c>
      <c r="D44" s="46">
        <f>IS!D44</f>
        <v>5846287.6951489998</v>
      </c>
      <c r="E44" s="47">
        <f>IS!E44</f>
        <v>5846287.6951489998</v>
      </c>
      <c r="F44" s="47">
        <f>IS!F44</f>
        <v>-4159920.13</v>
      </c>
      <c r="G44" s="47">
        <f>IS!G44</f>
        <v>-390994.13</v>
      </c>
      <c r="H44" s="48">
        <f>IS!H44</f>
        <v>1686367.5651489999</v>
      </c>
      <c r="I44" s="47">
        <f>IS!I44</f>
        <v>-2766.15</v>
      </c>
      <c r="J44" s="47">
        <f>IS!J44</f>
        <v>0</v>
      </c>
      <c r="K44" s="45">
        <f>IS!K44</f>
        <v>-5052405</v>
      </c>
      <c r="L44" s="47">
        <f>IS!L44</f>
        <v>-40418668.804756999</v>
      </c>
      <c r="M44" s="47">
        <f>IS!M44</f>
        <v>-4071512.1467840001</v>
      </c>
      <c r="N44" s="47">
        <f>IS!N44</f>
        <v>-42803813.386391997</v>
      </c>
      <c r="O44" s="48">
        <f>IS!O44</f>
        <v>-43214585.386390999</v>
      </c>
    </row>
    <row r="45" spans="1:16" x14ac:dyDescent="0.2">
      <c r="A45" s="54">
        <f>'BS-E'!A45</f>
        <v>14</v>
      </c>
      <c r="B45" s="12" t="str">
        <f>'BS-E'!B45</f>
        <v>Ziraat Bank</v>
      </c>
      <c r="C45" s="41">
        <f>IS!C45</f>
        <v>290615158.66479999</v>
      </c>
      <c r="D45" s="42">
        <f>IS!D45</f>
        <v>8930558.6464000009</v>
      </c>
      <c r="E45" s="43">
        <f>IS!E45</f>
        <v>8082331.7863999996</v>
      </c>
      <c r="F45" s="43">
        <f>IS!F45</f>
        <v>-2748534.64</v>
      </c>
      <c r="G45" s="43">
        <f>IS!G45</f>
        <v>-2334536.1799999997</v>
      </c>
      <c r="H45" s="44">
        <f>IS!H45</f>
        <v>6182024.0064000003</v>
      </c>
      <c r="I45" s="43">
        <f>IS!I45</f>
        <v>165433.54999999999</v>
      </c>
      <c r="J45" s="43">
        <f>IS!J45</f>
        <v>687610.07</v>
      </c>
      <c r="K45" s="41">
        <f>IS!K45</f>
        <v>-3326873.26</v>
      </c>
      <c r="L45" s="43">
        <f>IS!L45</f>
        <v>-2402585.69</v>
      </c>
      <c r="M45" s="43">
        <f>IS!M45</f>
        <v>-959145.79369999992</v>
      </c>
      <c r="N45" s="43">
        <f>IS!N45</f>
        <v>2820292.5227000006</v>
      </c>
      <c r="O45" s="44">
        <f>IS!O45</f>
        <v>2201155.5227000001</v>
      </c>
      <c r="P45" s="74"/>
    </row>
    <row r="46" spans="1:16" x14ac:dyDescent="0.2">
      <c r="A46" s="55">
        <f>'BS-E'!A46</f>
        <v>15</v>
      </c>
      <c r="B46" s="15" t="str">
        <f>'BS-E'!B46</f>
        <v>Silk Bank</v>
      </c>
      <c r="C46" s="45">
        <f>IS!C46</f>
        <v>247063489.278952</v>
      </c>
      <c r="D46" s="46">
        <f>IS!D46</f>
        <v>9987999.4327700008</v>
      </c>
      <c r="E46" s="47">
        <f>IS!E46</f>
        <v>8383633.2827700004</v>
      </c>
      <c r="F46" s="47">
        <f>IS!F46</f>
        <v>-5669428.0830469998</v>
      </c>
      <c r="G46" s="47">
        <f>IS!G46</f>
        <v>-5277816.4502449995</v>
      </c>
      <c r="H46" s="48">
        <f>IS!H46</f>
        <v>4318571.349723001</v>
      </c>
      <c r="I46" s="47">
        <f>IS!I46</f>
        <v>-98316.24</v>
      </c>
      <c r="J46" s="47">
        <f>IS!J46</f>
        <v>546436.01</v>
      </c>
      <c r="K46" s="45">
        <f>IS!K46</f>
        <v>-12144384.263266999</v>
      </c>
      <c r="L46" s="47">
        <f>IS!L46</f>
        <v>-12203636.960564001</v>
      </c>
      <c r="M46" s="47">
        <f>IS!M46</f>
        <v>-1016332.0014099999</v>
      </c>
      <c r="N46" s="47">
        <f>IS!N46</f>
        <v>-8901397.6122509986</v>
      </c>
      <c r="O46" s="48">
        <f>IS!O46</f>
        <v>-8907356.6122510005</v>
      </c>
      <c r="P46" s="75"/>
    </row>
    <row r="47" spans="1:16" x14ac:dyDescent="0.2">
      <c r="A47" s="54">
        <f>'BS-E'!A47</f>
        <v>16</v>
      </c>
      <c r="B47" s="12" t="str">
        <f>'BS-E'!B47</f>
        <v>Microbank MBC</v>
      </c>
      <c r="C47" s="41">
        <f>IS!C47</f>
        <v>154001317.57554299</v>
      </c>
      <c r="D47" s="42">
        <f>IS!D47</f>
        <v>14346034.859999999</v>
      </c>
      <c r="E47" s="43">
        <f>IS!E47</f>
        <v>13133321.01</v>
      </c>
      <c r="F47" s="43">
        <f>IS!F47</f>
        <v>-5124373.0199999996</v>
      </c>
      <c r="G47" s="43">
        <f>IS!G47</f>
        <v>-894.79</v>
      </c>
      <c r="H47" s="44">
        <f>IS!H47</f>
        <v>9221661.8399999999</v>
      </c>
      <c r="I47" s="43">
        <f>IS!I47</f>
        <v>-227647.01081099999</v>
      </c>
      <c r="J47" s="43">
        <f>IS!J47</f>
        <v>120874.449863</v>
      </c>
      <c r="K47" s="41">
        <f>IS!K47</f>
        <v>-6051873.3499999996</v>
      </c>
      <c r="L47" s="43">
        <f>IS!L47</f>
        <v>-7125697.547611</v>
      </c>
      <c r="M47" s="43">
        <f>IS!M47</f>
        <v>-808057.58744599996</v>
      </c>
      <c r="N47" s="43">
        <f>IS!N47</f>
        <v>1287906.7049429999</v>
      </c>
      <c r="O47" s="44">
        <f>IS!O47</f>
        <v>1012906.704943</v>
      </c>
    </row>
    <row r="48" spans="1:16" x14ac:dyDescent="0.2">
      <c r="A48" s="55">
        <f>'BS-E'!A48</f>
        <v>17</v>
      </c>
      <c r="B48" s="15" t="str">
        <f>'BS-E'!B48</f>
        <v>PaveBank</v>
      </c>
      <c r="C48" s="45">
        <f>IS!C48</f>
        <v>40653858.149999999</v>
      </c>
      <c r="D48" s="46">
        <f>IS!D48</f>
        <v>410588.69</v>
      </c>
      <c r="E48" s="47">
        <f>IS!E48</f>
        <v>0</v>
      </c>
      <c r="F48" s="47">
        <f>IS!F48</f>
        <v>-22714.53</v>
      </c>
      <c r="G48" s="47">
        <f>IS!G48</f>
        <v>0</v>
      </c>
      <c r="H48" s="48">
        <f>IS!H48</f>
        <v>387874.16000000003</v>
      </c>
      <c r="I48" s="47">
        <f>IS!I48</f>
        <v>322785.95</v>
      </c>
      <c r="J48" s="47">
        <f>IS!J48</f>
        <v>137084.32</v>
      </c>
      <c r="K48" s="45">
        <f>IS!K48</f>
        <v>-1368866.85</v>
      </c>
      <c r="L48" s="47">
        <f>IS!L48</f>
        <v>-460234.52</v>
      </c>
      <c r="M48" s="47">
        <f>IS!M48</f>
        <v>0</v>
      </c>
      <c r="N48" s="47">
        <f>IS!N48</f>
        <v>-72360.359999999986</v>
      </c>
      <c r="O48" s="48">
        <f>IS!O48</f>
        <v>-72360.36</v>
      </c>
      <c r="P48" s="75"/>
    </row>
    <row r="49" spans="1:16" x14ac:dyDescent="0.2">
      <c r="A49" s="54">
        <f>'BS-E'!A49</f>
        <v>18</v>
      </c>
      <c r="B49" s="12" t="str">
        <f>'BS-E'!B49</f>
        <v>HashBank</v>
      </c>
      <c r="C49" s="41">
        <f>IS!C49</f>
        <v>35380202.640000001</v>
      </c>
      <c r="D49" s="42">
        <f>IS!D49</f>
        <v>1108442</v>
      </c>
      <c r="E49" s="43">
        <f>IS!E49</f>
        <v>0</v>
      </c>
      <c r="F49" s="43">
        <f>IS!F49</f>
        <v>-12837</v>
      </c>
      <c r="G49" s="43">
        <f>IS!G49</f>
        <v>0</v>
      </c>
      <c r="H49" s="44">
        <f>IS!H49</f>
        <v>1095605</v>
      </c>
      <c r="I49" s="43">
        <f>IS!I49</f>
        <v>-33231.919999999998</v>
      </c>
      <c r="J49" s="43">
        <f>IS!J49</f>
        <v>-2457</v>
      </c>
      <c r="K49" s="41">
        <f>IS!K49</f>
        <v>-4818959.9400000004</v>
      </c>
      <c r="L49" s="43">
        <f>IS!L49</f>
        <v>-4846386.8600000003</v>
      </c>
      <c r="M49" s="43">
        <f>IS!M49</f>
        <v>-7701.9</v>
      </c>
      <c r="N49" s="43">
        <f>IS!N49</f>
        <v>-3758483.7600000002</v>
      </c>
      <c r="O49" s="44">
        <f>IS!O49</f>
        <v>-3735268.76</v>
      </c>
    </row>
    <row r="50" spans="1:16" x14ac:dyDescent="0.2">
      <c r="A50" s="55">
        <f>'BS-E'!A50</f>
        <v>19</v>
      </c>
      <c r="B50" s="15" t="str">
        <f>'BS-E'!B50</f>
        <v>Paysera</v>
      </c>
      <c r="C50" s="45">
        <f>IS!C50</f>
        <v>23138363.23</v>
      </c>
      <c r="D50" s="46">
        <f>IS!D50</f>
        <v>239135.83350000001</v>
      </c>
      <c r="E50" s="47">
        <f>IS!E50</f>
        <v>0</v>
      </c>
      <c r="F50" s="47">
        <f>IS!F50</f>
        <v>-911.26599999999996</v>
      </c>
      <c r="G50" s="47">
        <f>IS!G50</f>
        <v>0</v>
      </c>
      <c r="H50" s="48">
        <f>IS!H50</f>
        <v>238224.5675</v>
      </c>
      <c r="I50" s="47">
        <f>IS!I50</f>
        <v>42362.6034</v>
      </c>
      <c r="J50" s="47">
        <f>IS!J50</f>
        <v>294992.59999999998</v>
      </c>
      <c r="K50" s="45">
        <f>IS!K50</f>
        <v>-1138110.3927</v>
      </c>
      <c r="L50" s="47">
        <f>IS!L50</f>
        <v>-599000.16929999995</v>
      </c>
      <c r="M50" s="47">
        <f>IS!M50</f>
        <v>766.85</v>
      </c>
      <c r="N50" s="47">
        <f>IS!N50</f>
        <v>-360008.75179999997</v>
      </c>
      <c r="O50" s="48">
        <f>IS!O50</f>
        <v>-362315.75180000003</v>
      </c>
      <c r="P50" s="75"/>
    </row>
  </sheetData>
  <mergeCells count="11">
    <mergeCell ref="O29:O30"/>
    <mergeCell ref="A5:A6"/>
    <mergeCell ref="B5:B6"/>
    <mergeCell ref="A29:A30"/>
    <mergeCell ref="B29:B30"/>
    <mergeCell ref="C29:C30"/>
    <mergeCell ref="D29:H29"/>
    <mergeCell ref="M29:M30"/>
    <mergeCell ref="N29:N30"/>
    <mergeCell ref="C5:F5"/>
    <mergeCell ref="I29:L29"/>
  </mergeCells>
  <pageMargins left="0.7" right="0.7" top="0.25" bottom="0.25" header="0.3" footer="0.3"/>
  <pageSetup scale="6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00B050"/>
    <pageSetUpPr fitToPage="1"/>
  </sheetPr>
  <dimension ref="A1:Q24"/>
  <sheetViews>
    <sheetView view="pageBreakPreview" zoomScaleNormal="76" zoomScaleSheetLayoutView="100" workbookViewId="0">
      <selection activeCell="B2" sqref="B2"/>
    </sheetView>
  </sheetViews>
  <sheetFormatPr defaultColWidth="9.140625" defaultRowHeight="12.75" x14ac:dyDescent="0.2"/>
  <cols>
    <col min="1" max="1" width="6.85546875" style="2" customWidth="1"/>
    <col min="2" max="2" width="49" style="2" customWidth="1"/>
    <col min="3" max="3" width="10.42578125" style="2" bestFit="1" customWidth="1"/>
    <col min="4" max="4" width="14.7109375" style="2" customWidth="1"/>
    <col min="5" max="6" width="10.42578125" style="2" bestFit="1" customWidth="1"/>
    <col min="7" max="7" width="13.28515625" style="2" customWidth="1"/>
    <col min="8" max="9" width="11.5703125" style="2" customWidth="1"/>
    <col min="10" max="10" width="14" style="2" customWidth="1"/>
    <col min="11" max="11" width="11.7109375" style="2" bestFit="1" customWidth="1"/>
    <col min="12" max="12" width="9.28515625" style="2" bestFit="1" customWidth="1"/>
    <col min="13" max="13" width="13.85546875" style="2" customWidth="1"/>
    <col min="14" max="14" width="11" style="2" customWidth="1"/>
    <col min="15" max="15" width="9.85546875" style="2" bestFit="1" customWidth="1"/>
    <col min="16" max="16" width="14.28515625" style="2" customWidth="1"/>
    <col min="17" max="17" width="15.85546875" style="2" bestFit="1" customWidth="1"/>
    <col min="18" max="16384" width="9.140625" style="2"/>
  </cols>
  <sheetData>
    <row r="1" spans="1:17" x14ac:dyDescent="0.2">
      <c r="B1" s="89" t="s">
        <v>181</v>
      </c>
    </row>
    <row r="2" spans="1:17" x14ac:dyDescent="0.2">
      <c r="A2" s="5"/>
      <c r="B2" s="64">
        <f>BS!B3</f>
        <v>45808</v>
      </c>
      <c r="C2" s="4"/>
      <c r="D2" s="4"/>
      <c r="E2" s="4"/>
      <c r="F2" s="4"/>
      <c r="G2" s="1"/>
      <c r="H2" s="1"/>
      <c r="I2" s="1"/>
      <c r="J2" s="1"/>
    </row>
    <row r="3" spans="1:17" x14ac:dyDescent="0.2">
      <c r="A3" s="1"/>
      <c r="B3" s="3" t="s">
        <v>36</v>
      </c>
      <c r="C3" s="1"/>
      <c r="D3" s="1"/>
      <c r="E3" s="1"/>
      <c r="F3" s="1"/>
      <c r="G3" s="1"/>
      <c r="H3" s="1"/>
      <c r="I3" s="1"/>
      <c r="J3" s="1"/>
      <c r="K3" s="1"/>
    </row>
    <row r="4" spans="1:17" ht="12.75" customHeight="1" x14ac:dyDescent="0.2">
      <c r="A4" s="88"/>
      <c r="B4" s="206"/>
      <c r="C4" s="205" t="s">
        <v>168</v>
      </c>
      <c r="D4" s="205"/>
      <c r="E4" s="205"/>
      <c r="F4" s="205" t="s">
        <v>167</v>
      </c>
      <c r="G4" s="205"/>
      <c r="H4" s="205"/>
      <c r="I4" s="205" t="s">
        <v>76</v>
      </c>
      <c r="J4" s="205"/>
      <c r="K4" s="205"/>
      <c r="L4" s="208" t="s">
        <v>169</v>
      </c>
      <c r="M4" s="208"/>
      <c r="N4" s="208"/>
      <c r="O4" s="205" t="s">
        <v>170</v>
      </c>
      <c r="P4" s="205"/>
      <c r="Q4" s="205"/>
    </row>
    <row r="5" spans="1:17" x14ac:dyDescent="0.2">
      <c r="A5" s="88"/>
      <c r="B5" s="207"/>
      <c r="C5" s="138" t="s">
        <v>67</v>
      </c>
      <c r="D5" s="139" t="s">
        <v>241</v>
      </c>
      <c r="E5" s="138" t="s">
        <v>66</v>
      </c>
      <c r="F5" s="138" t="s">
        <v>67</v>
      </c>
      <c r="G5" s="139" t="s">
        <v>241</v>
      </c>
      <c r="H5" s="138" t="s">
        <v>66</v>
      </c>
      <c r="I5" s="138" t="s">
        <v>67</v>
      </c>
      <c r="J5" s="139" t="s">
        <v>241</v>
      </c>
      <c r="K5" s="138" t="s">
        <v>66</v>
      </c>
      <c r="L5" s="140" t="s">
        <v>67</v>
      </c>
      <c r="M5" s="139" t="s">
        <v>241</v>
      </c>
      <c r="N5" s="140" t="s">
        <v>66</v>
      </c>
      <c r="O5" s="138" t="s">
        <v>67</v>
      </c>
      <c r="P5" s="139" t="s">
        <v>241</v>
      </c>
      <c r="Q5" s="138" t="s">
        <v>66</v>
      </c>
    </row>
    <row r="6" spans="1:17" x14ac:dyDescent="0.2">
      <c r="A6" s="88"/>
      <c r="B6" s="141" t="s">
        <v>171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2">
      <c r="A7" s="88"/>
      <c r="B7" s="90" t="s">
        <v>68</v>
      </c>
      <c r="C7" s="143">
        <v>0</v>
      </c>
      <c r="D7" s="143">
        <v>0</v>
      </c>
      <c r="E7" s="144">
        <v>0</v>
      </c>
      <c r="F7" s="143">
        <v>0</v>
      </c>
      <c r="G7" s="143">
        <v>0</v>
      </c>
      <c r="H7" s="144">
        <v>0</v>
      </c>
      <c r="I7" s="143">
        <v>0</v>
      </c>
      <c r="J7" s="143">
        <v>0</v>
      </c>
      <c r="K7" s="144">
        <v>0</v>
      </c>
      <c r="L7" s="143">
        <v>0</v>
      </c>
      <c r="M7" s="143">
        <v>0</v>
      </c>
      <c r="N7" s="144">
        <v>0</v>
      </c>
      <c r="O7" s="144">
        <v>0</v>
      </c>
      <c r="P7" s="144">
        <v>0</v>
      </c>
      <c r="Q7" s="144">
        <v>0</v>
      </c>
    </row>
    <row r="8" spans="1:17" x14ac:dyDescent="0.2">
      <c r="A8" s="88"/>
      <c r="B8" s="91" t="s">
        <v>69</v>
      </c>
      <c r="C8" s="145">
        <v>26638311.842900399</v>
      </c>
      <c r="D8" s="145">
        <v>407935566.46526462</v>
      </c>
      <c r="E8" s="144">
        <v>434573878.30816501</v>
      </c>
      <c r="F8" s="145">
        <v>20560.36</v>
      </c>
      <c r="G8" s="145">
        <v>9860198.9100000001</v>
      </c>
      <c r="H8" s="144">
        <v>9880759.2699999996</v>
      </c>
      <c r="I8" s="145">
        <v>651756378.93237531</v>
      </c>
      <c r="J8" s="145">
        <v>613683706.90937507</v>
      </c>
      <c r="K8" s="144">
        <v>1265440085.8417504</v>
      </c>
      <c r="L8" s="145">
        <v>10478272</v>
      </c>
      <c r="M8" s="145">
        <v>0</v>
      </c>
      <c r="N8" s="144">
        <v>10478272</v>
      </c>
      <c r="O8" s="144">
        <v>688893523.13527536</v>
      </c>
      <c r="P8" s="144">
        <v>1031479472.2846406</v>
      </c>
      <c r="Q8" s="144">
        <v>1720372995.4199159</v>
      </c>
    </row>
    <row r="9" spans="1:17" x14ac:dyDescent="0.2">
      <c r="A9" s="88"/>
      <c r="B9" s="92" t="s">
        <v>172</v>
      </c>
      <c r="C9" s="143">
        <v>9344957.6829000004</v>
      </c>
      <c r="D9" s="143">
        <v>184468352.20586899</v>
      </c>
      <c r="E9" s="144">
        <v>193813309.888769</v>
      </c>
      <c r="F9" s="143">
        <v>20560.36</v>
      </c>
      <c r="G9" s="143">
        <v>1366.7000000000007</v>
      </c>
      <c r="H9" s="144">
        <v>21927.06</v>
      </c>
      <c r="I9" s="143">
        <v>279178162.98657531</v>
      </c>
      <c r="J9" s="143">
        <v>118949345.36948383</v>
      </c>
      <c r="K9" s="144">
        <v>398127508.35605913</v>
      </c>
      <c r="L9" s="143">
        <v>10478272</v>
      </c>
      <c r="M9" s="143">
        <v>0</v>
      </c>
      <c r="N9" s="144">
        <v>10478272</v>
      </c>
      <c r="O9" s="144">
        <v>299021953.02947533</v>
      </c>
      <c r="P9" s="144">
        <v>303419064.27535295</v>
      </c>
      <c r="Q9" s="144">
        <v>602441017.30482829</v>
      </c>
    </row>
    <row r="10" spans="1:17" x14ac:dyDescent="0.2">
      <c r="A10" s="88"/>
      <c r="B10" s="93" t="s">
        <v>173</v>
      </c>
      <c r="C10" s="143">
        <v>17293354.160000395</v>
      </c>
      <c r="D10" s="143">
        <v>223467214.25939557</v>
      </c>
      <c r="E10" s="144">
        <v>240760568.41939595</v>
      </c>
      <c r="F10" s="143">
        <v>0</v>
      </c>
      <c r="G10" s="143">
        <v>9858832.2100000009</v>
      </c>
      <c r="H10" s="144">
        <v>9858832.2100000009</v>
      </c>
      <c r="I10" s="143">
        <v>372578215.94579959</v>
      </c>
      <c r="J10" s="143">
        <v>494734361.53989196</v>
      </c>
      <c r="K10" s="144">
        <v>867312577.48569155</v>
      </c>
      <c r="L10" s="143">
        <v>0</v>
      </c>
      <c r="M10" s="143">
        <v>0</v>
      </c>
      <c r="N10" s="144">
        <v>0</v>
      </c>
      <c r="O10" s="144">
        <v>389871570.10580003</v>
      </c>
      <c r="P10" s="144">
        <v>728060408.00928771</v>
      </c>
      <c r="Q10" s="144">
        <v>1117931978.1150877</v>
      </c>
    </row>
    <row r="11" spans="1:17" x14ac:dyDescent="0.2">
      <c r="A11" s="88"/>
      <c r="B11" s="91" t="s">
        <v>174</v>
      </c>
      <c r="C11" s="145">
        <v>419999318.54900002</v>
      </c>
      <c r="D11" s="145">
        <v>634347758.82903886</v>
      </c>
      <c r="E11" s="144">
        <v>1054347077.3780389</v>
      </c>
      <c r="F11" s="145">
        <v>95922055.140000001</v>
      </c>
      <c r="G11" s="145">
        <v>118803402.58591799</v>
      </c>
      <c r="H11" s="144">
        <v>214725457.72591799</v>
      </c>
      <c r="I11" s="145">
        <v>77576863.256399989</v>
      </c>
      <c r="J11" s="145">
        <v>32544405.493559852</v>
      </c>
      <c r="K11" s="144">
        <v>110121268.74995984</v>
      </c>
      <c r="L11" s="145">
        <v>4153219189.3564086</v>
      </c>
      <c r="M11" s="145">
        <v>137510046.31498575</v>
      </c>
      <c r="N11" s="144">
        <v>4290729235.6713943</v>
      </c>
      <c r="O11" s="144">
        <v>4746717426.3018103</v>
      </c>
      <c r="P11" s="144">
        <v>923205613.22349644</v>
      </c>
      <c r="Q11" s="144">
        <v>5669923039.5253067</v>
      </c>
    </row>
    <row r="12" spans="1:17" ht="25.5" x14ac:dyDescent="0.2">
      <c r="A12" s="88"/>
      <c r="B12" s="94" t="s">
        <v>175</v>
      </c>
      <c r="C12" s="143">
        <v>411525427.10250008</v>
      </c>
      <c r="D12" s="143">
        <v>362270279.62421477</v>
      </c>
      <c r="E12" s="144">
        <v>773795706.72671485</v>
      </c>
      <c r="F12" s="143">
        <v>89230818.050000012</v>
      </c>
      <c r="G12" s="143">
        <v>118681849.15800697</v>
      </c>
      <c r="H12" s="144">
        <v>207912667.20800698</v>
      </c>
      <c r="I12" s="143">
        <v>77576863.256399989</v>
      </c>
      <c r="J12" s="143">
        <v>32544405.493559852</v>
      </c>
      <c r="K12" s="144">
        <v>110121268.74995984</v>
      </c>
      <c r="L12" s="143">
        <v>4153219189.3564086</v>
      </c>
      <c r="M12" s="143">
        <v>110059162.56908607</v>
      </c>
      <c r="N12" s="144">
        <v>4263278351.9254947</v>
      </c>
      <c r="O12" s="144">
        <v>4731552297.7653103</v>
      </c>
      <c r="P12" s="144">
        <v>623555696.84486961</v>
      </c>
      <c r="Q12" s="144">
        <v>5355107994.6101799</v>
      </c>
    </row>
    <row r="13" spans="1:17" ht="25.5" x14ac:dyDescent="0.2">
      <c r="A13" s="88"/>
      <c r="B13" s="94" t="s">
        <v>176</v>
      </c>
      <c r="C13" s="143">
        <v>8473891.4464999996</v>
      </c>
      <c r="D13" s="143">
        <v>272077479.20482409</v>
      </c>
      <c r="E13" s="144">
        <v>280551370.65132409</v>
      </c>
      <c r="F13" s="143">
        <v>6691237.0899999999</v>
      </c>
      <c r="G13" s="143">
        <v>121553.42791100033</v>
      </c>
      <c r="H13" s="144">
        <v>6812790.5179110002</v>
      </c>
      <c r="I13" s="143">
        <v>0</v>
      </c>
      <c r="J13" s="143">
        <v>0</v>
      </c>
      <c r="K13" s="144">
        <v>0</v>
      </c>
      <c r="L13" s="143">
        <v>0</v>
      </c>
      <c r="M13" s="143">
        <v>27450883.745893501</v>
      </c>
      <c r="N13" s="144">
        <v>27450883.745893501</v>
      </c>
      <c r="O13" s="144">
        <v>15165128.536500001</v>
      </c>
      <c r="P13" s="144">
        <v>299649916.37862813</v>
      </c>
      <c r="Q13" s="144">
        <v>314815044.91512811</v>
      </c>
    </row>
    <row r="14" spans="1:17" x14ac:dyDescent="0.2">
      <c r="A14" s="88"/>
      <c r="B14" s="95" t="s">
        <v>177</v>
      </c>
      <c r="C14" s="145">
        <v>446637630.39190036</v>
      </c>
      <c r="D14" s="145">
        <v>1042283325.2943034</v>
      </c>
      <c r="E14" s="144">
        <v>1488920955.6862037</v>
      </c>
      <c r="F14" s="145">
        <v>95942615.5</v>
      </c>
      <c r="G14" s="145">
        <v>128663601.49591798</v>
      </c>
      <c r="H14" s="144">
        <v>224606216.99591798</v>
      </c>
      <c r="I14" s="145">
        <v>729333242.1887753</v>
      </c>
      <c r="J14" s="145">
        <v>646228112.40293455</v>
      </c>
      <c r="K14" s="144">
        <v>1375561354.5917099</v>
      </c>
      <c r="L14" s="145">
        <v>4163697461.3564086</v>
      </c>
      <c r="M14" s="145">
        <v>137510046.31498575</v>
      </c>
      <c r="N14" s="144">
        <v>4301207507.6713943</v>
      </c>
      <c r="O14" s="144">
        <v>5435610949.4370861</v>
      </c>
      <c r="P14" s="144">
        <v>1954685085.5081377</v>
      </c>
      <c r="Q14" s="144">
        <v>7390296034.9452238</v>
      </c>
    </row>
    <row r="15" spans="1:17" x14ac:dyDescent="0.2">
      <c r="A15" s="88"/>
      <c r="B15" s="141" t="s">
        <v>178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2">
      <c r="A16" s="88"/>
      <c r="B16" s="90" t="s">
        <v>70</v>
      </c>
      <c r="C16" s="145">
        <v>5721454360.0351992</v>
      </c>
      <c r="D16" s="145">
        <v>4260745757.9376268</v>
      </c>
      <c r="E16" s="144">
        <v>9982200117.972826</v>
      </c>
      <c r="F16" s="145">
        <v>2583062833.6500006</v>
      </c>
      <c r="G16" s="145">
        <v>1860551167.2877769</v>
      </c>
      <c r="H16" s="144">
        <v>4443614000.9377775</v>
      </c>
      <c r="I16" s="145">
        <v>2513575420.9161992</v>
      </c>
      <c r="J16" s="145">
        <v>1324335415.6133804</v>
      </c>
      <c r="K16" s="144">
        <v>3837910836.5295796</v>
      </c>
      <c r="L16" s="145">
        <v>1846224031.7193003</v>
      </c>
      <c r="M16" s="145">
        <v>408656509.232903</v>
      </c>
      <c r="N16" s="144">
        <v>2254880540.9522033</v>
      </c>
      <c r="O16" s="144">
        <v>12664316646.3207</v>
      </c>
      <c r="P16" s="144">
        <v>7854288850.0716801</v>
      </c>
      <c r="Q16" s="144">
        <v>20518605496.39238</v>
      </c>
    </row>
    <row r="17" spans="1:17" x14ac:dyDescent="0.2">
      <c r="A17" s="88"/>
      <c r="B17" s="96" t="s">
        <v>71</v>
      </c>
      <c r="C17" s="148">
        <v>5632201346.3551989</v>
      </c>
      <c r="D17" s="148">
        <v>3542887128.2110376</v>
      </c>
      <c r="E17" s="144">
        <v>9175088474.5662365</v>
      </c>
      <c r="F17" s="148">
        <v>2579067740.2000003</v>
      </c>
      <c r="G17" s="148">
        <v>1752571347.9491057</v>
      </c>
      <c r="H17" s="144">
        <v>4331639088.149106</v>
      </c>
      <c r="I17" s="148">
        <v>2512129526.8061991</v>
      </c>
      <c r="J17" s="148">
        <v>1186649093.6812201</v>
      </c>
      <c r="K17" s="144">
        <v>3698778620.4874191</v>
      </c>
      <c r="L17" s="148">
        <v>1842397564.3793001</v>
      </c>
      <c r="M17" s="148">
        <v>255624829.75297785</v>
      </c>
      <c r="N17" s="144">
        <v>2098022394.132278</v>
      </c>
      <c r="O17" s="144">
        <v>12565796177.740696</v>
      </c>
      <c r="P17" s="144">
        <v>6737732399.5943527</v>
      </c>
      <c r="Q17" s="144">
        <v>19303528577.335049</v>
      </c>
    </row>
    <row r="18" spans="1:17" x14ac:dyDescent="0.2">
      <c r="A18" s="88"/>
      <c r="B18" s="96" t="s">
        <v>72</v>
      </c>
      <c r="C18" s="148">
        <v>89253013.679999977</v>
      </c>
      <c r="D18" s="148">
        <v>717858629.72658241</v>
      </c>
      <c r="E18" s="144">
        <v>807111643.40658236</v>
      </c>
      <c r="F18" s="148">
        <v>3995093.45</v>
      </c>
      <c r="G18" s="148">
        <v>107979819.33867098</v>
      </c>
      <c r="H18" s="144">
        <v>111974912.78867099</v>
      </c>
      <c r="I18" s="148">
        <v>1445894.1099999999</v>
      </c>
      <c r="J18" s="148">
        <v>137686321.93215781</v>
      </c>
      <c r="K18" s="144">
        <v>139132216.04215783</v>
      </c>
      <c r="L18" s="148">
        <v>3826467.34</v>
      </c>
      <c r="M18" s="148">
        <v>153031679.47992569</v>
      </c>
      <c r="N18" s="144">
        <v>156858146.8199257</v>
      </c>
      <c r="O18" s="144">
        <v>98520468.579999983</v>
      </c>
      <c r="P18" s="144">
        <v>1116556450.4773371</v>
      </c>
      <c r="Q18" s="144">
        <v>1215076919.057337</v>
      </c>
    </row>
    <row r="19" spans="1:17" x14ac:dyDescent="0.2">
      <c r="A19" s="88"/>
      <c r="B19" s="90" t="s">
        <v>73</v>
      </c>
      <c r="C19" s="145">
        <v>3238018087.4558988</v>
      </c>
      <c r="D19" s="145">
        <v>6430183413.350668</v>
      </c>
      <c r="E19" s="144">
        <v>9668201500.8065662</v>
      </c>
      <c r="F19" s="145">
        <v>901362445.54999995</v>
      </c>
      <c r="G19" s="145">
        <v>3411362937.0616541</v>
      </c>
      <c r="H19" s="144">
        <v>4312725382.6116543</v>
      </c>
      <c r="I19" s="145">
        <v>5461254142.8352003</v>
      </c>
      <c r="J19" s="145">
        <v>8842067893.4093056</v>
      </c>
      <c r="K19" s="144">
        <v>14303322036.244505</v>
      </c>
      <c r="L19" s="145">
        <v>1895019296.1229999</v>
      </c>
      <c r="M19" s="145">
        <v>2539333006.5324965</v>
      </c>
      <c r="N19" s="144">
        <v>4434352302.6554966</v>
      </c>
      <c r="O19" s="144">
        <v>11495653971.9641</v>
      </c>
      <c r="P19" s="144">
        <v>21222947250.354145</v>
      </c>
      <c r="Q19" s="144">
        <v>32718601222.318245</v>
      </c>
    </row>
    <row r="20" spans="1:17" x14ac:dyDescent="0.2">
      <c r="A20" s="88"/>
      <c r="B20" s="96" t="s">
        <v>74</v>
      </c>
      <c r="C20" s="148">
        <v>2870791291.445899</v>
      </c>
      <c r="D20" s="148">
        <v>3020558690.4532423</v>
      </c>
      <c r="E20" s="144">
        <v>5891349981.8991413</v>
      </c>
      <c r="F20" s="148">
        <v>798319665.3599999</v>
      </c>
      <c r="G20" s="148">
        <v>2395188820.7737799</v>
      </c>
      <c r="H20" s="144">
        <v>3193508486.1337795</v>
      </c>
      <c r="I20" s="148">
        <v>4608919794.7294006</v>
      </c>
      <c r="J20" s="148">
        <v>6543244905.2152805</v>
      </c>
      <c r="K20" s="144">
        <v>11152164699.944681</v>
      </c>
      <c r="L20" s="148">
        <v>1488709681.6189001</v>
      </c>
      <c r="M20" s="148">
        <v>1666004989.7348893</v>
      </c>
      <c r="N20" s="144">
        <v>3154714671.3537893</v>
      </c>
      <c r="O20" s="144">
        <v>9766740433.1541996</v>
      </c>
      <c r="P20" s="144">
        <v>13624997406.177191</v>
      </c>
      <c r="Q20" s="144">
        <v>23391737839.33139</v>
      </c>
    </row>
    <row r="21" spans="1:17" x14ac:dyDescent="0.2">
      <c r="A21" s="88"/>
      <c r="B21" s="96" t="s">
        <v>75</v>
      </c>
      <c r="C21" s="148">
        <v>367226796.00999969</v>
      </c>
      <c r="D21" s="148">
        <v>3409624722.8974214</v>
      </c>
      <c r="E21" s="144">
        <v>3776851518.9074211</v>
      </c>
      <c r="F21" s="148">
        <v>103042780.18999992</v>
      </c>
      <c r="G21" s="148">
        <v>1016174116.287881</v>
      </c>
      <c r="H21" s="144">
        <v>1119216896.477881</v>
      </c>
      <c r="I21" s="148">
        <v>852334348.10580015</v>
      </c>
      <c r="J21" s="148">
        <v>2298822988.1940322</v>
      </c>
      <c r="K21" s="144">
        <v>3151157336.2998323</v>
      </c>
      <c r="L21" s="148">
        <v>406309614.50409997</v>
      </c>
      <c r="M21" s="148">
        <v>873328016.79760873</v>
      </c>
      <c r="N21" s="144">
        <v>1279637631.3017087</v>
      </c>
      <c r="O21" s="144">
        <v>1728913538.8099</v>
      </c>
      <c r="P21" s="144">
        <v>7597949844.1769409</v>
      </c>
      <c r="Q21" s="144">
        <v>9326863382.9868412</v>
      </c>
    </row>
    <row r="22" spans="1:17" ht="25.5" x14ac:dyDescent="0.2">
      <c r="A22" s="88"/>
      <c r="B22" s="97" t="s">
        <v>179</v>
      </c>
      <c r="C22" s="149">
        <v>8959472447.4911003</v>
      </c>
      <c r="D22" s="149">
        <v>10690929171.28828</v>
      </c>
      <c r="E22" s="144">
        <v>19650401618.779381</v>
      </c>
      <c r="F22" s="149">
        <v>3484425279.1999998</v>
      </c>
      <c r="G22" s="149">
        <v>5271914104.3494329</v>
      </c>
      <c r="H22" s="144">
        <v>8756339383.5494328</v>
      </c>
      <c r="I22" s="149">
        <v>7974829563.7514</v>
      </c>
      <c r="J22" s="149">
        <v>10166403309.02269</v>
      </c>
      <c r="K22" s="144">
        <v>18141232872.77409</v>
      </c>
      <c r="L22" s="149">
        <v>3741243327.8423004</v>
      </c>
      <c r="M22" s="149">
        <v>2947989515.7654047</v>
      </c>
      <c r="N22" s="144">
        <v>6689232843.6077051</v>
      </c>
      <c r="O22" s="144">
        <v>24159970618.284794</v>
      </c>
      <c r="P22" s="144">
        <v>29077236100.425808</v>
      </c>
      <c r="Q22" s="144">
        <v>53237206718.710602</v>
      </c>
    </row>
    <row r="23" spans="1:17" x14ac:dyDescent="0.2">
      <c r="A23" s="88"/>
      <c r="B23" s="98" t="s">
        <v>43</v>
      </c>
      <c r="C23" s="145">
        <v>9406110077.8830013</v>
      </c>
      <c r="D23" s="145">
        <v>11733212496.582582</v>
      </c>
      <c r="E23" s="144">
        <v>21139322574.465584</v>
      </c>
      <c r="F23" s="145">
        <v>3580367894.7000003</v>
      </c>
      <c r="G23" s="145">
        <v>5400577705.8453465</v>
      </c>
      <c r="H23" s="144">
        <v>8980945600.5453472</v>
      </c>
      <c r="I23" s="145">
        <v>8704162805.940176</v>
      </c>
      <c r="J23" s="145">
        <v>10812631421.425631</v>
      </c>
      <c r="K23" s="144">
        <v>19516794227.365807</v>
      </c>
      <c r="L23" s="145">
        <v>7904940789.1987085</v>
      </c>
      <c r="M23" s="145">
        <v>3085499562.0803843</v>
      </c>
      <c r="N23" s="144">
        <v>10990440351.279093</v>
      </c>
      <c r="O23" s="144">
        <v>29595581567.721886</v>
      </c>
      <c r="P23" s="144">
        <v>31031921185.933983</v>
      </c>
      <c r="Q23" s="144">
        <v>60627502753.655869</v>
      </c>
    </row>
    <row r="24" spans="1:17" x14ac:dyDescent="0.2">
      <c r="Q24" s="161">
        <f>Q23-BS!H31</f>
        <v>1.9628677368164063</v>
      </c>
    </row>
  </sheetData>
  <mergeCells count="6">
    <mergeCell ref="O4:Q4"/>
    <mergeCell ref="B4:B5"/>
    <mergeCell ref="C4:E4"/>
    <mergeCell ref="F4:H4"/>
    <mergeCell ref="I4:K4"/>
    <mergeCell ref="L4:N4"/>
  </mergeCells>
  <pageMargins left="0.7" right="0.7" top="0.75" bottom="0.75" header="0.3" footer="0.3"/>
  <pageSetup scale="52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00B050"/>
    <pageSetUpPr fitToPage="1"/>
  </sheetPr>
  <dimension ref="A1:Q23"/>
  <sheetViews>
    <sheetView view="pageBreakPreview" zoomScale="115" zoomScaleNormal="100" zoomScaleSheetLayoutView="115" workbookViewId="0">
      <selection activeCell="B2" sqref="B2"/>
    </sheetView>
  </sheetViews>
  <sheetFormatPr defaultColWidth="9.140625" defaultRowHeight="12.75" x14ac:dyDescent="0.2"/>
  <cols>
    <col min="1" max="1" width="6.140625" style="50" bestFit="1" customWidth="1"/>
    <col min="2" max="2" width="47.85546875" style="50" bestFit="1" customWidth="1"/>
    <col min="3" max="7" width="10.140625" style="50" bestFit="1" customWidth="1"/>
    <col min="8" max="11" width="11.42578125" style="50" customWidth="1"/>
    <col min="12" max="13" width="9.140625" style="50"/>
    <col min="14" max="14" width="11.5703125" style="50" customWidth="1"/>
    <col min="15" max="17" width="9.85546875" style="50" bestFit="1" customWidth="1"/>
    <col min="18" max="16384" width="9.140625" style="50"/>
  </cols>
  <sheetData>
    <row r="1" spans="1:17" x14ac:dyDescent="0.2">
      <c r="B1" s="99" t="s">
        <v>24</v>
      </c>
    </row>
    <row r="2" spans="1:17" x14ac:dyDescent="0.2">
      <c r="A2" s="53"/>
      <c r="B2" s="65">
        <f>BS!B3</f>
        <v>45808</v>
      </c>
      <c r="C2" s="52"/>
      <c r="D2" s="52"/>
      <c r="E2" s="52"/>
      <c r="F2" s="52"/>
      <c r="G2" s="51"/>
      <c r="H2" s="51"/>
      <c r="I2" s="51"/>
      <c r="J2" s="51"/>
    </row>
    <row r="3" spans="1:17" x14ac:dyDescent="0.2">
      <c r="A3" s="51"/>
      <c r="B3" s="3" t="s">
        <v>52</v>
      </c>
      <c r="C3" s="51"/>
      <c r="D3" s="51"/>
      <c r="E3" s="51"/>
      <c r="F3" s="51"/>
      <c r="G3" s="51"/>
      <c r="H3" s="51"/>
      <c r="I3" s="51"/>
      <c r="J3" s="51"/>
      <c r="K3" s="51"/>
    </row>
    <row r="4" spans="1:17" ht="12.75" customHeight="1" x14ac:dyDescent="0.2">
      <c r="A4" s="209"/>
      <c r="B4" s="206"/>
      <c r="C4" s="205" t="s">
        <v>242</v>
      </c>
      <c r="D4" s="205"/>
      <c r="E4" s="205"/>
      <c r="F4" s="205" t="s">
        <v>243</v>
      </c>
      <c r="G4" s="205"/>
      <c r="H4" s="205"/>
      <c r="I4" s="205" t="s">
        <v>244</v>
      </c>
      <c r="J4" s="205"/>
      <c r="K4" s="205"/>
      <c r="L4" s="208" t="s">
        <v>245</v>
      </c>
      <c r="M4" s="208"/>
      <c r="N4" s="208"/>
      <c r="O4" s="205" t="s">
        <v>246</v>
      </c>
      <c r="P4" s="205"/>
      <c r="Q4" s="205"/>
    </row>
    <row r="5" spans="1:17" x14ac:dyDescent="0.2">
      <c r="A5" s="210"/>
      <c r="B5" s="207"/>
      <c r="C5" s="138" t="s">
        <v>22</v>
      </c>
      <c r="D5" s="139" t="s">
        <v>23</v>
      </c>
      <c r="E5" s="138" t="s">
        <v>13</v>
      </c>
      <c r="F5" s="138" t="s">
        <v>22</v>
      </c>
      <c r="G5" s="139" t="s">
        <v>23</v>
      </c>
      <c r="H5" s="138" t="s">
        <v>13</v>
      </c>
      <c r="I5" s="138" t="s">
        <v>22</v>
      </c>
      <c r="J5" s="139" t="s">
        <v>23</v>
      </c>
      <c r="K5" s="138" t="s">
        <v>13</v>
      </c>
      <c r="L5" s="138" t="s">
        <v>22</v>
      </c>
      <c r="M5" s="139" t="s">
        <v>23</v>
      </c>
      <c r="N5" s="138" t="s">
        <v>13</v>
      </c>
      <c r="O5" s="138" t="s">
        <v>22</v>
      </c>
      <c r="P5" s="139" t="s">
        <v>23</v>
      </c>
      <c r="Q5" s="138" t="s">
        <v>13</v>
      </c>
    </row>
    <row r="6" spans="1:17" x14ac:dyDescent="0.2">
      <c r="A6" s="150"/>
      <c r="B6" s="141" t="s">
        <v>247</v>
      </c>
      <c r="C6" s="142"/>
      <c r="D6" s="142"/>
      <c r="E6" s="141"/>
      <c r="F6" s="142"/>
      <c r="G6" s="142"/>
      <c r="H6" s="142"/>
      <c r="I6" s="142"/>
      <c r="J6" s="142"/>
      <c r="K6" s="142"/>
      <c r="L6" s="141"/>
      <c r="M6" s="142"/>
      <c r="N6" s="142"/>
      <c r="O6" s="142"/>
      <c r="P6" s="142"/>
      <c r="Q6" s="142"/>
    </row>
    <row r="7" spans="1:17" x14ac:dyDescent="0.2">
      <c r="A7" s="150"/>
      <c r="B7" s="90" t="s">
        <v>248</v>
      </c>
      <c r="C7" s="143">
        <f>'RC-D'!C7</f>
        <v>0</v>
      </c>
      <c r="D7" s="143">
        <f>'RC-D'!D7</f>
        <v>0</v>
      </c>
      <c r="E7" s="144">
        <f>'RC-D'!E7</f>
        <v>0</v>
      </c>
      <c r="F7" s="143">
        <f>'RC-D'!F7</f>
        <v>0</v>
      </c>
      <c r="G7" s="143">
        <f>'RC-D'!G7</f>
        <v>0</v>
      </c>
      <c r="H7" s="144">
        <f>'RC-D'!H7</f>
        <v>0</v>
      </c>
      <c r="I7" s="143">
        <f>'RC-D'!I7</f>
        <v>0</v>
      </c>
      <c r="J7" s="143">
        <f>'RC-D'!J7</f>
        <v>0</v>
      </c>
      <c r="K7" s="144">
        <f>'RC-D'!K7</f>
        <v>0</v>
      </c>
      <c r="L7" s="143">
        <f>'RC-D'!L7</f>
        <v>0</v>
      </c>
      <c r="M7" s="143">
        <f>'RC-D'!M7</f>
        <v>0</v>
      </c>
      <c r="N7" s="144">
        <f>'RC-D'!N7</f>
        <v>0</v>
      </c>
      <c r="O7" s="144">
        <f>'RC-D'!O7</f>
        <v>0</v>
      </c>
      <c r="P7" s="144">
        <f>'RC-D'!P7</f>
        <v>0</v>
      </c>
      <c r="Q7" s="144">
        <f>'RC-D'!Q7</f>
        <v>0</v>
      </c>
    </row>
    <row r="8" spans="1:17" x14ac:dyDescent="0.2">
      <c r="A8" s="150"/>
      <c r="B8" s="91" t="s">
        <v>249</v>
      </c>
      <c r="C8" s="145">
        <f>'RC-D'!C8</f>
        <v>26638311.842900399</v>
      </c>
      <c r="D8" s="145">
        <f>'RC-D'!D8</f>
        <v>407935566.46526462</v>
      </c>
      <c r="E8" s="144">
        <f>'RC-D'!E8</f>
        <v>434573878.30816501</v>
      </c>
      <c r="F8" s="145">
        <f>'RC-D'!F8</f>
        <v>20560.36</v>
      </c>
      <c r="G8" s="145">
        <f>'RC-D'!G8</f>
        <v>9860198.9100000001</v>
      </c>
      <c r="H8" s="144">
        <f>'RC-D'!H8</f>
        <v>9880759.2699999996</v>
      </c>
      <c r="I8" s="145">
        <f>'RC-D'!I8</f>
        <v>651756378.93237531</v>
      </c>
      <c r="J8" s="145">
        <f>'RC-D'!J8</f>
        <v>613683706.90937507</v>
      </c>
      <c r="K8" s="144">
        <f>'RC-D'!K8</f>
        <v>1265440085.8417504</v>
      </c>
      <c r="L8" s="145">
        <f>'RC-D'!L8</f>
        <v>10478272</v>
      </c>
      <c r="M8" s="145">
        <f>'RC-D'!M8</f>
        <v>0</v>
      </c>
      <c r="N8" s="144">
        <f>'RC-D'!N8</f>
        <v>10478272</v>
      </c>
      <c r="O8" s="144">
        <f>'RC-D'!O8</f>
        <v>688893523.13527536</v>
      </c>
      <c r="P8" s="144">
        <f>'RC-D'!P8</f>
        <v>1031479472.2846406</v>
      </c>
      <c r="Q8" s="144">
        <f>'RC-D'!Q8</f>
        <v>1720372995.4199159</v>
      </c>
    </row>
    <row r="9" spans="1:17" x14ac:dyDescent="0.2">
      <c r="A9" s="150"/>
      <c r="B9" s="92" t="s">
        <v>250</v>
      </c>
      <c r="C9" s="143">
        <f>'RC-D'!C9</f>
        <v>9344957.6829000004</v>
      </c>
      <c r="D9" s="143">
        <f>'RC-D'!D9</f>
        <v>184468352.20586899</v>
      </c>
      <c r="E9" s="144">
        <f>'RC-D'!E9</f>
        <v>193813309.888769</v>
      </c>
      <c r="F9" s="143">
        <f>'RC-D'!F9</f>
        <v>20560.36</v>
      </c>
      <c r="G9" s="143">
        <f>'RC-D'!G9</f>
        <v>1366.7000000000007</v>
      </c>
      <c r="H9" s="144">
        <f>'RC-D'!H9</f>
        <v>21927.06</v>
      </c>
      <c r="I9" s="143">
        <f>'RC-D'!I9</f>
        <v>279178162.98657531</v>
      </c>
      <c r="J9" s="143">
        <f>'RC-D'!J9</f>
        <v>118949345.36948383</v>
      </c>
      <c r="K9" s="144">
        <f>'RC-D'!K9</f>
        <v>398127508.35605913</v>
      </c>
      <c r="L9" s="143">
        <f>'RC-D'!L9</f>
        <v>10478272</v>
      </c>
      <c r="M9" s="143">
        <f>'RC-D'!M9</f>
        <v>0</v>
      </c>
      <c r="N9" s="144">
        <f>'RC-D'!N9</f>
        <v>10478272</v>
      </c>
      <c r="O9" s="144">
        <f>'RC-D'!O9</f>
        <v>299021953.02947533</v>
      </c>
      <c r="P9" s="144">
        <f>'RC-D'!P9</f>
        <v>303419064.27535295</v>
      </c>
      <c r="Q9" s="144">
        <f>'RC-D'!Q9</f>
        <v>602441017.30482829</v>
      </c>
    </row>
    <row r="10" spans="1:17" x14ac:dyDescent="0.2">
      <c r="A10" s="150"/>
      <c r="B10" s="93" t="s">
        <v>251</v>
      </c>
      <c r="C10" s="143">
        <f>'RC-D'!C10</f>
        <v>17293354.160000395</v>
      </c>
      <c r="D10" s="143">
        <f>'RC-D'!D10</f>
        <v>223467214.25939557</v>
      </c>
      <c r="E10" s="144">
        <f>'RC-D'!E10</f>
        <v>240760568.41939595</v>
      </c>
      <c r="F10" s="143">
        <f>'RC-D'!F10</f>
        <v>0</v>
      </c>
      <c r="G10" s="143">
        <f>'RC-D'!G10</f>
        <v>9858832.2100000009</v>
      </c>
      <c r="H10" s="144">
        <f>'RC-D'!H10</f>
        <v>9858832.2100000009</v>
      </c>
      <c r="I10" s="143">
        <f>'RC-D'!I10</f>
        <v>372578215.94579959</v>
      </c>
      <c r="J10" s="143">
        <f>'RC-D'!J10</f>
        <v>494734361.53989196</v>
      </c>
      <c r="K10" s="144">
        <f>'RC-D'!K10</f>
        <v>867312577.48569155</v>
      </c>
      <c r="L10" s="143">
        <f>'RC-D'!L10</f>
        <v>0</v>
      </c>
      <c r="M10" s="143">
        <f>'RC-D'!M10</f>
        <v>0</v>
      </c>
      <c r="N10" s="144">
        <f>'RC-D'!N10</f>
        <v>0</v>
      </c>
      <c r="O10" s="144">
        <f>'RC-D'!O10</f>
        <v>389871570.10580003</v>
      </c>
      <c r="P10" s="144">
        <f>'RC-D'!P10</f>
        <v>728060408.00928771</v>
      </c>
      <c r="Q10" s="144">
        <f>'RC-D'!Q10</f>
        <v>1117931978.1150877</v>
      </c>
    </row>
    <row r="11" spans="1:17" x14ac:dyDescent="0.2">
      <c r="A11" s="150"/>
      <c r="B11" s="91" t="s">
        <v>252</v>
      </c>
      <c r="C11" s="145">
        <f>'RC-D'!C11</f>
        <v>419999318.54900002</v>
      </c>
      <c r="D11" s="145">
        <f>'RC-D'!D11</f>
        <v>634347758.82903886</v>
      </c>
      <c r="E11" s="144">
        <f>'RC-D'!E11</f>
        <v>1054347077.3780389</v>
      </c>
      <c r="F11" s="145">
        <f>'RC-D'!F11</f>
        <v>95922055.140000001</v>
      </c>
      <c r="G11" s="145">
        <f>'RC-D'!G11</f>
        <v>118803402.58591799</v>
      </c>
      <c r="H11" s="144">
        <f>'RC-D'!H11</f>
        <v>214725457.72591799</v>
      </c>
      <c r="I11" s="145">
        <f>'RC-D'!I11</f>
        <v>77576863.256399989</v>
      </c>
      <c r="J11" s="145">
        <f>'RC-D'!J11</f>
        <v>32544405.493559852</v>
      </c>
      <c r="K11" s="144">
        <f>'RC-D'!K11</f>
        <v>110121268.74995984</v>
      </c>
      <c r="L11" s="145">
        <f>'RC-D'!L11</f>
        <v>4153219189.3564086</v>
      </c>
      <c r="M11" s="145">
        <f>'RC-D'!M11</f>
        <v>137510046.31498575</v>
      </c>
      <c r="N11" s="144">
        <f>'RC-D'!N11</f>
        <v>4290729235.6713943</v>
      </c>
      <c r="O11" s="144">
        <f>'RC-D'!O11</f>
        <v>4746717426.3018103</v>
      </c>
      <c r="P11" s="144">
        <f>'RC-D'!P11</f>
        <v>923205613.22349644</v>
      </c>
      <c r="Q11" s="144">
        <f>'RC-D'!Q11</f>
        <v>5669923039.5253067</v>
      </c>
    </row>
    <row r="12" spans="1:17" x14ac:dyDescent="0.2">
      <c r="A12" s="150"/>
      <c r="B12" s="94" t="s">
        <v>253</v>
      </c>
      <c r="C12" s="143">
        <f>'RC-D'!C12</f>
        <v>411525427.10250008</v>
      </c>
      <c r="D12" s="143">
        <f>'RC-D'!D12</f>
        <v>362270279.62421477</v>
      </c>
      <c r="E12" s="144">
        <f>'RC-D'!E12</f>
        <v>773795706.72671485</v>
      </c>
      <c r="F12" s="143">
        <f>'RC-D'!F12</f>
        <v>89230818.050000012</v>
      </c>
      <c r="G12" s="143">
        <f>'RC-D'!G12</f>
        <v>118681849.15800697</v>
      </c>
      <c r="H12" s="144">
        <f>'RC-D'!H12</f>
        <v>207912667.20800698</v>
      </c>
      <c r="I12" s="143">
        <f>'RC-D'!I12</f>
        <v>77576863.256399989</v>
      </c>
      <c r="J12" s="143">
        <f>'RC-D'!J12</f>
        <v>32544405.493559852</v>
      </c>
      <c r="K12" s="144">
        <f>'RC-D'!K12</f>
        <v>110121268.74995984</v>
      </c>
      <c r="L12" s="143">
        <f>'RC-D'!L12</f>
        <v>4153219189.3564086</v>
      </c>
      <c r="M12" s="143">
        <f>'RC-D'!M12</f>
        <v>110059162.56908607</v>
      </c>
      <c r="N12" s="144">
        <f>'RC-D'!N12</f>
        <v>4263278351.9254947</v>
      </c>
      <c r="O12" s="144">
        <f>'RC-D'!O12</f>
        <v>4731552297.7653103</v>
      </c>
      <c r="P12" s="144">
        <f>'RC-D'!P12</f>
        <v>623555696.84486961</v>
      </c>
      <c r="Q12" s="144">
        <f>'RC-D'!Q12</f>
        <v>5355107994.6101799</v>
      </c>
    </row>
    <row r="13" spans="1:17" x14ac:dyDescent="0.2">
      <c r="A13" s="150"/>
      <c r="B13" s="94" t="s">
        <v>254</v>
      </c>
      <c r="C13" s="143">
        <f>'RC-D'!C13</f>
        <v>8473891.4464999996</v>
      </c>
      <c r="D13" s="143">
        <f>'RC-D'!D13</f>
        <v>272077479.20482409</v>
      </c>
      <c r="E13" s="144">
        <f>'RC-D'!E13</f>
        <v>280551370.65132409</v>
      </c>
      <c r="F13" s="143">
        <f>'RC-D'!F13</f>
        <v>6691237.0899999999</v>
      </c>
      <c r="G13" s="143">
        <f>'RC-D'!G13</f>
        <v>121553.42791100033</v>
      </c>
      <c r="H13" s="144">
        <f>'RC-D'!H13</f>
        <v>6812790.5179110002</v>
      </c>
      <c r="I13" s="143">
        <f>'RC-D'!I13</f>
        <v>0</v>
      </c>
      <c r="J13" s="143">
        <f>'RC-D'!J13</f>
        <v>0</v>
      </c>
      <c r="K13" s="144">
        <f>'RC-D'!K13</f>
        <v>0</v>
      </c>
      <c r="L13" s="143">
        <f>'RC-D'!L13</f>
        <v>0</v>
      </c>
      <c r="M13" s="143">
        <f>'RC-D'!M13</f>
        <v>27450883.745893501</v>
      </c>
      <c r="N13" s="144">
        <f>'RC-D'!N13</f>
        <v>27450883.745893501</v>
      </c>
      <c r="O13" s="144">
        <f>'RC-D'!O13</f>
        <v>15165128.536500001</v>
      </c>
      <c r="P13" s="144">
        <f>'RC-D'!P13</f>
        <v>299649916.37862813</v>
      </c>
      <c r="Q13" s="144">
        <f>'RC-D'!Q13</f>
        <v>314815044.91512811</v>
      </c>
    </row>
    <row r="14" spans="1:17" x14ac:dyDescent="0.2">
      <c r="A14" s="150"/>
      <c r="B14" s="95" t="s">
        <v>255</v>
      </c>
      <c r="C14" s="145">
        <f>'RC-D'!C14</f>
        <v>446637630.39190036</v>
      </c>
      <c r="D14" s="145">
        <f>'RC-D'!D14</f>
        <v>1042283325.2943034</v>
      </c>
      <c r="E14" s="144">
        <f>'RC-D'!E14</f>
        <v>1488920955.6862037</v>
      </c>
      <c r="F14" s="145">
        <f>'RC-D'!F14</f>
        <v>95942615.5</v>
      </c>
      <c r="G14" s="145">
        <f>'RC-D'!G14</f>
        <v>128663601.49591798</v>
      </c>
      <c r="H14" s="144">
        <f>'RC-D'!H14</f>
        <v>224606216.99591798</v>
      </c>
      <c r="I14" s="145">
        <f>'RC-D'!I14</f>
        <v>729333242.1887753</v>
      </c>
      <c r="J14" s="145">
        <f>'RC-D'!J14</f>
        <v>646228112.40293455</v>
      </c>
      <c r="K14" s="144">
        <f>'RC-D'!K14</f>
        <v>1375561354.5917099</v>
      </c>
      <c r="L14" s="145">
        <f>'RC-D'!L14</f>
        <v>4163697461.3564086</v>
      </c>
      <c r="M14" s="145">
        <f>'RC-D'!M14</f>
        <v>137510046.31498575</v>
      </c>
      <c r="N14" s="144">
        <f>'RC-D'!N14</f>
        <v>4301207507.6713943</v>
      </c>
      <c r="O14" s="144">
        <f>'RC-D'!O14</f>
        <v>5435610949.4370861</v>
      </c>
      <c r="P14" s="144">
        <f>'RC-D'!P14</f>
        <v>1954685085.5081377</v>
      </c>
      <c r="Q14" s="144">
        <f>'RC-D'!Q14</f>
        <v>7390296034.9452238</v>
      </c>
    </row>
    <row r="15" spans="1:17" x14ac:dyDescent="0.2">
      <c r="A15" s="150"/>
      <c r="B15" s="141" t="s">
        <v>256</v>
      </c>
      <c r="C15" s="146"/>
      <c r="D15" s="146"/>
      <c r="E15" s="147"/>
      <c r="F15" s="146"/>
      <c r="G15" s="146"/>
      <c r="H15" s="146"/>
      <c r="I15" s="146"/>
      <c r="J15" s="146"/>
      <c r="K15" s="146"/>
      <c r="L15" s="147"/>
      <c r="M15" s="146"/>
      <c r="N15" s="146"/>
      <c r="O15" s="146"/>
      <c r="P15" s="146"/>
      <c r="Q15" s="146"/>
    </row>
    <row r="16" spans="1:17" x14ac:dyDescent="0.2">
      <c r="A16" s="150"/>
      <c r="B16" s="90" t="s">
        <v>25</v>
      </c>
      <c r="C16" s="145">
        <f>'RC-D'!C16</f>
        <v>5721454360.0351992</v>
      </c>
      <c r="D16" s="145">
        <f>'RC-D'!D16</f>
        <v>4260745757.9376268</v>
      </c>
      <c r="E16" s="144">
        <f>'RC-D'!E16</f>
        <v>9982200117.972826</v>
      </c>
      <c r="F16" s="145">
        <f>'RC-D'!F16</f>
        <v>2583062833.6500006</v>
      </c>
      <c r="G16" s="145">
        <f>'RC-D'!G16</f>
        <v>1860551167.2877769</v>
      </c>
      <c r="H16" s="144">
        <f>'RC-D'!H16</f>
        <v>4443614000.9377775</v>
      </c>
      <c r="I16" s="145">
        <f>'RC-D'!I16</f>
        <v>2513575420.9161992</v>
      </c>
      <c r="J16" s="145">
        <f>'RC-D'!J16</f>
        <v>1324335415.6133804</v>
      </c>
      <c r="K16" s="144">
        <f>'RC-D'!K16</f>
        <v>3837910836.5295796</v>
      </c>
      <c r="L16" s="145">
        <f>'RC-D'!L16</f>
        <v>1846224031.7193003</v>
      </c>
      <c r="M16" s="145">
        <f>'RC-D'!M16</f>
        <v>408656509.232903</v>
      </c>
      <c r="N16" s="144">
        <f>'RC-D'!N16</f>
        <v>2254880540.9522033</v>
      </c>
      <c r="O16" s="144">
        <f>'RC-D'!O16</f>
        <v>12664316646.3207</v>
      </c>
      <c r="P16" s="144">
        <f>'RC-D'!P16</f>
        <v>7854288850.0716801</v>
      </c>
      <c r="Q16" s="144">
        <f>'RC-D'!Q16</f>
        <v>20518605496.39238</v>
      </c>
    </row>
    <row r="17" spans="1:17" x14ac:dyDescent="0.2">
      <c r="A17" s="150"/>
      <c r="B17" s="96" t="s">
        <v>257</v>
      </c>
      <c r="C17" s="148">
        <f>'RC-D'!C17</f>
        <v>5632201346.3551989</v>
      </c>
      <c r="D17" s="148">
        <f>'RC-D'!D17</f>
        <v>3542887128.2110376</v>
      </c>
      <c r="E17" s="144">
        <f>'RC-D'!E17</f>
        <v>9175088474.5662365</v>
      </c>
      <c r="F17" s="148">
        <f>'RC-D'!F17</f>
        <v>2579067740.2000003</v>
      </c>
      <c r="G17" s="148">
        <f>'RC-D'!G17</f>
        <v>1752571347.9491057</v>
      </c>
      <c r="H17" s="144">
        <f>'RC-D'!H17</f>
        <v>4331639088.149106</v>
      </c>
      <c r="I17" s="148">
        <f>'RC-D'!I17</f>
        <v>2512129526.8061991</v>
      </c>
      <c r="J17" s="148">
        <f>'RC-D'!J17</f>
        <v>1186649093.6812201</v>
      </c>
      <c r="K17" s="144">
        <f>'RC-D'!K17</f>
        <v>3698778620.4874191</v>
      </c>
      <c r="L17" s="148">
        <f>'RC-D'!L17</f>
        <v>1842397564.3793001</v>
      </c>
      <c r="M17" s="148">
        <f>'RC-D'!M17</f>
        <v>255624829.75297785</v>
      </c>
      <c r="N17" s="144">
        <f>'RC-D'!N17</f>
        <v>2098022394.132278</v>
      </c>
      <c r="O17" s="144">
        <f>'RC-D'!O17</f>
        <v>12565796177.740696</v>
      </c>
      <c r="P17" s="144">
        <f>'RC-D'!P17</f>
        <v>6737732399.5943527</v>
      </c>
      <c r="Q17" s="144">
        <f>'RC-D'!Q17</f>
        <v>19303528577.335049</v>
      </c>
    </row>
    <row r="18" spans="1:17" x14ac:dyDescent="0.2">
      <c r="A18" s="150"/>
      <c r="B18" s="96" t="s">
        <v>258</v>
      </c>
      <c r="C18" s="148">
        <f>'RC-D'!C18</f>
        <v>89253013.679999977</v>
      </c>
      <c r="D18" s="148">
        <f>'RC-D'!D18</f>
        <v>717858629.72658241</v>
      </c>
      <c r="E18" s="144">
        <f>'RC-D'!E18</f>
        <v>807111643.40658236</v>
      </c>
      <c r="F18" s="148">
        <f>'RC-D'!F18</f>
        <v>3995093.45</v>
      </c>
      <c r="G18" s="148">
        <f>'RC-D'!G18</f>
        <v>107979819.33867098</v>
      </c>
      <c r="H18" s="144">
        <f>'RC-D'!H18</f>
        <v>111974912.78867099</v>
      </c>
      <c r="I18" s="148">
        <f>'RC-D'!I18</f>
        <v>1445894.1099999999</v>
      </c>
      <c r="J18" s="148">
        <f>'RC-D'!J18</f>
        <v>137686321.93215781</v>
      </c>
      <c r="K18" s="144">
        <f>'RC-D'!K18</f>
        <v>139132216.04215783</v>
      </c>
      <c r="L18" s="148">
        <f>'RC-D'!L18</f>
        <v>3826467.34</v>
      </c>
      <c r="M18" s="148">
        <f>'RC-D'!M18</f>
        <v>153031679.47992569</v>
      </c>
      <c r="N18" s="144">
        <f>'RC-D'!N18</f>
        <v>156858146.8199257</v>
      </c>
      <c r="O18" s="144">
        <f>'RC-D'!O18</f>
        <v>98520468.579999983</v>
      </c>
      <c r="P18" s="144">
        <f>'RC-D'!P18</f>
        <v>1116556450.4773371</v>
      </c>
      <c r="Q18" s="144">
        <f>'RC-D'!Q18</f>
        <v>1215076919.057337</v>
      </c>
    </row>
    <row r="19" spans="1:17" x14ac:dyDescent="0.2">
      <c r="A19" s="151"/>
      <c r="B19" s="90" t="s">
        <v>8</v>
      </c>
      <c r="C19" s="145">
        <f>'RC-D'!C19</f>
        <v>3238018087.4558988</v>
      </c>
      <c r="D19" s="145">
        <f>'RC-D'!D19</f>
        <v>6430183413.350668</v>
      </c>
      <c r="E19" s="144">
        <f>'RC-D'!E19</f>
        <v>9668201500.8065662</v>
      </c>
      <c r="F19" s="145">
        <f>'RC-D'!F19</f>
        <v>901362445.54999995</v>
      </c>
      <c r="G19" s="145">
        <f>'RC-D'!G19</f>
        <v>3411362937.0616541</v>
      </c>
      <c r="H19" s="144">
        <f>'RC-D'!H19</f>
        <v>4312725382.6116543</v>
      </c>
      <c r="I19" s="145">
        <f>'RC-D'!I19</f>
        <v>5461254142.8352003</v>
      </c>
      <c r="J19" s="145">
        <f>'RC-D'!J19</f>
        <v>8842067893.4093056</v>
      </c>
      <c r="K19" s="144">
        <f>'RC-D'!K19</f>
        <v>14303322036.244505</v>
      </c>
      <c r="L19" s="145">
        <f>'RC-D'!L19</f>
        <v>1895019296.1229999</v>
      </c>
      <c r="M19" s="145">
        <f>'RC-D'!M19</f>
        <v>2539333006.5324965</v>
      </c>
      <c r="N19" s="144">
        <f>'RC-D'!N19</f>
        <v>4434352302.6554966</v>
      </c>
      <c r="O19" s="144">
        <f>'RC-D'!O19</f>
        <v>11495653971.9641</v>
      </c>
      <c r="P19" s="144">
        <f>'RC-D'!P19</f>
        <v>21222947250.354145</v>
      </c>
      <c r="Q19" s="144">
        <f>'RC-D'!Q19</f>
        <v>32718601222.318245</v>
      </c>
    </row>
    <row r="20" spans="1:17" x14ac:dyDescent="0.2">
      <c r="B20" s="96" t="s">
        <v>259</v>
      </c>
      <c r="C20" s="148">
        <f>'RC-D'!C20</f>
        <v>2870791291.445899</v>
      </c>
      <c r="D20" s="148">
        <f>'RC-D'!D20</f>
        <v>3020558690.4532423</v>
      </c>
      <c r="E20" s="144">
        <f>'RC-D'!E20</f>
        <v>5891349981.8991413</v>
      </c>
      <c r="F20" s="148">
        <f>'RC-D'!F20</f>
        <v>798319665.3599999</v>
      </c>
      <c r="G20" s="148">
        <f>'RC-D'!G20</f>
        <v>2395188820.7737799</v>
      </c>
      <c r="H20" s="144">
        <f>'RC-D'!H20</f>
        <v>3193508486.1337795</v>
      </c>
      <c r="I20" s="148">
        <f>'RC-D'!I20</f>
        <v>4608919794.7294006</v>
      </c>
      <c r="J20" s="148">
        <f>'RC-D'!J20</f>
        <v>6543244905.2152805</v>
      </c>
      <c r="K20" s="144">
        <f>'RC-D'!K20</f>
        <v>11152164699.944681</v>
      </c>
      <c r="L20" s="148">
        <f>'RC-D'!L20</f>
        <v>1488709681.6189001</v>
      </c>
      <c r="M20" s="148">
        <f>'RC-D'!M20</f>
        <v>1666004989.7348893</v>
      </c>
      <c r="N20" s="144">
        <f>'RC-D'!N20</f>
        <v>3154714671.3537893</v>
      </c>
      <c r="O20" s="144">
        <f>'RC-D'!O20</f>
        <v>9766740433.1541996</v>
      </c>
      <c r="P20" s="144">
        <f>'RC-D'!P20</f>
        <v>13624997406.177191</v>
      </c>
      <c r="Q20" s="144">
        <f>'RC-D'!Q20</f>
        <v>23391737839.33139</v>
      </c>
    </row>
    <row r="21" spans="1:17" x14ac:dyDescent="0.2">
      <c r="B21" s="96" t="s">
        <v>260</v>
      </c>
      <c r="C21" s="148">
        <f>'RC-D'!C21</f>
        <v>367226796.00999969</v>
      </c>
      <c r="D21" s="148">
        <f>'RC-D'!D21</f>
        <v>3409624722.8974214</v>
      </c>
      <c r="E21" s="144">
        <f>'RC-D'!E21</f>
        <v>3776851518.9074211</v>
      </c>
      <c r="F21" s="148">
        <f>'RC-D'!F21</f>
        <v>103042780.18999992</v>
      </c>
      <c r="G21" s="148">
        <f>'RC-D'!G21</f>
        <v>1016174116.287881</v>
      </c>
      <c r="H21" s="144">
        <f>'RC-D'!H21</f>
        <v>1119216896.477881</v>
      </c>
      <c r="I21" s="148">
        <f>'RC-D'!I21</f>
        <v>852334348.10580015</v>
      </c>
      <c r="J21" s="148">
        <f>'RC-D'!J21</f>
        <v>2298822988.1940322</v>
      </c>
      <c r="K21" s="144">
        <f>'RC-D'!K21</f>
        <v>3151157336.2998323</v>
      </c>
      <c r="L21" s="148">
        <f>'RC-D'!L21</f>
        <v>406309614.50409997</v>
      </c>
      <c r="M21" s="148">
        <f>'RC-D'!M21</f>
        <v>873328016.79760873</v>
      </c>
      <c r="N21" s="144">
        <f>'RC-D'!N21</f>
        <v>1279637631.3017087</v>
      </c>
      <c r="O21" s="144">
        <f>'RC-D'!O21</f>
        <v>1728913538.8099</v>
      </c>
      <c r="P21" s="144">
        <f>'RC-D'!P21</f>
        <v>7597949844.1769409</v>
      </c>
      <c r="Q21" s="144">
        <f>'RC-D'!Q21</f>
        <v>9326863382.9868412</v>
      </c>
    </row>
    <row r="22" spans="1:17" x14ac:dyDescent="0.2">
      <c r="B22" s="97" t="s">
        <v>261</v>
      </c>
      <c r="C22" s="149">
        <f>'RC-D'!C22</f>
        <v>8959472447.4911003</v>
      </c>
      <c r="D22" s="149">
        <f>'RC-D'!D22</f>
        <v>10690929171.28828</v>
      </c>
      <c r="E22" s="144">
        <f>'RC-D'!E22</f>
        <v>19650401618.779381</v>
      </c>
      <c r="F22" s="149">
        <f>'RC-D'!F22</f>
        <v>3484425279.1999998</v>
      </c>
      <c r="G22" s="149">
        <f>'RC-D'!G22</f>
        <v>5271914104.3494329</v>
      </c>
      <c r="H22" s="144">
        <f>'RC-D'!H22</f>
        <v>8756339383.5494328</v>
      </c>
      <c r="I22" s="149">
        <f>'RC-D'!I22</f>
        <v>7974829563.7514</v>
      </c>
      <c r="J22" s="149">
        <f>'RC-D'!J22</f>
        <v>10166403309.02269</v>
      </c>
      <c r="K22" s="144">
        <f>'RC-D'!K22</f>
        <v>18141232872.77409</v>
      </c>
      <c r="L22" s="149">
        <f>'RC-D'!L22</f>
        <v>3741243327.8423004</v>
      </c>
      <c r="M22" s="149">
        <f>'RC-D'!M22</f>
        <v>2947989515.7654047</v>
      </c>
      <c r="N22" s="144">
        <f>'RC-D'!N22</f>
        <v>6689232843.6077051</v>
      </c>
      <c r="O22" s="144">
        <f>'RC-D'!O22</f>
        <v>24159970618.284794</v>
      </c>
      <c r="P22" s="144">
        <f>'RC-D'!P22</f>
        <v>29077236100.425808</v>
      </c>
      <c r="Q22" s="144">
        <f>'RC-D'!Q22</f>
        <v>53237206718.710602</v>
      </c>
    </row>
    <row r="23" spans="1:17" x14ac:dyDescent="0.2">
      <c r="B23" s="152" t="s">
        <v>26</v>
      </c>
      <c r="C23" s="153">
        <f>'RC-D'!C23</f>
        <v>9406110077.8830013</v>
      </c>
      <c r="D23" s="153">
        <f>'RC-D'!D23</f>
        <v>11733212496.582582</v>
      </c>
      <c r="E23" s="153">
        <f>'RC-D'!E23</f>
        <v>21139322574.465584</v>
      </c>
      <c r="F23" s="153">
        <f>'RC-D'!F23</f>
        <v>3580367894.7000003</v>
      </c>
      <c r="G23" s="153">
        <f>'RC-D'!G23</f>
        <v>5400577705.8453465</v>
      </c>
      <c r="H23" s="153">
        <f>'RC-D'!H23</f>
        <v>8980945600.5453472</v>
      </c>
      <c r="I23" s="153">
        <f>'RC-D'!I23</f>
        <v>8704162805.940176</v>
      </c>
      <c r="J23" s="153">
        <f>'RC-D'!J23</f>
        <v>10812631421.425631</v>
      </c>
      <c r="K23" s="153">
        <f>'RC-D'!K23</f>
        <v>19516794227.365807</v>
      </c>
      <c r="L23" s="153">
        <f>'RC-D'!L23</f>
        <v>7904940789.1987085</v>
      </c>
      <c r="M23" s="153">
        <f>'RC-D'!M23</f>
        <v>3085499562.0803843</v>
      </c>
      <c r="N23" s="153">
        <f>'RC-D'!N23</f>
        <v>10990440351.279093</v>
      </c>
      <c r="O23" s="153">
        <f>'RC-D'!O23</f>
        <v>29595581567.721886</v>
      </c>
      <c r="P23" s="153">
        <f>'RC-D'!P23</f>
        <v>31031921185.933983</v>
      </c>
      <c r="Q23" s="153">
        <f>'RC-D'!Q23</f>
        <v>60627502753.655869</v>
      </c>
    </row>
  </sheetData>
  <mergeCells count="7">
    <mergeCell ref="O4:Q4"/>
    <mergeCell ref="A4:A5"/>
    <mergeCell ref="B4:B5"/>
    <mergeCell ref="C4:E4"/>
    <mergeCell ref="F4:H4"/>
    <mergeCell ref="I4:K4"/>
    <mergeCell ref="L4:N4"/>
  </mergeCells>
  <pageMargins left="0.25" right="0.25" top="0.75" bottom="0.75" header="0.3" footer="0.3"/>
  <pageSetup scale="6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50"/>
  </sheetPr>
  <dimension ref="A1:AB53"/>
  <sheetViews>
    <sheetView tabSelected="1" view="pageBreakPreview" zoomScale="93" zoomScaleNormal="115" zoomScaleSheetLayoutView="130" workbookViewId="0">
      <selection activeCell="A3" sqref="A3"/>
    </sheetView>
  </sheetViews>
  <sheetFormatPr defaultColWidth="8.7109375" defaultRowHeight="12.75" x14ac:dyDescent="0.2"/>
  <cols>
    <col min="1" max="1" width="59.7109375" style="105" customWidth="1"/>
    <col min="2" max="2" width="18.140625" style="105" bestFit="1" customWidth="1"/>
    <col min="3" max="4" width="9.85546875" style="105" bestFit="1" customWidth="1"/>
    <col min="5" max="7" width="8.85546875" style="105" bestFit="1" customWidth="1"/>
    <col min="8" max="13" width="8.7109375" style="105"/>
    <col min="14" max="16" width="8.85546875" style="105" bestFit="1" customWidth="1"/>
    <col min="17" max="19" width="9.85546875" style="105" bestFit="1" customWidth="1"/>
    <col min="20" max="28" width="8.85546875" style="105" bestFit="1" customWidth="1"/>
    <col min="29" max="16384" width="8.7109375" style="105"/>
  </cols>
  <sheetData>
    <row r="1" spans="1:28" x14ac:dyDescent="0.2">
      <c r="A1" s="108" t="s">
        <v>211</v>
      </c>
    </row>
    <row r="2" spans="1:28" x14ac:dyDescent="0.2">
      <c r="A2" s="67"/>
    </row>
    <row r="3" spans="1:28" x14ac:dyDescent="0.2">
      <c r="A3" s="67">
        <f>BS!B3</f>
        <v>45808</v>
      </c>
    </row>
    <row r="4" spans="1:28" x14ac:dyDescent="0.2">
      <c r="A4" s="162" t="s">
        <v>262</v>
      </c>
    </row>
    <row r="5" spans="1:28" ht="87" customHeight="1" x14ac:dyDescent="0.2">
      <c r="A5" s="212" t="s">
        <v>210</v>
      </c>
      <c r="B5" s="213" t="s">
        <v>183</v>
      </c>
      <c r="C5" s="213"/>
      <c r="D5" s="213"/>
      <c r="E5" s="213" t="s">
        <v>184</v>
      </c>
      <c r="F5" s="213"/>
      <c r="G5" s="213"/>
      <c r="H5" s="213" t="s">
        <v>185</v>
      </c>
      <c r="I5" s="213"/>
      <c r="J5" s="213"/>
      <c r="K5" s="213" t="s">
        <v>186</v>
      </c>
      <c r="L5" s="213"/>
      <c r="M5" s="213"/>
      <c r="N5" s="213" t="s">
        <v>187</v>
      </c>
      <c r="O5" s="213"/>
      <c r="P5" s="213"/>
      <c r="Q5" s="211" t="s">
        <v>188</v>
      </c>
      <c r="R5" s="211"/>
      <c r="S5" s="211"/>
      <c r="T5" s="211" t="s">
        <v>189</v>
      </c>
      <c r="U5" s="211"/>
      <c r="V5" s="211"/>
      <c r="W5" s="211" t="s">
        <v>190</v>
      </c>
      <c r="X5" s="211"/>
      <c r="Y5" s="211"/>
      <c r="Z5" s="211" t="s">
        <v>191</v>
      </c>
      <c r="AA5" s="211"/>
      <c r="AB5" s="211"/>
    </row>
    <row r="6" spans="1:28" x14ac:dyDescent="0.2">
      <c r="A6" s="212"/>
      <c r="B6" s="106" t="s">
        <v>22</v>
      </c>
      <c r="C6" s="106" t="s">
        <v>23</v>
      </c>
      <c r="D6" s="106" t="s">
        <v>66</v>
      </c>
      <c r="E6" s="106" t="s">
        <v>22</v>
      </c>
      <c r="F6" s="106" t="s">
        <v>23</v>
      </c>
      <c r="G6" s="106" t="s">
        <v>66</v>
      </c>
      <c r="H6" s="106" t="s">
        <v>22</v>
      </c>
      <c r="I6" s="106" t="s">
        <v>23</v>
      </c>
      <c r="J6" s="106" t="s">
        <v>66</v>
      </c>
      <c r="K6" s="106" t="s">
        <v>22</v>
      </c>
      <c r="L6" s="106" t="s">
        <v>23</v>
      </c>
      <c r="M6" s="106" t="s">
        <v>66</v>
      </c>
      <c r="N6" s="106" t="s">
        <v>22</v>
      </c>
      <c r="O6" s="106" t="s">
        <v>23</v>
      </c>
      <c r="P6" s="106" t="s">
        <v>66</v>
      </c>
      <c r="Q6" s="106" t="s">
        <v>22</v>
      </c>
      <c r="R6" s="106" t="s">
        <v>23</v>
      </c>
      <c r="S6" s="106" t="s">
        <v>66</v>
      </c>
      <c r="T6" s="106" t="s">
        <v>22</v>
      </c>
      <c r="U6" s="106" t="s">
        <v>23</v>
      </c>
      <c r="V6" s="106" t="s">
        <v>66</v>
      </c>
      <c r="W6" s="106" t="s">
        <v>22</v>
      </c>
      <c r="X6" s="106" t="s">
        <v>23</v>
      </c>
      <c r="Y6" s="106" t="s">
        <v>66</v>
      </c>
      <c r="Z6" s="106" t="s">
        <v>22</v>
      </c>
      <c r="AA6" s="106" t="s">
        <v>23</v>
      </c>
      <c r="AB6" s="106" t="s">
        <v>66</v>
      </c>
    </row>
    <row r="7" spans="1:28" x14ac:dyDescent="0.2">
      <c r="A7" s="101" t="s">
        <v>265</v>
      </c>
      <c r="B7" s="154">
        <v>117942290.93000001</v>
      </c>
      <c r="C7" s="154">
        <v>879334.05835000006</v>
      </c>
      <c r="D7" s="154">
        <v>118821624.98835</v>
      </c>
      <c r="E7" s="155">
        <v>157070.95248979999</v>
      </c>
      <c r="F7" s="155">
        <v>2252.9609254899997</v>
      </c>
      <c r="G7" s="155">
        <v>159323.91341529001</v>
      </c>
      <c r="H7" s="107">
        <v>0.12696399999999999</v>
      </c>
      <c r="I7" s="103">
        <v>9.4899599999999987E-2</v>
      </c>
      <c r="J7" s="107">
        <v>0.12669</v>
      </c>
      <c r="K7" s="104">
        <v>17.6355</v>
      </c>
      <c r="L7" s="104">
        <v>8.6977799999999998</v>
      </c>
      <c r="M7" s="104">
        <v>17.567499999999999</v>
      </c>
      <c r="N7" s="158">
        <v>0</v>
      </c>
      <c r="O7" s="158">
        <v>0</v>
      </c>
      <c r="P7" s="158">
        <v>0</v>
      </c>
      <c r="Q7" s="158">
        <v>117942290.93000001</v>
      </c>
      <c r="R7" s="158">
        <v>879334.05835000006</v>
      </c>
      <c r="S7" s="158">
        <v>118821624.98835</v>
      </c>
      <c r="T7" s="158">
        <v>0</v>
      </c>
      <c r="U7" s="158">
        <v>0</v>
      </c>
      <c r="V7" s="158">
        <v>0</v>
      </c>
      <c r="W7" s="158">
        <v>0</v>
      </c>
      <c r="X7" s="158">
        <v>0</v>
      </c>
      <c r="Y7" s="158">
        <v>0</v>
      </c>
      <c r="Z7" s="158">
        <v>0</v>
      </c>
      <c r="AA7" s="158">
        <v>0</v>
      </c>
      <c r="AB7" s="158">
        <v>0</v>
      </c>
    </row>
    <row r="8" spans="1:28" x14ac:dyDescent="0.2">
      <c r="A8" s="100" t="s">
        <v>82</v>
      </c>
      <c r="B8" s="154">
        <v>6645293.0198999997</v>
      </c>
      <c r="C8" s="154">
        <v>31018558.090722937</v>
      </c>
      <c r="D8" s="154">
        <v>37663851.110622935</v>
      </c>
      <c r="E8" s="155">
        <v>154338.85831946001</v>
      </c>
      <c r="F8" s="155">
        <v>297257.12027999997</v>
      </c>
      <c r="G8" s="155">
        <v>451595.97859945998</v>
      </c>
      <c r="H8" s="107">
        <v>0.15914200000000001</v>
      </c>
      <c r="I8" s="103">
        <v>9.3818977107078441E-2</v>
      </c>
      <c r="J8" s="107">
        <v>0.105299</v>
      </c>
      <c r="K8" s="104">
        <v>47.107799999999997</v>
      </c>
      <c r="L8" s="104">
        <v>58.368851826029065</v>
      </c>
      <c r="M8" s="104">
        <v>56.389899999999997</v>
      </c>
      <c r="N8" s="158">
        <v>4427.76</v>
      </c>
      <c r="O8" s="158">
        <v>0</v>
      </c>
      <c r="P8" s="158">
        <v>4427.76</v>
      </c>
      <c r="Q8" s="158">
        <v>6305476.8198999995</v>
      </c>
      <c r="R8" s="158">
        <v>31018558.090722937</v>
      </c>
      <c r="S8" s="158">
        <v>37324034.910622939</v>
      </c>
      <c r="T8" s="158">
        <v>147234.62</v>
      </c>
      <c r="U8" s="158">
        <v>0</v>
      </c>
      <c r="V8" s="158">
        <v>147234.62</v>
      </c>
      <c r="W8" s="158">
        <v>192581.58000000002</v>
      </c>
      <c r="X8" s="158">
        <v>0</v>
      </c>
      <c r="Y8" s="158">
        <v>192581.58000000002</v>
      </c>
      <c r="Z8" s="158">
        <v>0</v>
      </c>
      <c r="AA8" s="158">
        <v>0</v>
      </c>
      <c r="AB8" s="158">
        <v>0</v>
      </c>
    </row>
    <row r="9" spans="1:28" x14ac:dyDescent="0.2">
      <c r="A9" s="100" t="s">
        <v>83</v>
      </c>
      <c r="B9" s="154">
        <v>890672750.42180014</v>
      </c>
      <c r="C9" s="154">
        <v>90601831.280104011</v>
      </c>
      <c r="D9" s="154">
        <v>981274581.70190418</v>
      </c>
      <c r="E9" s="155">
        <v>2516733.98052698</v>
      </c>
      <c r="F9" s="155">
        <v>480900.02640824002</v>
      </c>
      <c r="G9" s="155">
        <v>2997634.0069352202</v>
      </c>
      <c r="H9" s="107">
        <v>0.144787</v>
      </c>
      <c r="I9" s="103">
        <v>8.6252018201043265E-2</v>
      </c>
      <c r="J9" s="107">
        <v>0.139374</v>
      </c>
      <c r="K9" s="104">
        <v>26.608899999999998</v>
      </c>
      <c r="L9" s="104">
        <v>30.754515124770396</v>
      </c>
      <c r="M9" s="104">
        <v>26.994</v>
      </c>
      <c r="N9" s="158">
        <v>633538.28</v>
      </c>
      <c r="O9" s="158">
        <v>390570.06</v>
      </c>
      <c r="P9" s="158">
        <v>1024108.3400000001</v>
      </c>
      <c r="Q9" s="158">
        <v>885752628.87110019</v>
      </c>
      <c r="R9" s="158">
        <v>90195277.499604017</v>
      </c>
      <c r="S9" s="158">
        <v>975947906.37070417</v>
      </c>
      <c r="T9" s="158">
        <v>3016844.2013999997</v>
      </c>
      <c r="U9" s="158">
        <v>0</v>
      </c>
      <c r="V9" s="158">
        <v>3016844.2013999997</v>
      </c>
      <c r="W9" s="158">
        <v>1603388.3000000003</v>
      </c>
      <c r="X9" s="158">
        <v>346268.81050000002</v>
      </c>
      <c r="Y9" s="158">
        <v>1949657.1105000004</v>
      </c>
      <c r="Z9" s="158">
        <v>299889.04930000001</v>
      </c>
      <c r="AA9" s="158">
        <v>60284.97</v>
      </c>
      <c r="AB9" s="158">
        <v>360174.01930000004</v>
      </c>
    </row>
    <row r="10" spans="1:28" x14ac:dyDescent="0.2">
      <c r="A10" s="100" t="s">
        <v>192</v>
      </c>
      <c r="B10" s="154">
        <v>251487123.56729999</v>
      </c>
      <c r="C10" s="154">
        <v>2589063.9982999996</v>
      </c>
      <c r="D10" s="154">
        <v>254076187.56559998</v>
      </c>
      <c r="E10" s="155">
        <v>961259.34863999998</v>
      </c>
      <c r="F10" s="155">
        <v>6978.2708999999995</v>
      </c>
      <c r="G10" s="155">
        <v>968237.61953999999</v>
      </c>
      <c r="H10" s="107">
        <v>0.14233599999999999</v>
      </c>
      <c r="I10" s="103">
        <v>9.8630200000000001E-2</v>
      </c>
      <c r="J10" s="107">
        <v>0.141872</v>
      </c>
      <c r="K10" s="104">
        <v>23.634599999999999</v>
      </c>
      <c r="L10" s="104">
        <v>73.158699999999996</v>
      </c>
      <c r="M10" s="104">
        <v>24.140799999999999</v>
      </c>
      <c r="N10" s="158">
        <v>146.12</v>
      </c>
      <c r="O10" s="158">
        <v>0</v>
      </c>
      <c r="P10" s="158">
        <v>146.12</v>
      </c>
      <c r="Q10" s="158">
        <v>251153268.0273</v>
      </c>
      <c r="R10" s="158">
        <v>2589063.9982999996</v>
      </c>
      <c r="S10" s="158">
        <v>253742332.02559999</v>
      </c>
      <c r="T10" s="158">
        <v>29829.78</v>
      </c>
      <c r="U10" s="158">
        <v>0</v>
      </c>
      <c r="V10" s="158">
        <v>29829.78</v>
      </c>
      <c r="W10" s="158">
        <v>304025.76</v>
      </c>
      <c r="X10" s="158">
        <v>0</v>
      </c>
      <c r="Y10" s="158">
        <v>304025.76</v>
      </c>
      <c r="Z10" s="158">
        <v>0</v>
      </c>
      <c r="AA10" s="158">
        <v>0</v>
      </c>
      <c r="AB10" s="158">
        <v>0</v>
      </c>
    </row>
    <row r="11" spans="1:28" x14ac:dyDescent="0.2">
      <c r="A11" s="100" t="s">
        <v>84</v>
      </c>
      <c r="B11" s="154">
        <v>366270069.17275453</v>
      </c>
      <c r="C11" s="154">
        <v>3839105038.2034898</v>
      </c>
      <c r="D11" s="154">
        <v>4205375107.3762445</v>
      </c>
      <c r="E11" s="155">
        <v>16257148.266011599</v>
      </c>
      <c r="F11" s="155">
        <v>32870027.681483999</v>
      </c>
      <c r="G11" s="155">
        <v>49127175.947495595</v>
      </c>
      <c r="H11" s="107">
        <v>0.125884</v>
      </c>
      <c r="I11" s="103">
        <v>0.10463166407507574</v>
      </c>
      <c r="J11" s="107">
        <v>0.106424</v>
      </c>
      <c r="K11" s="104">
        <v>41.445099999999996</v>
      </c>
      <c r="L11" s="104">
        <v>37.531458179648013</v>
      </c>
      <c r="M11" s="104">
        <v>37.864100000000001</v>
      </c>
      <c r="N11" s="158">
        <v>23005339.802399997</v>
      </c>
      <c r="O11" s="158">
        <v>63676898.411313981</v>
      </c>
      <c r="P11" s="158">
        <v>86682238.213713974</v>
      </c>
      <c r="Q11" s="158">
        <v>322005062.43500066</v>
      </c>
      <c r="R11" s="158">
        <v>3589267240.4649234</v>
      </c>
      <c r="S11" s="158">
        <v>3911272302.8999243</v>
      </c>
      <c r="T11" s="158">
        <v>12994777.200190179</v>
      </c>
      <c r="U11" s="158">
        <v>149042237.24566472</v>
      </c>
      <c r="V11" s="158">
        <v>162037014.4458549</v>
      </c>
      <c r="W11" s="158">
        <v>31270229.537563697</v>
      </c>
      <c r="X11" s="158">
        <v>95631754.876201421</v>
      </c>
      <c r="Y11" s="158">
        <v>126901984.41376512</v>
      </c>
      <c r="Z11" s="158">
        <v>0</v>
      </c>
      <c r="AA11" s="158">
        <v>5163805.6167000001</v>
      </c>
      <c r="AB11" s="158">
        <v>5163805.6167000001</v>
      </c>
    </row>
    <row r="12" spans="1:28" x14ac:dyDescent="0.2">
      <c r="A12" s="100" t="s">
        <v>85</v>
      </c>
      <c r="B12" s="154">
        <v>666924109.2442925</v>
      </c>
      <c r="C12" s="154">
        <v>2804456876.3504109</v>
      </c>
      <c r="D12" s="154">
        <v>3471380985.5947037</v>
      </c>
      <c r="E12" s="155">
        <v>6403724.0500503508</v>
      </c>
      <c r="F12" s="155">
        <v>22700832.467784099</v>
      </c>
      <c r="G12" s="155">
        <v>29104556.517834451</v>
      </c>
      <c r="H12" s="107">
        <v>0.125277</v>
      </c>
      <c r="I12" s="103">
        <v>8.7076054481724716E-2</v>
      </c>
      <c r="J12" s="107">
        <v>9.4331700000000004E-2</v>
      </c>
      <c r="K12" s="104">
        <v>98.486000000000004</v>
      </c>
      <c r="L12" s="104">
        <v>120.65254858621087</v>
      </c>
      <c r="M12" s="104">
        <v>116.429</v>
      </c>
      <c r="N12" s="158">
        <v>5571136.6335999994</v>
      </c>
      <c r="O12" s="158">
        <v>37385558.186892003</v>
      </c>
      <c r="P12" s="158">
        <v>42956694.820491999</v>
      </c>
      <c r="Q12" s="158">
        <v>613884084.46621525</v>
      </c>
      <c r="R12" s="158">
        <v>2604713791.2332125</v>
      </c>
      <c r="S12" s="158">
        <v>3218597875.6994281</v>
      </c>
      <c r="T12" s="158">
        <v>29745349.372577194</v>
      </c>
      <c r="U12" s="158">
        <v>139494292.01870427</v>
      </c>
      <c r="V12" s="158">
        <v>169239641.39128146</v>
      </c>
      <c r="W12" s="158">
        <v>23294675.405500002</v>
      </c>
      <c r="X12" s="158">
        <v>58926623.658544004</v>
      </c>
      <c r="Y12" s="158">
        <v>82221299.064043999</v>
      </c>
      <c r="Z12" s="158">
        <v>0</v>
      </c>
      <c r="AA12" s="158">
        <v>1322169.43995</v>
      </c>
      <c r="AB12" s="158">
        <v>1322169.43995</v>
      </c>
    </row>
    <row r="13" spans="1:28" x14ac:dyDescent="0.2">
      <c r="A13" s="100" t="s">
        <v>86</v>
      </c>
      <c r="B13" s="154">
        <v>530082373.82079035</v>
      </c>
      <c r="C13" s="154">
        <v>449661101.29844141</v>
      </c>
      <c r="D13" s="154">
        <v>979743475.1192317</v>
      </c>
      <c r="E13" s="155">
        <v>18200797.019529942</v>
      </c>
      <c r="F13" s="155">
        <v>5409011.0960910702</v>
      </c>
      <c r="G13" s="155">
        <v>23609808.115621012</v>
      </c>
      <c r="H13" s="107">
        <v>0.141434</v>
      </c>
      <c r="I13" s="103">
        <v>9.171846665538054E-2</v>
      </c>
      <c r="J13" s="107">
        <v>0.11852600000000001</v>
      </c>
      <c r="K13" s="104">
        <v>40.576599999999999</v>
      </c>
      <c r="L13" s="104">
        <v>57.440313739312181</v>
      </c>
      <c r="M13" s="104">
        <v>48.339199999999998</v>
      </c>
      <c r="N13" s="158">
        <v>26910926.827299997</v>
      </c>
      <c r="O13" s="158">
        <v>11698640.242191</v>
      </c>
      <c r="P13" s="158">
        <v>38609567.069490999</v>
      </c>
      <c r="Q13" s="158">
        <v>454577293.94629031</v>
      </c>
      <c r="R13" s="158">
        <v>403738082.20340103</v>
      </c>
      <c r="S13" s="158">
        <v>858315376.14969134</v>
      </c>
      <c r="T13" s="158">
        <v>44392537.631200001</v>
      </c>
      <c r="U13" s="158">
        <v>30391571.864449352</v>
      </c>
      <c r="V13" s="158">
        <v>74784109.495649353</v>
      </c>
      <c r="W13" s="158">
        <v>31090627.439799998</v>
      </c>
      <c r="X13" s="158">
        <v>15531447.230591001</v>
      </c>
      <c r="Y13" s="158">
        <v>46622074.670391001</v>
      </c>
      <c r="Z13" s="158">
        <v>21914.803500000002</v>
      </c>
      <c r="AA13" s="158">
        <v>0</v>
      </c>
      <c r="AB13" s="158">
        <v>21914.803500000002</v>
      </c>
    </row>
    <row r="14" spans="1:28" x14ac:dyDescent="0.2">
      <c r="A14" s="100" t="s">
        <v>87</v>
      </c>
      <c r="B14" s="154">
        <v>722875276.81159997</v>
      </c>
      <c r="C14" s="154">
        <v>1427633761.9592402</v>
      </c>
      <c r="D14" s="154">
        <v>2150509038.7708402</v>
      </c>
      <c r="E14" s="155">
        <v>11559331.322479989</v>
      </c>
      <c r="F14" s="155">
        <v>10372152.068877272</v>
      </c>
      <c r="G14" s="155">
        <v>21931483.391357262</v>
      </c>
      <c r="H14" s="107">
        <v>0.13303300000000001</v>
      </c>
      <c r="I14" s="103">
        <v>0.10020830434683241</v>
      </c>
      <c r="J14" s="107">
        <v>0.11123</v>
      </c>
      <c r="K14" s="104">
        <v>60.063299999999998</v>
      </c>
      <c r="L14" s="104">
        <v>71.257485844479703</v>
      </c>
      <c r="M14" s="104">
        <v>67.493099999999998</v>
      </c>
      <c r="N14" s="158">
        <v>7959072.0605999995</v>
      </c>
      <c r="O14" s="158">
        <v>23497863.917521998</v>
      </c>
      <c r="P14" s="158">
        <v>31456935.978121996</v>
      </c>
      <c r="Q14" s="158">
        <v>598585122.30900002</v>
      </c>
      <c r="R14" s="158">
        <v>1354703924.4360423</v>
      </c>
      <c r="S14" s="158">
        <v>1953289046.7450421</v>
      </c>
      <c r="T14" s="158">
        <v>110506414.69610001</v>
      </c>
      <c r="U14" s="158">
        <v>43653944.400675997</v>
      </c>
      <c r="V14" s="158">
        <v>154160359.09677601</v>
      </c>
      <c r="W14" s="158">
        <v>13783739.806499999</v>
      </c>
      <c r="X14" s="158">
        <v>29275893.122521996</v>
      </c>
      <c r="Y14" s="158">
        <v>43059632.929021999</v>
      </c>
      <c r="Z14" s="158">
        <v>0</v>
      </c>
      <c r="AA14" s="158">
        <v>0</v>
      </c>
      <c r="AB14" s="158">
        <v>0</v>
      </c>
    </row>
    <row r="15" spans="1:28" x14ac:dyDescent="0.2">
      <c r="A15" s="100" t="s">
        <v>193</v>
      </c>
      <c r="B15" s="154">
        <v>1445199156.5087354</v>
      </c>
      <c r="C15" s="154">
        <v>920896933.99681818</v>
      </c>
      <c r="D15" s="154">
        <v>2366096090.5055537</v>
      </c>
      <c r="E15" s="155">
        <v>19335006.766499419</v>
      </c>
      <c r="F15" s="155">
        <v>6406537.2244928898</v>
      </c>
      <c r="G15" s="155">
        <v>25741543.990992308</v>
      </c>
      <c r="H15" s="107">
        <v>0.12883700000000001</v>
      </c>
      <c r="I15" s="103">
        <v>8.4088538719390621E-2</v>
      </c>
      <c r="J15" s="107">
        <v>0.11197</v>
      </c>
      <c r="K15" s="104">
        <v>58.174100000000003</v>
      </c>
      <c r="L15" s="104">
        <v>67.640413700073054</v>
      </c>
      <c r="M15" s="104">
        <v>61.772500000000001</v>
      </c>
      <c r="N15" s="158">
        <v>18755549.037600003</v>
      </c>
      <c r="O15" s="158">
        <v>44773050.230785251</v>
      </c>
      <c r="P15" s="158">
        <v>63528599.268385254</v>
      </c>
      <c r="Q15" s="158">
        <v>1397105975.6235354</v>
      </c>
      <c r="R15" s="158">
        <v>848200891.79853702</v>
      </c>
      <c r="S15" s="158">
        <v>2245306867.4220724</v>
      </c>
      <c r="T15" s="158">
        <v>31924650.790599998</v>
      </c>
      <c r="U15" s="158">
        <v>52582658.385195993</v>
      </c>
      <c r="V15" s="158">
        <v>84507309.175795987</v>
      </c>
      <c r="W15" s="158">
        <v>15489389.61749999</v>
      </c>
      <c r="X15" s="158">
        <v>19745781.617685251</v>
      </c>
      <c r="Y15" s="158">
        <v>35235171.235185243</v>
      </c>
      <c r="Z15" s="158">
        <v>679140.47710000002</v>
      </c>
      <c r="AA15" s="158">
        <v>367602.19539999997</v>
      </c>
      <c r="AB15" s="158">
        <v>1046742.6725</v>
      </c>
    </row>
    <row r="16" spans="1:28" x14ac:dyDescent="0.2">
      <c r="A16" s="100" t="s">
        <v>88</v>
      </c>
      <c r="B16" s="154">
        <v>1064585316.211164</v>
      </c>
      <c r="C16" s="154">
        <v>817014212.63277018</v>
      </c>
      <c r="D16" s="154">
        <v>1881599528.8439341</v>
      </c>
      <c r="E16" s="155">
        <v>20722083.702475172</v>
      </c>
      <c r="F16" s="155">
        <v>67600849.104224399</v>
      </c>
      <c r="G16" s="155">
        <v>88322932.806699574</v>
      </c>
      <c r="H16" s="107">
        <v>0.126947</v>
      </c>
      <c r="I16" s="103">
        <v>8.8998007988410774E-2</v>
      </c>
      <c r="J16" s="107">
        <v>0.11047800000000001</v>
      </c>
      <c r="K16" s="104">
        <v>58.206699999999998</v>
      </c>
      <c r="L16" s="104">
        <v>87.25221698000594</v>
      </c>
      <c r="M16" s="104">
        <v>70.854900000000001</v>
      </c>
      <c r="N16" s="158">
        <v>11084798.2993</v>
      </c>
      <c r="O16" s="158">
        <v>15179955.25598209</v>
      </c>
      <c r="P16" s="158">
        <v>26264753.55528209</v>
      </c>
      <c r="Q16" s="158">
        <v>1003798069.4363385</v>
      </c>
      <c r="R16" s="158">
        <v>597239612.64061403</v>
      </c>
      <c r="S16" s="158">
        <v>1601037682.0769525</v>
      </c>
      <c r="T16" s="158">
        <v>39656454.018700004</v>
      </c>
      <c r="U16" s="158">
        <v>115180592.390874</v>
      </c>
      <c r="V16" s="158">
        <v>154837046.409574</v>
      </c>
      <c r="W16" s="158">
        <v>21095119.726125509</v>
      </c>
      <c r="X16" s="158">
        <v>104594007.60128209</v>
      </c>
      <c r="Y16" s="158">
        <v>125689127.3274076</v>
      </c>
      <c r="Z16" s="158">
        <v>35673.03</v>
      </c>
      <c r="AA16" s="158">
        <v>0</v>
      </c>
      <c r="AB16" s="158">
        <v>35673.03</v>
      </c>
    </row>
    <row r="17" spans="1:28" x14ac:dyDescent="0.2">
      <c r="A17" s="100" t="s">
        <v>194</v>
      </c>
      <c r="B17" s="154">
        <v>334280025.95646793</v>
      </c>
      <c r="C17" s="154">
        <v>435683925.481475</v>
      </c>
      <c r="D17" s="154">
        <v>769963951.43794298</v>
      </c>
      <c r="E17" s="155">
        <v>3915624.2066555801</v>
      </c>
      <c r="F17" s="155">
        <v>2759436.6080100406</v>
      </c>
      <c r="G17" s="155">
        <v>6675060.8146656211</v>
      </c>
      <c r="H17" s="107">
        <v>0.12954599999999999</v>
      </c>
      <c r="I17" s="103">
        <v>7.9121684892167782E-2</v>
      </c>
      <c r="J17" s="107">
        <v>0.100956</v>
      </c>
      <c r="K17" s="104">
        <v>56.110199999999999</v>
      </c>
      <c r="L17" s="104">
        <v>60.634969610073775</v>
      </c>
      <c r="M17" s="104">
        <v>58.672800000000002</v>
      </c>
      <c r="N17" s="158">
        <v>3765009.0893999999</v>
      </c>
      <c r="O17" s="158">
        <v>2096823.0301999999</v>
      </c>
      <c r="P17" s="158">
        <v>5861832.1195999999</v>
      </c>
      <c r="Q17" s="158">
        <v>322360517.88856792</v>
      </c>
      <c r="R17" s="158">
        <v>425022448.80553299</v>
      </c>
      <c r="S17" s="158">
        <v>747382966.6941011</v>
      </c>
      <c r="T17" s="158">
        <v>7690460.8429000005</v>
      </c>
      <c r="U17" s="158">
        <v>5979779.9274419993</v>
      </c>
      <c r="V17" s="158">
        <v>13670240.770342</v>
      </c>
      <c r="W17" s="158">
        <v>4227484.1441000002</v>
      </c>
      <c r="X17" s="158">
        <v>4681696.7484999998</v>
      </c>
      <c r="Y17" s="158">
        <v>8909180.8925999999</v>
      </c>
      <c r="Z17" s="158">
        <v>1563.0808999999999</v>
      </c>
      <c r="AA17" s="158">
        <v>0</v>
      </c>
      <c r="AB17" s="158">
        <v>1563.0808999999999</v>
      </c>
    </row>
    <row r="18" spans="1:28" x14ac:dyDescent="0.2">
      <c r="A18" s="100" t="s">
        <v>195</v>
      </c>
      <c r="B18" s="154">
        <v>266520019.39252698</v>
      </c>
      <c r="C18" s="154">
        <v>421039877.85491502</v>
      </c>
      <c r="D18" s="154">
        <v>687559897.24744201</v>
      </c>
      <c r="E18" s="155">
        <v>5426924.1566225095</v>
      </c>
      <c r="F18" s="155">
        <v>1168171.81645239</v>
      </c>
      <c r="G18" s="155">
        <v>6595095.9730749</v>
      </c>
      <c r="H18" s="107">
        <v>0.142266</v>
      </c>
      <c r="I18" s="103">
        <v>8.3377242051146896E-2</v>
      </c>
      <c r="J18" s="107">
        <v>0.106181</v>
      </c>
      <c r="K18" s="104">
        <v>51.114199999999997</v>
      </c>
      <c r="L18" s="104">
        <v>56.984673267901378</v>
      </c>
      <c r="M18" s="104">
        <v>54.712400000000002</v>
      </c>
      <c r="N18" s="158">
        <v>3574497.5758999996</v>
      </c>
      <c r="O18" s="158">
        <v>1492019.2070000002</v>
      </c>
      <c r="P18" s="158">
        <v>5066516.7829</v>
      </c>
      <c r="Q18" s="158">
        <v>239092772.37922698</v>
      </c>
      <c r="R18" s="158">
        <v>344795543.25281507</v>
      </c>
      <c r="S18" s="158">
        <v>583888315.63204205</v>
      </c>
      <c r="T18" s="158">
        <v>21995749.713600002</v>
      </c>
      <c r="U18" s="158">
        <v>73323200.130699992</v>
      </c>
      <c r="V18" s="158">
        <v>95318949.844300002</v>
      </c>
      <c r="W18" s="158">
        <v>5367326.8099999996</v>
      </c>
      <c r="X18" s="158">
        <v>2733301.8601000002</v>
      </c>
      <c r="Y18" s="158">
        <v>8100628.6700999998</v>
      </c>
      <c r="Z18" s="158">
        <v>64170.489699999998</v>
      </c>
      <c r="AA18" s="158">
        <v>187832.61129999999</v>
      </c>
      <c r="AB18" s="158">
        <v>252003.101</v>
      </c>
    </row>
    <row r="19" spans="1:28" x14ac:dyDescent="0.2">
      <c r="A19" s="100" t="s">
        <v>89</v>
      </c>
      <c r="B19" s="154">
        <v>988493952.30461085</v>
      </c>
      <c r="C19" s="154">
        <v>1237535101.7747736</v>
      </c>
      <c r="D19" s="154">
        <v>2226029054.0793843</v>
      </c>
      <c r="E19" s="155">
        <v>21018201.095262319</v>
      </c>
      <c r="F19" s="155">
        <v>25914589.171803869</v>
      </c>
      <c r="G19" s="155">
        <v>46932790.267066188</v>
      </c>
      <c r="H19" s="107">
        <v>0.13361899999999999</v>
      </c>
      <c r="I19" s="103">
        <v>8.1915048339482474E-2</v>
      </c>
      <c r="J19" s="107">
        <v>0.104921</v>
      </c>
      <c r="K19" s="104">
        <v>59.733600000000003</v>
      </c>
      <c r="L19" s="104">
        <v>70.075794372786135</v>
      </c>
      <c r="M19" s="104">
        <v>65.502799999999993</v>
      </c>
      <c r="N19" s="158">
        <v>24624748.494400002</v>
      </c>
      <c r="O19" s="158">
        <v>59148055.033264495</v>
      </c>
      <c r="P19" s="158">
        <v>83772803.527664497</v>
      </c>
      <c r="Q19" s="158">
        <v>915328688.66791081</v>
      </c>
      <c r="R19" s="158">
        <v>1117354900.302449</v>
      </c>
      <c r="S19" s="158">
        <v>2032683588.9703598</v>
      </c>
      <c r="T19" s="158">
        <v>45076979.743000001</v>
      </c>
      <c r="U19" s="158">
        <v>45760137.823760003</v>
      </c>
      <c r="V19" s="158">
        <v>90837117.566760004</v>
      </c>
      <c r="W19" s="158">
        <v>27897776.859099999</v>
      </c>
      <c r="X19" s="158">
        <v>73440488.168564498</v>
      </c>
      <c r="Y19" s="158">
        <v>101338265.0276645</v>
      </c>
      <c r="Z19" s="158">
        <v>190507.03460000001</v>
      </c>
      <c r="AA19" s="158">
        <v>979575.48</v>
      </c>
      <c r="AB19" s="158">
        <v>1170082.5145999999</v>
      </c>
    </row>
    <row r="20" spans="1:28" x14ac:dyDescent="0.2">
      <c r="A20" s="100" t="s">
        <v>90</v>
      </c>
      <c r="B20" s="154">
        <v>422514928.30832225</v>
      </c>
      <c r="C20" s="154">
        <v>474846105.80825806</v>
      </c>
      <c r="D20" s="154">
        <v>897361034.11658025</v>
      </c>
      <c r="E20" s="155">
        <v>7850428.0557627594</v>
      </c>
      <c r="F20" s="155">
        <v>5821130.4577917904</v>
      </c>
      <c r="G20" s="155">
        <v>13671558.513554551</v>
      </c>
      <c r="H20" s="107">
        <v>0.12839600000000001</v>
      </c>
      <c r="I20" s="103">
        <v>8.3587478173908866E-2</v>
      </c>
      <c r="J20" s="107">
        <v>0.104772</v>
      </c>
      <c r="K20" s="104">
        <v>75.075500000000005</v>
      </c>
      <c r="L20" s="104">
        <v>63.974681712668691</v>
      </c>
      <c r="M20" s="104">
        <v>69.222099999999998</v>
      </c>
      <c r="N20" s="158">
        <v>5877265.5279819993</v>
      </c>
      <c r="O20" s="158">
        <v>7841108.40792285</v>
      </c>
      <c r="P20" s="158">
        <v>13718373.935904849</v>
      </c>
      <c r="Q20" s="158">
        <v>382267012.36714023</v>
      </c>
      <c r="R20" s="158">
        <v>446023505.6942752</v>
      </c>
      <c r="S20" s="158">
        <v>828290518.06141531</v>
      </c>
      <c r="T20" s="158">
        <v>18609727.003600005</v>
      </c>
      <c r="U20" s="158">
        <v>11887132.423360001</v>
      </c>
      <c r="V20" s="158">
        <v>30496859.426960006</v>
      </c>
      <c r="W20" s="158">
        <v>21636731.350382004</v>
      </c>
      <c r="X20" s="158">
        <v>16935467.690622851</v>
      </c>
      <c r="Y20" s="158">
        <v>38572199.041004851</v>
      </c>
      <c r="Z20" s="158">
        <v>1457.5871999999999</v>
      </c>
      <c r="AA20" s="158">
        <v>0</v>
      </c>
      <c r="AB20" s="158">
        <v>1457.5871999999999</v>
      </c>
    </row>
    <row r="21" spans="1:28" x14ac:dyDescent="0.2">
      <c r="A21" s="100" t="s">
        <v>91</v>
      </c>
      <c r="B21" s="154">
        <v>814737169.90897703</v>
      </c>
      <c r="C21" s="154">
        <v>2383948000.799932</v>
      </c>
      <c r="D21" s="154">
        <v>3198685170.708909</v>
      </c>
      <c r="E21" s="155">
        <v>13344481.5464986</v>
      </c>
      <c r="F21" s="155">
        <v>21191420.389677152</v>
      </c>
      <c r="G21" s="155">
        <v>34535901.936175749</v>
      </c>
      <c r="H21" s="107">
        <v>0.13223599999999999</v>
      </c>
      <c r="I21" s="103">
        <v>8.7474258594890025E-2</v>
      </c>
      <c r="J21" s="107">
        <v>9.8650299999999996E-2</v>
      </c>
      <c r="K21" s="104">
        <v>110.127</v>
      </c>
      <c r="L21" s="104">
        <v>123.8197500817093</v>
      </c>
      <c r="M21" s="104">
        <v>120.42100000000001</v>
      </c>
      <c r="N21" s="158">
        <v>28256616.858199988</v>
      </c>
      <c r="O21" s="158">
        <v>69955478.443259299</v>
      </c>
      <c r="P21" s="158">
        <v>98212095.301459283</v>
      </c>
      <c r="Q21" s="158">
        <v>731586896.38657701</v>
      </c>
      <c r="R21" s="158">
        <v>2038000549.6787443</v>
      </c>
      <c r="S21" s="158">
        <v>2769587446.0653219</v>
      </c>
      <c r="T21" s="158">
        <v>51978392.732600003</v>
      </c>
      <c r="U21" s="158">
        <v>221665905.71325153</v>
      </c>
      <c r="V21" s="158">
        <v>273644298.44585156</v>
      </c>
      <c r="W21" s="158">
        <v>30645652.218599994</v>
      </c>
      <c r="X21" s="158">
        <v>123448318.74918202</v>
      </c>
      <c r="Y21" s="158">
        <v>154093970.96778202</v>
      </c>
      <c r="Z21" s="158">
        <v>526228.57120000001</v>
      </c>
      <c r="AA21" s="158">
        <v>833226.65875399997</v>
      </c>
      <c r="AB21" s="158">
        <v>1359455.2299540001</v>
      </c>
    </row>
    <row r="22" spans="1:28" x14ac:dyDescent="0.2">
      <c r="A22" s="100" t="s">
        <v>92</v>
      </c>
      <c r="B22" s="154">
        <v>391348640.28162009</v>
      </c>
      <c r="C22" s="154">
        <v>520965573.87865603</v>
      </c>
      <c r="D22" s="154">
        <v>912314214.16027617</v>
      </c>
      <c r="E22" s="155">
        <v>6190044.8141633403</v>
      </c>
      <c r="F22" s="155">
        <v>7971356.6798606012</v>
      </c>
      <c r="G22" s="155">
        <v>14161401.494023941</v>
      </c>
      <c r="H22" s="107">
        <v>0.12940199999999999</v>
      </c>
      <c r="I22" s="103">
        <v>8.0552171158751892E-2</v>
      </c>
      <c r="J22" s="107">
        <v>0.10150099999999999</v>
      </c>
      <c r="K22" s="104">
        <v>89.121700000000004</v>
      </c>
      <c r="L22" s="104">
        <v>109.88023756712691</v>
      </c>
      <c r="M22" s="104">
        <v>100.97</v>
      </c>
      <c r="N22" s="158">
        <v>10927507.9759</v>
      </c>
      <c r="O22" s="158">
        <v>26727119.276533999</v>
      </c>
      <c r="P22" s="158">
        <v>37654627.252434</v>
      </c>
      <c r="Q22" s="158">
        <v>338994528.61442006</v>
      </c>
      <c r="R22" s="158">
        <v>452299523.82927203</v>
      </c>
      <c r="S22" s="158">
        <v>791294052.44369209</v>
      </c>
      <c r="T22" s="158">
        <v>37172834.628600001</v>
      </c>
      <c r="U22" s="158">
        <v>27411639.66285</v>
      </c>
      <c r="V22" s="158">
        <v>64584474.291450001</v>
      </c>
      <c r="W22" s="158">
        <v>15181277.0386</v>
      </c>
      <c r="X22" s="158">
        <v>39998797.951634005</v>
      </c>
      <c r="Y22" s="158">
        <v>55180074.990234002</v>
      </c>
      <c r="Z22" s="158">
        <v>0</v>
      </c>
      <c r="AA22" s="158">
        <v>1255612.4349</v>
      </c>
      <c r="AB22" s="158">
        <v>1255612.4349</v>
      </c>
    </row>
    <row r="23" spans="1:28" x14ac:dyDescent="0.2">
      <c r="A23" s="100" t="s">
        <v>93</v>
      </c>
      <c r="B23" s="154">
        <v>125719513.4250468</v>
      </c>
      <c r="C23" s="154">
        <v>669939467.25119388</v>
      </c>
      <c r="D23" s="154">
        <v>795658980.67624068</v>
      </c>
      <c r="E23" s="155">
        <v>10969474.526250619</v>
      </c>
      <c r="F23" s="155">
        <v>15931871.458079079</v>
      </c>
      <c r="G23" s="155">
        <v>26901345.9843297</v>
      </c>
      <c r="H23" s="107">
        <v>0.12892300000000001</v>
      </c>
      <c r="I23" s="103">
        <v>0.10029185724489101</v>
      </c>
      <c r="J23" s="107">
        <v>0.104864</v>
      </c>
      <c r="K23" s="104">
        <v>55.873399999999997</v>
      </c>
      <c r="L23" s="104">
        <v>62.488126553453881</v>
      </c>
      <c r="M23" s="104">
        <v>61.443300000000001</v>
      </c>
      <c r="N23" s="158">
        <v>9635906.7571999989</v>
      </c>
      <c r="O23" s="158">
        <v>14092981.4046</v>
      </c>
      <c r="P23" s="158">
        <v>23728888.161799997</v>
      </c>
      <c r="Q23" s="158">
        <v>60996597.6228</v>
      </c>
      <c r="R23" s="158">
        <v>355341590.54258996</v>
      </c>
      <c r="S23" s="158">
        <v>416338188.16538996</v>
      </c>
      <c r="T23" s="158">
        <v>53913853.626646802</v>
      </c>
      <c r="U23" s="158">
        <v>299961829.10510391</v>
      </c>
      <c r="V23" s="158">
        <v>353875682.73175073</v>
      </c>
      <c r="W23" s="158">
        <v>10809062.1756</v>
      </c>
      <c r="X23" s="158">
        <v>14636047.603499999</v>
      </c>
      <c r="Y23" s="158">
        <v>25445109.779100001</v>
      </c>
      <c r="Z23" s="158">
        <v>0</v>
      </c>
      <c r="AA23" s="158">
        <v>0</v>
      </c>
      <c r="AB23" s="158">
        <v>0</v>
      </c>
    </row>
    <row r="24" spans="1:28" x14ac:dyDescent="0.2">
      <c r="A24" s="100" t="s">
        <v>196</v>
      </c>
      <c r="B24" s="154">
        <v>102729971.86149999</v>
      </c>
      <c r="C24" s="154">
        <v>636450955.10778511</v>
      </c>
      <c r="D24" s="154">
        <v>739180926.96928513</v>
      </c>
      <c r="E24" s="155">
        <v>3514392.8913687197</v>
      </c>
      <c r="F24" s="155">
        <v>4576095.9008689001</v>
      </c>
      <c r="G24" s="155">
        <v>8090488.7922376199</v>
      </c>
      <c r="H24" s="107">
        <v>0.13236899999999999</v>
      </c>
      <c r="I24" s="103">
        <v>9.9534371802998498E-2</v>
      </c>
      <c r="J24" s="107">
        <v>0.104168</v>
      </c>
      <c r="K24" s="104">
        <v>42.037500000000001</v>
      </c>
      <c r="L24" s="104">
        <v>52.514847779185175</v>
      </c>
      <c r="M24" s="104">
        <v>51.037599999999998</v>
      </c>
      <c r="N24" s="158">
        <v>1390428.1168</v>
      </c>
      <c r="O24" s="158">
        <v>10421324.649700001</v>
      </c>
      <c r="P24" s="158">
        <v>11811752.7665</v>
      </c>
      <c r="Q24" s="158">
        <v>98666135.430500001</v>
      </c>
      <c r="R24" s="158">
        <v>604761053.44648516</v>
      </c>
      <c r="S24" s="158">
        <v>703427188.87698507</v>
      </c>
      <c r="T24" s="158">
        <v>2639538.0493999999</v>
      </c>
      <c r="U24" s="158">
        <v>25237957.472400002</v>
      </c>
      <c r="V24" s="158">
        <v>27877495.521800004</v>
      </c>
      <c r="W24" s="158">
        <v>1410286.1248999999</v>
      </c>
      <c r="X24" s="158">
        <v>6302763.2661000006</v>
      </c>
      <c r="Y24" s="158">
        <v>7713049.3910000008</v>
      </c>
      <c r="Z24" s="158">
        <v>14012.2567</v>
      </c>
      <c r="AA24" s="158">
        <v>149180.9228</v>
      </c>
      <c r="AB24" s="158">
        <v>163193.1795</v>
      </c>
    </row>
    <row r="25" spans="1:28" x14ac:dyDescent="0.2">
      <c r="A25" s="100" t="s">
        <v>94</v>
      </c>
      <c r="B25" s="154">
        <v>862611662.74519992</v>
      </c>
      <c r="C25" s="154">
        <v>1684549248.5365913</v>
      </c>
      <c r="D25" s="154">
        <v>2547160911.2817912</v>
      </c>
      <c r="E25" s="155">
        <v>2823600.8088471401</v>
      </c>
      <c r="F25" s="155">
        <v>4294582.1501686601</v>
      </c>
      <c r="G25" s="155">
        <v>7118182.9590157997</v>
      </c>
      <c r="H25" s="107">
        <v>0.13991700000000001</v>
      </c>
      <c r="I25" s="103">
        <v>8.6243540327272078E-2</v>
      </c>
      <c r="J25" s="107">
        <v>0.10466300000000001</v>
      </c>
      <c r="K25" s="104">
        <v>33.226900000000001</v>
      </c>
      <c r="L25" s="104">
        <v>138.68340376619577</v>
      </c>
      <c r="M25" s="104">
        <v>102.504</v>
      </c>
      <c r="N25" s="158">
        <v>48919.805699999997</v>
      </c>
      <c r="O25" s="158">
        <v>0</v>
      </c>
      <c r="P25" s="158">
        <v>48919.805699999997</v>
      </c>
      <c r="Q25" s="158">
        <v>862346008.45549989</v>
      </c>
      <c r="R25" s="158">
        <v>1672887982.0207913</v>
      </c>
      <c r="S25" s="158">
        <v>2535233990.4762912</v>
      </c>
      <c r="T25" s="158">
        <v>215816.44819999998</v>
      </c>
      <c r="U25" s="158">
        <v>11441003.681399999</v>
      </c>
      <c r="V25" s="158">
        <v>11656820.1296</v>
      </c>
      <c r="W25" s="158">
        <v>49837.841499999995</v>
      </c>
      <c r="X25" s="158">
        <v>220262.83439999999</v>
      </c>
      <c r="Y25" s="158">
        <v>270100.67589999997</v>
      </c>
      <c r="Z25" s="158">
        <v>0</v>
      </c>
      <c r="AA25" s="158">
        <v>0</v>
      </c>
      <c r="AB25" s="158">
        <v>0</v>
      </c>
    </row>
    <row r="26" spans="1:28" x14ac:dyDescent="0.2">
      <c r="A26" s="100" t="s">
        <v>95</v>
      </c>
      <c r="B26" s="154">
        <v>42385173.589299999</v>
      </c>
      <c r="C26" s="154">
        <v>238774807.34851849</v>
      </c>
      <c r="D26" s="154">
        <v>281159980.93781847</v>
      </c>
      <c r="E26" s="155">
        <v>842209.35993022006</v>
      </c>
      <c r="F26" s="155">
        <v>691039.55438516999</v>
      </c>
      <c r="G26" s="155">
        <v>1533248.9143153899</v>
      </c>
      <c r="H26" s="107">
        <v>0.14652499999999999</v>
      </c>
      <c r="I26" s="103">
        <v>9.2876170807675268E-2</v>
      </c>
      <c r="J26" s="107">
        <v>0.10097</v>
      </c>
      <c r="K26" s="104">
        <v>54.814900000000002</v>
      </c>
      <c r="L26" s="104">
        <v>34.112234798120845</v>
      </c>
      <c r="M26" s="104">
        <v>37.240099999999998</v>
      </c>
      <c r="N26" s="158">
        <v>478294.86220000003</v>
      </c>
      <c r="O26" s="158">
        <v>357554.44824</v>
      </c>
      <c r="P26" s="158">
        <v>835849.31044000003</v>
      </c>
      <c r="Q26" s="158">
        <v>40316506.110699996</v>
      </c>
      <c r="R26" s="158">
        <v>237655666.76217851</v>
      </c>
      <c r="S26" s="158">
        <v>277972172.87287843</v>
      </c>
      <c r="T26" s="158">
        <v>1287534.3377999999</v>
      </c>
      <c r="U26" s="158">
        <v>761357.21580000001</v>
      </c>
      <c r="V26" s="158">
        <v>2048891.5535999998</v>
      </c>
      <c r="W26" s="158">
        <v>781133.14079999994</v>
      </c>
      <c r="X26" s="158">
        <v>357783.37053999997</v>
      </c>
      <c r="Y26" s="158">
        <v>1138916.51134</v>
      </c>
      <c r="Z26" s="158">
        <v>0</v>
      </c>
      <c r="AA26" s="158">
        <v>0</v>
      </c>
      <c r="AB26" s="158">
        <v>0</v>
      </c>
    </row>
    <row r="27" spans="1:28" x14ac:dyDescent="0.2">
      <c r="A27" s="100" t="s">
        <v>96</v>
      </c>
      <c r="B27" s="154">
        <v>829099620.39940012</v>
      </c>
      <c r="C27" s="154">
        <v>578975374.26867127</v>
      </c>
      <c r="D27" s="154">
        <v>1408074994.6680713</v>
      </c>
      <c r="E27" s="155">
        <v>9710722.4861179199</v>
      </c>
      <c r="F27" s="155">
        <v>20539095.79510881</v>
      </c>
      <c r="G27" s="155">
        <v>30249818.281226732</v>
      </c>
      <c r="H27" s="107">
        <v>0.125225</v>
      </c>
      <c r="I27" s="103">
        <v>8.2296643051234949E-2</v>
      </c>
      <c r="J27" s="107">
        <v>0.107531</v>
      </c>
      <c r="K27" s="104">
        <v>79.311599999999999</v>
      </c>
      <c r="L27" s="104">
        <v>103.82946882530487</v>
      </c>
      <c r="M27" s="104">
        <v>89.421599999999998</v>
      </c>
      <c r="N27" s="158">
        <v>23098394.080899999</v>
      </c>
      <c r="O27" s="158">
        <v>22168560.398699999</v>
      </c>
      <c r="P27" s="158">
        <v>45266954.479599997</v>
      </c>
      <c r="Q27" s="158">
        <v>745930458.22760022</v>
      </c>
      <c r="R27" s="158">
        <v>489142377.87267798</v>
      </c>
      <c r="S27" s="158">
        <v>1235072836.1002779</v>
      </c>
      <c r="T27" s="158">
        <v>49577414.959600002</v>
      </c>
      <c r="U27" s="158">
        <v>53153211.795893297</v>
      </c>
      <c r="V27" s="158">
        <v>102730626.7554933</v>
      </c>
      <c r="W27" s="158">
        <v>32713058.617699996</v>
      </c>
      <c r="X27" s="158">
        <v>25712579.843000002</v>
      </c>
      <c r="Y27" s="158">
        <v>58425638.460699998</v>
      </c>
      <c r="Z27" s="158">
        <v>878688.59450000001</v>
      </c>
      <c r="AA27" s="158">
        <v>10967204.757099999</v>
      </c>
      <c r="AB27" s="158">
        <v>11845893.351599999</v>
      </c>
    </row>
    <row r="28" spans="1:28" x14ac:dyDescent="0.2">
      <c r="A28" s="100" t="s">
        <v>97</v>
      </c>
      <c r="B28" s="154">
        <v>93661264.680500001</v>
      </c>
      <c r="C28" s="154">
        <v>92059544.995910004</v>
      </c>
      <c r="D28" s="154">
        <v>185720809.67641002</v>
      </c>
      <c r="E28" s="155">
        <v>355849.30120202003</v>
      </c>
      <c r="F28" s="155">
        <v>267246.12287399999</v>
      </c>
      <c r="G28" s="155">
        <v>623095.42407602002</v>
      </c>
      <c r="H28" s="107">
        <v>0.128662</v>
      </c>
      <c r="I28" s="103">
        <v>8.0788657363655078E-2</v>
      </c>
      <c r="J28" s="107">
        <v>0.10490099999999999</v>
      </c>
      <c r="K28" s="104">
        <v>62.884900000000002</v>
      </c>
      <c r="L28" s="104">
        <v>72.313071265514651</v>
      </c>
      <c r="M28" s="104">
        <v>67.586399999999998</v>
      </c>
      <c r="N28" s="158">
        <v>245040.37</v>
      </c>
      <c r="O28" s="158">
        <v>140943.04689999999</v>
      </c>
      <c r="P28" s="158">
        <v>385983.41689999995</v>
      </c>
      <c r="Q28" s="158">
        <v>75576481.684100017</v>
      </c>
      <c r="R28" s="158">
        <v>79163566.365210012</v>
      </c>
      <c r="S28" s="158">
        <v>154740048.04931003</v>
      </c>
      <c r="T28" s="158">
        <v>17302638.027599998</v>
      </c>
      <c r="U28" s="158">
        <v>12104806.2337</v>
      </c>
      <c r="V28" s="158">
        <v>29407444.261299998</v>
      </c>
      <c r="W28" s="158">
        <v>782144.96880000003</v>
      </c>
      <c r="X28" s="158">
        <v>791172.397</v>
      </c>
      <c r="Y28" s="158">
        <v>1573317.3658</v>
      </c>
      <c r="Z28" s="158">
        <v>0</v>
      </c>
      <c r="AA28" s="158">
        <v>0</v>
      </c>
      <c r="AB28" s="158">
        <v>0</v>
      </c>
    </row>
    <row r="29" spans="1:28" x14ac:dyDescent="0.2">
      <c r="A29" s="100" t="s">
        <v>98</v>
      </c>
      <c r="B29" s="154">
        <v>92161633.168920502</v>
      </c>
      <c r="C29" s="154">
        <v>223943297.90648732</v>
      </c>
      <c r="D29" s="154">
        <v>316104931.0754078</v>
      </c>
      <c r="E29" s="155">
        <v>18637777.040422119</v>
      </c>
      <c r="F29" s="155">
        <v>505255.08655855007</v>
      </c>
      <c r="G29" s="155">
        <v>19143032.12698067</v>
      </c>
      <c r="H29" s="107">
        <v>0.115671</v>
      </c>
      <c r="I29" s="103">
        <v>0.11200263271529559</v>
      </c>
      <c r="J29" s="107">
        <v>0.112944</v>
      </c>
      <c r="K29" s="104">
        <v>70.489199999999997</v>
      </c>
      <c r="L29" s="104">
        <v>68.21179124962498</v>
      </c>
      <c r="M29" s="104">
        <v>68.796499999999995</v>
      </c>
      <c r="N29" s="158">
        <v>4481.0731999999998</v>
      </c>
      <c r="O29" s="158">
        <v>0</v>
      </c>
      <c r="P29" s="158">
        <v>4481.0731999999998</v>
      </c>
      <c r="Q29" s="158">
        <v>70715808.96810171</v>
      </c>
      <c r="R29" s="158">
        <v>222340274.27113101</v>
      </c>
      <c r="S29" s="158">
        <v>293056083.23923272</v>
      </c>
      <c r="T29" s="158">
        <v>0</v>
      </c>
      <c r="U29" s="158">
        <v>679639.81880000001</v>
      </c>
      <c r="V29" s="158">
        <v>679639.81880000001</v>
      </c>
      <c r="W29" s="158">
        <v>21445824.200818799</v>
      </c>
      <c r="X29" s="158">
        <v>923383.81655629002</v>
      </c>
      <c r="Y29" s="158">
        <v>22369208.017375089</v>
      </c>
      <c r="Z29" s="158">
        <v>0</v>
      </c>
      <c r="AA29" s="158">
        <v>0</v>
      </c>
      <c r="AB29" s="158">
        <v>0</v>
      </c>
    </row>
    <row r="30" spans="1:28" x14ac:dyDescent="0.2">
      <c r="A30" s="100" t="s">
        <v>99</v>
      </c>
      <c r="B30" s="154">
        <v>1698944554.8868229</v>
      </c>
      <c r="C30" s="154">
        <v>2186128081.4168816</v>
      </c>
      <c r="D30" s="154">
        <v>3885072636.3037047</v>
      </c>
      <c r="E30" s="155">
        <v>35743623.121759266</v>
      </c>
      <c r="F30" s="155">
        <v>22952873.376980379</v>
      </c>
      <c r="G30" s="155">
        <v>58696496.498739645</v>
      </c>
      <c r="H30" s="107">
        <v>0.137963</v>
      </c>
      <c r="I30" s="103">
        <v>8.5911163937394841E-2</v>
      </c>
      <c r="J30" s="107">
        <v>0.108251</v>
      </c>
      <c r="K30" s="104">
        <v>70.080399999999997</v>
      </c>
      <c r="L30" s="104">
        <v>89.93945764282175</v>
      </c>
      <c r="M30" s="104">
        <v>81.385300000000001</v>
      </c>
      <c r="N30" s="158">
        <v>28213231.471499998</v>
      </c>
      <c r="O30" s="158">
        <v>45838107.045933992</v>
      </c>
      <c r="P30" s="158">
        <v>74051338.517433986</v>
      </c>
      <c r="Q30" s="158">
        <v>1571045765.042923</v>
      </c>
      <c r="R30" s="158">
        <v>2017867352.5469706</v>
      </c>
      <c r="S30" s="158">
        <v>3588913117.5898938</v>
      </c>
      <c r="T30" s="158">
        <v>84594188.955600008</v>
      </c>
      <c r="U30" s="158">
        <v>110128792.05668095</v>
      </c>
      <c r="V30" s="158">
        <v>194722981.01228094</v>
      </c>
      <c r="W30" s="158">
        <v>42619109.383899987</v>
      </c>
      <c r="X30" s="158">
        <v>53450006.248419888</v>
      </c>
      <c r="Y30" s="158">
        <v>96069115.632319868</v>
      </c>
      <c r="Z30" s="158">
        <v>685491.50439999998</v>
      </c>
      <c r="AA30" s="158">
        <v>4681930.5648099994</v>
      </c>
      <c r="AB30" s="158">
        <v>5367422.0692099994</v>
      </c>
    </row>
    <row r="31" spans="1:28" x14ac:dyDescent="0.2">
      <c r="A31" s="100" t="s">
        <v>100</v>
      </c>
      <c r="B31" s="154">
        <v>2968189800.5080109</v>
      </c>
      <c r="C31" s="154">
        <v>430438981.3245644</v>
      </c>
      <c r="D31" s="154">
        <v>3398628781.8325748</v>
      </c>
      <c r="E31" s="155">
        <v>89337306.063519984</v>
      </c>
      <c r="F31" s="155">
        <v>13970908.545392828</v>
      </c>
      <c r="G31" s="155">
        <v>103308214.60891281</v>
      </c>
      <c r="H31" s="107">
        <v>0.15015100000000001</v>
      </c>
      <c r="I31" s="103">
        <v>8.7696344767492343E-2</v>
      </c>
      <c r="J31" s="107">
        <v>0.14243900000000001</v>
      </c>
      <c r="K31" s="104">
        <v>60.161999999999999</v>
      </c>
      <c r="L31" s="104">
        <v>84.486762440684004</v>
      </c>
      <c r="M31" s="104">
        <v>63.298200000000001</v>
      </c>
      <c r="N31" s="158">
        <v>99103239.244800001</v>
      </c>
      <c r="O31" s="158">
        <v>18399730.192421999</v>
      </c>
      <c r="P31" s="158">
        <v>117502969.437222</v>
      </c>
      <c r="Q31" s="158">
        <v>2723359265.1335788</v>
      </c>
      <c r="R31" s="158">
        <v>373421110.28194219</v>
      </c>
      <c r="S31" s="158">
        <v>3096780375.4155202</v>
      </c>
      <c r="T31" s="158">
        <v>121895602.3601324</v>
      </c>
      <c r="U31" s="158">
        <v>25943330.082800195</v>
      </c>
      <c r="V31" s="158">
        <v>147838932.44293261</v>
      </c>
      <c r="W31" s="158">
        <v>120203481.70189999</v>
      </c>
      <c r="X31" s="158">
        <v>29809768.067722</v>
      </c>
      <c r="Y31" s="158">
        <v>150013249.769622</v>
      </c>
      <c r="Z31" s="158">
        <v>2731451.3124000002</v>
      </c>
      <c r="AA31" s="158">
        <v>1264772.8921000001</v>
      </c>
      <c r="AB31" s="158">
        <v>3996224.2045</v>
      </c>
    </row>
    <row r="32" spans="1:28" x14ac:dyDescent="0.2">
      <c r="A32" s="100" t="s">
        <v>166</v>
      </c>
      <c r="B32" s="154">
        <v>114585124.85595654</v>
      </c>
      <c r="C32" s="154">
        <v>238038386.68402243</v>
      </c>
      <c r="D32" s="154">
        <v>352623511.53997892</v>
      </c>
      <c r="E32" s="155">
        <v>3848411.4537473796</v>
      </c>
      <c r="F32" s="155">
        <v>2830752.44953233</v>
      </c>
      <c r="G32" s="155">
        <v>6679163.9032797096</v>
      </c>
      <c r="H32" s="107">
        <v>0.16195999999999999</v>
      </c>
      <c r="I32" s="103">
        <v>8.6816739293643419E-2</v>
      </c>
      <c r="J32" s="107">
        <v>0.11307200000000001</v>
      </c>
      <c r="K32" s="104">
        <v>59.071100000000001</v>
      </c>
      <c r="L32" s="104">
        <v>59.354285490242184</v>
      </c>
      <c r="M32" s="104">
        <v>59.245800000000003</v>
      </c>
      <c r="N32" s="158">
        <v>3119362.0327000003</v>
      </c>
      <c r="O32" s="158">
        <v>4683265.6743100006</v>
      </c>
      <c r="P32" s="158">
        <v>7802627.7070100009</v>
      </c>
      <c r="Q32" s="158">
        <v>104640024.36835656</v>
      </c>
      <c r="R32" s="158">
        <v>228702951.93986443</v>
      </c>
      <c r="S32" s="158">
        <v>333342976.30822092</v>
      </c>
      <c r="T32" s="158">
        <v>3410725.7285000002</v>
      </c>
      <c r="U32" s="158">
        <v>2428041.8588</v>
      </c>
      <c r="V32" s="158">
        <v>5838767.5873000007</v>
      </c>
      <c r="W32" s="158">
        <v>6527962.4090999998</v>
      </c>
      <c r="X32" s="158">
        <v>6273495.491733999</v>
      </c>
      <c r="Y32" s="158">
        <v>12801457.900833998</v>
      </c>
      <c r="Z32" s="158">
        <v>6412.35</v>
      </c>
      <c r="AA32" s="158">
        <v>633897.39362400002</v>
      </c>
      <c r="AB32" s="158">
        <v>640309.743624</v>
      </c>
    </row>
    <row r="33" spans="1:28" x14ac:dyDescent="0.2">
      <c r="A33" s="100" t="s">
        <v>197</v>
      </c>
      <c r="B33" s="154">
        <v>181655896.70701331</v>
      </c>
      <c r="C33" s="154">
        <v>519320010.80391461</v>
      </c>
      <c r="D33" s="154">
        <v>700975907.51092792</v>
      </c>
      <c r="E33" s="155">
        <v>9180963.9573800191</v>
      </c>
      <c r="F33" s="155">
        <v>34617458.789060086</v>
      </c>
      <c r="G33" s="155">
        <v>43798422.746440105</v>
      </c>
      <c r="H33" s="107">
        <v>0.12787999999999999</v>
      </c>
      <c r="I33" s="103">
        <v>9.3417701088348085E-2</v>
      </c>
      <c r="J33" s="107">
        <v>0.102232</v>
      </c>
      <c r="K33" s="104">
        <v>53.375399999999999</v>
      </c>
      <c r="L33" s="104">
        <v>73.52725210418815</v>
      </c>
      <c r="M33" s="104">
        <v>68.344200000000001</v>
      </c>
      <c r="N33" s="158">
        <v>2879724.4</v>
      </c>
      <c r="O33" s="158">
        <v>19142196.544999998</v>
      </c>
      <c r="P33" s="158">
        <v>22021920.944999997</v>
      </c>
      <c r="Q33" s="158">
        <v>156144337.11701331</v>
      </c>
      <c r="R33" s="158">
        <v>368873857.54881459</v>
      </c>
      <c r="S33" s="158">
        <v>525018194.66582793</v>
      </c>
      <c r="T33" s="158">
        <v>10352631.289999999</v>
      </c>
      <c r="U33" s="158">
        <v>84528584.221900001</v>
      </c>
      <c r="V33" s="158">
        <v>94881215.511900008</v>
      </c>
      <c r="W33" s="158">
        <v>15158928.299999999</v>
      </c>
      <c r="X33" s="158">
        <v>64938319.103200004</v>
      </c>
      <c r="Y33" s="158">
        <v>80097247.403200001</v>
      </c>
      <c r="Z33" s="158">
        <v>0</v>
      </c>
      <c r="AA33" s="158">
        <v>979249.93</v>
      </c>
      <c r="AB33" s="158">
        <v>979249.93</v>
      </c>
    </row>
    <row r="34" spans="1:28" x14ac:dyDescent="0.2">
      <c r="A34" s="101" t="s">
        <v>101</v>
      </c>
      <c r="B34" s="154">
        <v>21962042390.293861</v>
      </c>
      <c r="C34" s="154">
        <v>5334422800.5632858</v>
      </c>
      <c r="D34" s="154">
        <v>27296465190.857147</v>
      </c>
      <c r="E34" s="155">
        <v>508482873.96630031</v>
      </c>
      <c r="F34" s="155">
        <v>36733234.797171153</v>
      </c>
      <c r="G34" s="155">
        <v>545216108.76347136</v>
      </c>
      <c r="H34" s="107">
        <v>0.15413399999999999</v>
      </c>
      <c r="I34" s="103">
        <v>7.4216282650080109E-2</v>
      </c>
      <c r="J34" s="107">
        <v>0.138789</v>
      </c>
      <c r="K34" s="104">
        <v>96.289500000000004</v>
      </c>
      <c r="L34" s="104">
        <v>141.95015036922749</v>
      </c>
      <c r="M34" s="104">
        <v>105.149</v>
      </c>
      <c r="N34" s="158">
        <v>246595248.56132382</v>
      </c>
      <c r="O34" s="158">
        <v>50765654.869623996</v>
      </c>
      <c r="P34" s="158">
        <v>297360903.43094784</v>
      </c>
      <c r="Q34" s="158">
        <v>20582433175.094456</v>
      </c>
      <c r="R34" s="158">
        <v>5017606988.991375</v>
      </c>
      <c r="S34" s="158">
        <v>25600040164.085831</v>
      </c>
      <c r="T34" s="158">
        <v>938742148.81130648</v>
      </c>
      <c r="U34" s="158">
        <v>205638409.29137731</v>
      </c>
      <c r="V34" s="158">
        <v>1144380558.1026838</v>
      </c>
      <c r="W34" s="158">
        <v>388029070.90439868</v>
      </c>
      <c r="X34" s="158">
        <v>90692870.949633732</v>
      </c>
      <c r="Y34" s="158">
        <v>478721941.8540324</v>
      </c>
      <c r="Z34" s="158">
        <v>52837995.4837</v>
      </c>
      <c r="AA34" s="158">
        <v>20484531.330900002</v>
      </c>
      <c r="AB34" s="158">
        <v>73322526.814600006</v>
      </c>
    </row>
    <row r="35" spans="1:28" x14ac:dyDescent="0.2">
      <c r="A35" s="100" t="s">
        <v>198</v>
      </c>
      <c r="B35" s="154">
        <v>216084426.24251837</v>
      </c>
      <c r="C35" s="154">
        <v>56962164.16989544</v>
      </c>
      <c r="D35" s="154">
        <v>273046590.41241384</v>
      </c>
      <c r="E35" s="155">
        <v>3760434.6303512198</v>
      </c>
      <c r="F35" s="155">
        <v>1536975.1140659801</v>
      </c>
      <c r="G35" s="155">
        <v>5297409.7444171999</v>
      </c>
      <c r="H35" s="107">
        <v>0.157476</v>
      </c>
      <c r="I35" s="103">
        <v>8.4836126427591779E-2</v>
      </c>
      <c r="J35" s="107">
        <v>0.13874400000000001</v>
      </c>
      <c r="K35" s="104">
        <v>57.4726</v>
      </c>
      <c r="L35" s="104">
        <v>60.114012646290369</v>
      </c>
      <c r="M35" s="104">
        <v>58.154699999999998</v>
      </c>
      <c r="N35" s="158">
        <v>1977719.2605000001</v>
      </c>
      <c r="O35" s="158">
        <v>146120.18060000002</v>
      </c>
      <c r="P35" s="158">
        <v>2123839.4410999999</v>
      </c>
      <c r="Q35" s="158">
        <v>206161669.26811248</v>
      </c>
      <c r="R35" s="158">
        <v>50834920.074895442</v>
      </c>
      <c r="S35" s="158">
        <v>256996589.34300795</v>
      </c>
      <c r="T35" s="158">
        <v>7096443.7956999997</v>
      </c>
      <c r="U35" s="158">
        <v>4235660.3827999998</v>
      </c>
      <c r="V35" s="158">
        <v>11332104.1785</v>
      </c>
      <c r="W35" s="158">
        <v>2804199.0787058901</v>
      </c>
      <c r="X35" s="158">
        <v>1799822.8182000001</v>
      </c>
      <c r="Y35" s="158">
        <v>4604021.8969058897</v>
      </c>
      <c r="Z35" s="158">
        <v>22114.1</v>
      </c>
      <c r="AA35" s="158">
        <v>91760.894</v>
      </c>
      <c r="AB35" s="158">
        <v>113874.99400000001</v>
      </c>
    </row>
    <row r="36" spans="1:28" x14ac:dyDescent="0.2">
      <c r="A36" s="100" t="s">
        <v>199</v>
      </c>
      <c r="B36" s="154">
        <v>11738681841.74272</v>
      </c>
      <c r="C36" s="154">
        <v>1114586246.5994027</v>
      </c>
      <c r="D36" s="154">
        <v>12853268088.342123</v>
      </c>
      <c r="E36" s="155">
        <v>409457557.86428583</v>
      </c>
      <c r="F36" s="155">
        <v>7343531.52647541</v>
      </c>
      <c r="G36" s="155">
        <v>416801089.39076114</v>
      </c>
      <c r="H36" s="107">
        <v>0.17081299999999999</v>
      </c>
      <c r="I36" s="103">
        <v>7.3708327453948425E-2</v>
      </c>
      <c r="J36" s="107">
        <v>0.162634</v>
      </c>
      <c r="K36" s="104">
        <v>62.358400000000003</v>
      </c>
      <c r="L36" s="104">
        <v>92.538145384037634</v>
      </c>
      <c r="M36" s="104">
        <v>64.954899999999995</v>
      </c>
      <c r="N36" s="158">
        <v>164234291.8586238</v>
      </c>
      <c r="O36" s="158">
        <v>4747754.8045859998</v>
      </c>
      <c r="P36" s="158">
        <v>168982046.6632098</v>
      </c>
      <c r="Q36" s="158">
        <v>10897630302.215296</v>
      </c>
      <c r="R36" s="158">
        <v>1066223051.3309228</v>
      </c>
      <c r="S36" s="158">
        <v>11963853353.546221</v>
      </c>
      <c r="T36" s="158">
        <v>555761771.95372975</v>
      </c>
      <c r="U36" s="158">
        <v>29879359.661219999</v>
      </c>
      <c r="V36" s="158">
        <v>585641131.6149497</v>
      </c>
      <c r="W36" s="158">
        <v>264518905.5991928</v>
      </c>
      <c r="X36" s="158">
        <v>13281642.49865973</v>
      </c>
      <c r="Y36" s="158">
        <v>277800548.09785253</v>
      </c>
      <c r="Z36" s="158">
        <v>20770861.974500004</v>
      </c>
      <c r="AA36" s="158">
        <v>5202193.1085999999</v>
      </c>
      <c r="AB36" s="158">
        <v>25973055.083100006</v>
      </c>
    </row>
    <row r="37" spans="1:28" x14ac:dyDescent="0.2">
      <c r="A37" s="100" t="s">
        <v>200</v>
      </c>
      <c r="B37" s="154">
        <v>736013.36412034009</v>
      </c>
      <c r="C37" s="154">
        <v>204266.73870458</v>
      </c>
      <c r="D37" s="154">
        <v>940280.10282492009</v>
      </c>
      <c r="E37" s="155">
        <v>18559.570141110002</v>
      </c>
      <c r="F37" s="155">
        <v>0</v>
      </c>
      <c r="G37" s="155">
        <v>18559.570141110002</v>
      </c>
      <c r="H37" s="107">
        <v>0.26978099999999999</v>
      </c>
      <c r="I37" s="103" t="s">
        <v>269</v>
      </c>
      <c r="J37" s="107">
        <v>0.26978099999999999</v>
      </c>
      <c r="K37" s="104">
        <v>41.978999999999999</v>
      </c>
      <c r="L37" s="104" t="s">
        <v>269</v>
      </c>
      <c r="M37" s="104">
        <v>41.978999999999999</v>
      </c>
      <c r="N37" s="158">
        <v>3222.64</v>
      </c>
      <c r="O37" s="158">
        <v>0</v>
      </c>
      <c r="P37" s="158">
        <v>3222.64</v>
      </c>
      <c r="Q37" s="158">
        <v>685954.84572034003</v>
      </c>
      <c r="R37" s="158">
        <v>204266.73870458</v>
      </c>
      <c r="S37" s="158">
        <v>890221.58442492003</v>
      </c>
      <c r="T37" s="158">
        <v>27300.275399999999</v>
      </c>
      <c r="U37" s="158">
        <v>0</v>
      </c>
      <c r="V37" s="158">
        <v>27300.275399999999</v>
      </c>
      <c r="W37" s="158">
        <v>22665.722999999998</v>
      </c>
      <c r="X37" s="158">
        <v>0</v>
      </c>
      <c r="Y37" s="158">
        <v>22665.722999999998</v>
      </c>
      <c r="Z37" s="158">
        <v>92.52</v>
      </c>
      <c r="AA37" s="158">
        <v>0</v>
      </c>
      <c r="AB37" s="158">
        <v>92.52</v>
      </c>
    </row>
    <row r="38" spans="1:28" x14ac:dyDescent="0.2">
      <c r="A38" s="100" t="s">
        <v>102</v>
      </c>
      <c r="B38" s="154">
        <v>539511243.67597604</v>
      </c>
      <c r="C38" s="154">
        <v>14.897</v>
      </c>
      <c r="D38" s="154">
        <v>539511258.57297599</v>
      </c>
      <c r="E38" s="155">
        <v>25258244.362484183</v>
      </c>
      <c r="F38" s="155">
        <v>0</v>
      </c>
      <c r="G38" s="155">
        <v>25258244.362484183</v>
      </c>
      <c r="H38" s="107">
        <v>0.14659</v>
      </c>
      <c r="I38" s="103" t="s">
        <v>269</v>
      </c>
      <c r="J38" s="107">
        <v>0.14659</v>
      </c>
      <c r="K38" s="104">
        <v>19.808199999999999</v>
      </c>
      <c r="L38" s="104" t="s">
        <v>269</v>
      </c>
      <c r="M38" s="104">
        <v>19.808199999999999</v>
      </c>
      <c r="N38" s="158">
        <v>10666009.559400002</v>
      </c>
      <c r="O38" s="158">
        <v>0</v>
      </c>
      <c r="P38" s="158">
        <v>10666009.559400002</v>
      </c>
      <c r="Q38" s="158">
        <v>508417086.87107599</v>
      </c>
      <c r="R38" s="158">
        <v>14.897</v>
      </c>
      <c r="S38" s="158">
        <v>508417101.76807594</v>
      </c>
      <c r="T38" s="158">
        <v>19132604.73</v>
      </c>
      <c r="U38" s="158">
        <v>0</v>
      </c>
      <c r="V38" s="158">
        <v>19132604.73</v>
      </c>
      <c r="W38" s="158">
        <v>11961552.074900001</v>
      </c>
      <c r="X38" s="158">
        <v>0</v>
      </c>
      <c r="Y38" s="158">
        <v>11961552.074900001</v>
      </c>
      <c r="Z38" s="158">
        <v>0</v>
      </c>
      <c r="AA38" s="158">
        <v>0</v>
      </c>
      <c r="AB38" s="158">
        <v>0</v>
      </c>
    </row>
    <row r="39" spans="1:28" x14ac:dyDescent="0.2">
      <c r="A39" s="100" t="s">
        <v>103</v>
      </c>
      <c r="B39" s="154">
        <v>69482439.006300002</v>
      </c>
      <c r="C39" s="154">
        <v>9450391.7233769987</v>
      </c>
      <c r="D39" s="154">
        <v>78932830.729677007</v>
      </c>
      <c r="E39" s="155">
        <v>7107634.200881619</v>
      </c>
      <c r="F39" s="155">
        <v>3205616.3110997598</v>
      </c>
      <c r="G39" s="155">
        <v>10313250.511981379</v>
      </c>
      <c r="H39" s="107">
        <v>0.154645</v>
      </c>
      <c r="I39" s="103">
        <v>0.11867745326639079</v>
      </c>
      <c r="J39" s="107">
        <v>0.150781</v>
      </c>
      <c r="K39" s="104">
        <v>231.33500000000001</v>
      </c>
      <c r="L39" s="104">
        <v>69.070090441445771</v>
      </c>
      <c r="M39" s="104">
        <v>214.953</v>
      </c>
      <c r="N39" s="158">
        <v>3376447.4149000002</v>
      </c>
      <c r="O39" s="158">
        <v>2742738.1085999999</v>
      </c>
      <c r="P39" s="158">
        <v>6119185.5235000001</v>
      </c>
      <c r="Q39" s="158">
        <v>57678840.292300008</v>
      </c>
      <c r="R39" s="158">
        <v>5799813.8081869977</v>
      </c>
      <c r="S39" s="158">
        <v>63478654.100487009</v>
      </c>
      <c r="T39" s="158">
        <v>6755916.6991999997</v>
      </c>
      <c r="U39" s="158">
        <v>516892.88890000002</v>
      </c>
      <c r="V39" s="158">
        <v>7272809.5880999994</v>
      </c>
      <c r="W39" s="158">
        <v>5047682.0148</v>
      </c>
      <c r="X39" s="158">
        <v>3133685.0262900004</v>
      </c>
      <c r="Y39" s="158">
        <v>8181367.0410900004</v>
      </c>
      <c r="Z39" s="158">
        <v>0</v>
      </c>
      <c r="AA39" s="158">
        <v>0</v>
      </c>
      <c r="AB39" s="158">
        <v>0</v>
      </c>
    </row>
    <row r="40" spans="1:28" x14ac:dyDescent="0.2">
      <c r="A40" s="100" t="s">
        <v>104</v>
      </c>
      <c r="B40" s="154">
        <v>523884665.35337925</v>
      </c>
      <c r="C40" s="154">
        <v>6177344.4594200002</v>
      </c>
      <c r="D40" s="154">
        <v>530062009.81279927</v>
      </c>
      <c r="E40" s="155">
        <v>23439069.99580685</v>
      </c>
      <c r="F40" s="155">
        <v>1562226.22278975</v>
      </c>
      <c r="G40" s="155">
        <v>25001296.2185966</v>
      </c>
      <c r="H40" s="107">
        <v>0.32971400000000001</v>
      </c>
      <c r="I40" s="103">
        <v>0.34920732902748952</v>
      </c>
      <c r="J40" s="107">
        <v>0.32994099999999998</v>
      </c>
      <c r="K40" s="104">
        <v>337.41800000000001</v>
      </c>
      <c r="L40" s="104">
        <v>271.65230154892504</v>
      </c>
      <c r="M40" s="104">
        <v>336.65699999999998</v>
      </c>
      <c r="N40" s="158">
        <v>11480339.237</v>
      </c>
      <c r="O40" s="158">
        <v>1393527.0943999998</v>
      </c>
      <c r="P40" s="158">
        <v>12873866.3314</v>
      </c>
      <c r="Q40" s="158">
        <v>483660713.87105924</v>
      </c>
      <c r="R40" s="158">
        <v>4493706.24022</v>
      </c>
      <c r="S40" s="158">
        <v>488154420.11127931</v>
      </c>
      <c r="T40" s="158">
        <v>27034727.24312</v>
      </c>
      <c r="U40" s="158">
        <v>275328.77720000001</v>
      </c>
      <c r="V40" s="158">
        <v>27310056.020319998</v>
      </c>
      <c r="W40" s="158">
        <v>12757402.859199999</v>
      </c>
      <c r="X40" s="158">
        <v>1408309.442</v>
      </c>
      <c r="Y40" s="158">
        <v>14165712.301199999</v>
      </c>
      <c r="Z40" s="158">
        <v>431821.38</v>
      </c>
      <c r="AA40" s="158">
        <v>0</v>
      </c>
      <c r="AB40" s="158">
        <v>431821.38</v>
      </c>
    </row>
    <row r="41" spans="1:28" x14ac:dyDescent="0.2">
      <c r="A41" s="100" t="s">
        <v>105</v>
      </c>
      <c r="B41" s="154">
        <v>8380563085.0945587</v>
      </c>
      <c r="C41" s="154">
        <v>4145472753.2100105</v>
      </c>
      <c r="D41" s="154">
        <v>12526035838.304569</v>
      </c>
      <c r="E41" s="155">
        <v>37398261.588646181</v>
      </c>
      <c r="F41" s="155">
        <v>23025076.821540292</v>
      </c>
      <c r="G41" s="155">
        <v>60423338.41018647</v>
      </c>
      <c r="H41" s="107">
        <v>0.118842</v>
      </c>
      <c r="I41" s="103">
        <v>7.3754280789967264E-2</v>
      </c>
      <c r="J41" s="107">
        <v>0.103961</v>
      </c>
      <c r="K41" s="104">
        <v>137.31399999999999</v>
      </c>
      <c r="L41" s="104">
        <v>156.50934092791783</v>
      </c>
      <c r="M41" s="104">
        <v>143.596</v>
      </c>
      <c r="N41" s="158">
        <v>50865939.385400005</v>
      </c>
      <c r="O41" s="158">
        <v>41666629.746437989</v>
      </c>
      <c r="P41" s="158">
        <v>92532569.131837994</v>
      </c>
      <c r="Q41" s="158">
        <v>7948115650.6065016</v>
      </c>
      <c r="R41" s="158">
        <v>3888572298.585669</v>
      </c>
      <c r="S41" s="158">
        <v>11836687949.192171</v>
      </c>
      <c r="T41" s="158">
        <v>315391512.01735651</v>
      </c>
      <c r="U41" s="158">
        <v>170711450.47385728</v>
      </c>
      <c r="V41" s="158">
        <v>486102962.4912138</v>
      </c>
      <c r="W41" s="158">
        <v>85442816.961500004</v>
      </c>
      <c r="X41" s="158">
        <v>70998426.822183982</v>
      </c>
      <c r="Y41" s="158">
        <v>156441243.78368399</v>
      </c>
      <c r="Z41" s="158">
        <v>31613105.509199999</v>
      </c>
      <c r="AA41" s="158">
        <v>15190577.328299999</v>
      </c>
      <c r="AB41" s="158">
        <v>46803682.837499999</v>
      </c>
    </row>
    <row r="42" spans="1:28" s="113" customFormat="1" x14ac:dyDescent="0.2">
      <c r="A42" s="109" t="s">
        <v>201</v>
      </c>
      <c r="B42" s="156">
        <v>6169654039.0271997</v>
      </c>
      <c r="C42" s="156">
        <v>3444819714.8135924</v>
      </c>
      <c r="D42" s="156">
        <v>9614473753.8407917</v>
      </c>
      <c r="E42" s="157">
        <v>30363838.275231201</v>
      </c>
      <c r="F42" s="157">
        <v>19435266.208775438</v>
      </c>
      <c r="G42" s="157">
        <v>49799104.484006643</v>
      </c>
      <c r="H42" s="110">
        <v>0.117775</v>
      </c>
      <c r="I42" s="111">
        <v>7.3586112929392072E-2</v>
      </c>
      <c r="J42" s="110">
        <v>0.10198500000000001</v>
      </c>
      <c r="K42" s="112">
        <v>140.59200000000001</v>
      </c>
      <c r="L42" s="112">
        <v>158.62637876769119</v>
      </c>
      <c r="M42" s="112">
        <v>146.988</v>
      </c>
      <c r="N42" s="159">
        <v>42906927.407700002</v>
      </c>
      <c r="O42" s="159">
        <v>37115385.300837994</v>
      </c>
      <c r="P42" s="159">
        <v>80022312.708537996</v>
      </c>
      <c r="Q42" s="159">
        <v>5820754096.2381992</v>
      </c>
      <c r="R42" s="159">
        <v>3222108513.3424978</v>
      </c>
      <c r="S42" s="159">
        <v>9042862609.580698</v>
      </c>
      <c r="T42" s="159">
        <v>244749287.38579994</v>
      </c>
      <c r="U42" s="159">
        <v>145192321.0246785</v>
      </c>
      <c r="V42" s="159">
        <v>389941608.41047847</v>
      </c>
      <c r="W42" s="159">
        <v>73068280.199900016</v>
      </c>
      <c r="X42" s="159">
        <v>62504359.059415981</v>
      </c>
      <c r="Y42" s="159">
        <v>135572639.259316</v>
      </c>
      <c r="Z42" s="159">
        <v>31082375.203300003</v>
      </c>
      <c r="AA42" s="159">
        <v>15014521.386999998</v>
      </c>
      <c r="AB42" s="159">
        <v>46096896.590300001</v>
      </c>
    </row>
    <row r="43" spans="1:28" s="113" customFormat="1" x14ac:dyDescent="0.2">
      <c r="A43" s="109" t="s">
        <v>202</v>
      </c>
      <c r="B43" s="156">
        <v>1407465312.7560496</v>
      </c>
      <c r="C43" s="156">
        <v>489115918.23146212</v>
      </c>
      <c r="D43" s="156">
        <v>1896581230.9875116</v>
      </c>
      <c r="E43" s="157">
        <v>2886598.4609280601</v>
      </c>
      <c r="F43" s="157">
        <v>2163860.5412508505</v>
      </c>
      <c r="G43" s="157">
        <v>5050459.0021789111</v>
      </c>
      <c r="H43" s="110">
        <v>0.11718199999999999</v>
      </c>
      <c r="I43" s="111">
        <v>7.4536987191045567E-2</v>
      </c>
      <c r="J43" s="110">
        <v>0.10635</v>
      </c>
      <c r="K43" s="112">
        <v>138.125</v>
      </c>
      <c r="L43" s="112">
        <v>138.46839015457977</v>
      </c>
      <c r="M43" s="112">
        <v>138.21199999999999</v>
      </c>
      <c r="N43" s="159">
        <v>3562607.6931999996</v>
      </c>
      <c r="O43" s="159">
        <v>3630999.6340000001</v>
      </c>
      <c r="P43" s="159">
        <v>7193607.3271999992</v>
      </c>
      <c r="Q43" s="159">
        <v>1357669808.5254498</v>
      </c>
      <c r="R43" s="159">
        <v>465533592.64745533</v>
      </c>
      <c r="S43" s="159">
        <v>1823203401.172905</v>
      </c>
      <c r="T43" s="159">
        <v>43012405.317000002</v>
      </c>
      <c r="U43" s="159">
        <v>17122663.519528791</v>
      </c>
      <c r="V43" s="159">
        <v>60135068.836528793</v>
      </c>
      <c r="W43" s="159">
        <v>6436969.9680000003</v>
      </c>
      <c r="X43" s="159">
        <v>6283606.1231779996</v>
      </c>
      <c r="Y43" s="159">
        <v>12720576.091178</v>
      </c>
      <c r="Z43" s="159">
        <v>346128.94559999998</v>
      </c>
      <c r="AA43" s="159">
        <v>176055.94130000001</v>
      </c>
      <c r="AB43" s="159">
        <v>522184.88689999998</v>
      </c>
    </row>
    <row r="44" spans="1:28" s="113" customFormat="1" x14ac:dyDescent="0.2">
      <c r="A44" s="109" t="s">
        <v>203</v>
      </c>
      <c r="B44" s="156">
        <v>803443733.31130981</v>
      </c>
      <c r="C44" s="156">
        <v>211537120.16495651</v>
      </c>
      <c r="D44" s="156">
        <v>1014980853.4762664</v>
      </c>
      <c r="E44" s="157">
        <v>4147824.8524869299</v>
      </c>
      <c r="F44" s="157">
        <v>1425950.0715139899</v>
      </c>
      <c r="G44" s="157">
        <v>5573774.9240009198</v>
      </c>
      <c r="H44" s="110">
        <v>0.12966900000000001</v>
      </c>
      <c r="I44" s="111">
        <v>7.4466379173402833E-2</v>
      </c>
      <c r="J44" s="110">
        <v>0.118455</v>
      </c>
      <c r="K44" s="112">
        <v>110.803</v>
      </c>
      <c r="L44" s="112">
        <v>163.77632565972345</v>
      </c>
      <c r="M44" s="112">
        <v>121.66800000000001</v>
      </c>
      <c r="N44" s="159">
        <v>4396404.2845000001</v>
      </c>
      <c r="O44" s="159">
        <v>920244.81140000001</v>
      </c>
      <c r="P44" s="159">
        <v>5316649.0959000001</v>
      </c>
      <c r="Q44" s="159">
        <v>769691745.84275329</v>
      </c>
      <c r="R44" s="159">
        <v>200930192.59561652</v>
      </c>
      <c r="S44" s="159">
        <v>970621938.43836987</v>
      </c>
      <c r="T44" s="159">
        <v>27629819.314556628</v>
      </c>
      <c r="U44" s="159">
        <v>8396465.9297499992</v>
      </c>
      <c r="V44" s="159">
        <v>36026285.244306624</v>
      </c>
      <c r="W44" s="159">
        <v>5937566.7937000003</v>
      </c>
      <c r="X44" s="159">
        <v>2210461.6395899998</v>
      </c>
      <c r="Y44" s="159">
        <v>8148028.4332900001</v>
      </c>
      <c r="Z44" s="159">
        <v>184601.36029999997</v>
      </c>
      <c r="AA44" s="159">
        <v>0</v>
      </c>
      <c r="AB44" s="159">
        <v>184601.36029999997</v>
      </c>
    </row>
    <row r="45" spans="1:28" x14ac:dyDescent="0.2">
      <c r="A45" s="100" t="s">
        <v>204</v>
      </c>
      <c r="B45" s="154">
        <v>396543107.47040004</v>
      </c>
      <c r="C45" s="154">
        <v>838612.19919999992</v>
      </c>
      <c r="D45" s="154">
        <v>397381719.66960001</v>
      </c>
      <c r="E45" s="155">
        <v>1860084.8728</v>
      </c>
      <c r="F45" s="155">
        <v>49060.169700000006</v>
      </c>
      <c r="G45" s="155">
        <v>1909145.0425</v>
      </c>
      <c r="H45" s="107">
        <v>0.198682</v>
      </c>
      <c r="I45" s="103">
        <v>0.195741</v>
      </c>
      <c r="J45" s="107">
        <v>0.198687</v>
      </c>
      <c r="K45" s="104">
        <v>14.8147</v>
      </c>
      <c r="L45" s="104">
        <v>139.69200000000001</v>
      </c>
      <c r="M45" s="104">
        <v>15.071899999999999</v>
      </c>
      <c r="N45" s="158">
        <v>3951742.3355</v>
      </c>
      <c r="O45" s="158">
        <v>68884.934899999993</v>
      </c>
      <c r="P45" s="158">
        <v>4020627.2703999998</v>
      </c>
      <c r="Q45" s="158">
        <v>383652186.65050006</v>
      </c>
      <c r="R45" s="158">
        <v>747910.74949999992</v>
      </c>
      <c r="S45" s="158">
        <v>384400097.40000004</v>
      </c>
      <c r="T45" s="158">
        <v>7478977.4567999998</v>
      </c>
      <c r="U45" s="158">
        <v>19717.107400000001</v>
      </c>
      <c r="V45" s="158">
        <v>7498694.5641999999</v>
      </c>
      <c r="W45" s="158">
        <v>5411943.3630999997</v>
      </c>
      <c r="X45" s="158">
        <v>70984.342299999989</v>
      </c>
      <c r="Y45" s="158">
        <v>5482927.7053999994</v>
      </c>
      <c r="Z45" s="158">
        <v>0</v>
      </c>
      <c r="AA45" s="158">
        <v>0</v>
      </c>
      <c r="AB45" s="158">
        <v>0</v>
      </c>
    </row>
    <row r="46" spans="1:28" x14ac:dyDescent="0.2">
      <c r="A46" s="100" t="s">
        <v>205</v>
      </c>
      <c r="B46" s="154">
        <v>8318549.2369999997</v>
      </c>
      <c r="C46" s="154">
        <v>30149.572899999999</v>
      </c>
      <c r="D46" s="154">
        <v>8348698.8098999998</v>
      </c>
      <c r="E46" s="155">
        <v>177068.82060330999</v>
      </c>
      <c r="F46" s="155">
        <v>74.581199999999995</v>
      </c>
      <c r="G46" s="155">
        <v>177143.40180330997</v>
      </c>
      <c r="H46" s="107">
        <v>4.3024300000000001E-2</v>
      </c>
      <c r="I46" s="103">
        <v>7.0000000000000007E-2</v>
      </c>
      <c r="J46" s="107">
        <v>4.3012700000000001E-2</v>
      </c>
      <c r="K46" s="104">
        <v>62.434100000000001</v>
      </c>
      <c r="L46" s="104">
        <v>121.733</v>
      </c>
      <c r="M46" s="104">
        <v>62.662100000000002</v>
      </c>
      <c r="N46" s="158">
        <v>39536.870000000003</v>
      </c>
      <c r="O46" s="158">
        <v>0</v>
      </c>
      <c r="P46" s="158">
        <v>39536.870000000003</v>
      </c>
      <c r="Q46" s="158">
        <v>8193751.3369999994</v>
      </c>
      <c r="R46" s="158">
        <v>30149.572899999999</v>
      </c>
      <c r="S46" s="158">
        <v>8223900.9098999994</v>
      </c>
      <c r="T46" s="158">
        <v>62894.66</v>
      </c>
      <c r="U46" s="158">
        <v>0</v>
      </c>
      <c r="V46" s="158">
        <v>62894.66</v>
      </c>
      <c r="W46" s="158">
        <v>61903.240000000005</v>
      </c>
      <c r="X46" s="158">
        <v>0</v>
      </c>
      <c r="Y46" s="158">
        <v>61903.240000000005</v>
      </c>
      <c r="Z46" s="158">
        <v>0</v>
      </c>
      <c r="AA46" s="158">
        <v>0</v>
      </c>
      <c r="AB46" s="158">
        <v>0</v>
      </c>
    </row>
    <row r="47" spans="1:28" x14ac:dyDescent="0.2">
      <c r="A47" s="101" t="s">
        <v>266</v>
      </c>
      <c r="B47" s="154">
        <v>38371603514.347778</v>
      </c>
      <c r="C47" s="154">
        <v>28171097877.700359</v>
      </c>
      <c r="D47" s="154">
        <v>66542701392.048149</v>
      </c>
      <c r="E47" s="155">
        <v>838122368.2087636</v>
      </c>
      <c r="F47" s="155">
        <v>334263605.42075765</v>
      </c>
      <c r="G47" s="155">
        <v>1172385973.6295214</v>
      </c>
      <c r="H47" s="107">
        <v>0.14857500000000001</v>
      </c>
      <c r="I47" s="103">
        <v>9.0224956822669358E-2</v>
      </c>
      <c r="J47" s="107">
        <v>0.121835</v>
      </c>
      <c r="K47" s="104">
        <v>81.843800000000002</v>
      </c>
      <c r="L47" s="104">
        <v>94.672131889990837</v>
      </c>
      <c r="M47" s="104">
        <v>87.304299999999998</v>
      </c>
      <c r="N47" s="158">
        <v>582883126.7190057</v>
      </c>
      <c r="O47" s="158">
        <v>530731261.43329704</v>
      </c>
      <c r="P47" s="158">
        <v>1113614388.1523027</v>
      </c>
      <c r="Q47" s="158">
        <v>35715660223.379341</v>
      </c>
      <c r="R47" s="158">
        <v>25644434797.857803</v>
      </c>
      <c r="S47" s="158">
        <v>61360095021.237152</v>
      </c>
      <c r="T47" s="158">
        <v>1728517698.2800531</v>
      </c>
      <c r="U47" s="158">
        <v>1663851470.5997832</v>
      </c>
      <c r="V47" s="158">
        <v>3392369168.8798361</v>
      </c>
      <c r="W47" s="158">
        <v>868450997.06318891</v>
      </c>
      <c r="X47" s="158">
        <v>814459981.97443497</v>
      </c>
      <c r="Y47" s="158">
        <v>1682910979.0376239</v>
      </c>
      <c r="Z47" s="158">
        <v>58974595.625200003</v>
      </c>
      <c r="AA47" s="158">
        <v>48351627.268338002</v>
      </c>
      <c r="AB47" s="158">
        <v>107326222.893538</v>
      </c>
    </row>
    <row r="48" spans="1:28" x14ac:dyDescent="0.2">
      <c r="A48" s="102" t="s">
        <v>206</v>
      </c>
      <c r="B48" s="154">
        <v>7465665936.2758427</v>
      </c>
      <c r="C48" s="154">
        <v>15730770862.893972</v>
      </c>
      <c r="D48" s="154">
        <v>23196436799.169815</v>
      </c>
      <c r="E48" s="155">
        <v>113827336.04442911</v>
      </c>
      <c r="F48" s="155">
        <v>171720435.32060072</v>
      </c>
      <c r="G48" s="155">
        <v>285547771.36502981</v>
      </c>
      <c r="H48" s="107">
        <v>0.13062799999999999</v>
      </c>
      <c r="I48" s="103">
        <v>9.549389941250612E-2</v>
      </c>
      <c r="J48" s="107">
        <v>0.106767</v>
      </c>
      <c r="K48" s="104">
        <v>59.465000000000003</v>
      </c>
      <c r="L48" s="104">
        <v>80.582113135946614</v>
      </c>
      <c r="M48" s="104">
        <v>73.798100000000005</v>
      </c>
      <c r="N48" s="158">
        <v>96799463.052599996</v>
      </c>
      <c r="O48" s="158">
        <v>214289711.4112553</v>
      </c>
      <c r="P48" s="158">
        <v>311089174.46385527</v>
      </c>
      <c r="Q48" s="158">
        <v>6923335753.184823</v>
      </c>
      <c r="R48" s="158">
        <v>14281608293.897694</v>
      </c>
      <c r="S48" s="158">
        <v>21204944047.082512</v>
      </c>
      <c r="T48" s="158">
        <v>389246400.50073701</v>
      </c>
      <c r="U48" s="158">
        <v>1135542033.7925863</v>
      </c>
      <c r="V48" s="158">
        <v>1524788434.2933233</v>
      </c>
      <c r="W48" s="158">
        <v>153083782.59028253</v>
      </c>
      <c r="X48" s="158">
        <v>301294434.73089433</v>
      </c>
      <c r="Y48" s="158">
        <v>454378217.32117689</v>
      </c>
      <c r="Z48" s="158">
        <v>0</v>
      </c>
      <c r="AA48" s="158">
        <v>12326100.4728</v>
      </c>
      <c r="AB48" s="158">
        <v>12326100.4728</v>
      </c>
    </row>
    <row r="49" spans="1:28" x14ac:dyDescent="0.2">
      <c r="A49" s="102" t="s">
        <v>207</v>
      </c>
      <c r="B49" s="154">
        <v>4066300764.2533054</v>
      </c>
      <c r="C49" s="154">
        <v>6169331399.6965532</v>
      </c>
      <c r="D49" s="154">
        <v>10235632163.94986</v>
      </c>
      <c r="E49" s="155">
        <v>84361411.880576178</v>
      </c>
      <c r="F49" s="155">
        <v>110532296.1420815</v>
      </c>
      <c r="G49" s="155">
        <v>194893708.02265769</v>
      </c>
      <c r="H49" s="107">
        <v>0.130326</v>
      </c>
      <c r="I49" s="103">
        <v>8.0956901073445567E-2</v>
      </c>
      <c r="J49" s="107">
        <v>0.100632</v>
      </c>
      <c r="K49" s="104">
        <v>74.017700000000005</v>
      </c>
      <c r="L49" s="104">
        <v>90.364745220709381</v>
      </c>
      <c r="M49" s="104">
        <v>83.899600000000007</v>
      </c>
      <c r="N49" s="158">
        <v>128194984.38198201</v>
      </c>
      <c r="O49" s="158">
        <v>239814771.60348767</v>
      </c>
      <c r="P49" s="158">
        <v>368009755.9854697</v>
      </c>
      <c r="Q49" s="158">
        <v>3707486367.5858884</v>
      </c>
      <c r="R49" s="158">
        <v>5497254247.4806786</v>
      </c>
      <c r="S49" s="158">
        <v>9204740615.0665684</v>
      </c>
      <c r="T49" s="158">
        <v>168720842.49710956</v>
      </c>
      <c r="U49" s="158">
        <v>271351185.20065981</v>
      </c>
      <c r="V49" s="158">
        <v>440072027.6977694</v>
      </c>
      <c r="W49" s="158">
        <v>186519487.5529075</v>
      </c>
      <c r="X49" s="158">
        <v>385141532.364977</v>
      </c>
      <c r="Y49" s="158">
        <v>571661019.91788447</v>
      </c>
      <c r="Z49" s="158">
        <v>3574066.6173999999</v>
      </c>
      <c r="AA49" s="158">
        <v>15584434.650238</v>
      </c>
      <c r="AB49" s="158">
        <v>19158501.267637998</v>
      </c>
    </row>
    <row r="50" spans="1:28" x14ac:dyDescent="0.2">
      <c r="A50" s="102" t="s">
        <v>208</v>
      </c>
      <c r="B50" s="154">
        <v>6975604184.2834358</v>
      </c>
      <c r="C50" s="154">
        <v>1370458029.39007</v>
      </c>
      <c r="D50" s="154">
        <v>8346062213.6735058</v>
      </c>
      <c r="E50" s="155">
        <v>204492440.37859714</v>
      </c>
      <c r="F50" s="155">
        <v>18851259.60081565</v>
      </c>
      <c r="G50" s="155">
        <v>223343699.97941279</v>
      </c>
      <c r="H50" s="107">
        <v>0.162937</v>
      </c>
      <c r="I50" s="103">
        <v>7.9450969991840176E-2</v>
      </c>
      <c r="J50" s="107">
        <v>0.14940600000000001</v>
      </c>
      <c r="K50" s="104">
        <v>63.108199999999997</v>
      </c>
      <c r="L50" s="104">
        <v>102.82969856446083</v>
      </c>
      <c r="M50" s="104">
        <v>69.635300000000001</v>
      </c>
      <c r="N50" s="158">
        <v>151994127.53192791</v>
      </c>
      <c r="O50" s="158">
        <v>28526259.9307</v>
      </c>
      <c r="P50" s="158">
        <v>180520387.46262792</v>
      </c>
      <c r="Q50" s="158">
        <v>6445031930.4605255</v>
      </c>
      <c r="R50" s="158">
        <v>1250404256.3281701</v>
      </c>
      <c r="S50" s="158">
        <v>7695436186.7886953</v>
      </c>
      <c r="T50" s="158">
        <v>336592463.82978201</v>
      </c>
      <c r="U50" s="158">
        <v>77694497.019599989</v>
      </c>
      <c r="V50" s="158">
        <v>414286960.84938198</v>
      </c>
      <c r="W50" s="158">
        <v>191092889.04532787</v>
      </c>
      <c r="X50" s="158">
        <v>41559576.572700001</v>
      </c>
      <c r="Y50" s="158">
        <v>232652465.61802787</v>
      </c>
      <c r="Z50" s="158">
        <v>2886900.9478000002</v>
      </c>
      <c r="AA50" s="158">
        <v>799699.46959999995</v>
      </c>
      <c r="AB50" s="158">
        <v>3686600.4174000002</v>
      </c>
    </row>
    <row r="51" spans="1:28" x14ac:dyDescent="0.2">
      <c r="A51" s="102" t="s">
        <v>209</v>
      </c>
      <c r="B51" s="154">
        <v>19864032629.525192</v>
      </c>
      <c r="C51" s="154">
        <v>4900537585.7694693</v>
      </c>
      <c r="D51" s="154">
        <v>24764570215.294659</v>
      </c>
      <c r="E51" s="155">
        <v>435441179.98817211</v>
      </c>
      <c r="F51" s="155">
        <v>33159614.505703311</v>
      </c>
      <c r="G51" s="155">
        <v>468600794.49387532</v>
      </c>
      <c r="H51" s="107">
        <v>0.15110699999999999</v>
      </c>
      <c r="I51" s="103">
        <v>7.4021470921665958E-2</v>
      </c>
      <c r="J51" s="107">
        <v>0.135685</v>
      </c>
      <c r="K51" s="104">
        <v>98.861500000000007</v>
      </c>
      <c r="L51" s="104">
        <v>143.66696089790597</v>
      </c>
      <c r="M51" s="104">
        <v>107.822</v>
      </c>
      <c r="N51" s="158">
        <v>205894551.7724959</v>
      </c>
      <c r="O51" s="158">
        <v>48100518.487754002</v>
      </c>
      <c r="P51" s="158">
        <v>253995070.26024991</v>
      </c>
      <c r="Q51" s="158">
        <v>18639806172.158192</v>
      </c>
      <c r="R51" s="158">
        <v>4615168000.2112684</v>
      </c>
      <c r="S51" s="158">
        <v>23254974172.369461</v>
      </c>
      <c r="T51" s="158">
        <v>833957991.43242466</v>
      </c>
      <c r="U51" s="158">
        <v>179263754.57673728</v>
      </c>
      <c r="V51" s="158">
        <v>1013221746.0091619</v>
      </c>
      <c r="W51" s="158">
        <v>337754837.87457085</v>
      </c>
      <c r="X51" s="158">
        <v>86464438.305763707</v>
      </c>
      <c r="Y51" s="158">
        <v>424219276.18033457</v>
      </c>
      <c r="Z51" s="158">
        <v>52513628.060000002</v>
      </c>
      <c r="AA51" s="158">
        <v>19641392.675700001</v>
      </c>
      <c r="AB51" s="158">
        <v>72155020.735700011</v>
      </c>
    </row>
    <row r="53" spans="1:28" x14ac:dyDescent="0.2">
      <c r="B53" s="163">
        <f>D7+D47-BS!E31</f>
        <v>0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  <pageSetup scale="2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rgb="FF00B050"/>
  </sheetPr>
  <dimension ref="A1:AB51"/>
  <sheetViews>
    <sheetView zoomScaleNormal="100" workbookViewId="0">
      <selection activeCell="A3" sqref="A3"/>
    </sheetView>
  </sheetViews>
  <sheetFormatPr defaultColWidth="8.7109375" defaultRowHeight="12.75" x14ac:dyDescent="0.2"/>
  <cols>
    <col min="1" max="1" width="75" style="105" bestFit="1" customWidth="1"/>
    <col min="2" max="2" width="14.7109375" style="105" customWidth="1"/>
    <col min="3" max="4" width="9.85546875" style="105" bestFit="1" customWidth="1"/>
    <col min="5" max="16" width="8.7109375" style="105"/>
    <col min="17" max="19" width="9.85546875" style="105" bestFit="1" customWidth="1"/>
    <col min="20" max="16384" width="8.7109375" style="105"/>
  </cols>
  <sheetData>
    <row r="1" spans="1:28" x14ac:dyDescent="0.2">
      <c r="A1" s="108" t="s">
        <v>106</v>
      </c>
    </row>
    <row r="2" spans="1:28" x14ac:dyDescent="0.2">
      <c r="A2" s="67"/>
    </row>
    <row r="3" spans="1:28" x14ac:dyDescent="0.2">
      <c r="A3" s="76">
        <f>BS!B3</f>
        <v>45808</v>
      </c>
    </row>
    <row r="4" spans="1:28" x14ac:dyDescent="0.2">
      <c r="A4" s="162" t="s">
        <v>274</v>
      </c>
    </row>
    <row r="5" spans="1:28" ht="54.95" customHeight="1" x14ac:dyDescent="0.2">
      <c r="A5" s="212" t="s">
        <v>212</v>
      </c>
      <c r="B5" s="213" t="s">
        <v>225</v>
      </c>
      <c r="C5" s="213"/>
      <c r="D5" s="213"/>
      <c r="E5" s="213" t="s">
        <v>224</v>
      </c>
      <c r="F5" s="213"/>
      <c r="G5" s="213"/>
      <c r="H5" s="213" t="s">
        <v>226</v>
      </c>
      <c r="I5" s="213"/>
      <c r="J5" s="213"/>
      <c r="K5" s="213" t="s">
        <v>227</v>
      </c>
      <c r="L5" s="213"/>
      <c r="M5" s="213"/>
      <c r="N5" s="213" t="s">
        <v>228</v>
      </c>
      <c r="O5" s="213"/>
      <c r="P5" s="213"/>
      <c r="Q5" s="213" t="s">
        <v>229</v>
      </c>
      <c r="R5" s="213"/>
      <c r="S5" s="213"/>
      <c r="T5" s="213" t="s">
        <v>230</v>
      </c>
      <c r="U5" s="213"/>
      <c r="V5" s="213"/>
      <c r="W5" s="213" t="s">
        <v>231</v>
      </c>
      <c r="X5" s="213"/>
      <c r="Y5" s="213"/>
      <c r="Z5" s="213" t="s">
        <v>232</v>
      </c>
      <c r="AA5" s="213"/>
      <c r="AB5" s="213"/>
    </row>
    <row r="6" spans="1:28" x14ac:dyDescent="0.2">
      <c r="A6" s="212"/>
      <c r="B6" s="106" t="s">
        <v>22</v>
      </c>
      <c r="C6" s="106" t="s">
        <v>23</v>
      </c>
      <c r="D6" s="106" t="s">
        <v>13</v>
      </c>
      <c r="E6" s="106" t="s">
        <v>22</v>
      </c>
      <c r="F6" s="106" t="s">
        <v>23</v>
      </c>
      <c r="G6" s="106" t="s">
        <v>13</v>
      </c>
      <c r="H6" s="106" t="s">
        <v>22</v>
      </c>
      <c r="I6" s="106" t="s">
        <v>23</v>
      </c>
      <c r="J6" s="106" t="s">
        <v>13</v>
      </c>
      <c r="K6" s="106" t="s">
        <v>22</v>
      </c>
      <c r="L6" s="106" t="s">
        <v>23</v>
      </c>
      <c r="M6" s="106" t="s">
        <v>13</v>
      </c>
      <c r="N6" s="106" t="s">
        <v>22</v>
      </c>
      <c r="O6" s="106" t="s">
        <v>23</v>
      </c>
      <c r="P6" s="106" t="s">
        <v>13</v>
      </c>
      <c r="Q6" s="106" t="s">
        <v>22</v>
      </c>
      <c r="R6" s="106" t="s">
        <v>23</v>
      </c>
      <c r="S6" s="106" t="s">
        <v>13</v>
      </c>
      <c r="T6" s="106" t="s">
        <v>22</v>
      </c>
      <c r="U6" s="106" t="s">
        <v>23</v>
      </c>
      <c r="V6" s="106" t="s">
        <v>13</v>
      </c>
      <c r="W6" s="106" t="s">
        <v>22</v>
      </c>
      <c r="X6" s="106" t="s">
        <v>23</v>
      </c>
      <c r="Y6" s="106" t="s">
        <v>13</v>
      </c>
      <c r="Z6" s="106" t="s">
        <v>22</v>
      </c>
      <c r="AA6" s="106" t="s">
        <v>23</v>
      </c>
      <c r="AB6" s="106" t="s">
        <v>13</v>
      </c>
    </row>
    <row r="7" spans="1:28" x14ac:dyDescent="0.2">
      <c r="A7" s="101" t="s">
        <v>264</v>
      </c>
      <c r="B7" s="154">
        <f>Sectors_I!B7</f>
        <v>117942290.93000001</v>
      </c>
      <c r="C7" s="154">
        <f>Sectors_I!C7</f>
        <v>879334.05835000006</v>
      </c>
      <c r="D7" s="154">
        <f>Sectors_I!D7</f>
        <v>118821624.98835</v>
      </c>
      <c r="E7" s="155">
        <f>Sectors_I!E7</f>
        <v>157070.95248979999</v>
      </c>
      <c r="F7" s="155">
        <f>Sectors_I!F7</f>
        <v>2252.9609254899997</v>
      </c>
      <c r="G7" s="155">
        <f>Sectors_I!G7</f>
        <v>159323.91341529001</v>
      </c>
      <c r="H7" s="107">
        <f>Sectors_I!H7</f>
        <v>0.12696399999999999</v>
      </c>
      <c r="I7" s="103">
        <f>Sectors_I!I7</f>
        <v>9.4899599999999987E-2</v>
      </c>
      <c r="J7" s="107">
        <f>Sectors_I!J7</f>
        <v>0.12669</v>
      </c>
      <c r="K7" s="104">
        <f>Sectors_I!K7</f>
        <v>17.6355</v>
      </c>
      <c r="L7" s="104">
        <f>Sectors_I!L7</f>
        <v>8.6977799999999998</v>
      </c>
      <c r="M7" s="104">
        <f>Sectors_I!M7</f>
        <v>17.567499999999999</v>
      </c>
      <c r="N7" s="158">
        <f>Sectors_I!N7</f>
        <v>0</v>
      </c>
      <c r="O7" s="158">
        <f>Sectors_I!O7</f>
        <v>0</v>
      </c>
      <c r="P7" s="158">
        <f>Sectors_I!P7</f>
        <v>0</v>
      </c>
      <c r="Q7" s="158">
        <f>Sectors_I!Q7</f>
        <v>117942290.93000001</v>
      </c>
      <c r="R7" s="158">
        <f>Sectors_I!R7</f>
        <v>879334.05835000006</v>
      </c>
      <c r="S7" s="158">
        <f>Sectors_I!S7</f>
        <v>118821624.98835</v>
      </c>
      <c r="T7" s="158">
        <f>Sectors_I!T7</f>
        <v>0</v>
      </c>
      <c r="U7" s="158">
        <f>Sectors_I!U7</f>
        <v>0</v>
      </c>
      <c r="V7" s="158">
        <f>Sectors_I!V7</f>
        <v>0</v>
      </c>
      <c r="W7" s="158">
        <f>Sectors_I!W7</f>
        <v>0</v>
      </c>
      <c r="X7" s="158">
        <f>Sectors_I!X7</f>
        <v>0</v>
      </c>
      <c r="Y7" s="158">
        <f>Sectors_I!Y7</f>
        <v>0</v>
      </c>
      <c r="Z7" s="158">
        <f>Sectors_I!Z7</f>
        <v>0</v>
      </c>
      <c r="AA7" s="158">
        <f>Sectors_I!AA7</f>
        <v>0</v>
      </c>
      <c r="AB7" s="158">
        <f>Sectors_I!AB7</f>
        <v>0</v>
      </c>
    </row>
    <row r="8" spans="1:28" x14ac:dyDescent="0.2">
      <c r="A8" s="100" t="s">
        <v>107</v>
      </c>
      <c r="B8" s="154">
        <f>Sectors_I!B8</f>
        <v>6645293.0198999997</v>
      </c>
      <c r="C8" s="154">
        <f>Sectors_I!C8</f>
        <v>31018558.090722937</v>
      </c>
      <c r="D8" s="154">
        <f>Sectors_I!D8</f>
        <v>37663851.110622935</v>
      </c>
      <c r="E8" s="155">
        <f>Sectors_I!E8</f>
        <v>154338.85831946001</v>
      </c>
      <c r="F8" s="155">
        <f>Sectors_I!F8</f>
        <v>297257.12027999997</v>
      </c>
      <c r="G8" s="155">
        <f>Sectors_I!G8</f>
        <v>451595.97859945998</v>
      </c>
      <c r="H8" s="107">
        <f>Sectors_I!H8</f>
        <v>0.15914200000000001</v>
      </c>
      <c r="I8" s="103">
        <f>Sectors_I!I8</f>
        <v>9.3818977107078441E-2</v>
      </c>
      <c r="J8" s="107">
        <f>Sectors_I!J8</f>
        <v>0.105299</v>
      </c>
      <c r="K8" s="104">
        <f>Sectors_I!K8</f>
        <v>47.107799999999997</v>
      </c>
      <c r="L8" s="104">
        <f>Sectors_I!L8</f>
        <v>58.368851826029065</v>
      </c>
      <c r="M8" s="104">
        <f>Sectors_I!M8</f>
        <v>56.389899999999997</v>
      </c>
      <c r="N8" s="158">
        <f>Sectors_I!N8</f>
        <v>4427.76</v>
      </c>
      <c r="O8" s="158">
        <f>Sectors_I!O8</f>
        <v>0</v>
      </c>
      <c r="P8" s="158">
        <f>Sectors_I!P8</f>
        <v>4427.76</v>
      </c>
      <c r="Q8" s="158">
        <f>Sectors_I!Q8</f>
        <v>6305476.8198999995</v>
      </c>
      <c r="R8" s="158">
        <f>Sectors_I!R8</f>
        <v>31018558.090722937</v>
      </c>
      <c r="S8" s="158">
        <f>Sectors_I!S8</f>
        <v>37324034.910622939</v>
      </c>
      <c r="T8" s="158">
        <f>Sectors_I!T8</f>
        <v>147234.62</v>
      </c>
      <c r="U8" s="158">
        <f>Sectors_I!U8</f>
        <v>0</v>
      </c>
      <c r="V8" s="158">
        <f>Sectors_I!V8</f>
        <v>147234.62</v>
      </c>
      <c r="W8" s="158">
        <f>Sectors_I!W8</f>
        <v>192581.58000000002</v>
      </c>
      <c r="X8" s="158">
        <f>Sectors_I!X8</f>
        <v>0</v>
      </c>
      <c r="Y8" s="158">
        <f>Sectors_I!Y8</f>
        <v>192581.58000000002</v>
      </c>
      <c r="Z8" s="158">
        <f>Sectors_I!Z8</f>
        <v>0</v>
      </c>
      <c r="AA8" s="158">
        <f>Sectors_I!AA8</f>
        <v>0</v>
      </c>
      <c r="AB8" s="158">
        <f>Sectors_I!AB8</f>
        <v>0</v>
      </c>
    </row>
    <row r="9" spans="1:28" x14ac:dyDescent="0.2">
      <c r="A9" s="100" t="s">
        <v>108</v>
      </c>
      <c r="B9" s="154">
        <f>Sectors_I!B9</f>
        <v>890672750.42180014</v>
      </c>
      <c r="C9" s="154">
        <f>Sectors_I!C9</f>
        <v>90601831.280104011</v>
      </c>
      <c r="D9" s="154">
        <f>Sectors_I!D9</f>
        <v>981274581.70190418</v>
      </c>
      <c r="E9" s="155">
        <f>Sectors_I!E9</f>
        <v>2516733.98052698</v>
      </c>
      <c r="F9" s="155">
        <f>Sectors_I!F9</f>
        <v>480900.02640824002</v>
      </c>
      <c r="G9" s="155">
        <f>Sectors_I!G9</f>
        <v>2997634.0069352202</v>
      </c>
      <c r="H9" s="107">
        <f>Sectors_I!H9</f>
        <v>0.144787</v>
      </c>
      <c r="I9" s="103">
        <f>Sectors_I!I9</f>
        <v>8.6252018201043265E-2</v>
      </c>
      <c r="J9" s="107">
        <f>Sectors_I!J9</f>
        <v>0.139374</v>
      </c>
      <c r="K9" s="104">
        <f>Sectors_I!K9</f>
        <v>26.608899999999998</v>
      </c>
      <c r="L9" s="104">
        <f>Sectors_I!L9</f>
        <v>30.754515124770396</v>
      </c>
      <c r="M9" s="104">
        <f>Sectors_I!M9</f>
        <v>26.994</v>
      </c>
      <c r="N9" s="158">
        <f>Sectors_I!N9</f>
        <v>633538.28</v>
      </c>
      <c r="O9" s="158">
        <f>Sectors_I!O9</f>
        <v>390570.06</v>
      </c>
      <c r="P9" s="158">
        <f>Sectors_I!P9</f>
        <v>1024108.3400000001</v>
      </c>
      <c r="Q9" s="158">
        <f>Sectors_I!Q9</f>
        <v>885752628.87110019</v>
      </c>
      <c r="R9" s="158">
        <f>Sectors_I!R9</f>
        <v>90195277.499604017</v>
      </c>
      <c r="S9" s="158">
        <f>Sectors_I!S9</f>
        <v>975947906.37070417</v>
      </c>
      <c r="T9" s="158">
        <f>Sectors_I!T9</f>
        <v>3016844.2013999997</v>
      </c>
      <c r="U9" s="158">
        <f>Sectors_I!U9</f>
        <v>0</v>
      </c>
      <c r="V9" s="158">
        <f>Sectors_I!V9</f>
        <v>3016844.2013999997</v>
      </c>
      <c r="W9" s="158">
        <f>Sectors_I!W9</f>
        <v>1603388.3000000003</v>
      </c>
      <c r="X9" s="158">
        <f>Sectors_I!X9</f>
        <v>346268.81050000002</v>
      </c>
      <c r="Y9" s="158">
        <f>Sectors_I!Y9</f>
        <v>1949657.1105000004</v>
      </c>
      <c r="Z9" s="158">
        <f>Sectors_I!Z9</f>
        <v>299889.04930000001</v>
      </c>
      <c r="AA9" s="158">
        <f>Sectors_I!AA9</f>
        <v>60284.97</v>
      </c>
      <c r="AB9" s="158">
        <f>Sectors_I!AB9</f>
        <v>360174.01930000004</v>
      </c>
    </row>
    <row r="10" spans="1:28" x14ac:dyDescent="0.2">
      <c r="A10" s="100" t="s">
        <v>219</v>
      </c>
      <c r="B10" s="154">
        <f>Sectors_I!B10</f>
        <v>251487123.56729999</v>
      </c>
      <c r="C10" s="154">
        <f>Sectors_I!C10</f>
        <v>2589063.9982999996</v>
      </c>
      <c r="D10" s="154">
        <f>Sectors_I!D10</f>
        <v>254076187.56559998</v>
      </c>
      <c r="E10" s="155">
        <f>Sectors_I!E10</f>
        <v>961259.34863999998</v>
      </c>
      <c r="F10" s="155">
        <f>Sectors_I!F10</f>
        <v>6978.2708999999995</v>
      </c>
      <c r="G10" s="155">
        <f>Sectors_I!G10</f>
        <v>968237.61953999999</v>
      </c>
      <c r="H10" s="107">
        <f>Sectors_I!H10</f>
        <v>0.14233599999999999</v>
      </c>
      <c r="I10" s="103">
        <f>Sectors_I!I10</f>
        <v>9.8630200000000001E-2</v>
      </c>
      <c r="J10" s="107">
        <f>Sectors_I!J10</f>
        <v>0.141872</v>
      </c>
      <c r="K10" s="104">
        <f>Sectors_I!K10</f>
        <v>23.634599999999999</v>
      </c>
      <c r="L10" s="104">
        <f>Sectors_I!L10</f>
        <v>73.158699999999996</v>
      </c>
      <c r="M10" s="104">
        <f>Sectors_I!M10</f>
        <v>24.140799999999999</v>
      </c>
      <c r="N10" s="158">
        <f>Sectors_I!N10</f>
        <v>146.12</v>
      </c>
      <c r="O10" s="158">
        <f>Sectors_I!O10</f>
        <v>0</v>
      </c>
      <c r="P10" s="158">
        <f>Sectors_I!P10</f>
        <v>146.12</v>
      </c>
      <c r="Q10" s="158">
        <f>Sectors_I!Q10</f>
        <v>251153268.0273</v>
      </c>
      <c r="R10" s="158">
        <f>Sectors_I!R10</f>
        <v>2589063.9982999996</v>
      </c>
      <c r="S10" s="158">
        <f>Sectors_I!S10</f>
        <v>253742332.02559999</v>
      </c>
      <c r="T10" s="158">
        <f>Sectors_I!T10</f>
        <v>29829.78</v>
      </c>
      <c r="U10" s="158">
        <f>Sectors_I!U10</f>
        <v>0</v>
      </c>
      <c r="V10" s="158">
        <f>Sectors_I!V10</f>
        <v>29829.78</v>
      </c>
      <c r="W10" s="158">
        <f>Sectors_I!W10</f>
        <v>304025.76</v>
      </c>
      <c r="X10" s="158">
        <f>Sectors_I!X10</f>
        <v>0</v>
      </c>
      <c r="Y10" s="158">
        <f>Sectors_I!Y10</f>
        <v>304025.76</v>
      </c>
      <c r="Z10" s="158">
        <f>Sectors_I!Z10</f>
        <v>0</v>
      </c>
      <c r="AA10" s="158">
        <f>Sectors_I!AA10</f>
        <v>0</v>
      </c>
      <c r="AB10" s="158">
        <f>Sectors_I!AB10</f>
        <v>0</v>
      </c>
    </row>
    <row r="11" spans="1:28" x14ac:dyDescent="0.2">
      <c r="A11" s="100" t="s">
        <v>233</v>
      </c>
      <c r="B11" s="154">
        <f>Sectors_I!B11</f>
        <v>366270069.17275453</v>
      </c>
      <c r="C11" s="154">
        <f>Sectors_I!C11</f>
        <v>3839105038.2034898</v>
      </c>
      <c r="D11" s="154">
        <f>Sectors_I!D11</f>
        <v>4205375107.3762445</v>
      </c>
      <c r="E11" s="155">
        <f>Sectors_I!E11</f>
        <v>16257148.266011599</v>
      </c>
      <c r="F11" s="155">
        <f>Sectors_I!F11</f>
        <v>32870027.681483999</v>
      </c>
      <c r="G11" s="155">
        <f>Sectors_I!G11</f>
        <v>49127175.947495595</v>
      </c>
      <c r="H11" s="107">
        <f>Sectors_I!H11</f>
        <v>0.125884</v>
      </c>
      <c r="I11" s="103">
        <f>Sectors_I!I11</f>
        <v>0.10463166407507574</v>
      </c>
      <c r="J11" s="107">
        <f>Sectors_I!J11</f>
        <v>0.106424</v>
      </c>
      <c r="K11" s="104">
        <f>Sectors_I!K11</f>
        <v>41.445099999999996</v>
      </c>
      <c r="L11" s="104">
        <f>Sectors_I!L11</f>
        <v>37.531458179648013</v>
      </c>
      <c r="M11" s="104">
        <f>Sectors_I!M11</f>
        <v>37.864100000000001</v>
      </c>
      <c r="N11" s="158">
        <f>Sectors_I!N11</f>
        <v>23005339.802399997</v>
      </c>
      <c r="O11" s="158">
        <f>Sectors_I!O11</f>
        <v>63676898.411313981</v>
      </c>
      <c r="P11" s="158">
        <f>Sectors_I!P11</f>
        <v>86682238.213713974</v>
      </c>
      <c r="Q11" s="158">
        <f>Sectors_I!Q11</f>
        <v>322005062.43500066</v>
      </c>
      <c r="R11" s="158">
        <f>Sectors_I!R11</f>
        <v>3589267240.4649234</v>
      </c>
      <c r="S11" s="158">
        <f>Sectors_I!S11</f>
        <v>3911272302.8999243</v>
      </c>
      <c r="T11" s="158">
        <f>Sectors_I!T11</f>
        <v>12994777.200190179</v>
      </c>
      <c r="U11" s="158">
        <f>Sectors_I!U11</f>
        <v>149042237.24566472</v>
      </c>
      <c r="V11" s="158">
        <f>Sectors_I!V11</f>
        <v>162037014.4458549</v>
      </c>
      <c r="W11" s="158">
        <f>Sectors_I!W11</f>
        <v>31270229.537563697</v>
      </c>
      <c r="X11" s="158">
        <f>Sectors_I!X11</f>
        <v>95631754.876201421</v>
      </c>
      <c r="Y11" s="158">
        <f>Sectors_I!Y11</f>
        <v>126901984.41376512</v>
      </c>
      <c r="Z11" s="158">
        <f>Sectors_I!Z11</f>
        <v>0</v>
      </c>
      <c r="AA11" s="158">
        <f>Sectors_I!AA11</f>
        <v>5163805.6167000001</v>
      </c>
      <c r="AB11" s="158">
        <f>Sectors_I!AB11</f>
        <v>5163805.6167000001</v>
      </c>
    </row>
    <row r="12" spans="1:28" x14ac:dyDescent="0.2">
      <c r="A12" s="100" t="s">
        <v>109</v>
      </c>
      <c r="B12" s="154">
        <f>Sectors_I!B12</f>
        <v>666924109.2442925</v>
      </c>
      <c r="C12" s="154">
        <f>Sectors_I!C12</f>
        <v>2804456876.3504109</v>
      </c>
      <c r="D12" s="154">
        <f>Sectors_I!D12</f>
        <v>3471380985.5947037</v>
      </c>
      <c r="E12" s="155">
        <f>Sectors_I!E12</f>
        <v>6403724.0500503508</v>
      </c>
      <c r="F12" s="155">
        <f>Sectors_I!F12</f>
        <v>22700832.467784099</v>
      </c>
      <c r="G12" s="155">
        <f>Sectors_I!G12</f>
        <v>29104556.517834451</v>
      </c>
      <c r="H12" s="107">
        <f>Sectors_I!H12</f>
        <v>0.125277</v>
      </c>
      <c r="I12" s="103">
        <f>Sectors_I!I12</f>
        <v>8.7076054481724716E-2</v>
      </c>
      <c r="J12" s="107">
        <f>Sectors_I!J12</f>
        <v>9.4331700000000004E-2</v>
      </c>
      <c r="K12" s="104">
        <f>Sectors_I!K12</f>
        <v>98.486000000000004</v>
      </c>
      <c r="L12" s="104">
        <f>Sectors_I!L12</f>
        <v>120.65254858621087</v>
      </c>
      <c r="M12" s="104">
        <f>Sectors_I!M12</f>
        <v>116.429</v>
      </c>
      <c r="N12" s="158">
        <f>Sectors_I!N12</f>
        <v>5571136.6335999994</v>
      </c>
      <c r="O12" s="158">
        <f>Sectors_I!O12</f>
        <v>37385558.186892003</v>
      </c>
      <c r="P12" s="158">
        <f>Sectors_I!P12</f>
        <v>42956694.820491999</v>
      </c>
      <c r="Q12" s="158">
        <f>Sectors_I!Q12</f>
        <v>613884084.46621525</v>
      </c>
      <c r="R12" s="158">
        <f>Sectors_I!R12</f>
        <v>2604713791.2332125</v>
      </c>
      <c r="S12" s="158">
        <f>Sectors_I!S12</f>
        <v>3218597875.6994281</v>
      </c>
      <c r="T12" s="158">
        <f>Sectors_I!T12</f>
        <v>29745349.372577194</v>
      </c>
      <c r="U12" s="158">
        <f>Sectors_I!U12</f>
        <v>139494292.01870427</v>
      </c>
      <c r="V12" s="158">
        <f>Sectors_I!V12</f>
        <v>169239641.39128146</v>
      </c>
      <c r="W12" s="158">
        <f>Sectors_I!W12</f>
        <v>23294675.405500002</v>
      </c>
      <c r="X12" s="158">
        <f>Sectors_I!X12</f>
        <v>58926623.658544004</v>
      </c>
      <c r="Y12" s="158">
        <f>Sectors_I!Y12</f>
        <v>82221299.064043999</v>
      </c>
      <c r="Z12" s="158">
        <f>Sectors_I!Z12</f>
        <v>0</v>
      </c>
      <c r="AA12" s="158">
        <f>Sectors_I!AA12</f>
        <v>1322169.43995</v>
      </c>
      <c r="AB12" s="158">
        <f>Sectors_I!AB12</f>
        <v>1322169.43995</v>
      </c>
    </row>
    <row r="13" spans="1:28" x14ac:dyDescent="0.2">
      <c r="A13" s="100" t="s">
        <v>110</v>
      </c>
      <c r="B13" s="154">
        <f>Sectors_I!B13</f>
        <v>530082373.82079035</v>
      </c>
      <c r="C13" s="154">
        <f>Sectors_I!C13</f>
        <v>449661101.29844141</v>
      </c>
      <c r="D13" s="154">
        <f>Sectors_I!D13</f>
        <v>979743475.1192317</v>
      </c>
      <c r="E13" s="155">
        <f>Sectors_I!E13</f>
        <v>18200797.019529942</v>
      </c>
      <c r="F13" s="155">
        <f>Sectors_I!F13</f>
        <v>5409011.0960910702</v>
      </c>
      <c r="G13" s="155">
        <f>Sectors_I!G13</f>
        <v>23609808.115621012</v>
      </c>
      <c r="H13" s="107">
        <f>Sectors_I!H13</f>
        <v>0.141434</v>
      </c>
      <c r="I13" s="103">
        <f>Sectors_I!I13</f>
        <v>9.171846665538054E-2</v>
      </c>
      <c r="J13" s="107">
        <f>Sectors_I!J13</f>
        <v>0.11852600000000001</v>
      </c>
      <c r="K13" s="104">
        <f>Sectors_I!K13</f>
        <v>40.576599999999999</v>
      </c>
      <c r="L13" s="104">
        <f>Sectors_I!L13</f>
        <v>57.440313739312181</v>
      </c>
      <c r="M13" s="104">
        <f>Sectors_I!M13</f>
        <v>48.339199999999998</v>
      </c>
      <c r="N13" s="158">
        <f>Sectors_I!N13</f>
        <v>26910926.827299997</v>
      </c>
      <c r="O13" s="158">
        <f>Sectors_I!O13</f>
        <v>11698640.242191</v>
      </c>
      <c r="P13" s="158">
        <f>Sectors_I!P13</f>
        <v>38609567.069490999</v>
      </c>
      <c r="Q13" s="158">
        <f>Sectors_I!Q13</f>
        <v>454577293.94629031</v>
      </c>
      <c r="R13" s="158">
        <f>Sectors_I!R13</f>
        <v>403738082.20340103</v>
      </c>
      <c r="S13" s="158">
        <f>Sectors_I!S13</f>
        <v>858315376.14969134</v>
      </c>
      <c r="T13" s="158">
        <f>Sectors_I!T13</f>
        <v>44392537.631200001</v>
      </c>
      <c r="U13" s="158">
        <f>Sectors_I!U13</f>
        <v>30391571.864449352</v>
      </c>
      <c r="V13" s="158">
        <f>Sectors_I!V13</f>
        <v>74784109.495649353</v>
      </c>
      <c r="W13" s="158">
        <f>Sectors_I!W13</f>
        <v>31090627.439799998</v>
      </c>
      <c r="X13" s="158">
        <f>Sectors_I!X13</f>
        <v>15531447.230591001</v>
      </c>
      <c r="Y13" s="158">
        <f>Sectors_I!Y13</f>
        <v>46622074.670391001</v>
      </c>
      <c r="Z13" s="158">
        <f>Sectors_I!Z13</f>
        <v>21914.803500000002</v>
      </c>
      <c r="AA13" s="158">
        <f>Sectors_I!AA13</f>
        <v>0</v>
      </c>
      <c r="AB13" s="158">
        <f>Sectors_I!AB13</f>
        <v>21914.803500000002</v>
      </c>
    </row>
    <row r="14" spans="1:28" x14ac:dyDescent="0.2">
      <c r="A14" s="100" t="s">
        <v>111</v>
      </c>
      <c r="B14" s="154">
        <f>Sectors_I!B14</f>
        <v>722875276.81159997</v>
      </c>
      <c r="C14" s="154">
        <f>Sectors_I!C14</f>
        <v>1427633761.9592402</v>
      </c>
      <c r="D14" s="154">
        <f>Sectors_I!D14</f>
        <v>2150509038.7708402</v>
      </c>
      <c r="E14" s="155">
        <f>Sectors_I!E14</f>
        <v>11559331.322479989</v>
      </c>
      <c r="F14" s="155">
        <f>Sectors_I!F14</f>
        <v>10372152.068877272</v>
      </c>
      <c r="G14" s="155">
        <f>Sectors_I!G14</f>
        <v>21931483.391357262</v>
      </c>
      <c r="H14" s="107">
        <f>Sectors_I!H14</f>
        <v>0.13303300000000001</v>
      </c>
      <c r="I14" s="103">
        <f>Sectors_I!I14</f>
        <v>0.10020830434683241</v>
      </c>
      <c r="J14" s="107">
        <f>Sectors_I!J14</f>
        <v>0.11123</v>
      </c>
      <c r="K14" s="104">
        <f>Sectors_I!K14</f>
        <v>60.063299999999998</v>
      </c>
      <c r="L14" s="104">
        <f>Sectors_I!L14</f>
        <v>71.257485844479703</v>
      </c>
      <c r="M14" s="104">
        <f>Sectors_I!M14</f>
        <v>67.493099999999998</v>
      </c>
      <c r="N14" s="158">
        <f>Sectors_I!N14</f>
        <v>7959072.0605999995</v>
      </c>
      <c r="O14" s="158">
        <f>Sectors_I!O14</f>
        <v>23497863.917521998</v>
      </c>
      <c r="P14" s="158">
        <f>Sectors_I!P14</f>
        <v>31456935.978121996</v>
      </c>
      <c r="Q14" s="158">
        <f>Sectors_I!Q14</f>
        <v>598585122.30900002</v>
      </c>
      <c r="R14" s="158">
        <f>Sectors_I!R14</f>
        <v>1354703924.4360423</v>
      </c>
      <c r="S14" s="158">
        <f>Sectors_I!S14</f>
        <v>1953289046.7450421</v>
      </c>
      <c r="T14" s="158">
        <f>Sectors_I!T14</f>
        <v>110506414.69610001</v>
      </c>
      <c r="U14" s="158">
        <f>Sectors_I!U14</f>
        <v>43653944.400675997</v>
      </c>
      <c r="V14" s="158">
        <f>Sectors_I!V14</f>
        <v>154160359.09677601</v>
      </c>
      <c r="W14" s="158">
        <f>Sectors_I!W14</f>
        <v>13783739.806499999</v>
      </c>
      <c r="X14" s="158">
        <f>Sectors_I!X14</f>
        <v>29275893.122521996</v>
      </c>
      <c r="Y14" s="158">
        <f>Sectors_I!Y14</f>
        <v>43059632.929021999</v>
      </c>
      <c r="Z14" s="158">
        <f>Sectors_I!Z14</f>
        <v>0</v>
      </c>
      <c r="AA14" s="158">
        <f>Sectors_I!AA14</f>
        <v>0</v>
      </c>
      <c r="AB14" s="158">
        <f>Sectors_I!AB14</f>
        <v>0</v>
      </c>
    </row>
    <row r="15" spans="1:28" x14ac:dyDescent="0.2">
      <c r="A15" s="100" t="s">
        <v>112</v>
      </c>
      <c r="B15" s="154">
        <f>Sectors_I!B15</f>
        <v>1445199156.5087354</v>
      </c>
      <c r="C15" s="154">
        <f>Sectors_I!C15</f>
        <v>920896933.99681818</v>
      </c>
      <c r="D15" s="154">
        <f>Sectors_I!D15</f>
        <v>2366096090.5055537</v>
      </c>
      <c r="E15" s="155">
        <f>Sectors_I!E15</f>
        <v>19335006.766499419</v>
      </c>
      <c r="F15" s="155">
        <f>Sectors_I!F15</f>
        <v>6406537.2244928898</v>
      </c>
      <c r="G15" s="155">
        <f>Sectors_I!G15</f>
        <v>25741543.990992308</v>
      </c>
      <c r="H15" s="107">
        <f>Sectors_I!H15</f>
        <v>0.12883700000000001</v>
      </c>
      <c r="I15" s="103">
        <f>Sectors_I!I15</f>
        <v>8.4088538719390621E-2</v>
      </c>
      <c r="J15" s="107">
        <f>Sectors_I!J15</f>
        <v>0.11197</v>
      </c>
      <c r="K15" s="104">
        <f>Sectors_I!K15</f>
        <v>58.174100000000003</v>
      </c>
      <c r="L15" s="104">
        <f>Sectors_I!L15</f>
        <v>67.640413700073054</v>
      </c>
      <c r="M15" s="104">
        <f>Sectors_I!M15</f>
        <v>61.772500000000001</v>
      </c>
      <c r="N15" s="158">
        <f>Sectors_I!N15</f>
        <v>18755549.037600003</v>
      </c>
      <c r="O15" s="158">
        <f>Sectors_I!O15</f>
        <v>44773050.230785251</v>
      </c>
      <c r="P15" s="158">
        <f>Sectors_I!P15</f>
        <v>63528599.268385254</v>
      </c>
      <c r="Q15" s="158">
        <f>Sectors_I!Q15</f>
        <v>1397105975.6235354</v>
      </c>
      <c r="R15" s="158">
        <f>Sectors_I!R15</f>
        <v>848200891.79853702</v>
      </c>
      <c r="S15" s="158">
        <f>Sectors_I!S15</f>
        <v>2245306867.4220724</v>
      </c>
      <c r="T15" s="158">
        <f>Sectors_I!T15</f>
        <v>31924650.790599998</v>
      </c>
      <c r="U15" s="158">
        <f>Sectors_I!U15</f>
        <v>52582658.385195993</v>
      </c>
      <c r="V15" s="158">
        <f>Sectors_I!V15</f>
        <v>84507309.175795987</v>
      </c>
      <c r="W15" s="158">
        <f>Sectors_I!W15</f>
        <v>15489389.61749999</v>
      </c>
      <c r="X15" s="158">
        <f>Sectors_I!X15</f>
        <v>19745781.617685251</v>
      </c>
      <c r="Y15" s="158">
        <f>Sectors_I!Y15</f>
        <v>35235171.235185243</v>
      </c>
      <c r="Z15" s="158">
        <f>Sectors_I!Z15</f>
        <v>679140.47710000002</v>
      </c>
      <c r="AA15" s="158">
        <f>Sectors_I!AA15</f>
        <v>367602.19539999997</v>
      </c>
      <c r="AB15" s="158">
        <f>Sectors_I!AB15</f>
        <v>1046742.6725</v>
      </c>
    </row>
    <row r="16" spans="1:28" x14ac:dyDescent="0.2">
      <c r="A16" s="100" t="s">
        <v>113</v>
      </c>
      <c r="B16" s="154">
        <f>Sectors_I!B16</f>
        <v>1064585316.211164</v>
      </c>
      <c r="C16" s="154">
        <f>Sectors_I!C16</f>
        <v>817014212.63277018</v>
      </c>
      <c r="D16" s="154">
        <f>Sectors_I!D16</f>
        <v>1881599528.8439341</v>
      </c>
      <c r="E16" s="155">
        <f>Sectors_I!E16</f>
        <v>20722083.702475172</v>
      </c>
      <c r="F16" s="155">
        <f>Sectors_I!F16</f>
        <v>67600849.104224399</v>
      </c>
      <c r="G16" s="155">
        <f>Sectors_I!G16</f>
        <v>88322932.806699574</v>
      </c>
      <c r="H16" s="107">
        <f>Sectors_I!H16</f>
        <v>0.126947</v>
      </c>
      <c r="I16" s="103">
        <f>Sectors_I!I16</f>
        <v>8.8998007988410774E-2</v>
      </c>
      <c r="J16" s="107">
        <f>Sectors_I!J16</f>
        <v>0.11047800000000001</v>
      </c>
      <c r="K16" s="104">
        <f>Sectors_I!K16</f>
        <v>58.206699999999998</v>
      </c>
      <c r="L16" s="104">
        <f>Sectors_I!L16</f>
        <v>87.25221698000594</v>
      </c>
      <c r="M16" s="104">
        <f>Sectors_I!M16</f>
        <v>70.854900000000001</v>
      </c>
      <c r="N16" s="158">
        <f>Sectors_I!N16</f>
        <v>11084798.2993</v>
      </c>
      <c r="O16" s="158">
        <f>Sectors_I!O16</f>
        <v>15179955.25598209</v>
      </c>
      <c r="P16" s="158">
        <f>Sectors_I!P16</f>
        <v>26264753.55528209</v>
      </c>
      <c r="Q16" s="158">
        <f>Sectors_I!Q16</f>
        <v>1003798069.4363385</v>
      </c>
      <c r="R16" s="158">
        <f>Sectors_I!R16</f>
        <v>597239612.64061403</v>
      </c>
      <c r="S16" s="158">
        <f>Sectors_I!S16</f>
        <v>1601037682.0769525</v>
      </c>
      <c r="T16" s="158">
        <f>Sectors_I!T16</f>
        <v>39656454.018700004</v>
      </c>
      <c r="U16" s="158">
        <f>Sectors_I!U16</f>
        <v>115180592.390874</v>
      </c>
      <c r="V16" s="158">
        <f>Sectors_I!V16</f>
        <v>154837046.409574</v>
      </c>
      <c r="W16" s="158">
        <f>Sectors_I!W16</f>
        <v>21095119.726125509</v>
      </c>
      <c r="X16" s="158">
        <f>Sectors_I!X16</f>
        <v>104594007.60128209</v>
      </c>
      <c r="Y16" s="158">
        <f>Sectors_I!Y16</f>
        <v>125689127.3274076</v>
      </c>
      <c r="Z16" s="158">
        <f>Sectors_I!Z16</f>
        <v>35673.03</v>
      </c>
      <c r="AA16" s="158">
        <f>Sectors_I!AA16</f>
        <v>0</v>
      </c>
      <c r="AB16" s="158">
        <f>Sectors_I!AB16</f>
        <v>35673.03</v>
      </c>
    </row>
    <row r="17" spans="1:28" x14ac:dyDescent="0.2">
      <c r="A17" s="100" t="s">
        <v>114</v>
      </c>
      <c r="B17" s="154">
        <f>Sectors_I!B17</f>
        <v>334280025.95646793</v>
      </c>
      <c r="C17" s="154">
        <f>Sectors_I!C17</f>
        <v>435683925.481475</v>
      </c>
      <c r="D17" s="154">
        <f>Sectors_I!D17</f>
        <v>769963951.43794298</v>
      </c>
      <c r="E17" s="155">
        <f>Sectors_I!E17</f>
        <v>3915624.2066555801</v>
      </c>
      <c r="F17" s="155">
        <f>Sectors_I!F17</f>
        <v>2759436.6080100406</v>
      </c>
      <c r="G17" s="155">
        <f>Sectors_I!G17</f>
        <v>6675060.8146656211</v>
      </c>
      <c r="H17" s="107">
        <f>Sectors_I!H17</f>
        <v>0.12954599999999999</v>
      </c>
      <c r="I17" s="103">
        <f>Sectors_I!I17</f>
        <v>7.9121684892167782E-2</v>
      </c>
      <c r="J17" s="107">
        <f>Sectors_I!J17</f>
        <v>0.100956</v>
      </c>
      <c r="K17" s="104">
        <f>Sectors_I!K17</f>
        <v>56.110199999999999</v>
      </c>
      <c r="L17" s="104">
        <f>Sectors_I!L17</f>
        <v>60.634969610073775</v>
      </c>
      <c r="M17" s="104">
        <f>Sectors_I!M17</f>
        <v>58.672800000000002</v>
      </c>
      <c r="N17" s="158">
        <f>Sectors_I!N17</f>
        <v>3765009.0893999999</v>
      </c>
      <c r="O17" s="158">
        <f>Sectors_I!O17</f>
        <v>2096823.0301999999</v>
      </c>
      <c r="P17" s="158">
        <f>Sectors_I!P17</f>
        <v>5861832.1195999999</v>
      </c>
      <c r="Q17" s="158">
        <f>Sectors_I!Q17</f>
        <v>322360517.88856792</v>
      </c>
      <c r="R17" s="158">
        <f>Sectors_I!R17</f>
        <v>425022448.80553299</v>
      </c>
      <c r="S17" s="158">
        <f>Sectors_I!S17</f>
        <v>747382966.6941011</v>
      </c>
      <c r="T17" s="158">
        <f>Sectors_I!T17</f>
        <v>7690460.8429000005</v>
      </c>
      <c r="U17" s="158">
        <f>Sectors_I!U17</f>
        <v>5979779.9274419993</v>
      </c>
      <c r="V17" s="158">
        <f>Sectors_I!V17</f>
        <v>13670240.770342</v>
      </c>
      <c r="W17" s="158">
        <f>Sectors_I!W17</f>
        <v>4227484.1441000002</v>
      </c>
      <c r="X17" s="158">
        <f>Sectors_I!X17</f>
        <v>4681696.7484999998</v>
      </c>
      <c r="Y17" s="158">
        <f>Sectors_I!Y17</f>
        <v>8909180.8925999999</v>
      </c>
      <c r="Z17" s="158">
        <f>Sectors_I!Z17</f>
        <v>1563.0808999999999</v>
      </c>
      <c r="AA17" s="158">
        <f>Sectors_I!AA17</f>
        <v>0</v>
      </c>
      <c r="AB17" s="158">
        <f>Sectors_I!AB17</f>
        <v>1563.0808999999999</v>
      </c>
    </row>
    <row r="18" spans="1:28" x14ac:dyDescent="0.2">
      <c r="A18" s="100" t="s">
        <v>115</v>
      </c>
      <c r="B18" s="154">
        <f>Sectors_I!B18</f>
        <v>266520019.39252698</v>
      </c>
      <c r="C18" s="154">
        <f>Sectors_I!C18</f>
        <v>421039877.85491502</v>
      </c>
      <c r="D18" s="154">
        <f>Sectors_I!D18</f>
        <v>687559897.24744201</v>
      </c>
      <c r="E18" s="155">
        <f>Sectors_I!E18</f>
        <v>5426924.1566225095</v>
      </c>
      <c r="F18" s="155">
        <f>Sectors_I!F18</f>
        <v>1168171.81645239</v>
      </c>
      <c r="G18" s="155">
        <f>Sectors_I!G18</f>
        <v>6595095.9730749</v>
      </c>
      <c r="H18" s="107">
        <f>Sectors_I!H18</f>
        <v>0.142266</v>
      </c>
      <c r="I18" s="103">
        <f>Sectors_I!I18</f>
        <v>8.3377242051146896E-2</v>
      </c>
      <c r="J18" s="107">
        <f>Sectors_I!J18</f>
        <v>0.106181</v>
      </c>
      <c r="K18" s="104">
        <f>Sectors_I!K18</f>
        <v>51.114199999999997</v>
      </c>
      <c r="L18" s="104">
        <f>Sectors_I!L18</f>
        <v>56.984673267901378</v>
      </c>
      <c r="M18" s="104">
        <f>Sectors_I!M18</f>
        <v>54.712400000000002</v>
      </c>
      <c r="N18" s="158">
        <f>Sectors_I!N18</f>
        <v>3574497.5758999996</v>
      </c>
      <c r="O18" s="158">
        <f>Sectors_I!O18</f>
        <v>1492019.2070000002</v>
      </c>
      <c r="P18" s="158">
        <f>Sectors_I!P18</f>
        <v>5066516.7829</v>
      </c>
      <c r="Q18" s="158">
        <f>Sectors_I!Q18</f>
        <v>239092772.37922698</v>
      </c>
      <c r="R18" s="158">
        <f>Sectors_I!R18</f>
        <v>344795543.25281507</v>
      </c>
      <c r="S18" s="158">
        <f>Sectors_I!S18</f>
        <v>583888315.63204205</v>
      </c>
      <c r="T18" s="158">
        <f>Sectors_I!T18</f>
        <v>21995749.713600002</v>
      </c>
      <c r="U18" s="158">
        <f>Sectors_I!U18</f>
        <v>73323200.130699992</v>
      </c>
      <c r="V18" s="158">
        <f>Sectors_I!V18</f>
        <v>95318949.844300002</v>
      </c>
      <c r="W18" s="158">
        <f>Sectors_I!W18</f>
        <v>5367326.8099999996</v>
      </c>
      <c r="X18" s="158">
        <f>Sectors_I!X18</f>
        <v>2733301.8601000002</v>
      </c>
      <c r="Y18" s="158">
        <f>Sectors_I!Y18</f>
        <v>8100628.6700999998</v>
      </c>
      <c r="Z18" s="158">
        <f>Sectors_I!Z18</f>
        <v>64170.489699999998</v>
      </c>
      <c r="AA18" s="158">
        <f>Sectors_I!AA18</f>
        <v>187832.61129999999</v>
      </c>
      <c r="AB18" s="158">
        <f>Sectors_I!AB18</f>
        <v>252003.101</v>
      </c>
    </row>
    <row r="19" spans="1:28" x14ac:dyDescent="0.2">
      <c r="A19" s="100" t="s">
        <v>116</v>
      </c>
      <c r="B19" s="154">
        <f>Sectors_I!B19</f>
        <v>988493952.30461085</v>
      </c>
      <c r="C19" s="154">
        <f>Sectors_I!C19</f>
        <v>1237535101.7747736</v>
      </c>
      <c r="D19" s="154">
        <f>Sectors_I!D19</f>
        <v>2226029054.0793843</v>
      </c>
      <c r="E19" s="155">
        <f>Sectors_I!E19</f>
        <v>21018201.095262319</v>
      </c>
      <c r="F19" s="155">
        <f>Sectors_I!F19</f>
        <v>25914589.171803869</v>
      </c>
      <c r="G19" s="155">
        <f>Sectors_I!G19</f>
        <v>46932790.267066188</v>
      </c>
      <c r="H19" s="107">
        <f>Sectors_I!H19</f>
        <v>0.13361899999999999</v>
      </c>
      <c r="I19" s="103">
        <f>Sectors_I!I19</f>
        <v>8.1915048339482474E-2</v>
      </c>
      <c r="J19" s="107">
        <f>Sectors_I!J19</f>
        <v>0.104921</v>
      </c>
      <c r="K19" s="104">
        <f>Sectors_I!K19</f>
        <v>59.733600000000003</v>
      </c>
      <c r="L19" s="104">
        <f>Sectors_I!L19</f>
        <v>70.075794372786135</v>
      </c>
      <c r="M19" s="104">
        <f>Sectors_I!M19</f>
        <v>65.502799999999993</v>
      </c>
      <c r="N19" s="158">
        <f>Sectors_I!N19</f>
        <v>24624748.494400002</v>
      </c>
      <c r="O19" s="158">
        <f>Sectors_I!O19</f>
        <v>59148055.033264495</v>
      </c>
      <c r="P19" s="158">
        <f>Sectors_I!P19</f>
        <v>83772803.527664497</v>
      </c>
      <c r="Q19" s="158">
        <f>Sectors_I!Q19</f>
        <v>915328688.66791081</v>
      </c>
      <c r="R19" s="158">
        <f>Sectors_I!R19</f>
        <v>1117354900.302449</v>
      </c>
      <c r="S19" s="158">
        <f>Sectors_I!S19</f>
        <v>2032683588.9703598</v>
      </c>
      <c r="T19" s="158">
        <f>Sectors_I!T19</f>
        <v>45076979.743000001</v>
      </c>
      <c r="U19" s="158">
        <f>Sectors_I!U19</f>
        <v>45760137.823760003</v>
      </c>
      <c r="V19" s="158">
        <f>Sectors_I!V19</f>
        <v>90837117.566760004</v>
      </c>
      <c r="W19" s="158">
        <f>Sectors_I!W19</f>
        <v>27897776.859099999</v>
      </c>
      <c r="X19" s="158">
        <f>Sectors_I!X19</f>
        <v>73440488.168564498</v>
      </c>
      <c r="Y19" s="158">
        <f>Sectors_I!Y19</f>
        <v>101338265.0276645</v>
      </c>
      <c r="Z19" s="158">
        <f>Sectors_I!Z19</f>
        <v>190507.03460000001</v>
      </c>
      <c r="AA19" s="158">
        <f>Sectors_I!AA19</f>
        <v>979575.48</v>
      </c>
      <c r="AB19" s="158">
        <f>Sectors_I!AB19</f>
        <v>1170082.5145999999</v>
      </c>
    </row>
    <row r="20" spans="1:28" x14ac:dyDescent="0.2">
      <c r="A20" s="100" t="s">
        <v>117</v>
      </c>
      <c r="B20" s="154">
        <f>Sectors_I!B20</f>
        <v>422514928.30832225</v>
      </c>
      <c r="C20" s="154">
        <f>Sectors_I!C20</f>
        <v>474846105.80825806</v>
      </c>
      <c r="D20" s="154">
        <f>Sectors_I!D20</f>
        <v>897361034.11658025</v>
      </c>
      <c r="E20" s="155">
        <f>Sectors_I!E20</f>
        <v>7850428.0557627594</v>
      </c>
      <c r="F20" s="155">
        <f>Sectors_I!F20</f>
        <v>5821130.4577917904</v>
      </c>
      <c r="G20" s="155">
        <f>Sectors_I!G20</f>
        <v>13671558.513554551</v>
      </c>
      <c r="H20" s="107">
        <f>Sectors_I!H20</f>
        <v>0.12839600000000001</v>
      </c>
      <c r="I20" s="103">
        <f>Sectors_I!I20</f>
        <v>8.3587478173908866E-2</v>
      </c>
      <c r="J20" s="107">
        <f>Sectors_I!J20</f>
        <v>0.104772</v>
      </c>
      <c r="K20" s="104">
        <f>Sectors_I!K20</f>
        <v>75.075500000000005</v>
      </c>
      <c r="L20" s="104">
        <f>Sectors_I!L20</f>
        <v>63.974681712668691</v>
      </c>
      <c r="M20" s="104">
        <f>Sectors_I!M20</f>
        <v>69.222099999999998</v>
      </c>
      <c r="N20" s="158">
        <f>Sectors_I!N20</f>
        <v>5877265.5279819993</v>
      </c>
      <c r="O20" s="158">
        <f>Sectors_I!O20</f>
        <v>7841108.40792285</v>
      </c>
      <c r="P20" s="158">
        <f>Sectors_I!P20</f>
        <v>13718373.935904849</v>
      </c>
      <c r="Q20" s="158">
        <f>Sectors_I!Q20</f>
        <v>382267012.36714023</v>
      </c>
      <c r="R20" s="158">
        <f>Sectors_I!R20</f>
        <v>446023505.6942752</v>
      </c>
      <c r="S20" s="158">
        <f>Sectors_I!S20</f>
        <v>828290518.06141531</v>
      </c>
      <c r="T20" s="158">
        <f>Sectors_I!T20</f>
        <v>18609727.003600005</v>
      </c>
      <c r="U20" s="158">
        <f>Sectors_I!U20</f>
        <v>11887132.423360001</v>
      </c>
      <c r="V20" s="158">
        <f>Sectors_I!V20</f>
        <v>30496859.426960006</v>
      </c>
      <c r="W20" s="158">
        <f>Sectors_I!W20</f>
        <v>21636731.350382004</v>
      </c>
      <c r="X20" s="158">
        <f>Sectors_I!X20</f>
        <v>16935467.690622851</v>
      </c>
      <c r="Y20" s="158">
        <f>Sectors_I!Y20</f>
        <v>38572199.041004851</v>
      </c>
      <c r="Z20" s="158">
        <f>Sectors_I!Z20</f>
        <v>1457.5871999999999</v>
      </c>
      <c r="AA20" s="158">
        <f>Sectors_I!AA20</f>
        <v>0</v>
      </c>
      <c r="AB20" s="158">
        <f>Sectors_I!AB20</f>
        <v>1457.5871999999999</v>
      </c>
    </row>
    <row r="21" spans="1:28" x14ac:dyDescent="0.2">
      <c r="A21" s="100" t="s">
        <v>118</v>
      </c>
      <c r="B21" s="154">
        <f>Sectors_I!B21</f>
        <v>814737169.90897703</v>
      </c>
      <c r="C21" s="154">
        <f>Sectors_I!C21</f>
        <v>2383948000.799932</v>
      </c>
      <c r="D21" s="154">
        <f>Sectors_I!D21</f>
        <v>3198685170.708909</v>
      </c>
      <c r="E21" s="155">
        <f>Sectors_I!E21</f>
        <v>13344481.5464986</v>
      </c>
      <c r="F21" s="155">
        <f>Sectors_I!F21</f>
        <v>21191420.389677152</v>
      </c>
      <c r="G21" s="155">
        <f>Sectors_I!G21</f>
        <v>34535901.936175749</v>
      </c>
      <c r="H21" s="107">
        <f>Sectors_I!H21</f>
        <v>0.13223599999999999</v>
      </c>
      <c r="I21" s="103">
        <f>Sectors_I!I21</f>
        <v>8.7474258594890025E-2</v>
      </c>
      <c r="J21" s="107">
        <f>Sectors_I!J21</f>
        <v>9.8650299999999996E-2</v>
      </c>
      <c r="K21" s="104">
        <f>Sectors_I!K21</f>
        <v>110.127</v>
      </c>
      <c r="L21" s="104">
        <f>Sectors_I!L21</f>
        <v>123.8197500817093</v>
      </c>
      <c r="M21" s="104">
        <f>Sectors_I!M21</f>
        <v>120.42100000000001</v>
      </c>
      <c r="N21" s="158">
        <f>Sectors_I!N21</f>
        <v>28256616.858199988</v>
      </c>
      <c r="O21" s="158">
        <f>Sectors_I!O21</f>
        <v>69955478.443259299</v>
      </c>
      <c r="P21" s="158">
        <f>Sectors_I!P21</f>
        <v>98212095.301459283</v>
      </c>
      <c r="Q21" s="158">
        <f>Sectors_I!Q21</f>
        <v>731586896.38657701</v>
      </c>
      <c r="R21" s="158">
        <f>Sectors_I!R21</f>
        <v>2038000549.6787443</v>
      </c>
      <c r="S21" s="158">
        <f>Sectors_I!S21</f>
        <v>2769587446.0653219</v>
      </c>
      <c r="T21" s="158">
        <f>Sectors_I!T21</f>
        <v>51978392.732600003</v>
      </c>
      <c r="U21" s="158">
        <f>Sectors_I!U21</f>
        <v>221665905.71325153</v>
      </c>
      <c r="V21" s="158">
        <f>Sectors_I!V21</f>
        <v>273644298.44585156</v>
      </c>
      <c r="W21" s="158">
        <f>Sectors_I!W21</f>
        <v>30645652.218599994</v>
      </c>
      <c r="X21" s="158">
        <f>Sectors_I!X21</f>
        <v>123448318.74918202</v>
      </c>
      <c r="Y21" s="158">
        <f>Sectors_I!Y21</f>
        <v>154093970.96778202</v>
      </c>
      <c r="Z21" s="158">
        <f>Sectors_I!Z21</f>
        <v>526228.57120000001</v>
      </c>
      <c r="AA21" s="158">
        <f>Sectors_I!AA21</f>
        <v>833226.65875399997</v>
      </c>
      <c r="AB21" s="158">
        <f>Sectors_I!AB21</f>
        <v>1359455.2299540001</v>
      </c>
    </row>
    <row r="22" spans="1:28" x14ac:dyDescent="0.2">
      <c r="A22" s="100" t="s">
        <v>119</v>
      </c>
      <c r="B22" s="154">
        <f>Sectors_I!B22</f>
        <v>391348640.28162009</v>
      </c>
      <c r="C22" s="154">
        <f>Sectors_I!C22</f>
        <v>520965573.87865603</v>
      </c>
      <c r="D22" s="154">
        <f>Sectors_I!D22</f>
        <v>912314214.16027617</v>
      </c>
      <c r="E22" s="155">
        <f>Sectors_I!E22</f>
        <v>6190044.8141633403</v>
      </c>
      <c r="F22" s="155">
        <f>Sectors_I!F22</f>
        <v>7971356.6798606012</v>
      </c>
      <c r="G22" s="155">
        <f>Sectors_I!G22</f>
        <v>14161401.494023941</v>
      </c>
      <c r="H22" s="107">
        <f>Sectors_I!H22</f>
        <v>0.12940199999999999</v>
      </c>
      <c r="I22" s="103">
        <f>Sectors_I!I22</f>
        <v>8.0552171158751892E-2</v>
      </c>
      <c r="J22" s="107">
        <f>Sectors_I!J22</f>
        <v>0.10150099999999999</v>
      </c>
      <c r="K22" s="104">
        <f>Sectors_I!K22</f>
        <v>89.121700000000004</v>
      </c>
      <c r="L22" s="104">
        <f>Sectors_I!L22</f>
        <v>109.88023756712691</v>
      </c>
      <c r="M22" s="104">
        <f>Sectors_I!M22</f>
        <v>100.97</v>
      </c>
      <c r="N22" s="158">
        <f>Sectors_I!N22</f>
        <v>10927507.9759</v>
      </c>
      <c r="O22" s="158">
        <f>Sectors_I!O22</f>
        <v>26727119.276533999</v>
      </c>
      <c r="P22" s="158">
        <f>Sectors_I!P22</f>
        <v>37654627.252434</v>
      </c>
      <c r="Q22" s="158">
        <f>Sectors_I!Q22</f>
        <v>338994528.61442006</v>
      </c>
      <c r="R22" s="158">
        <f>Sectors_I!R22</f>
        <v>452299523.82927203</v>
      </c>
      <c r="S22" s="158">
        <f>Sectors_I!S22</f>
        <v>791294052.44369209</v>
      </c>
      <c r="T22" s="158">
        <f>Sectors_I!T22</f>
        <v>37172834.628600001</v>
      </c>
      <c r="U22" s="158">
        <f>Sectors_I!U22</f>
        <v>27411639.66285</v>
      </c>
      <c r="V22" s="158">
        <f>Sectors_I!V22</f>
        <v>64584474.291450001</v>
      </c>
      <c r="W22" s="158">
        <f>Sectors_I!W22</f>
        <v>15181277.0386</v>
      </c>
      <c r="X22" s="158">
        <f>Sectors_I!X22</f>
        <v>39998797.951634005</v>
      </c>
      <c r="Y22" s="158">
        <f>Sectors_I!Y22</f>
        <v>55180074.990234002</v>
      </c>
      <c r="Z22" s="158">
        <f>Sectors_I!Z22</f>
        <v>0</v>
      </c>
      <c r="AA22" s="158">
        <f>Sectors_I!AA22</f>
        <v>1255612.4349</v>
      </c>
      <c r="AB22" s="158">
        <f>Sectors_I!AB22</f>
        <v>1255612.4349</v>
      </c>
    </row>
    <row r="23" spans="1:28" x14ac:dyDescent="0.2">
      <c r="A23" s="100" t="s">
        <v>120</v>
      </c>
      <c r="B23" s="154">
        <f>Sectors_I!B23</f>
        <v>125719513.4250468</v>
      </c>
      <c r="C23" s="154">
        <f>Sectors_I!C23</f>
        <v>669939467.25119388</v>
      </c>
      <c r="D23" s="154">
        <f>Sectors_I!D23</f>
        <v>795658980.67624068</v>
      </c>
      <c r="E23" s="155">
        <f>Sectors_I!E23</f>
        <v>10969474.526250619</v>
      </c>
      <c r="F23" s="155">
        <f>Sectors_I!F23</f>
        <v>15931871.458079079</v>
      </c>
      <c r="G23" s="155">
        <f>Sectors_I!G23</f>
        <v>26901345.9843297</v>
      </c>
      <c r="H23" s="107">
        <f>Sectors_I!H23</f>
        <v>0.12892300000000001</v>
      </c>
      <c r="I23" s="103">
        <f>Sectors_I!I23</f>
        <v>0.10029185724489101</v>
      </c>
      <c r="J23" s="107">
        <f>Sectors_I!J23</f>
        <v>0.104864</v>
      </c>
      <c r="K23" s="104">
        <f>Sectors_I!K23</f>
        <v>55.873399999999997</v>
      </c>
      <c r="L23" s="104">
        <f>Sectors_I!L23</f>
        <v>62.488126553453881</v>
      </c>
      <c r="M23" s="104">
        <f>Sectors_I!M23</f>
        <v>61.443300000000001</v>
      </c>
      <c r="N23" s="158">
        <f>Sectors_I!N23</f>
        <v>9635906.7571999989</v>
      </c>
      <c r="O23" s="158">
        <f>Sectors_I!O23</f>
        <v>14092981.4046</v>
      </c>
      <c r="P23" s="158">
        <f>Sectors_I!P23</f>
        <v>23728888.161799997</v>
      </c>
      <c r="Q23" s="158">
        <f>Sectors_I!Q23</f>
        <v>60996597.6228</v>
      </c>
      <c r="R23" s="158">
        <f>Sectors_I!R23</f>
        <v>355341590.54258996</v>
      </c>
      <c r="S23" s="158">
        <f>Sectors_I!S23</f>
        <v>416338188.16538996</v>
      </c>
      <c r="T23" s="158">
        <f>Sectors_I!T23</f>
        <v>53913853.626646802</v>
      </c>
      <c r="U23" s="158">
        <f>Sectors_I!U23</f>
        <v>299961829.10510391</v>
      </c>
      <c r="V23" s="158">
        <f>Sectors_I!V23</f>
        <v>353875682.73175073</v>
      </c>
      <c r="W23" s="158">
        <f>Sectors_I!W23</f>
        <v>10809062.1756</v>
      </c>
      <c r="X23" s="158">
        <f>Sectors_I!X23</f>
        <v>14636047.603499999</v>
      </c>
      <c r="Y23" s="158">
        <f>Sectors_I!Y23</f>
        <v>25445109.779100001</v>
      </c>
      <c r="Z23" s="158">
        <f>Sectors_I!Z23</f>
        <v>0</v>
      </c>
      <c r="AA23" s="158">
        <f>Sectors_I!AA23</f>
        <v>0</v>
      </c>
      <c r="AB23" s="158">
        <f>Sectors_I!AB23</f>
        <v>0</v>
      </c>
    </row>
    <row r="24" spans="1:28" x14ac:dyDescent="0.2">
      <c r="A24" s="100" t="s">
        <v>213</v>
      </c>
      <c r="B24" s="154">
        <f>Sectors_I!B24</f>
        <v>102729971.86149999</v>
      </c>
      <c r="C24" s="154">
        <f>Sectors_I!C24</f>
        <v>636450955.10778511</v>
      </c>
      <c r="D24" s="154">
        <f>Sectors_I!D24</f>
        <v>739180926.96928513</v>
      </c>
      <c r="E24" s="155">
        <f>Sectors_I!E24</f>
        <v>3514392.8913687197</v>
      </c>
      <c r="F24" s="155">
        <f>Sectors_I!F24</f>
        <v>4576095.9008689001</v>
      </c>
      <c r="G24" s="155">
        <f>Sectors_I!G24</f>
        <v>8090488.7922376199</v>
      </c>
      <c r="H24" s="107">
        <f>Sectors_I!H24</f>
        <v>0.13236899999999999</v>
      </c>
      <c r="I24" s="103">
        <f>Sectors_I!I24</f>
        <v>9.9534371802998498E-2</v>
      </c>
      <c r="J24" s="107">
        <f>Sectors_I!J24</f>
        <v>0.104168</v>
      </c>
      <c r="K24" s="104">
        <f>Sectors_I!K24</f>
        <v>42.037500000000001</v>
      </c>
      <c r="L24" s="104">
        <f>Sectors_I!L24</f>
        <v>52.514847779185175</v>
      </c>
      <c r="M24" s="104">
        <f>Sectors_I!M24</f>
        <v>51.037599999999998</v>
      </c>
      <c r="N24" s="158">
        <f>Sectors_I!N24</f>
        <v>1390428.1168</v>
      </c>
      <c r="O24" s="158">
        <f>Sectors_I!O24</f>
        <v>10421324.649700001</v>
      </c>
      <c r="P24" s="158">
        <f>Sectors_I!P24</f>
        <v>11811752.7665</v>
      </c>
      <c r="Q24" s="158">
        <f>Sectors_I!Q24</f>
        <v>98666135.430500001</v>
      </c>
      <c r="R24" s="158">
        <f>Sectors_I!R24</f>
        <v>604761053.44648516</v>
      </c>
      <c r="S24" s="158">
        <f>Sectors_I!S24</f>
        <v>703427188.87698507</v>
      </c>
      <c r="T24" s="158">
        <f>Sectors_I!T24</f>
        <v>2639538.0493999999</v>
      </c>
      <c r="U24" s="158">
        <f>Sectors_I!U24</f>
        <v>25237957.472400002</v>
      </c>
      <c r="V24" s="158">
        <f>Sectors_I!V24</f>
        <v>27877495.521800004</v>
      </c>
      <c r="W24" s="158">
        <f>Sectors_I!W24</f>
        <v>1410286.1248999999</v>
      </c>
      <c r="X24" s="158">
        <f>Sectors_I!X24</f>
        <v>6302763.2661000006</v>
      </c>
      <c r="Y24" s="158">
        <f>Sectors_I!Y24</f>
        <v>7713049.3910000008</v>
      </c>
      <c r="Z24" s="158">
        <f>Sectors_I!Z24</f>
        <v>14012.2567</v>
      </c>
      <c r="AA24" s="158">
        <f>Sectors_I!AA24</f>
        <v>149180.9228</v>
      </c>
      <c r="AB24" s="158">
        <f>Sectors_I!AB24</f>
        <v>163193.1795</v>
      </c>
    </row>
    <row r="25" spans="1:28" x14ac:dyDescent="0.2">
      <c r="A25" s="100" t="s">
        <v>121</v>
      </c>
      <c r="B25" s="154">
        <f>Sectors_I!B25</f>
        <v>862611662.74519992</v>
      </c>
      <c r="C25" s="154">
        <f>Sectors_I!C25</f>
        <v>1684549248.5365913</v>
      </c>
      <c r="D25" s="154">
        <f>Sectors_I!D25</f>
        <v>2547160911.2817912</v>
      </c>
      <c r="E25" s="155">
        <f>Sectors_I!E25</f>
        <v>2823600.8088471401</v>
      </c>
      <c r="F25" s="155">
        <f>Sectors_I!F25</f>
        <v>4294582.1501686601</v>
      </c>
      <c r="G25" s="155">
        <f>Sectors_I!G25</f>
        <v>7118182.9590157997</v>
      </c>
      <c r="H25" s="107">
        <f>Sectors_I!H25</f>
        <v>0.13991700000000001</v>
      </c>
      <c r="I25" s="103">
        <f>Sectors_I!I25</f>
        <v>8.6243540327272078E-2</v>
      </c>
      <c r="J25" s="107">
        <f>Sectors_I!J25</f>
        <v>0.10466300000000001</v>
      </c>
      <c r="K25" s="104">
        <f>Sectors_I!K25</f>
        <v>33.226900000000001</v>
      </c>
      <c r="L25" s="104">
        <f>Sectors_I!L25</f>
        <v>138.68340376619577</v>
      </c>
      <c r="M25" s="104">
        <f>Sectors_I!M25</f>
        <v>102.504</v>
      </c>
      <c r="N25" s="158">
        <f>Sectors_I!N25</f>
        <v>48919.805699999997</v>
      </c>
      <c r="O25" s="158">
        <f>Sectors_I!O25</f>
        <v>0</v>
      </c>
      <c r="P25" s="158">
        <f>Sectors_I!P25</f>
        <v>48919.805699999997</v>
      </c>
      <c r="Q25" s="158">
        <f>Sectors_I!Q25</f>
        <v>862346008.45549989</v>
      </c>
      <c r="R25" s="158">
        <f>Sectors_I!R25</f>
        <v>1672887982.0207913</v>
      </c>
      <c r="S25" s="158">
        <f>Sectors_I!S25</f>
        <v>2535233990.4762912</v>
      </c>
      <c r="T25" s="158">
        <f>Sectors_I!T25</f>
        <v>215816.44819999998</v>
      </c>
      <c r="U25" s="158">
        <f>Sectors_I!U25</f>
        <v>11441003.681399999</v>
      </c>
      <c r="V25" s="158">
        <f>Sectors_I!V25</f>
        <v>11656820.1296</v>
      </c>
      <c r="W25" s="158">
        <f>Sectors_I!W25</f>
        <v>49837.841499999995</v>
      </c>
      <c r="X25" s="158">
        <f>Sectors_I!X25</f>
        <v>220262.83439999999</v>
      </c>
      <c r="Y25" s="158">
        <f>Sectors_I!Y25</f>
        <v>270100.67589999997</v>
      </c>
      <c r="Z25" s="158">
        <f>Sectors_I!Z25</f>
        <v>0</v>
      </c>
      <c r="AA25" s="158">
        <f>Sectors_I!AA25</f>
        <v>0</v>
      </c>
      <c r="AB25" s="158">
        <f>Sectors_I!AB25</f>
        <v>0</v>
      </c>
    </row>
    <row r="26" spans="1:28" x14ac:dyDescent="0.2">
      <c r="A26" s="100" t="s">
        <v>122</v>
      </c>
      <c r="B26" s="154">
        <f>Sectors_I!B26</f>
        <v>42385173.589299999</v>
      </c>
      <c r="C26" s="154">
        <f>Sectors_I!C26</f>
        <v>238774807.34851849</v>
      </c>
      <c r="D26" s="154">
        <f>Sectors_I!D26</f>
        <v>281159980.93781847</v>
      </c>
      <c r="E26" s="155">
        <f>Sectors_I!E26</f>
        <v>842209.35993022006</v>
      </c>
      <c r="F26" s="155">
        <f>Sectors_I!F26</f>
        <v>691039.55438516999</v>
      </c>
      <c r="G26" s="155">
        <f>Sectors_I!G26</f>
        <v>1533248.9143153899</v>
      </c>
      <c r="H26" s="107">
        <f>Sectors_I!H26</f>
        <v>0.14652499999999999</v>
      </c>
      <c r="I26" s="103">
        <f>Sectors_I!I26</f>
        <v>9.2876170807675268E-2</v>
      </c>
      <c r="J26" s="107">
        <f>Sectors_I!J26</f>
        <v>0.10097</v>
      </c>
      <c r="K26" s="104">
        <f>Sectors_I!K26</f>
        <v>54.814900000000002</v>
      </c>
      <c r="L26" s="104">
        <f>Sectors_I!L26</f>
        <v>34.112234798120845</v>
      </c>
      <c r="M26" s="104">
        <f>Sectors_I!M26</f>
        <v>37.240099999999998</v>
      </c>
      <c r="N26" s="158">
        <f>Sectors_I!N26</f>
        <v>478294.86220000003</v>
      </c>
      <c r="O26" s="158">
        <f>Sectors_I!O26</f>
        <v>357554.44824</v>
      </c>
      <c r="P26" s="158">
        <f>Sectors_I!P26</f>
        <v>835849.31044000003</v>
      </c>
      <c r="Q26" s="158">
        <f>Sectors_I!Q26</f>
        <v>40316506.110699996</v>
      </c>
      <c r="R26" s="158">
        <f>Sectors_I!R26</f>
        <v>237655666.76217851</v>
      </c>
      <c r="S26" s="158">
        <f>Sectors_I!S26</f>
        <v>277972172.87287843</v>
      </c>
      <c r="T26" s="158">
        <f>Sectors_I!T26</f>
        <v>1287534.3377999999</v>
      </c>
      <c r="U26" s="158">
        <f>Sectors_I!U26</f>
        <v>761357.21580000001</v>
      </c>
      <c r="V26" s="158">
        <f>Sectors_I!V26</f>
        <v>2048891.5535999998</v>
      </c>
      <c r="W26" s="158">
        <f>Sectors_I!W26</f>
        <v>781133.14079999994</v>
      </c>
      <c r="X26" s="158">
        <f>Sectors_I!X26</f>
        <v>357783.37053999997</v>
      </c>
      <c r="Y26" s="158">
        <f>Sectors_I!Y26</f>
        <v>1138916.51134</v>
      </c>
      <c r="Z26" s="158">
        <f>Sectors_I!Z26</f>
        <v>0</v>
      </c>
      <c r="AA26" s="158">
        <f>Sectors_I!AA26</f>
        <v>0</v>
      </c>
      <c r="AB26" s="158">
        <f>Sectors_I!AB26</f>
        <v>0</v>
      </c>
    </row>
    <row r="27" spans="1:28" x14ac:dyDescent="0.2">
      <c r="A27" s="100" t="s">
        <v>123</v>
      </c>
      <c r="B27" s="154">
        <f>Sectors_I!B27</f>
        <v>829099620.39940012</v>
      </c>
      <c r="C27" s="154">
        <f>Sectors_I!C27</f>
        <v>578975374.26867127</v>
      </c>
      <c r="D27" s="154">
        <f>Sectors_I!D27</f>
        <v>1408074994.6680713</v>
      </c>
      <c r="E27" s="155">
        <f>Sectors_I!E27</f>
        <v>9710722.4861179199</v>
      </c>
      <c r="F27" s="155">
        <f>Sectors_I!F27</f>
        <v>20539095.79510881</v>
      </c>
      <c r="G27" s="155">
        <f>Sectors_I!G27</f>
        <v>30249818.281226732</v>
      </c>
      <c r="H27" s="107">
        <f>Sectors_I!H27</f>
        <v>0.125225</v>
      </c>
      <c r="I27" s="103">
        <f>Sectors_I!I27</f>
        <v>8.2296643051234949E-2</v>
      </c>
      <c r="J27" s="107">
        <f>Sectors_I!J27</f>
        <v>0.107531</v>
      </c>
      <c r="K27" s="104">
        <f>Sectors_I!K27</f>
        <v>79.311599999999999</v>
      </c>
      <c r="L27" s="104">
        <f>Sectors_I!L27</f>
        <v>103.82946882530487</v>
      </c>
      <c r="M27" s="104">
        <f>Sectors_I!M27</f>
        <v>89.421599999999998</v>
      </c>
      <c r="N27" s="158">
        <f>Sectors_I!N27</f>
        <v>23098394.080899999</v>
      </c>
      <c r="O27" s="158">
        <f>Sectors_I!O27</f>
        <v>22168560.398699999</v>
      </c>
      <c r="P27" s="158">
        <f>Sectors_I!P27</f>
        <v>45266954.479599997</v>
      </c>
      <c r="Q27" s="158">
        <f>Sectors_I!Q27</f>
        <v>745930458.22760022</v>
      </c>
      <c r="R27" s="158">
        <f>Sectors_I!R27</f>
        <v>489142377.87267798</v>
      </c>
      <c r="S27" s="158">
        <f>Sectors_I!S27</f>
        <v>1235072836.1002779</v>
      </c>
      <c r="T27" s="158">
        <f>Sectors_I!T27</f>
        <v>49577414.959600002</v>
      </c>
      <c r="U27" s="158">
        <f>Sectors_I!U27</f>
        <v>53153211.795893297</v>
      </c>
      <c r="V27" s="158">
        <f>Sectors_I!V27</f>
        <v>102730626.7554933</v>
      </c>
      <c r="W27" s="158">
        <f>Sectors_I!W27</f>
        <v>32713058.617699996</v>
      </c>
      <c r="X27" s="158">
        <f>Sectors_I!X27</f>
        <v>25712579.843000002</v>
      </c>
      <c r="Y27" s="158">
        <f>Sectors_I!Y27</f>
        <v>58425638.460699998</v>
      </c>
      <c r="Z27" s="158">
        <f>Sectors_I!Z27</f>
        <v>878688.59450000001</v>
      </c>
      <c r="AA27" s="158">
        <f>Sectors_I!AA27</f>
        <v>10967204.757099999</v>
      </c>
      <c r="AB27" s="158">
        <f>Sectors_I!AB27</f>
        <v>11845893.351599999</v>
      </c>
    </row>
    <row r="28" spans="1:28" x14ac:dyDescent="0.2">
      <c r="A28" s="100" t="s">
        <v>124</v>
      </c>
      <c r="B28" s="154">
        <f>Sectors_I!B28</f>
        <v>93661264.680500001</v>
      </c>
      <c r="C28" s="154">
        <f>Sectors_I!C28</f>
        <v>92059544.995910004</v>
      </c>
      <c r="D28" s="154">
        <f>Sectors_I!D28</f>
        <v>185720809.67641002</v>
      </c>
      <c r="E28" s="155">
        <f>Sectors_I!E28</f>
        <v>355849.30120202003</v>
      </c>
      <c r="F28" s="155">
        <f>Sectors_I!F28</f>
        <v>267246.12287399999</v>
      </c>
      <c r="G28" s="155">
        <f>Sectors_I!G28</f>
        <v>623095.42407602002</v>
      </c>
      <c r="H28" s="107">
        <f>Sectors_I!H28</f>
        <v>0.128662</v>
      </c>
      <c r="I28" s="103">
        <f>Sectors_I!I28</f>
        <v>8.0788657363655078E-2</v>
      </c>
      <c r="J28" s="107">
        <f>Sectors_I!J28</f>
        <v>0.10490099999999999</v>
      </c>
      <c r="K28" s="104">
        <f>Sectors_I!K28</f>
        <v>62.884900000000002</v>
      </c>
      <c r="L28" s="104">
        <f>Sectors_I!L28</f>
        <v>72.313071265514651</v>
      </c>
      <c r="M28" s="104">
        <f>Sectors_I!M28</f>
        <v>67.586399999999998</v>
      </c>
      <c r="N28" s="158">
        <f>Sectors_I!N28</f>
        <v>245040.37</v>
      </c>
      <c r="O28" s="158">
        <f>Sectors_I!O28</f>
        <v>140943.04689999999</v>
      </c>
      <c r="P28" s="158">
        <f>Sectors_I!P28</f>
        <v>385983.41689999995</v>
      </c>
      <c r="Q28" s="158">
        <f>Sectors_I!Q28</f>
        <v>75576481.684100017</v>
      </c>
      <c r="R28" s="158">
        <f>Sectors_I!R28</f>
        <v>79163566.365210012</v>
      </c>
      <c r="S28" s="158">
        <f>Sectors_I!S28</f>
        <v>154740048.04931003</v>
      </c>
      <c r="T28" s="158">
        <f>Sectors_I!T28</f>
        <v>17302638.027599998</v>
      </c>
      <c r="U28" s="158">
        <f>Sectors_I!U28</f>
        <v>12104806.2337</v>
      </c>
      <c r="V28" s="158">
        <f>Sectors_I!V28</f>
        <v>29407444.261299998</v>
      </c>
      <c r="W28" s="158">
        <f>Sectors_I!W28</f>
        <v>782144.96880000003</v>
      </c>
      <c r="X28" s="158">
        <f>Sectors_I!X28</f>
        <v>791172.397</v>
      </c>
      <c r="Y28" s="158">
        <f>Sectors_I!Y28</f>
        <v>1573317.3658</v>
      </c>
      <c r="Z28" s="158">
        <f>Sectors_I!Z28</f>
        <v>0</v>
      </c>
      <c r="AA28" s="158">
        <f>Sectors_I!AA28</f>
        <v>0</v>
      </c>
      <c r="AB28" s="158">
        <f>Sectors_I!AB28</f>
        <v>0</v>
      </c>
    </row>
    <row r="29" spans="1:28" x14ac:dyDescent="0.2">
      <c r="A29" s="100" t="s">
        <v>125</v>
      </c>
      <c r="B29" s="154">
        <f>Sectors_I!B29</f>
        <v>92161633.168920502</v>
      </c>
      <c r="C29" s="154">
        <f>Sectors_I!C29</f>
        <v>223943297.90648732</v>
      </c>
      <c r="D29" s="154">
        <f>Sectors_I!D29</f>
        <v>316104931.0754078</v>
      </c>
      <c r="E29" s="155">
        <f>Sectors_I!E29</f>
        <v>18637777.040422119</v>
      </c>
      <c r="F29" s="155">
        <f>Sectors_I!F29</f>
        <v>505255.08655855007</v>
      </c>
      <c r="G29" s="155">
        <f>Sectors_I!G29</f>
        <v>19143032.12698067</v>
      </c>
      <c r="H29" s="107">
        <f>Sectors_I!H29</f>
        <v>0.115671</v>
      </c>
      <c r="I29" s="103">
        <f>Sectors_I!I29</f>
        <v>0.11200263271529559</v>
      </c>
      <c r="J29" s="107">
        <f>Sectors_I!J29</f>
        <v>0.112944</v>
      </c>
      <c r="K29" s="104">
        <f>Sectors_I!K29</f>
        <v>70.489199999999997</v>
      </c>
      <c r="L29" s="104">
        <f>Sectors_I!L29</f>
        <v>68.21179124962498</v>
      </c>
      <c r="M29" s="104">
        <f>Sectors_I!M29</f>
        <v>68.796499999999995</v>
      </c>
      <c r="N29" s="158">
        <f>Sectors_I!N29</f>
        <v>4481.0731999999998</v>
      </c>
      <c r="O29" s="158">
        <f>Sectors_I!O29</f>
        <v>0</v>
      </c>
      <c r="P29" s="158">
        <f>Sectors_I!P29</f>
        <v>4481.0731999999998</v>
      </c>
      <c r="Q29" s="158">
        <f>Sectors_I!Q29</f>
        <v>70715808.96810171</v>
      </c>
      <c r="R29" s="158">
        <f>Sectors_I!R29</f>
        <v>222340274.27113101</v>
      </c>
      <c r="S29" s="158">
        <f>Sectors_I!S29</f>
        <v>293056083.23923272</v>
      </c>
      <c r="T29" s="158">
        <f>Sectors_I!T29</f>
        <v>0</v>
      </c>
      <c r="U29" s="158">
        <f>Sectors_I!U29</f>
        <v>679639.81880000001</v>
      </c>
      <c r="V29" s="158">
        <f>Sectors_I!V29</f>
        <v>679639.81880000001</v>
      </c>
      <c r="W29" s="158">
        <f>Sectors_I!W29</f>
        <v>21445824.200818799</v>
      </c>
      <c r="X29" s="158">
        <f>Sectors_I!X29</f>
        <v>923383.81655629002</v>
      </c>
      <c r="Y29" s="158">
        <f>Sectors_I!Y29</f>
        <v>22369208.017375089</v>
      </c>
      <c r="Z29" s="158">
        <f>Sectors_I!Z29</f>
        <v>0</v>
      </c>
      <c r="AA29" s="158">
        <f>Sectors_I!AA29</f>
        <v>0</v>
      </c>
      <c r="AB29" s="158">
        <f>Sectors_I!AB29</f>
        <v>0</v>
      </c>
    </row>
    <row r="30" spans="1:28" x14ac:dyDescent="0.2">
      <c r="A30" s="100" t="s">
        <v>126</v>
      </c>
      <c r="B30" s="154">
        <f>Sectors_I!B30</f>
        <v>1698944554.8868229</v>
      </c>
      <c r="C30" s="154">
        <f>Sectors_I!C30</f>
        <v>2186128081.4168816</v>
      </c>
      <c r="D30" s="154">
        <f>Sectors_I!D30</f>
        <v>3885072636.3037047</v>
      </c>
      <c r="E30" s="155">
        <f>Sectors_I!E30</f>
        <v>35743623.121759266</v>
      </c>
      <c r="F30" s="155">
        <f>Sectors_I!F30</f>
        <v>22952873.376980379</v>
      </c>
      <c r="G30" s="155">
        <f>Sectors_I!G30</f>
        <v>58696496.498739645</v>
      </c>
      <c r="H30" s="107">
        <f>Sectors_I!H30</f>
        <v>0.137963</v>
      </c>
      <c r="I30" s="103">
        <f>Sectors_I!I30</f>
        <v>8.5911163937394841E-2</v>
      </c>
      <c r="J30" s="107">
        <f>Sectors_I!J30</f>
        <v>0.108251</v>
      </c>
      <c r="K30" s="104">
        <f>Sectors_I!K30</f>
        <v>70.080399999999997</v>
      </c>
      <c r="L30" s="104">
        <f>Sectors_I!L30</f>
        <v>89.93945764282175</v>
      </c>
      <c r="M30" s="104">
        <f>Sectors_I!M30</f>
        <v>81.385300000000001</v>
      </c>
      <c r="N30" s="158">
        <f>Sectors_I!N30</f>
        <v>28213231.471499998</v>
      </c>
      <c r="O30" s="158">
        <f>Sectors_I!O30</f>
        <v>45838107.045933992</v>
      </c>
      <c r="P30" s="158">
        <f>Sectors_I!P30</f>
        <v>74051338.517433986</v>
      </c>
      <c r="Q30" s="158">
        <f>Sectors_I!Q30</f>
        <v>1571045765.042923</v>
      </c>
      <c r="R30" s="158">
        <f>Sectors_I!R30</f>
        <v>2017867352.5469706</v>
      </c>
      <c r="S30" s="158">
        <f>Sectors_I!S30</f>
        <v>3588913117.5898938</v>
      </c>
      <c r="T30" s="158">
        <f>Sectors_I!T30</f>
        <v>84594188.955600008</v>
      </c>
      <c r="U30" s="158">
        <f>Sectors_I!U30</f>
        <v>110128792.05668095</v>
      </c>
      <c r="V30" s="158">
        <f>Sectors_I!V30</f>
        <v>194722981.01228094</v>
      </c>
      <c r="W30" s="158">
        <f>Sectors_I!W30</f>
        <v>42619109.383899987</v>
      </c>
      <c r="X30" s="158">
        <f>Sectors_I!X30</f>
        <v>53450006.248419888</v>
      </c>
      <c r="Y30" s="158">
        <f>Sectors_I!Y30</f>
        <v>96069115.632319868</v>
      </c>
      <c r="Z30" s="158">
        <f>Sectors_I!Z30</f>
        <v>685491.50439999998</v>
      </c>
      <c r="AA30" s="158">
        <f>Sectors_I!AA30</f>
        <v>4681930.5648099994</v>
      </c>
      <c r="AB30" s="158">
        <f>Sectors_I!AB30</f>
        <v>5367422.0692099994</v>
      </c>
    </row>
    <row r="31" spans="1:28" x14ac:dyDescent="0.2">
      <c r="A31" s="100" t="s">
        <v>127</v>
      </c>
      <c r="B31" s="154">
        <f>Sectors_I!B31</f>
        <v>2968189800.5080109</v>
      </c>
      <c r="C31" s="154">
        <f>Sectors_I!C31</f>
        <v>430438981.3245644</v>
      </c>
      <c r="D31" s="154">
        <f>Sectors_I!D31</f>
        <v>3398628781.8325748</v>
      </c>
      <c r="E31" s="155">
        <f>Sectors_I!E31</f>
        <v>89337306.063519984</v>
      </c>
      <c r="F31" s="155">
        <f>Sectors_I!F31</f>
        <v>13970908.545392828</v>
      </c>
      <c r="G31" s="155">
        <f>Sectors_I!G31</f>
        <v>103308214.60891281</v>
      </c>
      <c r="H31" s="107">
        <f>Sectors_I!H31</f>
        <v>0.15015100000000001</v>
      </c>
      <c r="I31" s="103">
        <f>Sectors_I!I31</f>
        <v>8.7696344767492343E-2</v>
      </c>
      <c r="J31" s="107">
        <f>Sectors_I!J31</f>
        <v>0.14243900000000001</v>
      </c>
      <c r="K31" s="104">
        <f>Sectors_I!K31</f>
        <v>60.161999999999999</v>
      </c>
      <c r="L31" s="104">
        <f>Sectors_I!L31</f>
        <v>84.486762440684004</v>
      </c>
      <c r="M31" s="104">
        <f>Sectors_I!M31</f>
        <v>63.298200000000001</v>
      </c>
      <c r="N31" s="158">
        <f>Sectors_I!N31</f>
        <v>99103239.244800001</v>
      </c>
      <c r="O31" s="158">
        <f>Sectors_I!O31</f>
        <v>18399730.192421999</v>
      </c>
      <c r="P31" s="158">
        <f>Sectors_I!P31</f>
        <v>117502969.437222</v>
      </c>
      <c r="Q31" s="158">
        <f>Sectors_I!Q31</f>
        <v>2723359265.1335788</v>
      </c>
      <c r="R31" s="158">
        <f>Sectors_I!R31</f>
        <v>373421110.28194219</v>
      </c>
      <c r="S31" s="158">
        <f>Sectors_I!S31</f>
        <v>3096780375.4155202</v>
      </c>
      <c r="T31" s="158">
        <f>Sectors_I!T31</f>
        <v>121895602.3601324</v>
      </c>
      <c r="U31" s="158">
        <f>Sectors_I!U31</f>
        <v>25943330.082800195</v>
      </c>
      <c r="V31" s="158">
        <f>Sectors_I!V31</f>
        <v>147838932.44293261</v>
      </c>
      <c r="W31" s="158">
        <f>Sectors_I!W31</f>
        <v>120203481.70189999</v>
      </c>
      <c r="X31" s="158">
        <f>Sectors_I!X31</f>
        <v>29809768.067722</v>
      </c>
      <c r="Y31" s="158">
        <f>Sectors_I!Y31</f>
        <v>150013249.769622</v>
      </c>
      <c r="Z31" s="158">
        <f>Sectors_I!Z31</f>
        <v>2731451.3124000002</v>
      </c>
      <c r="AA31" s="158">
        <f>Sectors_I!AA31</f>
        <v>1264772.8921000001</v>
      </c>
      <c r="AB31" s="158">
        <f>Sectors_I!AB31</f>
        <v>3996224.2045</v>
      </c>
    </row>
    <row r="32" spans="1:28" x14ac:dyDescent="0.2">
      <c r="A32" s="100" t="s">
        <v>182</v>
      </c>
      <c r="B32" s="154">
        <f>Sectors_I!B32</f>
        <v>114585124.85595654</v>
      </c>
      <c r="C32" s="154">
        <f>Sectors_I!C32</f>
        <v>238038386.68402243</v>
      </c>
      <c r="D32" s="154">
        <f>Sectors_I!D32</f>
        <v>352623511.53997892</v>
      </c>
      <c r="E32" s="155">
        <f>Sectors_I!E32</f>
        <v>3848411.4537473796</v>
      </c>
      <c r="F32" s="155">
        <f>Sectors_I!F32</f>
        <v>2830752.44953233</v>
      </c>
      <c r="G32" s="155">
        <f>Sectors_I!G32</f>
        <v>6679163.9032797096</v>
      </c>
      <c r="H32" s="107">
        <f>Sectors_I!H32</f>
        <v>0.16195999999999999</v>
      </c>
      <c r="I32" s="103">
        <f>Sectors_I!I32</f>
        <v>8.6816739293643419E-2</v>
      </c>
      <c r="J32" s="107">
        <f>Sectors_I!J32</f>
        <v>0.11307200000000001</v>
      </c>
      <c r="K32" s="104">
        <f>Sectors_I!K32</f>
        <v>59.071100000000001</v>
      </c>
      <c r="L32" s="104">
        <f>Sectors_I!L32</f>
        <v>59.354285490242184</v>
      </c>
      <c r="M32" s="104">
        <f>Sectors_I!M32</f>
        <v>59.245800000000003</v>
      </c>
      <c r="N32" s="158">
        <f>Sectors_I!N32</f>
        <v>3119362.0327000003</v>
      </c>
      <c r="O32" s="158">
        <f>Sectors_I!O32</f>
        <v>4683265.6743100006</v>
      </c>
      <c r="P32" s="158">
        <f>Sectors_I!P32</f>
        <v>7802627.7070100009</v>
      </c>
      <c r="Q32" s="158">
        <f>Sectors_I!Q32</f>
        <v>104640024.36835656</v>
      </c>
      <c r="R32" s="158">
        <f>Sectors_I!R32</f>
        <v>228702951.93986443</v>
      </c>
      <c r="S32" s="158">
        <f>Sectors_I!S32</f>
        <v>333342976.30822092</v>
      </c>
      <c r="T32" s="158">
        <f>Sectors_I!T32</f>
        <v>3410725.7285000002</v>
      </c>
      <c r="U32" s="158">
        <f>Sectors_I!U32</f>
        <v>2428041.8588</v>
      </c>
      <c r="V32" s="158">
        <f>Sectors_I!V32</f>
        <v>5838767.5873000007</v>
      </c>
      <c r="W32" s="158">
        <f>Sectors_I!W32</f>
        <v>6527962.4090999998</v>
      </c>
      <c r="X32" s="158">
        <f>Sectors_I!X32</f>
        <v>6273495.491733999</v>
      </c>
      <c r="Y32" s="158">
        <f>Sectors_I!Y32</f>
        <v>12801457.900833998</v>
      </c>
      <c r="Z32" s="158">
        <f>Sectors_I!Z32</f>
        <v>6412.35</v>
      </c>
      <c r="AA32" s="158">
        <f>Sectors_I!AA32</f>
        <v>633897.39362400002</v>
      </c>
      <c r="AB32" s="158">
        <f>Sectors_I!AB32</f>
        <v>640309.743624</v>
      </c>
    </row>
    <row r="33" spans="1:28" x14ac:dyDescent="0.2">
      <c r="A33" s="109" t="s">
        <v>214</v>
      </c>
      <c r="B33" s="154">
        <f>Sectors_I!B33</f>
        <v>181655896.70701331</v>
      </c>
      <c r="C33" s="154">
        <f>Sectors_I!C33</f>
        <v>519320010.80391461</v>
      </c>
      <c r="D33" s="154">
        <f>Sectors_I!D33</f>
        <v>700975907.51092792</v>
      </c>
      <c r="E33" s="155">
        <f>Sectors_I!E33</f>
        <v>9180963.9573800191</v>
      </c>
      <c r="F33" s="155">
        <f>Sectors_I!F33</f>
        <v>34617458.789060086</v>
      </c>
      <c r="G33" s="155">
        <f>Sectors_I!G33</f>
        <v>43798422.746440105</v>
      </c>
      <c r="H33" s="107">
        <f>Sectors_I!H33</f>
        <v>0.12787999999999999</v>
      </c>
      <c r="I33" s="103">
        <f>Sectors_I!I33</f>
        <v>9.3417701088348085E-2</v>
      </c>
      <c r="J33" s="107">
        <f>Sectors_I!J33</f>
        <v>0.102232</v>
      </c>
      <c r="K33" s="104">
        <f>Sectors_I!K33</f>
        <v>53.375399999999999</v>
      </c>
      <c r="L33" s="104">
        <f>Sectors_I!L33</f>
        <v>73.52725210418815</v>
      </c>
      <c r="M33" s="104">
        <f>Sectors_I!M33</f>
        <v>68.344200000000001</v>
      </c>
      <c r="N33" s="158">
        <f>Sectors_I!N33</f>
        <v>2879724.4</v>
      </c>
      <c r="O33" s="158">
        <f>Sectors_I!O33</f>
        <v>19142196.544999998</v>
      </c>
      <c r="P33" s="158">
        <f>Sectors_I!P33</f>
        <v>22021920.944999997</v>
      </c>
      <c r="Q33" s="158">
        <f>Sectors_I!Q33</f>
        <v>156144337.11701331</v>
      </c>
      <c r="R33" s="158">
        <f>Sectors_I!R33</f>
        <v>368873857.54881459</v>
      </c>
      <c r="S33" s="158">
        <f>Sectors_I!S33</f>
        <v>525018194.66582793</v>
      </c>
      <c r="T33" s="158">
        <f>Sectors_I!T33</f>
        <v>10352631.289999999</v>
      </c>
      <c r="U33" s="158">
        <f>Sectors_I!U33</f>
        <v>84528584.221900001</v>
      </c>
      <c r="V33" s="158">
        <f>Sectors_I!V33</f>
        <v>94881215.511900008</v>
      </c>
      <c r="W33" s="158">
        <f>Sectors_I!W33</f>
        <v>15158928.299999999</v>
      </c>
      <c r="X33" s="158">
        <f>Sectors_I!X33</f>
        <v>64938319.103200004</v>
      </c>
      <c r="Y33" s="158">
        <f>Sectors_I!Y33</f>
        <v>80097247.403200001</v>
      </c>
      <c r="Z33" s="158">
        <f>Sectors_I!Z33</f>
        <v>0</v>
      </c>
      <c r="AA33" s="158">
        <f>Sectors_I!AA33</f>
        <v>979249.93</v>
      </c>
      <c r="AB33" s="158">
        <f>Sectors_I!AB33</f>
        <v>979249.93</v>
      </c>
    </row>
    <row r="34" spans="1:28" x14ac:dyDescent="0.2">
      <c r="A34" s="101" t="s">
        <v>128</v>
      </c>
      <c r="B34" s="154">
        <f>Sectors_I!B34</f>
        <v>21962042390.293861</v>
      </c>
      <c r="C34" s="154">
        <f>Sectors_I!C34</f>
        <v>5334422800.5632858</v>
      </c>
      <c r="D34" s="154">
        <f>Sectors_I!D34</f>
        <v>27296465190.857147</v>
      </c>
      <c r="E34" s="155">
        <f>Sectors_I!E34</f>
        <v>508482873.96630031</v>
      </c>
      <c r="F34" s="155">
        <f>Sectors_I!F34</f>
        <v>36733234.797171153</v>
      </c>
      <c r="G34" s="155">
        <f>Sectors_I!G34</f>
        <v>545216108.76347136</v>
      </c>
      <c r="H34" s="107">
        <f>Sectors_I!H34</f>
        <v>0.15413399999999999</v>
      </c>
      <c r="I34" s="103">
        <f>Sectors_I!I34</f>
        <v>7.4216282650080109E-2</v>
      </c>
      <c r="J34" s="107">
        <f>Sectors_I!J34</f>
        <v>0.138789</v>
      </c>
      <c r="K34" s="104">
        <f>Sectors_I!K34</f>
        <v>96.289500000000004</v>
      </c>
      <c r="L34" s="104">
        <f>Sectors_I!L34</f>
        <v>141.95015036922749</v>
      </c>
      <c r="M34" s="104">
        <f>Sectors_I!M34</f>
        <v>105.149</v>
      </c>
      <c r="N34" s="158">
        <f>Sectors_I!N34</f>
        <v>246595248.56132382</v>
      </c>
      <c r="O34" s="158">
        <f>Sectors_I!O34</f>
        <v>50765654.869623996</v>
      </c>
      <c r="P34" s="158">
        <f>Sectors_I!P34</f>
        <v>297360903.43094784</v>
      </c>
      <c r="Q34" s="158">
        <f>Sectors_I!Q34</f>
        <v>20582433175.094456</v>
      </c>
      <c r="R34" s="158">
        <f>Sectors_I!R34</f>
        <v>5017606988.991375</v>
      </c>
      <c r="S34" s="158">
        <f>Sectors_I!S34</f>
        <v>25600040164.085831</v>
      </c>
      <c r="T34" s="158">
        <f>Sectors_I!T34</f>
        <v>938742148.81130648</v>
      </c>
      <c r="U34" s="158">
        <f>Sectors_I!U34</f>
        <v>205638409.29137731</v>
      </c>
      <c r="V34" s="158">
        <f>Sectors_I!V34</f>
        <v>1144380558.1026838</v>
      </c>
      <c r="W34" s="158">
        <f>Sectors_I!W34</f>
        <v>388029070.90439868</v>
      </c>
      <c r="X34" s="158">
        <f>Sectors_I!X34</f>
        <v>90692870.949633732</v>
      </c>
      <c r="Y34" s="158">
        <f>Sectors_I!Y34</f>
        <v>478721941.8540324</v>
      </c>
      <c r="Z34" s="158">
        <f>Sectors_I!Z34</f>
        <v>52837995.4837</v>
      </c>
      <c r="AA34" s="158">
        <f>Sectors_I!AA34</f>
        <v>20484531.330900002</v>
      </c>
      <c r="AB34" s="158">
        <f>Sectors_I!AB34</f>
        <v>73322526.814600006</v>
      </c>
    </row>
    <row r="35" spans="1:28" x14ac:dyDescent="0.2">
      <c r="A35" s="100" t="s">
        <v>129</v>
      </c>
      <c r="B35" s="154">
        <f>Sectors_I!B35</f>
        <v>216084426.24251837</v>
      </c>
      <c r="C35" s="154">
        <f>Sectors_I!C35</f>
        <v>56962164.16989544</v>
      </c>
      <c r="D35" s="154">
        <f>Sectors_I!D35</f>
        <v>273046590.41241384</v>
      </c>
      <c r="E35" s="155">
        <f>Sectors_I!E35</f>
        <v>3760434.6303512198</v>
      </c>
      <c r="F35" s="155">
        <f>Sectors_I!F35</f>
        <v>1536975.1140659801</v>
      </c>
      <c r="G35" s="155">
        <f>Sectors_I!G35</f>
        <v>5297409.7444171999</v>
      </c>
      <c r="H35" s="107">
        <f>Sectors_I!H35</f>
        <v>0.157476</v>
      </c>
      <c r="I35" s="103">
        <f>Sectors_I!I35</f>
        <v>8.4836126427591779E-2</v>
      </c>
      <c r="J35" s="107">
        <f>Sectors_I!J35</f>
        <v>0.13874400000000001</v>
      </c>
      <c r="K35" s="104">
        <f>Sectors_I!K35</f>
        <v>57.4726</v>
      </c>
      <c r="L35" s="104">
        <f>Sectors_I!L35</f>
        <v>60.114012646290369</v>
      </c>
      <c r="M35" s="104">
        <f>Sectors_I!M35</f>
        <v>58.154699999999998</v>
      </c>
      <c r="N35" s="158">
        <f>Sectors_I!N35</f>
        <v>1977719.2605000001</v>
      </c>
      <c r="O35" s="158">
        <f>Sectors_I!O35</f>
        <v>146120.18060000002</v>
      </c>
      <c r="P35" s="158">
        <f>Sectors_I!P35</f>
        <v>2123839.4410999999</v>
      </c>
      <c r="Q35" s="158">
        <f>Sectors_I!Q35</f>
        <v>206161669.26811248</v>
      </c>
      <c r="R35" s="158">
        <f>Sectors_I!R35</f>
        <v>50834920.074895442</v>
      </c>
      <c r="S35" s="158">
        <f>Sectors_I!S35</f>
        <v>256996589.34300795</v>
      </c>
      <c r="T35" s="158">
        <f>Sectors_I!T35</f>
        <v>7096443.7956999997</v>
      </c>
      <c r="U35" s="158">
        <f>Sectors_I!U35</f>
        <v>4235660.3827999998</v>
      </c>
      <c r="V35" s="158">
        <f>Sectors_I!V35</f>
        <v>11332104.1785</v>
      </c>
      <c r="W35" s="158">
        <f>Sectors_I!W35</f>
        <v>2804199.0787058901</v>
      </c>
      <c r="X35" s="158">
        <f>Sectors_I!X35</f>
        <v>1799822.8182000001</v>
      </c>
      <c r="Y35" s="158">
        <f>Sectors_I!Y35</f>
        <v>4604021.8969058897</v>
      </c>
      <c r="Z35" s="158">
        <f>Sectors_I!Z35</f>
        <v>22114.1</v>
      </c>
      <c r="AA35" s="158">
        <f>Sectors_I!AA35</f>
        <v>91760.894</v>
      </c>
      <c r="AB35" s="158">
        <f>Sectors_I!AB35</f>
        <v>113874.99400000001</v>
      </c>
    </row>
    <row r="36" spans="1:28" x14ac:dyDescent="0.2">
      <c r="A36" s="100" t="s">
        <v>130</v>
      </c>
      <c r="B36" s="154">
        <f>Sectors_I!B36</f>
        <v>11738681841.74272</v>
      </c>
      <c r="C36" s="154">
        <f>Sectors_I!C36</f>
        <v>1114586246.5994027</v>
      </c>
      <c r="D36" s="154">
        <f>Sectors_I!D36</f>
        <v>12853268088.342123</v>
      </c>
      <c r="E36" s="155">
        <f>Sectors_I!E36</f>
        <v>409457557.86428583</v>
      </c>
      <c r="F36" s="155">
        <f>Sectors_I!F36</f>
        <v>7343531.52647541</v>
      </c>
      <c r="G36" s="155">
        <f>Sectors_I!G36</f>
        <v>416801089.39076114</v>
      </c>
      <c r="H36" s="107">
        <f>Sectors_I!H36</f>
        <v>0.17081299999999999</v>
      </c>
      <c r="I36" s="103">
        <f>Sectors_I!I36</f>
        <v>7.3708327453948425E-2</v>
      </c>
      <c r="J36" s="107">
        <f>Sectors_I!J36</f>
        <v>0.162634</v>
      </c>
      <c r="K36" s="104">
        <f>Sectors_I!K36</f>
        <v>62.358400000000003</v>
      </c>
      <c r="L36" s="104">
        <f>Sectors_I!L36</f>
        <v>92.538145384037634</v>
      </c>
      <c r="M36" s="104">
        <f>Sectors_I!M36</f>
        <v>64.954899999999995</v>
      </c>
      <c r="N36" s="158">
        <f>Sectors_I!N36</f>
        <v>164234291.8586238</v>
      </c>
      <c r="O36" s="158">
        <f>Sectors_I!O36</f>
        <v>4747754.8045859998</v>
      </c>
      <c r="P36" s="158">
        <f>Sectors_I!P36</f>
        <v>168982046.6632098</v>
      </c>
      <c r="Q36" s="158">
        <f>Sectors_I!Q36</f>
        <v>10897630302.215296</v>
      </c>
      <c r="R36" s="158">
        <f>Sectors_I!R36</f>
        <v>1066223051.3309228</v>
      </c>
      <c r="S36" s="158">
        <f>Sectors_I!S36</f>
        <v>11963853353.546221</v>
      </c>
      <c r="T36" s="158">
        <f>Sectors_I!T36</f>
        <v>555761771.95372975</v>
      </c>
      <c r="U36" s="158">
        <f>Sectors_I!U36</f>
        <v>29879359.661219999</v>
      </c>
      <c r="V36" s="158">
        <f>Sectors_I!V36</f>
        <v>585641131.6149497</v>
      </c>
      <c r="W36" s="158">
        <f>Sectors_I!W36</f>
        <v>264518905.5991928</v>
      </c>
      <c r="X36" s="158">
        <f>Sectors_I!X36</f>
        <v>13281642.49865973</v>
      </c>
      <c r="Y36" s="158">
        <f>Sectors_I!Y36</f>
        <v>277800548.09785253</v>
      </c>
      <c r="Z36" s="158">
        <f>Sectors_I!Z36</f>
        <v>20770861.974500004</v>
      </c>
      <c r="AA36" s="158">
        <f>Sectors_I!AA36</f>
        <v>5202193.1085999999</v>
      </c>
      <c r="AB36" s="158">
        <f>Sectors_I!AB36</f>
        <v>25973055.083100006</v>
      </c>
    </row>
    <row r="37" spans="1:28" x14ac:dyDescent="0.2">
      <c r="A37" s="100" t="s">
        <v>215</v>
      </c>
      <c r="B37" s="154">
        <f>Sectors_I!B37</f>
        <v>736013.36412034009</v>
      </c>
      <c r="C37" s="154">
        <f>Sectors_I!C37</f>
        <v>204266.73870458</v>
      </c>
      <c r="D37" s="154">
        <f>Sectors_I!D37</f>
        <v>940280.10282492009</v>
      </c>
      <c r="E37" s="155">
        <f>Sectors_I!E37</f>
        <v>18559.570141110002</v>
      </c>
      <c r="F37" s="155">
        <f>Sectors_I!F37</f>
        <v>0</v>
      </c>
      <c r="G37" s="155">
        <f>Sectors_I!G37</f>
        <v>18559.570141110002</v>
      </c>
      <c r="H37" s="107">
        <f>Sectors_I!H37</f>
        <v>0.26978099999999999</v>
      </c>
      <c r="I37" s="103" t="str">
        <f>Sectors_I!I37</f>
        <v/>
      </c>
      <c r="J37" s="107">
        <f>Sectors_I!J37</f>
        <v>0.26978099999999999</v>
      </c>
      <c r="K37" s="104">
        <f>Sectors_I!K37</f>
        <v>41.978999999999999</v>
      </c>
      <c r="L37" s="104" t="str">
        <f>Sectors_I!L37</f>
        <v/>
      </c>
      <c r="M37" s="104">
        <f>Sectors_I!M37</f>
        <v>41.978999999999999</v>
      </c>
      <c r="N37" s="158">
        <f>Sectors_I!N37</f>
        <v>3222.64</v>
      </c>
      <c r="O37" s="158">
        <f>Sectors_I!O37</f>
        <v>0</v>
      </c>
      <c r="P37" s="158">
        <f>Sectors_I!P37</f>
        <v>3222.64</v>
      </c>
      <c r="Q37" s="158">
        <f>Sectors_I!Q37</f>
        <v>685954.84572034003</v>
      </c>
      <c r="R37" s="158">
        <f>Sectors_I!R37</f>
        <v>204266.73870458</v>
      </c>
      <c r="S37" s="158">
        <f>Sectors_I!S37</f>
        <v>890221.58442492003</v>
      </c>
      <c r="T37" s="158">
        <f>Sectors_I!T37</f>
        <v>27300.275399999999</v>
      </c>
      <c r="U37" s="158">
        <f>Sectors_I!U37</f>
        <v>0</v>
      </c>
      <c r="V37" s="158">
        <f>Sectors_I!V37</f>
        <v>27300.275399999999</v>
      </c>
      <c r="W37" s="158">
        <f>Sectors_I!W37</f>
        <v>22665.722999999998</v>
      </c>
      <c r="X37" s="158">
        <f>Sectors_I!X37</f>
        <v>0</v>
      </c>
      <c r="Y37" s="158">
        <f>Sectors_I!Y37</f>
        <v>22665.722999999998</v>
      </c>
      <c r="Z37" s="158">
        <f>Sectors_I!Z37</f>
        <v>92.52</v>
      </c>
      <c r="AA37" s="158">
        <f>Sectors_I!AA37</f>
        <v>0</v>
      </c>
      <c r="AB37" s="158">
        <f>Sectors_I!AB37</f>
        <v>92.52</v>
      </c>
    </row>
    <row r="38" spans="1:28" x14ac:dyDescent="0.2">
      <c r="A38" s="100" t="s">
        <v>131</v>
      </c>
      <c r="B38" s="154">
        <f>Sectors_I!B38</f>
        <v>539511243.67597604</v>
      </c>
      <c r="C38" s="154">
        <f>Sectors_I!C38</f>
        <v>14.897</v>
      </c>
      <c r="D38" s="154">
        <f>Sectors_I!D38</f>
        <v>539511258.57297599</v>
      </c>
      <c r="E38" s="155">
        <f>Sectors_I!E38</f>
        <v>25258244.362484183</v>
      </c>
      <c r="F38" s="155">
        <f>Sectors_I!F38</f>
        <v>0</v>
      </c>
      <c r="G38" s="155">
        <f>Sectors_I!G38</f>
        <v>25258244.362484183</v>
      </c>
      <c r="H38" s="107">
        <f>Sectors_I!H38</f>
        <v>0.14659</v>
      </c>
      <c r="I38" s="103" t="str">
        <f>Sectors_I!I38</f>
        <v/>
      </c>
      <c r="J38" s="107">
        <f>Sectors_I!J38</f>
        <v>0.14659</v>
      </c>
      <c r="K38" s="104">
        <f>Sectors_I!K38</f>
        <v>19.808199999999999</v>
      </c>
      <c r="L38" s="104" t="str">
        <f>Sectors_I!L38</f>
        <v/>
      </c>
      <c r="M38" s="104">
        <f>Sectors_I!M38</f>
        <v>19.808199999999999</v>
      </c>
      <c r="N38" s="158">
        <f>Sectors_I!N38</f>
        <v>10666009.559400002</v>
      </c>
      <c r="O38" s="158">
        <f>Sectors_I!O38</f>
        <v>0</v>
      </c>
      <c r="P38" s="158">
        <f>Sectors_I!P38</f>
        <v>10666009.559400002</v>
      </c>
      <c r="Q38" s="158">
        <f>Sectors_I!Q38</f>
        <v>508417086.87107599</v>
      </c>
      <c r="R38" s="158">
        <f>Sectors_I!R38</f>
        <v>14.897</v>
      </c>
      <c r="S38" s="158">
        <f>Sectors_I!S38</f>
        <v>508417101.76807594</v>
      </c>
      <c r="T38" s="158">
        <f>Sectors_I!T38</f>
        <v>19132604.73</v>
      </c>
      <c r="U38" s="158">
        <f>Sectors_I!U38</f>
        <v>0</v>
      </c>
      <c r="V38" s="158">
        <f>Sectors_I!V38</f>
        <v>19132604.73</v>
      </c>
      <c r="W38" s="158">
        <f>Sectors_I!W38</f>
        <v>11961552.074900001</v>
      </c>
      <c r="X38" s="158">
        <f>Sectors_I!X38</f>
        <v>0</v>
      </c>
      <c r="Y38" s="158">
        <f>Sectors_I!Y38</f>
        <v>11961552.074900001</v>
      </c>
      <c r="Z38" s="158">
        <f>Sectors_I!Z38</f>
        <v>0</v>
      </c>
      <c r="AA38" s="158">
        <f>Sectors_I!AA38</f>
        <v>0</v>
      </c>
      <c r="AB38" s="158">
        <f>Sectors_I!AB38</f>
        <v>0</v>
      </c>
    </row>
    <row r="39" spans="1:28" x14ac:dyDescent="0.2">
      <c r="A39" s="100" t="s">
        <v>132</v>
      </c>
      <c r="B39" s="154">
        <f>Sectors_I!B39</f>
        <v>69482439.006300002</v>
      </c>
      <c r="C39" s="154">
        <f>Sectors_I!C39</f>
        <v>9450391.7233769987</v>
      </c>
      <c r="D39" s="154">
        <f>Sectors_I!D39</f>
        <v>78932830.729677007</v>
      </c>
      <c r="E39" s="155">
        <f>Sectors_I!E39</f>
        <v>7107634.200881619</v>
      </c>
      <c r="F39" s="155">
        <f>Sectors_I!F39</f>
        <v>3205616.3110997598</v>
      </c>
      <c r="G39" s="155">
        <f>Sectors_I!G39</f>
        <v>10313250.511981379</v>
      </c>
      <c r="H39" s="107">
        <f>Sectors_I!H39</f>
        <v>0.154645</v>
      </c>
      <c r="I39" s="103">
        <f>Sectors_I!I39</f>
        <v>0.11867745326639079</v>
      </c>
      <c r="J39" s="107">
        <f>Sectors_I!J39</f>
        <v>0.150781</v>
      </c>
      <c r="K39" s="104">
        <f>Sectors_I!K39</f>
        <v>231.33500000000001</v>
      </c>
      <c r="L39" s="104">
        <f>Sectors_I!L39</f>
        <v>69.070090441445771</v>
      </c>
      <c r="M39" s="104">
        <f>Sectors_I!M39</f>
        <v>214.953</v>
      </c>
      <c r="N39" s="158">
        <f>Sectors_I!N39</f>
        <v>3376447.4149000002</v>
      </c>
      <c r="O39" s="158">
        <f>Sectors_I!O39</f>
        <v>2742738.1085999999</v>
      </c>
      <c r="P39" s="158">
        <f>Sectors_I!P39</f>
        <v>6119185.5235000001</v>
      </c>
      <c r="Q39" s="158">
        <f>Sectors_I!Q39</f>
        <v>57678840.292300008</v>
      </c>
      <c r="R39" s="158">
        <f>Sectors_I!R39</f>
        <v>5799813.8081869977</v>
      </c>
      <c r="S39" s="158">
        <f>Sectors_I!S39</f>
        <v>63478654.100487009</v>
      </c>
      <c r="T39" s="158">
        <f>Sectors_I!T39</f>
        <v>6755916.6991999997</v>
      </c>
      <c r="U39" s="158">
        <f>Sectors_I!U39</f>
        <v>516892.88890000002</v>
      </c>
      <c r="V39" s="158">
        <f>Sectors_I!V39</f>
        <v>7272809.5880999994</v>
      </c>
      <c r="W39" s="158">
        <f>Sectors_I!W39</f>
        <v>5047682.0148</v>
      </c>
      <c r="X39" s="158">
        <f>Sectors_I!X39</f>
        <v>3133685.0262900004</v>
      </c>
      <c r="Y39" s="158">
        <f>Sectors_I!Y39</f>
        <v>8181367.0410900004</v>
      </c>
      <c r="Z39" s="158">
        <f>Sectors_I!Z39</f>
        <v>0</v>
      </c>
      <c r="AA39" s="158">
        <f>Sectors_I!AA39</f>
        <v>0</v>
      </c>
      <c r="AB39" s="158">
        <f>Sectors_I!AB39</f>
        <v>0</v>
      </c>
    </row>
    <row r="40" spans="1:28" x14ac:dyDescent="0.2">
      <c r="A40" s="100" t="s">
        <v>133</v>
      </c>
      <c r="B40" s="154">
        <f>Sectors_I!B40</f>
        <v>523884665.35337925</v>
      </c>
      <c r="C40" s="154">
        <f>Sectors_I!C40</f>
        <v>6177344.4594200002</v>
      </c>
      <c r="D40" s="154">
        <f>Sectors_I!D40</f>
        <v>530062009.81279927</v>
      </c>
      <c r="E40" s="155">
        <f>Sectors_I!E40</f>
        <v>23439069.99580685</v>
      </c>
      <c r="F40" s="155">
        <f>Sectors_I!F40</f>
        <v>1562226.22278975</v>
      </c>
      <c r="G40" s="155">
        <f>Sectors_I!G40</f>
        <v>25001296.2185966</v>
      </c>
      <c r="H40" s="107">
        <f>Sectors_I!H40</f>
        <v>0.32971400000000001</v>
      </c>
      <c r="I40" s="103">
        <f>Sectors_I!I40</f>
        <v>0.34920732902748952</v>
      </c>
      <c r="J40" s="107">
        <f>Sectors_I!J40</f>
        <v>0.32994099999999998</v>
      </c>
      <c r="K40" s="104">
        <f>Sectors_I!K40</f>
        <v>337.41800000000001</v>
      </c>
      <c r="L40" s="104">
        <f>Sectors_I!L40</f>
        <v>271.65230154892504</v>
      </c>
      <c r="M40" s="104">
        <f>Sectors_I!M40</f>
        <v>336.65699999999998</v>
      </c>
      <c r="N40" s="158">
        <f>Sectors_I!N40</f>
        <v>11480339.237</v>
      </c>
      <c r="O40" s="158">
        <f>Sectors_I!O40</f>
        <v>1393527.0943999998</v>
      </c>
      <c r="P40" s="158">
        <f>Sectors_I!P40</f>
        <v>12873866.3314</v>
      </c>
      <c r="Q40" s="158">
        <f>Sectors_I!Q40</f>
        <v>483660713.87105924</v>
      </c>
      <c r="R40" s="158">
        <f>Sectors_I!R40</f>
        <v>4493706.24022</v>
      </c>
      <c r="S40" s="158">
        <f>Sectors_I!S40</f>
        <v>488154420.11127931</v>
      </c>
      <c r="T40" s="158">
        <f>Sectors_I!T40</f>
        <v>27034727.24312</v>
      </c>
      <c r="U40" s="158">
        <f>Sectors_I!U40</f>
        <v>275328.77720000001</v>
      </c>
      <c r="V40" s="158">
        <f>Sectors_I!V40</f>
        <v>27310056.020319998</v>
      </c>
      <c r="W40" s="158">
        <f>Sectors_I!W40</f>
        <v>12757402.859199999</v>
      </c>
      <c r="X40" s="158">
        <f>Sectors_I!X40</f>
        <v>1408309.442</v>
      </c>
      <c r="Y40" s="158">
        <f>Sectors_I!Y40</f>
        <v>14165712.301199999</v>
      </c>
      <c r="Z40" s="158">
        <f>Sectors_I!Z40</f>
        <v>431821.38</v>
      </c>
      <c r="AA40" s="158">
        <f>Sectors_I!AA40</f>
        <v>0</v>
      </c>
      <c r="AB40" s="158">
        <f>Sectors_I!AB40</f>
        <v>431821.38</v>
      </c>
    </row>
    <row r="41" spans="1:28" x14ac:dyDescent="0.2">
      <c r="A41" s="100" t="s">
        <v>134</v>
      </c>
      <c r="B41" s="154">
        <f>Sectors_I!B41</f>
        <v>8380563085.0945587</v>
      </c>
      <c r="C41" s="154">
        <f>Sectors_I!C41</f>
        <v>4145472753.2100105</v>
      </c>
      <c r="D41" s="154">
        <f>Sectors_I!D41</f>
        <v>12526035838.304569</v>
      </c>
      <c r="E41" s="155">
        <f>Sectors_I!E41</f>
        <v>37398261.588646181</v>
      </c>
      <c r="F41" s="155">
        <f>Sectors_I!F41</f>
        <v>23025076.821540292</v>
      </c>
      <c r="G41" s="155">
        <f>Sectors_I!G41</f>
        <v>60423338.41018647</v>
      </c>
      <c r="H41" s="107">
        <f>Sectors_I!H41</f>
        <v>0.118842</v>
      </c>
      <c r="I41" s="103">
        <f>Sectors_I!I41</f>
        <v>7.3754280789967264E-2</v>
      </c>
      <c r="J41" s="107">
        <f>Sectors_I!J41</f>
        <v>0.103961</v>
      </c>
      <c r="K41" s="104">
        <f>Sectors_I!K41</f>
        <v>137.31399999999999</v>
      </c>
      <c r="L41" s="104">
        <f>Sectors_I!L41</f>
        <v>156.50934092791783</v>
      </c>
      <c r="M41" s="104">
        <f>Sectors_I!M41</f>
        <v>143.596</v>
      </c>
      <c r="N41" s="158">
        <f>Sectors_I!N41</f>
        <v>50865939.385400005</v>
      </c>
      <c r="O41" s="158">
        <f>Sectors_I!O41</f>
        <v>41666629.746437989</v>
      </c>
      <c r="P41" s="158">
        <f>Sectors_I!P41</f>
        <v>92532569.131837994</v>
      </c>
      <c r="Q41" s="158">
        <f>Sectors_I!Q41</f>
        <v>7948115650.6065016</v>
      </c>
      <c r="R41" s="158">
        <f>Sectors_I!R41</f>
        <v>3888572298.585669</v>
      </c>
      <c r="S41" s="158">
        <f>Sectors_I!S41</f>
        <v>11836687949.192171</v>
      </c>
      <c r="T41" s="158">
        <f>Sectors_I!T41</f>
        <v>315391512.01735651</v>
      </c>
      <c r="U41" s="158">
        <f>Sectors_I!U41</f>
        <v>170711450.47385728</v>
      </c>
      <c r="V41" s="158">
        <f>Sectors_I!V41</f>
        <v>486102962.4912138</v>
      </c>
      <c r="W41" s="158">
        <f>Sectors_I!W41</f>
        <v>85442816.961500004</v>
      </c>
      <c r="X41" s="158">
        <f>Sectors_I!X41</f>
        <v>70998426.822183982</v>
      </c>
      <c r="Y41" s="158">
        <f>Sectors_I!Y41</f>
        <v>156441243.78368399</v>
      </c>
      <c r="Z41" s="158">
        <f>Sectors_I!Z41</f>
        <v>31613105.509199999</v>
      </c>
      <c r="AA41" s="158">
        <f>Sectors_I!AA41</f>
        <v>15190577.328299999</v>
      </c>
      <c r="AB41" s="158">
        <f>Sectors_I!AB41</f>
        <v>46803682.837499999</v>
      </c>
    </row>
    <row r="42" spans="1:28" s="113" customFormat="1" x14ac:dyDescent="0.2">
      <c r="A42" s="109" t="s">
        <v>135</v>
      </c>
      <c r="B42" s="156">
        <f>Sectors_I!B42</f>
        <v>6169654039.0271997</v>
      </c>
      <c r="C42" s="156">
        <f>Sectors_I!C42</f>
        <v>3444819714.8135924</v>
      </c>
      <c r="D42" s="156">
        <f>Sectors_I!D42</f>
        <v>9614473753.8407917</v>
      </c>
      <c r="E42" s="157">
        <f>Sectors_I!E42</f>
        <v>30363838.275231201</v>
      </c>
      <c r="F42" s="157">
        <f>Sectors_I!F42</f>
        <v>19435266.208775438</v>
      </c>
      <c r="G42" s="157">
        <f>Sectors_I!G42</f>
        <v>49799104.484006643</v>
      </c>
      <c r="H42" s="110">
        <f>Sectors_I!H42</f>
        <v>0.117775</v>
      </c>
      <c r="I42" s="111">
        <f>Sectors_I!I42</f>
        <v>7.3586112929392072E-2</v>
      </c>
      <c r="J42" s="110">
        <f>Sectors_I!J42</f>
        <v>0.10198500000000001</v>
      </c>
      <c r="K42" s="112">
        <f>Sectors_I!K42</f>
        <v>140.59200000000001</v>
      </c>
      <c r="L42" s="112">
        <f>Sectors_I!L42</f>
        <v>158.62637876769119</v>
      </c>
      <c r="M42" s="112">
        <f>Sectors_I!M42</f>
        <v>146.988</v>
      </c>
      <c r="N42" s="159">
        <f>Sectors_I!N42</f>
        <v>42906927.407700002</v>
      </c>
      <c r="O42" s="159">
        <f>Sectors_I!O42</f>
        <v>37115385.300837994</v>
      </c>
      <c r="P42" s="159">
        <f>Sectors_I!P42</f>
        <v>80022312.708537996</v>
      </c>
      <c r="Q42" s="159">
        <f>Sectors_I!Q42</f>
        <v>5820754096.2381992</v>
      </c>
      <c r="R42" s="159">
        <f>Sectors_I!R42</f>
        <v>3222108513.3424978</v>
      </c>
      <c r="S42" s="159">
        <f>Sectors_I!S42</f>
        <v>9042862609.580698</v>
      </c>
      <c r="T42" s="159">
        <f>Sectors_I!T42</f>
        <v>244749287.38579994</v>
      </c>
      <c r="U42" s="159">
        <f>Sectors_I!U42</f>
        <v>145192321.0246785</v>
      </c>
      <c r="V42" s="159">
        <f>Sectors_I!V42</f>
        <v>389941608.41047847</v>
      </c>
      <c r="W42" s="159">
        <f>Sectors_I!W42</f>
        <v>73068280.199900016</v>
      </c>
      <c r="X42" s="159">
        <f>Sectors_I!X42</f>
        <v>62504359.059415981</v>
      </c>
      <c r="Y42" s="159">
        <f>Sectors_I!Y42</f>
        <v>135572639.259316</v>
      </c>
      <c r="Z42" s="159">
        <f>Sectors_I!Z42</f>
        <v>31082375.203300003</v>
      </c>
      <c r="AA42" s="159">
        <f>Sectors_I!AA42</f>
        <v>15014521.386999998</v>
      </c>
      <c r="AB42" s="159">
        <f>Sectors_I!AB42</f>
        <v>46096896.590300001</v>
      </c>
    </row>
    <row r="43" spans="1:28" s="113" customFormat="1" x14ac:dyDescent="0.2">
      <c r="A43" s="109" t="s">
        <v>136</v>
      </c>
      <c r="B43" s="156">
        <f>Sectors_I!B43</f>
        <v>1407465312.7560496</v>
      </c>
      <c r="C43" s="156">
        <f>Sectors_I!C43</f>
        <v>489115918.23146212</v>
      </c>
      <c r="D43" s="156">
        <f>Sectors_I!D43</f>
        <v>1896581230.9875116</v>
      </c>
      <c r="E43" s="157">
        <f>Sectors_I!E43</f>
        <v>2886598.4609280601</v>
      </c>
      <c r="F43" s="157">
        <f>Sectors_I!F43</f>
        <v>2163860.5412508505</v>
      </c>
      <c r="G43" s="157">
        <f>Sectors_I!G43</f>
        <v>5050459.0021789111</v>
      </c>
      <c r="H43" s="110">
        <f>Sectors_I!H43</f>
        <v>0.11718199999999999</v>
      </c>
      <c r="I43" s="111">
        <f>Sectors_I!I43</f>
        <v>7.4536987191045567E-2</v>
      </c>
      <c r="J43" s="110">
        <f>Sectors_I!J43</f>
        <v>0.10635</v>
      </c>
      <c r="K43" s="112">
        <f>Sectors_I!K43</f>
        <v>138.125</v>
      </c>
      <c r="L43" s="112">
        <f>Sectors_I!L43</f>
        <v>138.46839015457977</v>
      </c>
      <c r="M43" s="112">
        <f>Sectors_I!M43</f>
        <v>138.21199999999999</v>
      </c>
      <c r="N43" s="159">
        <f>Sectors_I!N43</f>
        <v>3562607.6931999996</v>
      </c>
      <c r="O43" s="159">
        <f>Sectors_I!O43</f>
        <v>3630999.6340000001</v>
      </c>
      <c r="P43" s="159">
        <f>Sectors_I!P43</f>
        <v>7193607.3271999992</v>
      </c>
      <c r="Q43" s="159">
        <f>Sectors_I!Q43</f>
        <v>1357669808.5254498</v>
      </c>
      <c r="R43" s="159">
        <f>Sectors_I!R43</f>
        <v>465533592.64745533</v>
      </c>
      <c r="S43" s="159">
        <f>Sectors_I!S43</f>
        <v>1823203401.172905</v>
      </c>
      <c r="T43" s="159">
        <f>Sectors_I!T43</f>
        <v>43012405.317000002</v>
      </c>
      <c r="U43" s="159">
        <f>Sectors_I!U43</f>
        <v>17122663.519528791</v>
      </c>
      <c r="V43" s="159">
        <f>Sectors_I!V43</f>
        <v>60135068.836528793</v>
      </c>
      <c r="W43" s="159">
        <f>Sectors_I!W43</f>
        <v>6436969.9680000003</v>
      </c>
      <c r="X43" s="159">
        <f>Sectors_I!X43</f>
        <v>6283606.1231779996</v>
      </c>
      <c r="Y43" s="159">
        <f>Sectors_I!Y43</f>
        <v>12720576.091178</v>
      </c>
      <c r="Z43" s="159">
        <f>Sectors_I!Z43</f>
        <v>346128.94559999998</v>
      </c>
      <c r="AA43" s="159">
        <f>Sectors_I!AA43</f>
        <v>176055.94130000001</v>
      </c>
      <c r="AB43" s="159">
        <f>Sectors_I!AB43</f>
        <v>522184.88689999998</v>
      </c>
    </row>
    <row r="44" spans="1:28" s="113" customFormat="1" x14ac:dyDescent="0.2">
      <c r="A44" s="109" t="s">
        <v>216</v>
      </c>
      <c r="B44" s="156">
        <f>Sectors_I!B44</f>
        <v>803443733.31130981</v>
      </c>
      <c r="C44" s="156">
        <f>Sectors_I!C44</f>
        <v>211537120.16495651</v>
      </c>
      <c r="D44" s="156">
        <f>Sectors_I!D44</f>
        <v>1014980853.4762664</v>
      </c>
      <c r="E44" s="157">
        <f>Sectors_I!E44</f>
        <v>4147824.8524869299</v>
      </c>
      <c r="F44" s="157">
        <f>Sectors_I!F44</f>
        <v>1425950.0715139899</v>
      </c>
      <c r="G44" s="157">
        <f>Sectors_I!G44</f>
        <v>5573774.9240009198</v>
      </c>
      <c r="H44" s="110">
        <f>Sectors_I!H44</f>
        <v>0.12966900000000001</v>
      </c>
      <c r="I44" s="111">
        <f>Sectors_I!I44</f>
        <v>7.4466379173402833E-2</v>
      </c>
      <c r="J44" s="110">
        <f>Sectors_I!J44</f>
        <v>0.118455</v>
      </c>
      <c r="K44" s="112">
        <f>Sectors_I!K44</f>
        <v>110.803</v>
      </c>
      <c r="L44" s="112">
        <f>Sectors_I!L44</f>
        <v>163.77632565972345</v>
      </c>
      <c r="M44" s="112">
        <f>Sectors_I!M44</f>
        <v>121.66800000000001</v>
      </c>
      <c r="N44" s="159">
        <f>Sectors_I!N44</f>
        <v>4396404.2845000001</v>
      </c>
      <c r="O44" s="159">
        <f>Sectors_I!O44</f>
        <v>920244.81140000001</v>
      </c>
      <c r="P44" s="159">
        <f>Sectors_I!P44</f>
        <v>5316649.0959000001</v>
      </c>
      <c r="Q44" s="159">
        <f>Sectors_I!Q44</f>
        <v>769691745.84275329</v>
      </c>
      <c r="R44" s="159">
        <f>Sectors_I!R44</f>
        <v>200930192.59561652</v>
      </c>
      <c r="S44" s="159">
        <f>Sectors_I!S44</f>
        <v>970621938.43836987</v>
      </c>
      <c r="T44" s="159">
        <f>Sectors_I!T44</f>
        <v>27629819.314556628</v>
      </c>
      <c r="U44" s="159">
        <f>Sectors_I!U44</f>
        <v>8396465.9297499992</v>
      </c>
      <c r="V44" s="159">
        <f>Sectors_I!V44</f>
        <v>36026285.244306624</v>
      </c>
      <c r="W44" s="159">
        <f>Sectors_I!W44</f>
        <v>5937566.7937000003</v>
      </c>
      <c r="X44" s="159">
        <f>Sectors_I!X44</f>
        <v>2210461.6395899998</v>
      </c>
      <c r="Y44" s="159">
        <f>Sectors_I!Y44</f>
        <v>8148028.4332900001</v>
      </c>
      <c r="Z44" s="159">
        <f>Sectors_I!Z44</f>
        <v>184601.36029999997</v>
      </c>
      <c r="AA44" s="159">
        <f>Sectors_I!AA44</f>
        <v>0</v>
      </c>
      <c r="AB44" s="159">
        <f>Sectors_I!AB44</f>
        <v>184601.36029999997</v>
      </c>
    </row>
    <row r="45" spans="1:28" x14ac:dyDescent="0.2">
      <c r="A45" s="100" t="s">
        <v>218</v>
      </c>
      <c r="B45" s="154">
        <f>Sectors_I!B45</f>
        <v>396543107.47040004</v>
      </c>
      <c r="C45" s="154">
        <f>Sectors_I!C45</f>
        <v>838612.19919999992</v>
      </c>
      <c r="D45" s="154">
        <f>Sectors_I!D45</f>
        <v>397381719.66960001</v>
      </c>
      <c r="E45" s="155">
        <f>Sectors_I!E45</f>
        <v>1860084.8728</v>
      </c>
      <c r="F45" s="155">
        <f>Sectors_I!F45</f>
        <v>49060.169700000006</v>
      </c>
      <c r="G45" s="155">
        <f>Sectors_I!G45</f>
        <v>1909145.0425</v>
      </c>
      <c r="H45" s="107">
        <f>Sectors_I!H45</f>
        <v>0.198682</v>
      </c>
      <c r="I45" s="103">
        <f>Sectors_I!I45</f>
        <v>0.195741</v>
      </c>
      <c r="J45" s="107">
        <f>Sectors_I!J45</f>
        <v>0.198687</v>
      </c>
      <c r="K45" s="104">
        <f>Sectors_I!K45</f>
        <v>14.8147</v>
      </c>
      <c r="L45" s="104">
        <f>Sectors_I!L45</f>
        <v>139.69200000000001</v>
      </c>
      <c r="M45" s="104">
        <f>Sectors_I!M45</f>
        <v>15.071899999999999</v>
      </c>
      <c r="N45" s="158">
        <f>Sectors_I!N45</f>
        <v>3951742.3355</v>
      </c>
      <c r="O45" s="158">
        <f>Sectors_I!O45</f>
        <v>68884.934899999993</v>
      </c>
      <c r="P45" s="158">
        <f>Sectors_I!P45</f>
        <v>4020627.2703999998</v>
      </c>
      <c r="Q45" s="158">
        <f>Sectors_I!Q45</f>
        <v>383652186.65050006</v>
      </c>
      <c r="R45" s="158">
        <f>Sectors_I!R45</f>
        <v>747910.74949999992</v>
      </c>
      <c r="S45" s="158">
        <f>Sectors_I!S45</f>
        <v>384400097.40000004</v>
      </c>
      <c r="T45" s="158">
        <f>Sectors_I!T45</f>
        <v>7478977.4567999998</v>
      </c>
      <c r="U45" s="158">
        <f>Sectors_I!U45</f>
        <v>19717.107400000001</v>
      </c>
      <c r="V45" s="158">
        <f>Sectors_I!V45</f>
        <v>7498694.5641999999</v>
      </c>
      <c r="W45" s="158">
        <f>Sectors_I!W45</f>
        <v>5411943.3630999997</v>
      </c>
      <c r="X45" s="158">
        <f>Sectors_I!X45</f>
        <v>70984.342299999989</v>
      </c>
      <c r="Y45" s="158">
        <f>Sectors_I!Y45</f>
        <v>5482927.7053999994</v>
      </c>
      <c r="Z45" s="158">
        <f>Sectors_I!Z45</f>
        <v>0</v>
      </c>
      <c r="AA45" s="158">
        <f>Sectors_I!AA45</f>
        <v>0</v>
      </c>
      <c r="AB45" s="158">
        <f>Sectors_I!AB45</f>
        <v>0</v>
      </c>
    </row>
    <row r="46" spans="1:28" x14ac:dyDescent="0.2">
      <c r="A46" s="100" t="s">
        <v>217</v>
      </c>
      <c r="B46" s="154">
        <f>Sectors_I!B46</f>
        <v>8318549.2369999997</v>
      </c>
      <c r="C46" s="154">
        <f>Sectors_I!C46</f>
        <v>30149.572899999999</v>
      </c>
      <c r="D46" s="154">
        <f>Sectors_I!D46</f>
        <v>8348698.8098999998</v>
      </c>
      <c r="E46" s="155">
        <f>Sectors_I!E46</f>
        <v>177068.82060330999</v>
      </c>
      <c r="F46" s="155">
        <f>Sectors_I!F46</f>
        <v>74.581199999999995</v>
      </c>
      <c r="G46" s="155">
        <f>Sectors_I!G46</f>
        <v>177143.40180330997</v>
      </c>
      <c r="H46" s="107">
        <f>Sectors_I!H46</f>
        <v>4.3024300000000001E-2</v>
      </c>
      <c r="I46" s="103">
        <f>Sectors_I!I46</f>
        <v>7.0000000000000007E-2</v>
      </c>
      <c r="J46" s="107">
        <f>Sectors_I!J46</f>
        <v>4.3012700000000001E-2</v>
      </c>
      <c r="K46" s="104">
        <f>Sectors_I!K46</f>
        <v>62.434100000000001</v>
      </c>
      <c r="L46" s="104">
        <f>Sectors_I!L46</f>
        <v>121.733</v>
      </c>
      <c r="M46" s="104">
        <f>Sectors_I!M46</f>
        <v>62.662100000000002</v>
      </c>
      <c r="N46" s="158">
        <f>Sectors_I!N46</f>
        <v>39536.870000000003</v>
      </c>
      <c r="O46" s="158">
        <f>Sectors_I!O46</f>
        <v>0</v>
      </c>
      <c r="P46" s="158">
        <f>Sectors_I!P46</f>
        <v>39536.870000000003</v>
      </c>
      <c r="Q46" s="158">
        <f>Sectors_I!Q46</f>
        <v>8193751.3369999994</v>
      </c>
      <c r="R46" s="158">
        <f>Sectors_I!R46</f>
        <v>30149.572899999999</v>
      </c>
      <c r="S46" s="158">
        <f>Sectors_I!S46</f>
        <v>8223900.9098999994</v>
      </c>
      <c r="T46" s="158">
        <f>Sectors_I!T46</f>
        <v>62894.66</v>
      </c>
      <c r="U46" s="158">
        <f>Sectors_I!U46</f>
        <v>0</v>
      </c>
      <c r="V46" s="158">
        <f>Sectors_I!V46</f>
        <v>62894.66</v>
      </c>
      <c r="W46" s="158">
        <f>Sectors_I!W46</f>
        <v>61903.240000000005</v>
      </c>
      <c r="X46" s="158">
        <f>Sectors_I!X46</f>
        <v>0</v>
      </c>
      <c r="Y46" s="158">
        <f>Sectors_I!Y46</f>
        <v>61903.240000000005</v>
      </c>
      <c r="Z46" s="158">
        <f>Sectors_I!Z46</f>
        <v>0</v>
      </c>
      <c r="AA46" s="158">
        <f>Sectors_I!AA46</f>
        <v>0</v>
      </c>
      <c r="AB46" s="158">
        <f>Sectors_I!AB46</f>
        <v>0</v>
      </c>
    </row>
    <row r="47" spans="1:28" x14ac:dyDescent="0.2">
      <c r="A47" s="101" t="s">
        <v>267</v>
      </c>
      <c r="B47" s="154">
        <f>Sectors_I!B47</f>
        <v>38371603514.347778</v>
      </c>
      <c r="C47" s="154">
        <f>Sectors_I!C47</f>
        <v>28171097877.700359</v>
      </c>
      <c r="D47" s="154">
        <f>Sectors_I!D47</f>
        <v>66542701392.048149</v>
      </c>
      <c r="E47" s="155">
        <f>Sectors_I!E47</f>
        <v>838122368.2087636</v>
      </c>
      <c r="F47" s="155">
        <f>Sectors_I!F47</f>
        <v>334263605.42075765</v>
      </c>
      <c r="G47" s="155">
        <f>Sectors_I!G47</f>
        <v>1172385973.6295214</v>
      </c>
      <c r="H47" s="107">
        <f>Sectors_I!H47</f>
        <v>0.14857500000000001</v>
      </c>
      <c r="I47" s="103">
        <f>Sectors_I!I47</f>
        <v>9.0224956822669358E-2</v>
      </c>
      <c r="J47" s="107">
        <f>Sectors_I!J47</f>
        <v>0.121835</v>
      </c>
      <c r="K47" s="104">
        <f>Sectors_I!K47</f>
        <v>81.843800000000002</v>
      </c>
      <c r="L47" s="104">
        <f>Sectors_I!L47</f>
        <v>94.672131889990837</v>
      </c>
      <c r="M47" s="104">
        <f>Sectors_I!M47</f>
        <v>87.304299999999998</v>
      </c>
      <c r="N47" s="158">
        <f>Sectors_I!N47</f>
        <v>582883126.7190057</v>
      </c>
      <c r="O47" s="158">
        <f>Sectors_I!O47</f>
        <v>530731261.43329704</v>
      </c>
      <c r="P47" s="158">
        <f>Sectors_I!P47</f>
        <v>1113614388.1523027</v>
      </c>
      <c r="Q47" s="158">
        <f>Sectors_I!Q47</f>
        <v>35715660223.379341</v>
      </c>
      <c r="R47" s="158">
        <f>Sectors_I!R47</f>
        <v>25644434797.857803</v>
      </c>
      <c r="S47" s="158">
        <f>Sectors_I!S47</f>
        <v>61360095021.237152</v>
      </c>
      <c r="T47" s="158">
        <f>Sectors_I!T47</f>
        <v>1728517698.2800531</v>
      </c>
      <c r="U47" s="158">
        <f>Sectors_I!U47</f>
        <v>1663851470.5997832</v>
      </c>
      <c r="V47" s="158">
        <f>Sectors_I!V47</f>
        <v>3392369168.8798361</v>
      </c>
      <c r="W47" s="158">
        <f>Sectors_I!W47</f>
        <v>868450997.06318891</v>
      </c>
      <c r="X47" s="158">
        <f>Sectors_I!X47</f>
        <v>814459981.97443497</v>
      </c>
      <c r="Y47" s="158">
        <f>Sectors_I!Y47</f>
        <v>1682910979.0376239</v>
      </c>
      <c r="Z47" s="158">
        <f>Sectors_I!Z47</f>
        <v>58974595.625200003</v>
      </c>
      <c r="AA47" s="158">
        <f>Sectors_I!AA47</f>
        <v>48351627.268338002</v>
      </c>
      <c r="AB47" s="158">
        <f>Sectors_I!AB47</f>
        <v>107326222.893538</v>
      </c>
    </row>
    <row r="48" spans="1:28" x14ac:dyDescent="0.2">
      <c r="A48" s="102" t="s">
        <v>220</v>
      </c>
      <c r="B48" s="154">
        <f>Sectors_I!B48</f>
        <v>7465665936.2758427</v>
      </c>
      <c r="C48" s="154">
        <f>Sectors_I!C48</f>
        <v>15730770862.893972</v>
      </c>
      <c r="D48" s="154">
        <f>Sectors_I!D48</f>
        <v>23196436799.169815</v>
      </c>
      <c r="E48" s="155">
        <f>Sectors_I!E48</f>
        <v>113827336.04442911</v>
      </c>
      <c r="F48" s="155">
        <f>Sectors_I!F48</f>
        <v>171720435.32060072</v>
      </c>
      <c r="G48" s="155">
        <f>Sectors_I!G48</f>
        <v>285547771.36502981</v>
      </c>
      <c r="H48" s="107">
        <f>Sectors_I!H48</f>
        <v>0.13062799999999999</v>
      </c>
      <c r="I48" s="103">
        <f>Sectors_I!I48</f>
        <v>9.549389941250612E-2</v>
      </c>
      <c r="J48" s="107">
        <f>Sectors_I!J48</f>
        <v>0.106767</v>
      </c>
      <c r="K48" s="104">
        <f>Sectors_I!K48</f>
        <v>59.465000000000003</v>
      </c>
      <c r="L48" s="104">
        <f>Sectors_I!L48</f>
        <v>80.582113135946614</v>
      </c>
      <c r="M48" s="104">
        <f>Sectors_I!M48</f>
        <v>73.798100000000005</v>
      </c>
      <c r="N48" s="158">
        <f>Sectors_I!N48</f>
        <v>96799463.052599996</v>
      </c>
      <c r="O48" s="158">
        <f>Sectors_I!O48</f>
        <v>214289711.4112553</v>
      </c>
      <c r="P48" s="158">
        <f>Sectors_I!P48</f>
        <v>311089174.46385527</v>
      </c>
      <c r="Q48" s="158">
        <f>Sectors_I!Q48</f>
        <v>6923335753.184823</v>
      </c>
      <c r="R48" s="158">
        <f>Sectors_I!R48</f>
        <v>14281608293.897694</v>
      </c>
      <c r="S48" s="158">
        <f>Sectors_I!S48</f>
        <v>21204944047.082512</v>
      </c>
      <c r="T48" s="158">
        <f>Sectors_I!T48</f>
        <v>389246400.50073701</v>
      </c>
      <c r="U48" s="158">
        <f>Sectors_I!U48</f>
        <v>1135542033.7925863</v>
      </c>
      <c r="V48" s="158">
        <f>Sectors_I!V48</f>
        <v>1524788434.2933233</v>
      </c>
      <c r="W48" s="158">
        <f>Sectors_I!W48</f>
        <v>153083782.59028253</v>
      </c>
      <c r="X48" s="158">
        <f>Sectors_I!X48</f>
        <v>301294434.73089433</v>
      </c>
      <c r="Y48" s="158">
        <f>Sectors_I!Y48</f>
        <v>454378217.32117689</v>
      </c>
      <c r="Z48" s="158">
        <f>Sectors_I!Z48</f>
        <v>0</v>
      </c>
      <c r="AA48" s="158">
        <f>Sectors_I!AA48</f>
        <v>12326100.4728</v>
      </c>
      <c r="AB48" s="158">
        <f>Sectors_I!AB48</f>
        <v>12326100.4728</v>
      </c>
    </row>
    <row r="49" spans="1:28" x14ac:dyDescent="0.2">
      <c r="A49" s="102" t="s">
        <v>221</v>
      </c>
      <c r="B49" s="154">
        <f>Sectors_I!B49</f>
        <v>4066300764.2533054</v>
      </c>
      <c r="C49" s="154">
        <f>Sectors_I!C49</f>
        <v>6169331399.6965532</v>
      </c>
      <c r="D49" s="154">
        <f>Sectors_I!D49</f>
        <v>10235632163.94986</v>
      </c>
      <c r="E49" s="155">
        <f>Sectors_I!E49</f>
        <v>84361411.880576178</v>
      </c>
      <c r="F49" s="155">
        <f>Sectors_I!F49</f>
        <v>110532296.1420815</v>
      </c>
      <c r="G49" s="155">
        <f>Sectors_I!G49</f>
        <v>194893708.02265769</v>
      </c>
      <c r="H49" s="107">
        <f>Sectors_I!H49</f>
        <v>0.130326</v>
      </c>
      <c r="I49" s="103">
        <f>Sectors_I!I49</f>
        <v>8.0956901073445567E-2</v>
      </c>
      <c r="J49" s="107">
        <f>Sectors_I!J49</f>
        <v>0.100632</v>
      </c>
      <c r="K49" s="104">
        <f>Sectors_I!K49</f>
        <v>74.017700000000005</v>
      </c>
      <c r="L49" s="104">
        <f>Sectors_I!L49</f>
        <v>90.364745220709381</v>
      </c>
      <c r="M49" s="104">
        <f>Sectors_I!M49</f>
        <v>83.899600000000007</v>
      </c>
      <c r="N49" s="158">
        <f>Sectors_I!N49</f>
        <v>128194984.38198201</v>
      </c>
      <c r="O49" s="158">
        <f>Sectors_I!O49</f>
        <v>239814771.60348767</v>
      </c>
      <c r="P49" s="158">
        <f>Sectors_I!P49</f>
        <v>368009755.9854697</v>
      </c>
      <c r="Q49" s="158">
        <f>Sectors_I!Q49</f>
        <v>3707486367.5858884</v>
      </c>
      <c r="R49" s="158">
        <f>Sectors_I!R49</f>
        <v>5497254247.4806786</v>
      </c>
      <c r="S49" s="158">
        <f>Sectors_I!S49</f>
        <v>9204740615.0665684</v>
      </c>
      <c r="T49" s="158">
        <f>Sectors_I!T49</f>
        <v>168720842.49710956</v>
      </c>
      <c r="U49" s="158">
        <f>Sectors_I!U49</f>
        <v>271351185.20065981</v>
      </c>
      <c r="V49" s="158">
        <f>Sectors_I!V49</f>
        <v>440072027.6977694</v>
      </c>
      <c r="W49" s="158">
        <f>Sectors_I!W49</f>
        <v>186519487.5529075</v>
      </c>
      <c r="X49" s="158">
        <f>Sectors_I!X49</f>
        <v>385141532.364977</v>
      </c>
      <c r="Y49" s="158">
        <f>Sectors_I!Y49</f>
        <v>571661019.91788447</v>
      </c>
      <c r="Z49" s="158">
        <f>Sectors_I!Z49</f>
        <v>3574066.6173999999</v>
      </c>
      <c r="AA49" s="158">
        <f>Sectors_I!AA49</f>
        <v>15584434.650238</v>
      </c>
      <c r="AB49" s="158">
        <f>Sectors_I!AB49</f>
        <v>19158501.267637998</v>
      </c>
    </row>
    <row r="50" spans="1:28" x14ac:dyDescent="0.2">
      <c r="A50" s="102" t="s">
        <v>222</v>
      </c>
      <c r="B50" s="154">
        <f>Sectors_I!B50</f>
        <v>6975604184.2834358</v>
      </c>
      <c r="C50" s="154">
        <f>Sectors_I!C50</f>
        <v>1370458029.39007</v>
      </c>
      <c r="D50" s="154">
        <f>Sectors_I!D50</f>
        <v>8346062213.6735058</v>
      </c>
      <c r="E50" s="155">
        <f>Sectors_I!E50</f>
        <v>204492440.37859714</v>
      </c>
      <c r="F50" s="155">
        <f>Sectors_I!F50</f>
        <v>18851259.60081565</v>
      </c>
      <c r="G50" s="155">
        <f>Sectors_I!G50</f>
        <v>223343699.97941279</v>
      </c>
      <c r="H50" s="107">
        <f>Sectors_I!H50</f>
        <v>0.162937</v>
      </c>
      <c r="I50" s="103">
        <f>Sectors_I!I50</f>
        <v>7.9450969991840176E-2</v>
      </c>
      <c r="J50" s="107">
        <f>Sectors_I!J50</f>
        <v>0.14940600000000001</v>
      </c>
      <c r="K50" s="104">
        <f>Sectors_I!K50</f>
        <v>63.108199999999997</v>
      </c>
      <c r="L50" s="104">
        <f>Sectors_I!L50</f>
        <v>102.82969856446083</v>
      </c>
      <c r="M50" s="104">
        <f>Sectors_I!M50</f>
        <v>69.635300000000001</v>
      </c>
      <c r="N50" s="158">
        <f>Sectors_I!N50</f>
        <v>151994127.53192791</v>
      </c>
      <c r="O50" s="158">
        <f>Sectors_I!O50</f>
        <v>28526259.9307</v>
      </c>
      <c r="P50" s="158">
        <f>Sectors_I!P50</f>
        <v>180520387.46262792</v>
      </c>
      <c r="Q50" s="158">
        <f>Sectors_I!Q50</f>
        <v>6445031930.4605255</v>
      </c>
      <c r="R50" s="158">
        <f>Sectors_I!R50</f>
        <v>1250404256.3281701</v>
      </c>
      <c r="S50" s="158">
        <f>Sectors_I!S50</f>
        <v>7695436186.7886953</v>
      </c>
      <c r="T50" s="158">
        <f>Sectors_I!T50</f>
        <v>336592463.82978201</v>
      </c>
      <c r="U50" s="158">
        <f>Sectors_I!U50</f>
        <v>77694497.019599989</v>
      </c>
      <c r="V50" s="158">
        <f>Sectors_I!V50</f>
        <v>414286960.84938198</v>
      </c>
      <c r="W50" s="158">
        <f>Sectors_I!W50</f>
        <v>191092889.04532787</v>
      </c>
      <c r="X50" s="158">
        <f>Sectors_I!X50</f>
        <v>41559576.572700001</v>
      </c>
      <c r="Y50" s="158">
        <f>Sectors_I!Y50</f>
        <v>232652465.61802787</v>
      </c>
      <c r="Z50" s="158">
        <f>Sectors_I!Z50</f>
        <v>2886900.9478000002</v>
      </c>
      <c r="AA50" s="158">
        <f>Sectors_I!AA50</f>
        <v>799699.46959999995</v>
      </c>
      <c r="AB50" s="158">
        <f>Sectors_I!AB50</f>
        <v>3686600.4174000002</v>
      </c>
    </row>
    <row r="51" spans="1:28" x14ac:dyDescent="0.2">
      <c r="A51" s="102" t="s">
        <v>223</v>
      </c>
      <c r="B51" s="154">
        <f>Sectors_I!B51</f>
        <v>19864032629.525192</v>
      </c>
      <c r="C51" s="154">
        <f>Sectors_I!C51</f>
        <v>4900537585.7694693</v>
      </c>
      <c r="D51" s="154">
        <f>Sectors_I!D51</f>
        <v>24764570215.294659</v>
      </c>
      <c r="E51" s="155">
        <f>Sectors_I!E51</f>
        <v>435441179.98817211</v>
      </c>
      <c r="F51" s="155">
        <f>Sectors_I!F51</f>
        <v>33159614.505703311</v>
      </c>
      <c r="G51" s="155">
        <f>Sectors_I!G51</f>
        <v>468600794.49387532</v>
      </c>
      <c r="H51" s="107">
        <f>Sectors_I!H51</f>
        <v>0.15110699999999999</v>
      </c>
      <c r="I51" s="103">
        <f>Sectors_I!I51</f>
        <v>7.4021470921665958E-2</v>
      </c>
      <c r="J51" s="107">
        <f>Sectors_I!J51</f>
        <v>0.135685</v>
      </c>
      <c r="K51" s="104">
        <f>Sectors_I!K51</f>
        <v>98.861500000000007</v>
      </c>
      <c r="L51" s="104">
        <f>Sectors_I!L51</f>
        <v>143.66696089790597</v>
      </c>
      <c r="M51" s="104">
        <f>Sectors_I!M51</f>
        <v>107.822</v>
      </c>
      <c r="N51" s="158">
        <f>Sectors_I!N51</f>
        <v>205894551.7724959</v>
      </c>
      <c r="O51" s="158">
        <f>Sectors_I!O51</f>
        <v>48100518.487754002</v>
      </c>
      <c r="P51" s="158">
        <f>Sectors_I!P51</f>
        <v>253995070.26024991</v>
      </c>
      <c r="Q51" s="158">
        <f>Sectors_I!Q51</f>
        <v>18639806172.158192</v>
      </c>
      <c r="R51" s="158">
        <f>Sectors_I!R51</f>
        <v>4615168000.2112684</v>
      </c>
      <c r="S51" s="158">
        <f>Sectors_I!S51</f>
        <v>23254974172.369461</v>
      </c>
      <c r="T51" s="158">
        <f>Sectors_I!T51</f>
        <v>833957991.43242466</v>
      </c>
      <c r="U51" s="158">
        <f>Sectors_I!U51</f>
        <v>179263754.57673728</v>
      </c>
      <c r="V51" s="158">
        <f>Sectors_I!V51</f>
        <v>1013221746.0091619</v>
      </c>
      <c r="W51" s="158">
        <f>Sectors_I!W51</f>
        <v>337754837.87457085</v>
      </c>
      <c r="X51" s="158">
        <f>Sectors_I!X51</f>
        <v>86464438.305763707</v>
      </c>
      <c r="Y51" s="158">
        <f>Sectors_I!Y51</f>
        <v>424219276.18033457</v>
      </c>
      <c r="Z51" s="158">
        <f>Sectors_I!Z51</f>
        <v>52513628.060000002</v>
      </c>
      <c r="AA51" s="158">
        <f>Sectors_I!AA51</f>
        <v>19641392.675700001</v>
      </c>
      <c r="AB51" s="158">
        <f>Sectors_I!AB51</f>
        <v>72155020.735700011</v>
      </c>
    </row>
  </sheetData>
  <mergeCells count="10">
    <mergeCell ref="Q5:S5"/>
    <mergeCell ref="T5:V5"/>
    <mergeCell ref="W5:Y5"/>
    <mergeCell ref="Z5:AB5"/>
    <mergeCell ref="A5:A6"/>
    <mergeCell ref="B5:D5"/>
    <mergeCell ref="E5:G5"/>
    <mergeCell ref="H5:J5"/>
    <mergeCell ref="K5:M5"/>
    <mergeCell ref="N5:P5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I1YWIwMjdlMy05N2Y1LTRmMmItYjI0Mi0xODlmODRmMWJmZmUiIG9yaWdpbj0idXNlclNlbGVjdGVkIiAvPjxVc2VyTmFtZT5TRUJca2hnb2dpY2hhc2h2aWxpPC9Vc2VyTmFtZT48RGF0ZVRpbWU+My8xOC8yMDIyIDk6NDg6NDMgQU08L0RhdGVUaW1lPjxMYWJlbFN0cmluZz5UaGlzIGl0ZW0gaGFzIG5vIGNsYXNzaWZpY2F0aW9uPC9MYWJlbFN0cmluZz48L2l0ZW0+PC9sYWJlbEhpc3Rvcnk+</Value>
</WrappedLabelHistory>
</file>

<file path=customXml/item2.xml><?xml version="1.0" encoding="utf-8"?>
<sisl xmlns:xsd="http://www.w3.org/2001/XMLSchema" xmlns:xsi="http://www.w3.org/2001/XMLSchema-instance" xmlns="http://www.boldonjames.com/2008/01/sie/internal/label" sislVersion="0" policy="5ab027e3-97f5-4f2b-b242-189f84f1bffe" origin="userSelected"/>
</file>

<file path=customXml/itemProps1.xml><?xml version="1.0" encoding="utf-8"?>
<ds:datastoreItem xmlns:ds="http://schemas.openxmlformats.org/officeDocument/2006/customXml" ds:itemID="{F1C9FA9D-944A-4CE2-9387-591728EE5527}">
  <ds:schemaRefs>
    <ds:schemaRef ds:uri="http://www.w3.org/2001/XMLSchema"/>
    <ds:schemaRef ds:uri="http://www.boldonjames.com/2016/02/Classifier/internal/wrappedLabelHistory"/>
  </ds:schemaRefs>
</ds:datastoreItem>
</file>

<file path=customXml/itemProps2.xml><?xml version="1.0" encoding="utf-8"?>
<ds:datastoreItem xmlns:ds="http://schemas.openxmlformats.org/officeDocument/2006/customXml" ds:itemID="{6E87298C-2AC3-466D-B782-07704B0209BA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3</vt:i4>
      </vt:variant>
    </vt:vector>
  </HeadingPairs>
  <TitlesOfParts>
    <vt:vector size="11" baseType="lpstr">
      <vt:lpstr>BS</vt:lpstr>
      <vt:lpstr>BS-E</vt:lpstr>
      <vt:lpstr>IS</vt:lpstr>
      <vt:lpstr>IS-E</vt:lpstr>
      <vt:lpstr>RC-D</vt:lpstr>
      <vt:lpstr>RC-D-E</vt:lpstr>
      <vt:lpstr>Sectors_I</vt:lpstr>
      <vt:lpstr>Sectors_I-E</vt:lpstr>
      <vt:lpstr>'RC-D'!Print_Area</vt:lpstr>
      <vt:lpstr>'RC-D-E'!Print_Area</vt:lpstr>
      <vt:lpstr>Sectors_I!Print_Area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Khvicha Gogichashvili</dc:creator>
  <cp:lastModifiedBy>Khvicha Gogichashvili</cp:lastModifiedBy>
  <cp:lastPrinted>2019-02-14T08:17:15Z</cp:lastPrinted>
  <dcterms:created xsi:type="dcterms:W3CDTF">2009-07-14T01:33:30Z</dcterms:created>
  <dcterms:modified xsi:type="dcterms:W3CDTF">2025-06-23T08:10:11Z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ab3a3765-3674-4866-8fa1-b844816e5512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YiSZA/+naU2N4UcnvRmdv93tWQmOTiVU</vt:lpwstr>
  </property>
  <property fmtid="{D5CDD505-2E9C-101B-9397-08002B2CF9AE}" pid="5" name="bjClsUserRVM">
    <vt:lpwstr>[]</vt:lpwstr>
  </property>
  <property fmtid="{D5CDD505-2E9C-101B-9397-08002B2CF9AE}" pid="6" name="bjLabelHistoryID">
    <vt:lpwstr>{F1C9FA9D-944A-4CE2-9387-591728EE5527}</vt:lpwstr>
  </property>
</Properties>
</file>